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codeName="ThisWorkbook" defaultThemeVersion="124226"/>
  <mc:AlternateContent xmlns:mc="http://schemas.openxmlformats.org/markup-compatibility/2006">
    <mc:Choice Requires="x15">
      <x15ac:absPath xmlns:x15ac="http://schemas.microsoft.com/office/spreadsheetml/2010/11/ac" url="/Users/dani/Downloads/"/>
    </mc:Choice>
  </mc:AlternateContent>
  <xr:revisionPtr revIDLastSave="0" documentId="13_ncr:1_{B1E172E1-0632-7342-8AB7-00D33E20B256}" xr6:coauthVersionLast="47" xr6:coauthVersionMax="47" xr10:uidLastSave="{00000000-0000-0000-0000-000000000000}"/>
  <bookViews>
    <workbookView xWindow="240" yWindow="880" windowWidth="28920" windowHeight="18000" activeTab="1" xr2:uid="{32985CB5-477F-EE4E-9265-B5D72E27B002}"/>
  </bookViews>
  <sheets>
    <sheet name="Medidas" sheetId="1" r:id="rId1"/>
    <sheet name="Informe" sheetId="6" r:id="rId2"/>
    <sheet name="Instructions" sheetId="5" state="hidden" r:id="rId3"/>
    <sheet name="Data" sheetId="7" state="hidden" r:id="rId4"/>
    <sheet name="OMS2007" sheetId="3" state="hidden" r:id="rId5"/>
  </sheets>
  <definedNames>
    <definedName name="_xlnm.Print_Area" localSheetId="1">Informe!$B$1:$E$31</definedName>
    <definedName name="_xlnm.Print_Area" localSheetId="2">Instructions!$C$3:$C$120</definedName>
    <definedName name="_xlnm.Print_Area" localSheetId="0">Medidas!$B$3:$J$38</definedName>
    <definedName name="_xlnm.Print_Titles" localSheetId="0">Medidas!$3:$3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7" l="1"/>
  <c r="G4" i="7"/>
  <c r="I4" i="7"/>
  <c r="A4" i="7" s="1"/>
  <c r="C4" i="7" s="1"/>
  <c r="F4" i="7"/>
  <c r="G5" i="7"/>
  <c r="G6" i="7"/>
  <c r="G7" i="7"/>
  <c r="G8" i="7"/>
  <c r="H8" i="7" s="1"/>
  <c r="G9" i="7"/>
  <c r="G10" i="7"/>
  <c r="G11" i="7"/>
  <c r="G12" i="7"/>
  <c r="G13" i="7"/>
  <c r="G14" i="7"/>
  <c r="G15" i="7"/>
  <c r="G16" i="7"/>
  <c r="H16" i="7" s="1"/>
  <c r="G17" i="7"/>
  <c r="G18" i="7"/>
  <c r="G19" i="7"/>
  <c r="G20" i="7"/>
  <c r="G21" i="7"/>
  <c r="G22" i="7"/>
  <c r="G23" i="7"/>
  <c r="G24" i="7"/>
  <c r="H24" i="7" s="1"/>
  <c r="G25" i="7"/>
  <c r="G26" i="7"/>
  <c r="G27" i="7"/>
  <c r="G28" i="7"/>
  <c r="G29" i="7"/>
  <c r="G30" i="7"/>
  <c r="G31" i="7"/>
  <c r="G32" i="7"/>
  <c r="H32" i="7" s="1"/>
  <c r="G33" i="7"/>
  <c r="G34" i="7"/>
  <c r="G35" i="7"/>
  <c r="G36" i="7"/>
  <c r="G37" i="7"/>
  <c r="G38" i="7"/>
  <c r="G39" i="7"/>
  <c r="G40" i="7"/>
  <c r="H40" i="7" s="1"/>
  <c r="G41" i="7"/>
  <c r="G42" i="7"/>
  <c r="G43" i="7"/>
  <c r="G44" i="7"/>
  <c r="G45" i="7"/>
  <c r="G46" i="7"/>
  <c r="G47" i="7"/>
  <c r="G48" i="7"/>
  <c r="H48" i="7" s="1"/>
  <c r="G49" i="7"/>
  <c r="G50" i="7"/>
  <c r="G51" i="7"/>
  <c r="G52" i="7"/>
  <c r="G53" i="7"/>
  <c r="G54" i="7"/>
  <c r="G55" i="7"/>
  <c r="G56" i="7"/>
  <c r="H56" i="7" s="1"/>
  <c r="G57" i="7"/>
  <c r="G58" i="7"/>
  <c r="G59" i="7"/>
  <c r="G60" i="7"/>
  <c r="G61" i="7"/>
  <c r="G62" i="7"/>
  <c r="G63" i="7"/>
  <c r="G64" i="7"/>
  <c r="H64" i="7" s="1"/>
  <c r="G65" i="7"/>
  <c r="G66" i="7"/>
  <c r="G67" i="7"/>
  <c r="G68" i="7"/>
  <c r="G69" i="7"/>
  <c r="G70" i="7"/>
  <c r="G71" i="7"/>
  <c r="G72" i="7"/>
  <c r="H72" i="7" s="1"/>
  <c r="G73" i="7"/>
  <c r="G74" i="7"/>
  <c r="G75" i="7"/>
  <c r="G76" i="7"/>
  <c r="G77" i="7"/>
  <c r="G78" i="7"/>
  <c r="G79" i="7"/>
  <c r="G80" i="7"/>
  <c r="H80" i="7" s="1"/>
  <c r="G81" i="7"/>
  <c r="G82" i="7"/>
  <c r="G83" i="7"/>
  <c r="G84" i="7"/>
  <c r="G85" i="7"/>
  <c r="G86" i="7"/>
  <c r="G87" i="7"/>
  <c r="G88" i="7"/>
  <c r="H88" i="7" s="1"/>
  <c r="G89" i="7"/>
  <c r="G90" i="7"/>
  <c r="G91" i="7"/>
  <c r="G92" i="7"/>
  <c r="G93" i="7"/>
  <c r="G94" i="7"/>
  <c r="G95" i="7"/>
  <c r="G96" i="7"/>
  <c r="H96" i="7" s="1"/>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H376" i="7" s="1"/>
  <c r="G377" i="7"/>
  <c r="G378" i="7"/>
  <c r="G379" i="7"/>
  <c r="G380" i="7"/>
  <c r="G381" i="7"/>
  <c r="G382" i="7"/>
  <c r="G383" i="7"/>
  <c r="G384" i="7"/>
  <c r="H384" i="7" s="1"/>
  <c r="G385" i="7"/>
  <c r="G386" i="7"/>
  <c r="G387" i="7"/>
  <c r="G388" i="7"/>
  <c r="G389" i="7"/>
  <c r="G390" i="7"/>
  <c r="G391" i="7"/>
  <c r="G392" i="7"/>
  <c r="H392" i="7" s="1"/>
  <c r="G393" i="7"/>
  <c r="G394" i="7"/>
  <c r="G395" i="7"/>
  <c r="G396" i="7"/>
  <c r="G397" i="7"/>
  <c r="G398" i="7"/>
  <c r="G399" i="7"/>
  <c r="G400" i="7"/>
  <c r="H400" i="7" s="1"/>
  <c r="G401" i="7"/>
  <c r="G402" i="7"/>
  <c r="G403" i="7"/>
  <c r="G404" i="7"/>
  <c r="G405" i="7"/>
  <c r="G406" i="7"/>
  <c r="G407" i="7"/>
  <c r="G408" i="7"/>
  <c r="H408" i="7" s="1"/>
  <c r="G409" i="7"/>
  <c r="G410" i="7"/>
  <c r="G411" i="7"/>
  <c r="G412" i="7"/>
  <c r="J412" i="1" s="1"/>
  <c r="G413" i="7"/>
  <c r="J413" i="1" s="1"/>
  <c r="G414" i="7"/>
  <c r="J414" i="1" s="1"/>
  <c r="G415" i="7"/>
  <c r="J415" i="1" s="1"/>
  <c r="G416" i="7"/>
  <c r="J416" i="1" s="1"/>
  <c r="G417" i="7"/>
  <c r="J417" i="1" s="1"/>
  <c r="G418" i="7"/>
  <c r="J418" i="1" s="1"/>
  <c r="G419" i="7"/>
  <c r="J419" i="1" s="1"/>
  <c r="G420" i="7"/>
  <c r="J420" i="1" s="1"/>
  <c r="G421" i="7"/>
  <c r="J421" i="1" s="1"/>
  <c r="G422" i="7"/>
  <c r="J422" i="1" s="1"/>
  <c r="G423" i="7"/>
  <c r="J423" i="1" s="1"/>
  <c r="G424" i="7"/>
  <c r="J424" i="1" s="1"/>
  <c r="G425" i="7"/>
  <c r="J425" i="1" s="1"/>
  <c r="G426" i="7"/>
  <c r="J426" i="1" s="1"/>
  <c r="G427" i="7"/>
  <c r="J427" i="1" s="1"/>
  <c r="G428" i="7"/>
  <c r="J428" i="1" s="1"/>
  <c r="G429" i="7"/>
  <c r="J429" i="1" s="1"/>
  <c r="G430" i="7"/>
  <c r="J430" i="1" s="1"/>
  <c r="G431" i="7"/>
  <c r="J431" i="1" s="1"/>
  <c r="G432" i="7"/>
  <c r="J432" i="1" s="1"/>
  <c r="G433" i="7"/>
  <c r="J433" i="1" s="1"/>
  <c r="G434" i="7"/>
  <c r="J434" i="1" s="1"/>
  <c r="G435" i="7"/>
  <c r="J435" i="1" s="1"/>
  <c r="G436" i="7"/>
  <c r="J436" i="1" s="1"/>
  <c r="G437" i="7"/>
  <c r="J437" i="1" s="1"/>
  <c r="G438" i="7"/>
  <c r="J438" i="1" s="1"/>
  <c r="G439" i="7"/>
  <c r="J439" i="1" s="1"/>
  <c r="G440" i="7"/>
  <c r="J440" i="1" s="1"/>
  <c r="G441" i="7"/>
  <c r="J441" i="1" s="1"/>
  <c r="G442" i="7"/>
  <c r="J442" i="1" s="1"/>
  <c r="G443" i="7"/>
  <c r="J443" i="1" s="1"/>
  <c r="G444" i="7"/>
  <c r="J444" i="1" s="1"/>
  <c r="G445" i="7"/>
  <c r="J445" i="1" s="1"/>
  <c r="G446" i="7"/>
  <c r="J446" i="1" s="1"/>
  <c r="G447" i="7"/>
  <c r="J447" i="1" s="1"/>
  <c r="G448" i="7"/>
  <c r="J448" i="1" s="1"/>
  <c r="G449" i="7"/>
  <c r="J449" i="1" s="1"/>
  <c r="G450" i="7"/>
  <c r="J450" i="1" s="1"/>
  <c r="G451" i="7"/>
  <c r="J451" i="1" s="1"/>
  <c r="G452" i="7"/>
  <c r="J452" i="1" s="1"/>
  <c r="G453" i="7"/>
  <c r="J453" i="1" s="1"/>
  <c r="G454" i="7"/>
  <c r="J454" i="1" s="1"/>
  <c r="G455" i="7"/>
  <c r="J455" i="1" s="1"/>
  <c r="G456" i="7"/>
  <c r="J456" i="1" s="1"/>
  <c r="G457" i="7"/>
  <c r="J457" i="1" s="1"/>
  <c r="G458" i="7"/>
  <c r="J458" i="1" s="1"/>
  <c r="G459" i="7"/>
  <c r="J459" i="1" s="1"/>
  <c r="G460" i="7"/>
  <c r="J460" i="1" s="1"/>
  <c r="G461" i="7"/>
  <c r="J461" i="1" s="1"/>
  <c r="G462" i="7"/>
  <c r="J462" i="1" s="1"/>
  <c r="G463" i="7"/>
  <c r="J463" i="1" s="1"/>
  <c r="G464" i="7"/>
  <c r="J464" i="1" s="1"/>
  <c r="G465" i="7"/>
  <c r="J465" i="1" s="1"/>
  <c r="G466" i="7"/>
  <c r="J466" i="1" s="1"/>
  <c r="G467" i="7"/>
  <c r="J467" i="1" s="1"/>
  <c r="G468" i="7"/>
  <c r="J468" i="1" s="1"/>
  <c r="G469" i="7"/>
  <c r="J469" i="1" s="1"/>
  <c r="G470" i="7"/>
  <c r="J470" i="1" s="1"/>
  <c r="G471" i="7"/>
  <c r="J471" i="1" s="1"/>
  <c r="G472" i="7"/>
  <c r="J472" i="1" s="1"/>
  <c r="G473" i="7"/>
  <c r="J473" i="1" s="1"/>
  <c r="G474" i="7"/>
  <c r="J474" i="1" s="1"/>
  <c r="G475" i="7"/>
  <c r="J475" i="1" s="1"/>
  <c r="G476" i="7"/>
  <c r="J476" i="1" s="1"/>
  <c r="G477" i="7"/>
  <c r="J477" i="1" s="1"/>
  <c r="G478" i="7"/>
  <c r="J478" i="1" s="1"/>
  <c r="G479" i="7"/>
  <c r="J479" i="1" s="1"/>
  <c r="G480" i="7"/>
  <c r="J480" i="1" s="1"/>
  <c r="G481" i="7"/>
  <c r="J481" i="1" s="1"/>
  <c r="G482" i="7"/>
  <c r="J482" i="1" s="1"/>
  <c r="G483" i="7"/>
  <c r="J483" i="1" s="1"/>
  <c r="G484" i="7"/>
  <c r="J484" i="1" s="1"/>
  <c r="G485" i="7"/>
  <c r="J485" i="1" s="1"/>
  <c r="G486" i="7"/>
  <c r="J486" i="1" s="1"/>
  <c r="G487" i="7"/>
  <c r="J487" i="1" s="1"/>
  <c r="G488" i="7"/>
  <c r="J488" i="1" s="1"/>
  <c r="G489" i="7"/>
  <c r="J489" i="1" s="1"/>
  <c r="G490" i="7"/>
  <c r="J490" i="1" s="1"/>
  <c r="G491" i="7"/>
  <c r="J491" i="1" s="1"/>
  <c r="G492" i="7"/>
  <c r="J492" i="1" s="1"/>
  <c r="G493" i="7"/>
  <c r="J493" i="1" s="1"/>
  <c r="G494" i="7"/>
  <c r="J494" i="1" s="1"/>
  <c r="G495" i="7"/>
  <c r="J495" i="1" s="1"/>
  <c r="G496" i="7"/>
  <c r="J496" i="1" s="1"/>
  <c r="G497" i="7"/>
  <c r="J497" i="1" s="1"/>
  <c r="G498" i="7"/>
  <c r="J498" i="1" s="1"/>
  <c r="G499" i="7"/>
  <c r="J499" i="1" s="1"/>
  <c r="G500" i="7"/>
  <c r="J500" i="1" s="1"/>
  <c r="G501" i="7"/>
  <c r="J501" i="1" s="1"/>
  <c r="G502" i="7"/>
  <c r="J502" i="1" s="1"/>
  <c r="G503" i="7"/>
  <c r="J503" i="1" s="1"/>
  <c r="G504" i="7"/>
  <c r="J504" i="1" s="1"/>
  <c r="G505" i="7"/>
  <c r="J505" i="1" s="1"/>
  <c r="G506" i="7"/>
  <c r="J506" i="1" s="1"/>
  <c r="G507" i="7"/>
  <c r="J507" i="1" s="1"/>
  <c r="G508" i="7"/>
  <c r="J508" i="1" s="1"/>
  <c r="G509" i="7"/>
  <c r="J509" i="1" s="1"/>
  <c r="G510" i="7"/>
  <c r="J510" i="1" s="1"/>
  <c r="G511" i="7"/>
  <c r="J511" i="1" s="1"/>
  <c r="G512" i="7"/>
  <c r="J512" i="1" s="1"/>
  <c r="G513" i="7"/>
  <c r="J513" i="1" s="1"/>
  <c r="G514" i="7"/>
  <c r="J514" i="1" s="1"/>
  <c r="G515" i="7"/>
  <c r="J515" i="1" s="1"/>
  <c r="G516" i="7"/>
  <c r="J516" i="1" s="1"/>
  <c r="G517" i="7"/>
  <c r="J517" i="1" s="1"/>
  <c r="G518" i="7"/>
  <c r="J518" i="1" s="1"/>
  <c r="G519" i="7"/>
  <c r="J519" i="1" s="1"/>
  <c r="G520" i="7"/>
  <c r="J520" i="1" s="1"/>
  <c r="G521" i="7"/>
  <c r="J521" i="1" s="1"/>
  <c r="G522" i="7"/>
  <c r="J522" i="1" s="1"/>
  <c r="G523" i="7"/>
  <c r="J523" i="1" s="1"/>
  <c r="G524" i="7"/>
  <c r="J524" i="1" s="1"/>
  <c r="G525" i="7"/>
  <c r="J525" i="1" s="1"/>
  <c r="G526" i="7"/>
  <c r="J526" i="1" s="1"/>
  <c r="G527" i="7"/>
  <c r="J527" i="1" s="1"/>
  <c r="G528" i="7"/>
  <c r="J528" i="1" s="1"/>
  <c r="G529" i="7"/>
  <c r="J529" i="1" s="1"/>
  <c r="G530" i="7"/>
  <c r="J530" i="1" s="1"/>
  <c r="G531" i="7"/>
  <c r="J531" i="1" s="1"/>
  <c r="G532" i="7"/>
  <c r="J532" i="1" s="1"/>
  <c r="G533" i="7"/>
  <c r="J533" i="1" s="1"/>
  <c r="G534" i="7"/>
  <c r="J534" i="1" s="1"/>
  <c r="G535" i="7"/>
  <c r="J535" i="1" s="1"/>
  <c r="G536" i="7"/>
  <c r="J536" i="1" s="1"/>
  <c r="G537" i="7"/>
  <c r="J537" i="1" s="1"/>
  <c r="G538" i="7"/>
  <c r="J538" i="1" s="1"/>
  <c r="G539" i="7"/>
  <c r="J539" i="1" s="1"/>
  <c r="G540" i="7"/>
  <c r="J540" i="1" s="1"/>
  <c r="G541" i="7"/>
  <c r="J541" i="1" s="1"/>
  <c r="G542" i="7"/>
  <c r="J542" i="1" s="1"/>
  <c r="G543" i="7"/>
  <c r="J543" i="1" s="1"/>
  <c r="G544" i="7"/>
  <c r="J544" i="1" s="1"/>
  <c r="G545" i="7"/>
  <c r="J545" i="1" s="1"/>
  <c r="G546" i="7"/>
  <c r="J546" i="1" s="1"/>
  <c r="G547" i="7"/>
  <c r="J547" i="1" s="1"/>
  <c r="G548" i="7"/>
  <c r="J548" i="1" s="1"/>
  <c r="G549" i="7"/>
  <c r="J549" i="1" s="1"/>
  <c r="G550" i="7"/>
  <c r="J550" i="1" s="1"/>
  <c r="G551" i="7"/>
  <c r="J551" i="1" s="1"/>
  <c r="G552" i="7"/>
  <c r="J552" i="1" s="1"/>
  <c r="G553" i="7"/>
  <c r="J553" i="1" s="1"/>
  <c r="G554" i="7"/>
  <c r="J554" i="1" s="1"/>
  <c r="G555" i="7"/>
  <c r="J555" i="1" s="1"/>
  <c r="G556" i="7"/>
  <c r="J556" i="1" s="1"/>
  <c r="G557" i="7"/>
  <c r="J557" i="1" s="1"/>
  <c r="G558" i="7"/>
  <c r="J558" i="1" s="1"/>
  <c r="G559" i="7"/>
  <c r="J559" i="1" s="1"/>
  <c r="G560" i="7"/>
  <c r="J560" i="1" s="1"/>
  <c r="G561" i="7"/>
  <c r="J561" i="1" s="1"/>
  <c r="G562" i="7"/>
  <c r="J562" i="1" s="1"/>
  <c r="G563" i="7"/>
  <c r="J563" i="1" s="1"/>
  <c r="G564" i="7"/>
  <c r="J564" i="1" s="1"/>
  <c r="G565" i="7"/>
  <c r="J565" i="1" s="1"/>
  <c r="G566" i="7"/>
  <c r="J566" i="1" s="1"/>
  <c r="G567" i="7"/>
  <c r="J567" i="1" s="1"/>
  <c r="G568" i="7"/>
  <c r="J568" i="1" s="1"/>
  <c r="G569" i="7"/>
  <c r="J569" i="1" s="1"/>
  <c r="G570" i="7"/>
  <c r="J570" i="1" s="1"/>
  <c r="G571" i="7"/>
  <c r="J571" i="1" s="1"/>
  <c r="G572" i="7"/>
  <c r="J572" i="1" s="1"/>
  <c r="G573" i="7"/>
  <c r="J573" i="1" s="1"/>
  <c r="G574" i="7"/>
  <c r="J574" i="1" s="1"/>
  <c r="G575" i="7"/>
  <c r="J575" i="1" s="1"/>
  <c r="G576" i="7"/>
  <c r="J576" i="1" s="1"/>
  <c r="G577" i="7"/>
  <c r="J577" i="1" s="1"/>
  <c r="G578" i="7"/>
  <c r="J578" i="1" s="1"/>
  <c r="G579" i="7"/>
  <c r="J579" i="1" s="1"/>
  <c r="G580" i="7"/>
  <c r="J580" i="1" s="1"/>
  <c r="G581" i="7"/>
  <c r="J581" i="1" s="1"/>
  <c r="G582" i="7"/>
  <c r="J582" i="1" s="1"/>
  <c r="G583" i="7"/>
  <c r="J583" i="1" s="1"/>
  <c r="G584" i="7"/>
  <c r="J584" i="1" s="1"/>
  <c r="G585" i="7"/>
  <c r="J585" i="1" s="1"/>
  <c r="G586" i="7"/>
  <c r="J586" i="1"/>
  <c r="G587" i="7"/>
  <c r="J587" i="1" s="1"/>
  <c r="G588" i="7"/>
  <c r="J588" i="1"/>
  <c r="G589" i="7"/>
  <c r="J589" i="1" s="1"/>
  <c r="G590" i="7"/>
  <c r="J590" i="1" s="1"/>
  <c r="G591" i="7"/>
  <c r="J591" i="1" s="1"/>
  <c r="G592" i="7"/>
  <c r="J592" i="1" s="1"/>
  <c r="G593" i="7"/>
  <c r="J593" i="1" s="1"/>
  <c r="G594" i="7"/>
  <c r="J594" i="1" s="1"/>
  <c r="G595" i="7"/>
  <c r="J595" i="1" s="1"/>
  <c r="G596" i="7"/>
  <c r="J596" i="1" s="1"/>
  <c r="G597" i="7"/>
  <c r="J597" i="1" s="1"/>
  <c r="G598" i="7"/>
  <c r="J598" i="1"/>
  <c r="G599" i="7"/>
  <c r="J599" i="1" s="1"/>
  <c r="G600" i="7"/>
  <c r="J600" i="1" s="1"/>
  <c r="G601" i="7"/>
  <c r="J601" i="1" s="1"/>
  <c r="G602" i="7"/>
  <c r="J602" i="1" s="1"/>
  <c r="G603" i="7"/>
  <c r="J603" i="1" s="1"/>
  <c r="G604" i="7"/>
  <c r="J604" i="1" s="1"/>
  <c r="G605" i="7"/>
  <c r="J605" i="1" s="1"/>
  <c r="G606" i="7"/>
  <c r="J606" i="1" s="1"/>
  <c r="G607" i="7"/>
  <c r="J607" i="1" s="1"/>
  <c r="G608" i="7"/>
  <c r="J608" i="1" s="1"/>
  <c r="G609" i="7"/>
  <c r="J609" i="1" s="1"/>
  <c r="G610" i="7"/>
  <c r="J610" i="1" s="1"/>
  <c r="G611" i="7"/>
  <c r="J611" i="1" s="1"/>
  <c r="G612" i="7"/>
  <c r="J612" i="1" s="1"/>
  <c r="G613" i="7"/>
  <c r="J613" i="1" s="1"/>
  <c r="G614" i="7"/>
  <c r="J614" i="1" s="1"/>
  <c r="G615" i="7"/>
  <c r="J615" i="1" s="1"/>
  <c r="G616" i="7"/>
  <c r="J616" i="1" s="1"/>
  <c r="G617" i="7"/>
  <c r="J617" i="1" s="1"/>
  <c r="G618" i="7"/>
  <c r="J618" i="1" s="1"/>
  <c r="G619" i="7"/>
  <c r="J619" i="1"/>
  <c r="G620" i="7"/>
  <c r="J620" i="1" s="1"/>
  <c r="G621" i="7"/>
  <c r="J621" i="1" s="1"/>
  <c r="G622" i="7"/>
  <c r="J622" i="1" s="1"/>
  <c r="G623" i="7"/>
  <c r="J623" i="1"/>
  <c r="G624" i="7"/>
  <c r="J624" i="1" s="1"/>
  <c r="G625" i="7"/>
  <c r="J625" i="1" s="1"/>
  <c r="G626" i="7"/>
  <c r="J626" i="1" s="1"/>
  <c r="G627" i="7"/>
  <c r="J627" i="1" s="1"/>
  <c r="G628" i="7"/>
  <c r="J628" i="1" s="1"/>
  <c r="G629" i="7"/>
  <c r="J629" i="1" s="1"/>
  <c r="G630" i="7"/>
  <c r="J630" i="1" s="1"/>
  <c r="G631" i="7"/>
  <c r="J631" i="1" s="1"/>
  <c r="G632" i="7"/>
  <c r="J632" i="1" s="1"/>
  <c r="G633" i="7"/>
  <c r="J633" i="1" s="1"/>
  <c r="G634" i="7"/>
  <c r="J634" i="1"/>
  <c r="G635" i="7"/>
  <c r="J635" i="1" s="1"/>
  <c r="G636" i="7"/>
  <c r="J636" i="1" s="1"/>
  <c r="G637" i="7"/>
  <c r="J637" i="1" s="1"/>
  <c r="G638" i="7"/>
  <c r="J638" i="1" s="1"/>
  <c r="G639" i="7"/>
  <c r="J639" i="1" s="1"/>
  <c r="G640" i="7"/>
  <c r="J640" i="1" s="1"/>
  <c r="G641" i="7"/>
  <c r="J641" i="1" s="1"/>
  <c r="G642" i="7"/>
  <c r="J642" i="1" s="1"/>
  <c r="G643" i="7"/>
  <c r="J643" i="1" s="1"/>
  <c r="G644" i="7"/>
  <c r="J644" i="1" s="1"/>
  <c r="G645" i="7"/>
  <c r="J645" i="1" s="1"/>
  <c r="G646" i="7"/>
  <c r="J646" i="1" s="1"/>
  <c r="G647" i="7"/>
  <c r="J647" i="1" s="1"/>
  <c r="G648" i="7"/>
  <c r="J648" i="1" s="1"/>
  <c r="G649" i="7"/>
  <c r="J649" i="1" s="1"/>
  <c r="G650" i="7"/>
  <c r="J650" i="1" s="1"/>
  <c r="G651" i="7"/>
  <c r="J651" i="1" s="1"/>
  <c r="G652" i="7"/>
  <c r="J652" i="1" s="1"/>
  <c r="G653" i="7"/>
  <c r="J653" i="1" s="1"/>
  <c r="G654" i="7"/>
  <c r="J654" i="1" s="1"/>
  <c r="G655" i="7"/>
  <c r="J655" i="1" s="1"/>
  <c r="G656" i="7"/>
  <c r="J656" i="1" s="1"/>
  <c r="G657" i="7"/>
  <c r="J657" i="1" s="1"/>
  <c r="G658" i="7"/>
  <c r="J658" i="1"/>
  <c r="G659" i="7"/>
  <c r="J659" i="1" s="1"/>
  <c r="G660" i="7"/>
  <c r="J660" i="1" s="1"/>
  <c r="G661" i="7"/>
  <c r="J661" i="1" s="1"/>
  <c r="G662" i="7"/>
  <c r="J662" i="1" s="1"/>
  <c r="G663" i="7"/>
  <c r="J663" i="1" s="1"/>
  <c r="G664" i="7"/>
  <c r="J664" i="1" s="1"/>
  <c r="G665" i="7"/>
  <c r="J665" i="1" s="1"/>
  <c r="G666" i="7"/>
  <c r="J666" i="1" s="1"/>
  <c r="G667" i="7"/>
  <c r="J667" i="1" s="1"/>
  <c r="G668" i="7"/>
  <c r="J668" i="1" s="1"/>
  <c r="G669" i="7"/>
  <c r="J669" i="1" s="1"/>
  <c r="G670" i="7"/>
  <c r="J670" i="1" s="1"/>
  <c r="G671" i="7"/>
  <c r="J671" i="1" s="1"/>
  <c r="G672" i="7"/>
  <c r="J672" i="1" s="1"/>
  <c r="G673" i="7"/>
  <c r="J673" i="1" s="1"/>
  <c r="G674" i="7"/>
  <c r="J674" i="1" s="1"/>
  <c r="G675" i="7"/>
  <c r="J675" i="1" s="1"/>
  <c r="G676" i="7"/>
  <c r="J676" i="1" s="1"/>
  <c r="G677" i="7"/>
  <c r="J677" i="1" s="1"/>
  <c r="G678" i="7"/>
  <c r="J678" i="1" s="1"/>
  <c r="G679" i="7"/>
  <c r="J679" i="1"/>
  <c r="G680" i="7"/>
  <c r="J680" i="1" s="1"/>
  <c r="G681" i="7"/>
  <c r="J681" i="1" s="1"/>
  <c r="G682" i="7"/>
  <c r="J682" i="1" s="1"/>
  <c r="G683" i="7"/>
  <c r="J683" i="1" s="1"/>
  <c r="G684" i="7"/>
  <c r="J684" i="1" s="1"/>
  <c r="G685" i="7"/>
  <c r="J685" i="1" s="1"/>
  <c r="G686" i="7"/>
  <c r="J686" i="1" s="1"/>
  <c r="G687" i="7"/>
  <c r="J687" i="1" s="1"/>
  <c r="G688" i="7"/>
  <c r="J688" i="1" s="1"/>
  <c r="G689" i="7"/>
  <c r="J689" i="1" s="1"/>
  <c r="G690" i="7"/>
  <c r="J690" i="1"/>
  <c r="G691" i="7"/>
  <c r="J691" i="1" s="1"/>
  <c r="G692" i="7"/>
  <c r="J692" i="1" s="1"/>
  <c r="G693" i="7"/>
  <c r="J693" i="1" s="1"/>
  <c r="G694" i="7"/>
  <c r="J694" i="1" s="1"/>
  <c r="G695" i="7"/>
  <c r="J695" i="1" s="1"/>
  <c r="G696" i="7"/>
  <c r="J696" i="1" s="1"/>
  <c r="G697" i="7"/>
  <c r="J697" i="1" s="1"/>
  <c r="G698" i="7"/>
  <c r="J698" i="1" s="1"/>
  <c r="G699" i="7"/>
  <c r="J699" i="1" s="1"/>
  <c r="G700" i="7"/>
  <c r="J700" i="1" s="1"/>
  <c r="G701" i="7"/>
  <c r="J701" i="1" s="1"/>
  <c r="G702" i="7"/>
  <c r="J702" i="1" s="1"/>
  <c r="G703" i="7"/>
  <c r="J703" i="1" s="1"/>
  <c r="G704" i="7"/>
  <c r="J704" i="1" s="1"/>
  <c r="G705" i="7"/>
  <c r="J705" i="1" s="1"/>
  <c r="G706" i="7"/>
  <c r="J706" i="1" s="1"/>
  <c r="G707" i="7"/>
  <c r="J707" i="1" s="1"/>
  <c r="G708" i="7"/>
  <c r="J708" i="1" s="1"/>
  <c r="G709" i="7"/>
  <c r="J709" i="1" s="1"/>
  <c r="G710" i="7"/>
  <c r="J710" i="1" s="1"/>
  <c r="G711" i="7"/>
  <c r="J711" i="1" s="1"/>
  <c r="G712" i="7"/>
  <c r="J712" i="1" s="1"/>
  <c r="G713" i="7"/>
  <c r="J713" i="1" s="1"/>
  <c r="G714" i="7"/>
  <c r="J714" i="1" s="1"/>
  <c r="G715" i="7"/>
  <c r="J715" i="1" s="1"/>
  <c r="G716" i="7"/>
  <c r="J716" i="1" s="1"/>
  <c r="G717" i="7"/>
  <c r="J717" i="1" s="1"/>
  <c r="G718" i="7"/>
  <c r="J718" i="1" s="1"/>
  <c r="G719" i="7"/>
  <c r="J719" i="1" s="1"/>
  <c r="G720" i="7"/>
  <c r="J720" i="1" s="1"/>
  <c r="G721" i="7"/>
  <c r="J721" i="1" s="1"/>
  <c r="G722" i="7"/>
  <c r="J722" i="1" s="1"/>
  <c r="G723" i="7"/>
  <c r="J723" i="1" s="1"/>
  <c r="G724" i="7"/>
  <c r="J724" i="1" s="1"/>
  <c r="G725" i="7"/>
  <c r="J725" i="1" s="1"/>
  <c r="G726" i="7"/>
  <c r="J726" i="1" s="1"/>
  <c r="G727" i="7"/>
  <c r="J727" i="1" s="1"/>
  <c r="G728" i="7"/>
  <c r="J728" i="1" s="1"/>
  <c r="G729" i="7"/>
  <c r="J729" i="1" s="1"/>
  <c r="G730" i="7"/>
  <c r="J730" i="1" s="1"/>
  <c r="G731" i="7"/>
  <c r="J731" i="1" s="1"/>
  <c r="G732" i="7"/>
  <c r="J732" i="1" s="1"/>
  <c r="G733" i="7"/>
  <c r="J733" i="1" s="1"/>
  <c r="G734" i="7"/>
  <c r="J734" i="1" s="1"/>
  <c r="G735" i="7"/>
  <c r="J735" i="1" s="1"/>
  <c r="G736" i="7"/>
  <c r="J736" i="1" s="1"/>
  <c r="G737" i="7"/>
  <c r="J737" i="1" s="1"/>
  <c r="G738" i="7"/>
  <c r="J738" i="1"/>
  <c r="G739" i="7"/>
  <c r="J739" i="1" s="1"/>
  <c r="G740" i="7"/>
  <c r="J740" i="1" s="1"/>
  <c r="G741" i="7"/>
  <c r="J741" i="1" s="1"/>
  <c r="G742" i="7"/>
  <c r="J742" i="1" s="1"/>
  <c r="G743" i="7"/>
  <c r="J743" i="1" s="1"/>
  <c r="G744" i="7"/>
  <c r="J744" i="1" s="1"/>
  <c r="G745" i="7"/>
  <c r="J745" i="1" s="1"/>
  <c r="G746" i="7"/>
  <c r="J746" i="1" s="1"/>
  <c r="G747" i="7"/>
  <c r="J747" i="1" s="1"/>
  <c r="G748" i="7"/>
  <c r="J748" i="1" s="1"/>
  <c r="G749" i="7"/>
  <c r="J749" i="1" s="1"/>
  <c r="G750" i="7"/>
  <c r="J750" i="1" s="1"/>
  <c r="G751" i="7"/>
  <c r="J751" i="1" s="1"/>
  <c r="G752" i="7"/>
  <c r="J752" i="1" s="1"/>
  <c r="G753" i="7"/>
  <c r="J753" i="1" s="1"/>
  <c r="G754" i="7"/>
  <c r="J754" i="1" s="1"/>
  <c r="G755" i="7"/>
  <c r="J755" i="1" s="1"/>
  <c r="G756" i="7"/>
  <c r="J756" i="1" s="1"/>
  <c r="G757" i="7"/>
  <c r="J757" i="1" s="1"/>
  <c r="G758" i="7"/>
  <c r="J758" i="1" s="1"/>
  <c r="G759" i="7"/>
  <c r="J759" i="1"/>
  <c r="G760" i="7"/>
  <c r="J760" i="1" s="1"/>
  <c r="G761" i="7"/>
  <c r="J761" i="1" s="1"/>
  <c r="G762" i="7"/>
  <c r="J762" i="1" s="1"/>
  <c r="G763" i="7"/>
  <c r="J763" i="1" s="1"/>
  <c r="G764" i="7"/>
  <c r="J764" i="1" s="1"/>
  <c r="G765" i="7"/>
  <c r="J765" i="1" s="1"/>
  <c r="G766" i="7"/>
  <c r="J766" i="1" s="1"/>
  <c r="G767" i="7"/>
  <c r="J767" i="1" s="1"/>
  <c r="G768" i="7"/>
  <c r="J768" i="1" s="1"/>
  <c r="G769" i="7"/>
  <c r="J769" i="1" s="1"/>
  <c r="G770" i="7"/>
  <c r="J770" i="1" s="1"/>
  <c r="G771" i="7"/>
  <c r="J771" i="1" s="1"/>
  <c r="G772" i="7"/>
  <c r="J772" i="1" s="1"/>
  <c r="G773" i="7"/>
  <c r="J773" i="1" s="1"/>
  <c r="G774" i="7"/>
  <c r="J774" i="1" s="1"/>
  <c r="G775" i="7"/>
  <c r="J775" i="1" s="1"/>
  <c r="G776" i="7"/>
  <c r="J776" i="1" s="1"/>
  <c r="G777" i="7"/>
  <c r="J777" i="1" s="1"/>
  <c r="G778" i="7"/>
  <c r="J778" i="1" s="1"/>
  <c r="G779" i="7"/>
  <c r="J779" i="1" s="1"/>
  <c r="G780" i="7"/>
  <c r="J780" i="1" s="1"/>
  <c r="G781" i="7"/>
  <c r="J781" i="1" s="1"/>
  <c r="G782" i="7"/>
  <c r="J782" i="1" s="1"/>
  <c r="G783" i="7"/>
  <c r="J783" i="1" s="1"/>
  <c r="G784" i="7"/>
  <c r="J784" i="1" s="1"/>
  <c r="G785" i="7"/>
  <c r="J785" i="1" s="1"/>
  <c r="G786" i="7"/>
  <c r="J786" i="1" s="1"/>
  <c r="G787" i="7"/>
  <c r="J787" i="1" s="1"/>
  <c r="G788" i="7"/>
  <c r="J788" i="1" s="1"/>
  <c r="G789" i="7"/>
  <c r="J789" i="1" s="1"/>
  <c r="G790" i="7"/>
  <c r="J790" i="1" s="1"/>
  <c r="G791" i="7"/>
  <c r="J791" i="1" s="1"/>
  <c r="G792" i="7"/>
  <c r="J792" i="1" s="1"/>
  <c r="G793" i="7"/>
  <c r="J793" i="1" s="1"/>
  <c r="G794" i="7"/>
  <c r="J794" i="1" s="1"/>
  <c r="G795" i="7"/>
  <c r="J795" i="1" s="1"/>
  <c r="G796" i="7"/>
  <c r="J796" i="1" s="1"/>
  <c r="G797" i="7"/>
  <c r="J797" i="1" s="1"/>
  <c r="G798" i="7"/>
  <c r="J798" i="1" s="1"/>
  <c r="G799" i="7"/>
  <c r="J799" i="1" s="1"/>
  <c r="G800" i="7"/>
  <c r="J800" i="1" s="1"/>
  <c r="G801" i="7"/>
  <c r="J801" i="1" s="1"/>
  <c r="G802" i="7"/>
  <c r="J802" i="1"/>
  <c r="G803" i="7"/>
  <c r="J803" i="1" s="1"/>
  <c r="G804" i="7"/>
  <c r="J804" i="1" s="1"/>
  <c r="G805" i="7"/>
  <c r="J805" i="1" s="1"/>
  <c r="G806" i="7"/>
  <c r="J806" i="1" s="1"/>
  <c r="G807" i="7"/>
  <c r="J807" i="1" s="1"/>
  <c r="G808" i="7"/>
  <c r="J808" i="1" s="1"/>
  <c r="G809" i="7"/>
  <c r="J809" i="1" s="1"/>
  <c r="G810" i="7"/>
  <c r="J810" i="1" s="1"/>
  <c r="G811" i="7"/>
  <c r="J811" i="1" s="1"/>
  <c r="G812" i="7"/>
  <c r="J812" i="1" s="1"/>
  <c r="G813" i="7"/>
  <c r="J813" i="1" s="1"/>
  <c r="G814" i="7"/>
  <c r="J814" i="1" s="1"/>
  <c r="G815" i="7"/>
  <c r="J815" i="1" s="1"/>
  <c r="G816" i="7"/>
  <c r="J816" i="1" s="1"/>
  <c r="G817" i="7"/>
  <c r="J817" i="1" s="1"/>
  <c r="G818" i="7"/>
  <c r="J818" i="1" s="1"/>
  <c r="G819" i="7"/>
  <c r="J819" i="1" s="1"/>
  <c r="G820" i="7"/>
  <c r="J820" i="1" s="1"/>
  <c r="G821" i="7"/>
  <c r="J821" i="1" s="1"/>
  <c r="G822" i="7"/>
  <c r="J822" i="1" s="1"/>
  <c r="G823" i="7"/>
  <c r="J823" i="1"/>
  <c r="G824" i="7"/>
  <c r="J824" i="1" s="1"/>
  <c r="G825" i="7"/>
  <c r="J825" i="1" s="1"/>
  <c r="G826" i="7"/>
  <c r="J826" i="1" s="1"/>
  <c r="G827" i="7"/>
  <c r="J827" i="1" s="1"/>
  <c r="G828" i="7"/>
  <c r="J828" i="1" s="1"/>
  <c r="G829" i="7"/>
  <c r="J829" i="1" s="1"/>
  <c r="G830" i="7"/>
  <c r="J830" i="1" s="1"/>
  <c r="G831" i="7"/>
  <c r="J831" i="1" s="1"/>
  <c r="G832" i="7"/>
  <c r="J832" i="1" s="1"/>
  <c r="G833" i="7"/>
  <c r="J833" i="1" s="1"/>
  <c r="G834" i="7"/>
  <c r="J834" i="1" s="1"/>
  <c r="G835" i="7"/>
  <c r="J835" i="1" s="1"/>
  <c r="G836" i="7"/>
  <c r="J836" i="1" s="1"/>
  <c r="G837" i="7"/>
  <c r="J837" i="1" s="1"/>
  <c r="G838" i="7"/>
  <c r="J838" i="1" s="1"/>
  <c r="G839" i="7"/>
  <c r="J839" i="1" s="1"/>
  <c r="G840" i="7"/>
  <c r="J840" i="1" s="1"/>
  <c r="G841" i="7"/>
  <c r="J841" i="1" s="1"/>
  <c r="G842" i="7"/>
  <c r="J842" i="1" s="1"/>
  <c r="G843" i="7"/>
  <c r="J843" i="1" s="1"/>
  <c r="G844" i="7"/>
  <c r="J844" i="1" s="1"/>
  <c r="G845" i="7"/>
  <c r="J845" i="1" s="1"/>
  <c r="G846" i="7"/>
  <c r="J846" i="1" s="1"/>
  <c r="G847" i="7"/>
  <c r="J847" i="1" s="1"/>
  <c r="G848" i="7"/>
  <c r="J848" i="1" s="1"/>
  <c r="G849" i="7"/>
  <c r="J849" i="1" s="1"/>
  <c r="G850" i="7"/>
  <c r="J850" i="1" s="1"/>
  <c r="G851" i="7"/>
  <c r="J851" i="1" s="1"/>
  <c r="G852" i="7"/>
  <c r="J852" i="1" s="1"/>
  <c r="G853" i="7"/>
  <c r="J853" i="1" s="1"/>
  <c r="G854" i="7"/>
  <c r="J854" i="1" s="1"/>
  <c r="G855" i="7"/>
  <c r="J855" i="1" s="1"/>
  <c r="G856" i="7"/>
  <c r="J856" i="1" s="1"/>
  <c r="G857" i="7"/>
  <c r="J857" i="1" s="1"/>
  <c r="G858" i="7"/>
  <c r="J858" i="1" s="1"/>
  <c r="G859" i="7"/>
  <c r="J859" i="1" s="1"/>
  <c r="G860" i="7"/>
  <c r="J860" i="1" s="1"/>
  <c r="G861" i="7"/>
  <c r="J861" i="1" s="1"/>
  <c r="G862" i="7"/>
  <c r="J862" i="1" s="1"/>
  <c r="G863" i="7"/>
  <c r="J863" i="1" s="1"/>
  <c r="G864" i="7"/>
  <c r="J864" i="1" s="1"/>
  <c r="G865" i="7"/>
  <c r="J865" i="1" s="1"/>
  <c r="G866" i="7"/>
  <c r="J866" i="1" s="1"/>
  <c r="G867" i="7"/>
  <c r="J867" i="1" s="1"/>
  <c r="G868" i="7"/>
  <c r="J868" i="1" s="1"/>
  <c r="G869" i="7"/>
  <c r="J869" i="1" s="1"/>
  <c r="G870" i="7"/>
  <c r="J870" i="1" s="1"/>
  <c r="G871" i="7"/>
  <c r="J871" i="1" s="1"/>
  <c r="G872" i="7"/>
  <c r="J872" i="1" s="1"/>
  <c r="G873" i="7"/>
  <c r="J873" i="1" s="1"/>
  <c r="G874" i="7"/>
  <c r="J874" i="1" s="1"/>
  <c r="G875" i="7"/>
  <c r="J875" i="1" s="1"/>
  <c r="G876" i="7"/>
  <c r="J876" i="1" s="1"/>
  <c r="G877" i="7"/>
  <c r="J877" i="1" s="1"/>
  <c r="G878" i="7"/>
  <c r="J878" i="1" s="1"/>
  <c r="G879" i="7"/>
  <c r="J879" i="1" s="1"/>
  <c r="G880" i="7"/>
  <c r="J880" i="1" s="1"/>
  <c r="G881" i="7"/>
  <c r="J881" i="1" s="1"/>
  <c r="G882" i="7"/>
  <c r="J882" i="1" s="1"/>
  <c r="G883" i="7"/>
  <c r="J883" i="1" s="1"/>
  <c r="G884" i="7"/>
  <c r="J884" i="1" s="1"/>
  <c r="G885" i="7"/>
  <c r="J885" i="1" s="1"/>
  <c r="G886" i="7"/>
  <c r="J886" i="1" s="1"/>
  <c r="G887" i="7"/>
  <c r="J887" i="1"/>
  <c r="G888" i="7"/>
  <c r="J888" i="1" s="1"/>
  <c r="G889" i="7"/>
  <c r="J889" i="1" s="1"/>
  <c r="G890" i="7"/>
  <c r="J890" i="1" s="1"/>
  <c r="G891" i="7"/>
  <c r="J891" i="1" s="1"/>
  <c r="G892" i="7"/>
  <c r="J892" i="1" s="1"/>
  <c r="G893" i="7"/>
  <c r="J893" i="1" s="1"/>
  <c r="G894" i="7"/>
  <c r="J894" i="1" s="1"/>
  <c r="G895" i="7"/>
  <c r="J895" i="1" s="1"/>
  <c r="G896" i="7"/>
  <c r="J896" i="1" s="1"/>
  <c r="G897" i="7"/>
  <c r="J897" i="1" s="1"/>
  <c r="G898" i="7"/>
  <c r="J898" i="1" s="1"/>
  <c r="G899" i="7"/>
  <c r="J899" i="1" s="1"/>
  <c r="G900" i="7"/>
  <c r="J900" i="1" s="1"/>
  <c r="G901" i="7"/>
  <c r="J901" i="1" s="1"/>
  <c r="G902" i="7"/>
  <c r="J902" i="1" s="1"/>
  <c r="G903" i="7"/>
  <c r="J903" i="1" s="1"/>
  <c r="G904" i="7"/>
  <c r="J904" i="1" s="1"/>
  <c r="G905" i="7"/>
  <c r="J905" i="1" s="1"/>
  <c r="G906" i="7"/>
  <c r="J906" i="1" s="1"/>
  <c r="G907" i="7"/>
  <c r="J907" i="1" s="1"/>
  <c r="G908" i="7"/>
  <c r="J908" i="1" s="1"/>
  <c r="G909" i="7"/>
  <c r="J909" i="1" s="1"/>
  <c r="G910" i="7"/>
  <c r="J910" i="1" s="1"/>
  <c r="G911" i="7"/>
  <c r="J911" i="1" s="1"/>
  <c r="G912" i="7"/>
  <c r="J912" i="1" s="1"/>
  <c r="G913" i="7"/>
  <c r="J913" i="1" s="1"/>
  <c r="G914" i="7"/>
  <c r="J914" i="1" s="1"/>
  <c r="G915" i="7"/>
  <c r="J915" i="1" s="1"/>
  <c r="G916" i="7"/>
  <c r="J916" i="1" s="1"/>
  <c r="G917" i="7"/>
  <c r="J917" i="1" s="1"/>
  <c r="G918" i="7"/>
  <c r="J918" i="1" s="1"/>
  <c r="G919" i="7"/>
  <c r="J919" i="1" s="1"/>
  <c r="G920" i="7"/>
  <c r="J920" i="1" s="1"/>
  <c r="G921" i="7"/>
  <c r="J921" i="1" s="1"/>
  <c r="G922" i="7"/>
  <c r="J922" i="1" s="1"/>
  <c r="G923" i="7"/>
  <c r="J923" i="1" s="1"/>
  <c r="G924" i="7"/>
  <c r="J924" i="1" s="1"/>
  <c r="G925" i="7"/>
  <c r="J925" i="1" s="1"/>
  <c r="G926" i="7"/>
  <c r="J926" i="1" s="1"/>
  <c r="G927" i="7"/>
  <c r="J927" i="1" s="1"/>
  <c r="G928" i="7"/>
  <c r="J928" i="1" s="1"/>
  <c r="G929" i="7"/>
  <c r="J929" i="1" s="1"/>
  <c r="G930" i="7"/>
  <c r="J930" i="1"/>
  <c r="G931" i="7"/>
  <c r="J931" i="1" s="1"/>
  <c r="G932" i="7"/>
  <c r="J932" i="1" s="1"/>
  <c r="G933" i="7"/>
  <c r="J933" i="1" s="1"/>
  <c r="G934" i="7"/>
  <c r="J934" i="1" s="1"/>
  <c r="G935" i="7"/>
  <c r="J935" i="1" s="1"/>
  <c r="G936" i="7"/>
  <c r="J936" i="1" s="1"/>
  <c r="G937" i="7"/>
  <c r="J937" i="1" s="1"/>
  <c r="G938" i="7"/>
  <c r="J938" i="1" s="1"/>
  <c r="G939" i="7"/>
  <c r="J939" i="1" s="1"/>
  <c r="G940" i="7"/>
  <c r="J940" i="1" s="1"/>
  <c r="G941" i="7"/>
  <c r="J941" i="1" s="1"/>
  <c r="G942" i="7"/>
  <c r="J942" i="1" s="1"/>
  <c r="G943" i="7"/>
  <c r="J943" i="1" s="1"/>
  <c r="G944" i="7"/>
  <c r="J944" i="1" s="1"/>
  <c r="G945" i="7"/>
  <c r="J945" i="1" s="1"/>
  <c r="G946" i="7"/>
  <c r="J946" i="1" s="1"/>
  <c r="G947" i="7"/>
  <c r="J947" i="1" s="1"/>
  <c r="G948" i="7"/>
  <c r="J948" i="1" s="1"/>
  <c r="G949" i="7"/>
  <c r="J949" i="1" s="1"/>
  <c r="G950" i="7"/>
  <c r="J950" i="1" s="1"/>
  <c r="G951" i="7"/>
  <c r="J951" i="1" s="1"/>
  <c r="G952" i="7"/>
  <c r="J952" i="1" s="1"/>
  <c r="G953" i="7"/>
  <c r="J953" i="1" s="1"/>
  <c r="G954" i="7"/>
  <c r="J954" i="1" s="1"/>
  <c r="G955" i="7"/>
  <c r="J955" i="1" s="1"/>
  <c r="G956" i="7"/>
  <c r="J956" i="1" s="1"/>
  <c r="G957" i="7"/>
  <c r="J957" i="1" s="1"/>
  <c r="G958" i="7"/>
  <c r="J958" i="1" s="1"/>
  <c r="G959" i="7"/>
  <c r="J959" i="1" s="1"/>
  <c r="G960" i="7"/>
  <c r="J960" i="1" s="1"/>
  <c r="G961" i="7"/>
  <c r="J961" i="1" s="1"/>
  <c r="G962" i="7"/>
  <c r="J962" i="1" s="1"/>
  <c r="G963" i="7"/>
  <c r="J963" i="1" s="1"/>
  <c r="G964" i="7"/>
  <c r="J964" i="1" s="1"/>
  <c r="G965" i="7"/>
  <c r="J965" i="1" s="1"/>
  <c r="G966" i="7"/>
  <c r="J966" i="1" s="1"/>
  <c r="G967" i="7"/>
  <c r="J967" i="1" s="1"/>
  <c r="G968" i="7"/>
  <c r="J968" i="1" s="1"/>
  <c r="G969" i="7"/>
  <c r="J969" i="1" s="1"/>
  <c r="G970" i="7"/>
  <c r="J970" i="1" s="1"/>
  <c r="G971" i="7"/>
  <c r="J971" i="1" s="1"/>
  <c r="G972" i="7"/>
  <c r="J972" i="1" s="1"/>
  <c r="G973" i="7"/>
  <c r="J973" i="1" s="1"/>
  <c r="G974" i="7"/>
  <c r="J974" i="1" s="1"/>
  <c r="G975" i="7"/>
  <c r="J975" i="1" s="1"/>
  <c r="G976" i="7"/>
  <c r="J976" i="1" s="1"/>
  <c r="G977" i="7"/>
  <c r="J977" i="1" s="1"/>
  <c r="G978" i="7"/>
  <c r="J978" i="1" s="1"/>
  <c r="G979" i="7"/>
  <c r="J979" i="1" s="1"/>
  <c r="G980" i="7"/>
  <c r="J980" i="1" s="1"/>
  <c r="G981" i="7"/>
  <c r="J981" i="1" s="1"/>
  <c r="G982" i="7"/>
  <c r="J982" i="1" s="1"/>
  <c r="G983" i="7"/>
  <c r="J983" i="1" s="1"/>
  <c r="G984" i="7"/>
  <c r="J984" i="1" s="1"/>
  <c r="G985" i="7"/>
  <c r="J985" i="1" s="1"/>
  <c r="G986" i="7"/>
  <c r="J986" i="1" s="1"/>
  <c r="G987" i="7"/>
  <c r="J987" i="1" s="1"/>
  <c r="G988" i="7"/>
  <c r="J988" i="1" s="1"/>
  <c r="G989" i="7"/>
  <c r="J989" i="1" s="1"/>
  <c r="G990" i="7"/>
  <c r="J990" i="1" s="1"/>
  <c r="G991" i="7"/>
  <c r="J991" i="1"/>
  <c r="G992" i="7"/>
  <c r="J992" i="1" s="1"/>
  <c r="G993" i="7"/>
  <c r="J993" i="1" s="1"/>
  <c r="G994" i="7"/>
  <c r="J994" i="1" s="1"/>
  <c r="G995" i="7"/>
  <c r="J995" i="1" s="1"/>
  <c r="G996" i="7"/>
  <c r="J996" i="1" s="1"/>
  <c r="G997" i="7"/>
  <c r="J997" i="1" s="1"/>
  <c r="G998" i="7"/>
  <c r="J998" i="1" s="1"/>
  <c r="G999" i="7"/>
  <c r="J999" i="1" s="1"/>
  <c r="G1000" i="7"/>
  <c r="J1000" i="1"/>
  <c r="G1001" i="7"/>
  <c r="J1001" i="1" s="1"/>
  <c r="G1002" i="7"/>
  <c r="J1002" i="1" s="1"/>
  <c r="G1003" i="7"/>
  <c r="J1003" i="1" s="1"/>
  <c r="G1004" i="7"/>
  <c r="J1004" i="1" s="1"/>
  <c r="G1005" i="7"/>
  <c r="J1005" i="1" s="1"/>
  <c r="G1006" i="7"/>
  <c r="J1006" i="1" s="1"/>
  <c r="G1007" i="7"/>
  <c r="J1007" i="1" s="1"/>
  <c r="G1008" i="7"/>
  <c r="J1008" i="1" s="1"/>
  <c r="G1009" i="7"/>
  <c r="J1009" i="1" s="1"/>
  <c r="G1010" i="7"/>
  <c r="J1010" i="1" s="1"/>
  <c r="G1011" i="7"/>
  <c r="J1011" i="1" s="1"/>
  <c r="G1012" i="7"/>
  <c r="J1012" i="1" s="1"/>
  <c r="G1013" i="7"/>
  <c r="J1013" i="1" s="1"/>
  <c r="G1014" i="7"/>
  <c r="J1014" i="1" s="1"/>
  <c r="G1015" i="7"/>
  <c r="J1015" i="1" s="1"/>
  <c r="G1016" i="7"/>
  <c r="J1016" i="1"/>
  <c r="G1017" i="7"/>
  <c r="J1017" i="1" s="1"/>
  <c r="G1018" i="7"/>
  <c r="J1018" i="1" s="1"/>
  <c r="G1019" i="7"/>
  <c r="J1019" i="1" s="1"/>
  <c r="G1020" i="7"/>
  <c r="J1020" i="1" s="1"/>
  <c r="G1021" i="7"/>
  <c r="J1021" i="1" s="1"/>
  <c r="G1022" i="7"/>
  <c r="J1022" i="1" s="1"/>
  <c r="G1023" i="7"/>
  <c r="J1023" i="1" s="1"/>
  <c r="G1024" i="7"/>
  <c r="J1024" i="1" s="1"/>
  <c r="G1025" i="7"/>
  <c r="J1025" i="1" s="1"/>
  <c r="G1026" i="7"/>
  <c r="J1026" i="1"/>
  <c r="G1027" i="7"/>
  <c r="J1027" i="1" s="1"/>
  <c r="G1028" i="7"/>
  <c r="J1028" i="1" s="1"/>
  <c r="G1029" i="7"/>
  <c r="J1029" i="1" s="1"/>
  <c r="G1030" i="7"/>
  <c r="J1030" i="1" s="1"/>
  <c r="G1031" i="7"/>
  <c r="J1031" i="1" s="1"/>
  <c r="G1032" i="7"/>
  <c r="J1032" i="1"/>
  <c r="G1033" i="7"/>
  <c r="J1033" i="1" s="1"/>
  <c r="G1034" i="7"/>
  <c r="J1034" i="1"/>
  <c r="G1035" i="7"/>
  <c r="J1035" i="1" s="1"/>
  <c r="G1036" i="7"/>
  <c r="J1036" i="1" s="1"/>
  <c r="G1037" i="7"/>
  <c r="J1037" i="1" s="1"/>
  <c r="G1038" i="7"/>
  <c r="J1038" i="1" s="1"/>
  <c r="G1039" i="7"/>
  <c r="J1039" i="1"/>
  <c r="G1040" i="7"/>
  <c r="J1040" i="1" s="1"/>
  <c r="G1041" i="7"/>
  <c r="J1041" i="1" s="1"/>
  <c r="G1042" i="7"/>
  <c r="J1042" i="1" s="1"/>
  <c r="G1043" i="7"/>
  <c r="J1043" i="1" s="1"/>
  <c r="G1044" i="7"/>
  <c r="J1044" i="1" s="1"/>
  <c r="G1045" i="7"/>
  <c r="J1045" i="1" s="1"/>
  <c r="G1046" i="7"/>
  <c r="J1046" i="1" s="1"/>
  <c r="G1047" i="7"/>
  <c r="J1047" i="1" s="1"/>
  <c r="G1048" i="7"/>
  <c r="J1048" i="1" s="1"/>
  <c r="G1049" i="7"/>
  <c r="J1049" i="1" s="1"/>
  <c r="G1050" i="7"/>
  <c r="J1050" i="1" s="1"/>
  <c r="G1051" i="7"/>
  <c r="J1051" i="1" s="1"/>
  <c r="G1052" i="7"/>
  <c r="J1052" i="1" s="1"/>
  <c r="G1053" i="7"/>
  <c r="J1053" i="1" s="1"/>
  <c r="G1054" i="7"/>
  <c r="J1054" i="1"/>
  <c r="G1055" i="7"/>
  <c r="J1055" i="1" s="1"/>
  <c r="G1056" i="7"/>
  <c r="J1056" i="1" s="1"/>
  <c r="G1057" i="7"/>
  <c r="J1057" i="1" s="1"/>
  <c r="G1058" i="7"/>
  <c r="J1058" i="1"/>
  <c r="G1059" i="7"/>
  <c r="J1059" i="1" s="1"/>
  <c r="G1060" i="7"/>
  <c r="J1060" i="1" s="1"/>
  <c r="G1061" i="7"/>
  <c r="J1061" i="1" s="1"/>
  <c r="G1062" i="7"/>
  <c r="J1062" i="1"/>
  <c r="G1063" i="7"/>
  <c r="J1063" i="1" s="1"/>
  <c r="G1064" i="7"/>
  <c r="J1064" i="1" s="1"/>
  <c r="G1065" i="7"/>
  <c r="J1065" i="1" s="1"/>
  <c r="G1066" i="7"/>
  <c r="J1066" i="1" s="1"/>
  <c r="G1067" i="7"/>
  <c r="J1067" i="1" s="1"/>
  <c r="G1068" i="7"/>
  <c r="J1068" i="1" s="1"/>
  <c r="G1069" i="7"/>
  <c r="J1069" i="1" s="1"/>
  <c r="G1070" i="7"/>
  <c r="J1070" i="1" s="1"/>
  <c r="G1071" i="7"/>
  <c r="J1071" i="1" s="1"/>
  <c r="G1072" i="7"/>
  <c r="J1072" i="1" s="1"/>
  <c r="G1073" i="7"/>
  <c r="J1073" i="1" s="1"/>
  <c r="G1074" i="7"/>
  <c r="J1074" i="1" s="1"/>
  <c r="G1075" i="7"/>
  <c r="J1075" i="1" s="1"/>
  <c r="G1076" i="7"/>
  <c r="J1076" i="1"/>
  <c r="G1077" i="7"/>
  <c r="J1077" i="1"/>
  <c r="G1078" i="7"/>
  <c r="J1078" i="1" s="1"/>
  <c r="G1079" i="7"/>
  <c r="J1079" i="1" s="1"/>
  <c r="G1080" i="7"/>
  <c r="J1080" i="1" s="1"/>
  <c r="G1081" i="7"/>
  <c r="J1081" i="1"/>
  <c r="G1082" i="7"/>
  <c r="J1082" i="1" s="1"/>
  <c r="G1083" i="7"/>
  <c r="J1083" i="1" s="1"/>
  <c r="G1084" i="7"/>
  <c r="J1084" i="1" s="1"/>
  <c r="G1085" i="7"/>
  <c r="J1085" i="1"/>
  <c r="G1086" i="7"/>
  <c r="J1086" i="1"/>
  <c r="G1087" i="7"/>
  <c r="J1087" i="1" s="1"/>
  <c r="G1088" i="7"/>
  <c r="J1088" i="1" s="1"/>
  <c r="G1089" i="7"/>
  <c r="J1089" i="1" s="1"/>
  <c r="G1090" i="7"/>
  <c r="J1090" i="1"/>
  <c r="G1091" i="7"/>
  <c r="J1091" i="1" s="1"/>
  <c r="G1092" i="7"/>
  <c r="J1092" i="1"/>
  <c r="G1093" i="7"/>
  <c r="J1093" i="1"/>
  <c r="G1094" i="7"/>
  <c r="J1094" i="1" s="1"/>
  <c r="G1095" i="7"/>
  <c r="J1095" i="1" s="1"/>
  <c r="G1096" i="7"/>
  <c r="J1096" i="1" s="1"/>
  <c r="G1097" i="7"/>
  <c r="J1097" i="1" s="1"/>
  <c r="G1098" i="7"/>
  <c r="J1098" i="1" s="1"/>
  <c r="G1099" i="7"/>
  <c r="J1099" i="1" s="1"/>
  <c r="G1100" i="7"/>
  <c r="J1100" i="1" s="1"/>
  <c r="G1101" i="7"/>
  <c r="J1101" i="1" s="1"/>
  <c r="G1102" i="7"/>
  <c r="J1102" i="1" s="1"/>
  <c r="G1103" i="7"/>
  <c r="J1103" i="1" s="1"/>
  <c r="G1104" i="7"/>
  <c r="J1104" i="1"/>
  <c r="G1105" i="7"/>
  <c r="J1105" i="1" s="1"/>
  <c r="G1106" i="7"/>
  <c r="J1106" i="1" s="1"/>
  <c r="G1107" i="7"/>
  <c r="J1107" i="1" s="1"/>
  <c r="G1108" i="7"/>
  <c r="J1108" i="1" s="1"/>
  <c r="G1109" i="7"/>
  <c r="J1109" i="1" s="1"/>
  <c r="G1110" i="7"/>
  <c r="J1110" i="1" s="1"/>
  <c r="G1111" i="7"/>
  <c r="J1111" i="1" s="1"/>
  <c r="G1112" i="7"/>
  <c r="J1112" i="1" s="1"/>
  <c r="G1113" i="7"/>
  <c r="J1113" i="1" s="1"/>
  <c r="G1114" i="7"/>
  <c r="J1114" i="1" s="1"/>
  <c r="G1115" i="7"/>
  <c r="J1115" i="1" s="1"/>
  <c r="G1116" i="7"/>
  <c r="J1116" i="1" s="1"/>
  <c r="G1117" i="7"/>
  <c r="J1117" i="1"/>
  <c r="G1118" i="7"/>
  <c r="J1118" i="1" s="1"/>
  <c r="G1119" i="7"/>
  <c r="J1119" i="1" s="1"/>
  <c r="G1120" i="7"/>
  <c r="J1120" i="1" s="1"/>
  <c r="G1121" i="7"/>
  <c r="J1121" i="1" s="1"/>
  <c r="G1122" i="7"/>
  <c r="J1122" i="1" s="1"/>
  <c r="G1123" i="7"/>
  <c r="J1123" i="1" s="1"/>
  <c r="G1124" i="7"/>
  <c r="J1124" i="1" s="1"/>
  <c r="G1125" i="7"/>
  <c r="J1125" i="1" s="1"/>
  <c r="G1126" i="7"/>
  <c r="J1126" i="1" s="1"/>
  <c r="G1127" i="7"/>
  <c r="J1127" i="1" s="1"/>
  <c r="G1128" i="7"/>
  <c r="J1128" i="1" s="1"/>
  <c r="G1129" i="7"/>
  <c r="J1129" i="1" s="1"/>
  <c r="G1130" i="7"/>
  <c r="J1130" i="1" s="1"/>
  <c r="G1131" i="7"/>
  <c r="J1131" i="1" s="1"/>
  <c r="G1132" i="7"/>
  <c r="J1132" i="1" s="1"/>
  <c r="G1133" i="7"/>
  <c r="J1133" i="1" s="1"/>
  <c r="G1134" i="7"/>
  <c r="J1134" i="1"/>
  <c r="G1135" i="7"/>
  <c r="J1135" i="1" s="1"/>
  <c r="G1136" i="7"/>
  <c r="J1136" i="1" s="1"/>
  <c r="G1137" i="7"/>
  <c r="J1137" i="1" s="1"/>
  <c r="G1138" i="7"/>
  <c r="J1138" i="1" s="1"/>
  <c r="G1139" i="7"/>
  <c r="J1139" i="1" s="1"/>
  <c r="G1140" i="7"/>
  <c r="J1140" i="1"/>
  <c r="G1141" i="7"/>
  <c r="J1141" i="1" s="1"/>
  <c r="G1142" i="7"/>
  <c r="J1142" i="1"/>
  <c r="G1143" i="7"/>
  <c r="J1143" i="1" s="1"/>
  <c r="G1144" i="7"/>
  <c r="J1144" i="1" s="1"/>
  <c r="G1145" i="7"/>
  <c r="J1145" i="1"/>
  <c r="G1146" i="7"/>
  <c r="J1146" i="1" s="1"/>
  <c r="G1147" i="7"/>
  <c r="J1147" i="1" s="1"/>
  <c r="G1148" i="7"/>
  <c r="J1148" i="1"/>
  <c r="G1149" i="7"/>
  <c r="J1149" i="1"/>
  <c r="G1150" i="7"/>
  <c r="J1150" i="1"/>
  <c r="G1151" i="7"/>
  <c r="J1151" i="1" s="1"/>
  <c r="G1152" i="7"/>
  <c r="J1152" i="1" s="1"/>
  <c r="G1153" i="7"/>
  <c r="J1153" i="1" s="1"/>
  <c r="G1154" i="7"/>
  <c r="J1154" i="1" s="1"/>
  <c r="G1155" i="7"/>
  <c r="J1155" i="1" s="1"/>
  <c r="G1156" i="7"/>
  <c r="J1156" i="1" s="1"/>
  <c r="G1157" i="7"/>
  <c r="J1157" i="1" s="1"/>
  <c r="G1158" i="7"/>
  <c r="J1158" i="1" s="1"/>
  <c r="G1159" i="7"/>
  <c r="J1159" i="1" s="1"/>
  <c r="G1160" i="7"/>
  <c r="J1160" i="1" s="1"/>
  <c r="G1161" i="7"/>
  <c r="J1161" i="1" s="1"/>
  <c r="G1162" i="7"/>
  <c r="J1162" i="1" s="1"/>
  <c r="G1163" i="7"/>
  <c r="J1163" i="1" s="1"/>
  <c r="G1164" i="7"/>
  <c r="J1164" i="1" s="1"/>
  <c r="G1165" i="7"/>
  <c r="J1165" i="1" s="1"/>
  <c r="G1166" i="7"/>
  <c r="J1166" i="1" s="1"/>
  <c r="G1167" i="7"/>
  <c r="J1167" i="1" s="1"/>
  <c r="G1168" i="7"/>
  <c r="J1168" i="1" s="1"/>
  <c r="G1169" i="7"/>
  <c r="J1169" i="1" s="1"/>
  <c r="G1170" i="7"/>
  <c r="J1170" i="1" s="1"/>
  <c r="G1171" i="7"/>
  <c r="J1171" i="1" s="1"/>
  <c r="G1172" i="7"/>
  <c r="J1172" i="1" s="1"/>
  <c r="G1173" i="7"/>
  <c r="J1173" i="1" s="1"/>
  <c r="G1174" i="7"/>
  <c r="J1174" i="1" s="1"/>
  <c r="G1175" i="7"/>
  <c r="J1175" i="1" s="1"/>
  <c r="G1176" i="7"/>
  <c r="J1176" i="1" s="1"/>
  <c r="G1177" i="7"/>
  <c r="J1177" i="1" s="1"/>
  <c r="G1178" i="7"/>
  <c r="J1178" i="1" s="1"/>
  <c r="G1179" i="7"/>
  <c r="J1179" i="1" s="1"/>
  <c r="G1180" i="7"/>
  <c r="J1180" i="1" s="1"/>
  <c r="G1181" i="7"/>
  <c r="J1181" i="1" s="1"/>
  <c r="G1182" i="7"/>
  <c r="J1182" i="1" s="1"/>
  <c r="G1183" i="7"/>
  <c r="J1183" i="1" s="1"/>
  <c r="G1184" i="7"/>
  <c r="J1184" i="1" s="1"/>
  <c r="G1185" i="7"/>
  <c r="J1185" i="1" s="1"/>
  <c r="G1186" i="7"/>
  <c r="J1186" i="1" s="1"/>
  <c r="G1187" i="7"/>
  <c r="J1187" i="1" s="1"/>
  <c r="G1188" i="7"/>
  <c r="J1188" i="1" s="1"/>
  <c r="G1189" i="7"/>
  <c r="J1189" i="1" s="1"/>
  <c r="G1190" i="7"/>
  <c r="J1190" i="1" s="1"/>
  <c r="G1191" i="7"/>
  <c r="J1191" i="1" s="1"/>
  <c r="G1192" i="7"/>
  <c r="J1192" i="1" s="1"/>
  <c r="G1193" i="7"/>
  <c r="J1193" i="1"/>
  <c r="G1194" i="7"/>
  <c r="J1194" i="1" s="1"/>
  <c r="G1195" i="7"/>
  <c r="J1195" i="1" s="1"/>
  <c r="G1196" i="7"/>
  <c r="J1196" i="1" s="1"/>
  <c r="G1197" i="7"/>
  <c r="J1197" i="1" s="1"/>
  <c r="G1198" i="7"/>
  <c r="J1198" i="1" s="1"/>
  <c r="G1199" i="7"/>
  <c r="J1199" i="1" s="1"/>
  <c r="G1200" i="7"/>
  <c r="J1200" i="1" s="1"/>
  <c r="G1201" i="7"/>
  <c r="J1201" i="1" s="1"/>
  <c r="G1202" i="7"/>
  <c r="J1202" i="1"/>
  <c r="G1203" i="7"/>
  <c r="J1203" i="1" s="1"/>
  <c r="G1204" i="7"/>
  <c r="J1204" i="1" s="1"/>
  <c r="G1205" i="7"/>
  <c r="J1205" i="1" s="1"/>
  <c r="G1206" i="7"/>
  <c r="J1206" i="1" s="1"/>
  <c r="G1207" i="7"/>
  <c r="J1207" i="1" s="1"/>
  <c r="G1208" i="7"/>
  <c r="J1208" i="1" s="1"/>
  <c r="G1209" i="7"/>
  <c r="J1209" i="1" s="1"/>
  <c r="G1210" i="7"/>
  <c r="J1210" i="1" s="1"/>
  <c r="G1211" i="7"/>
  <c r="J1211" i="1" s="1"/>
  <c r="G1212" i="7"/>
  <c r="J1212" i="1"/>
  <c r="G1213" i="7"/>
  <c r="J1213" i="1"/>
  <c r="G1214" i="7"/>
  <c r="J1214" i="1" s="1"/>
  <c r="G1215" i="7"/>
  <c r="J1215" i="1" s="1"/>
  <c r="G1216" i="7"/>
  <c r="J1216" i="1" s="1"/>
  <c r="G1217" i="7"/>
  <c r="J1217" i="1" s="1"/>
  <c r="G1218" i="7"/>
  <c r="J1218" i="1" s="1"/>
  <c r="G1219" i="7"/>
  <c r="J1219" i="1" s="1"/>
  <c r="G1220" i="7"/>
  <c r="J1220" i="1" s="1"/>
  <c r="G1221" i="7"/>
  <c r="J1221" i="1" s="1"/>
  <c r="G1222" i="7"/>
  <c r="J1222" i="1" s="1"/>
  <c r="G1223" i="7"/>
  <c r="J1223" i="1" s="1"/>
  <c r="G1224" i="7"/>
  <c r="J1224" i="1" s="1"/>
  <c r="G1225" i="7"/>
  <c r="J1225" i="1"/>
  <c r="G1226" i="7"/>
  <c r="J1226" i="1" s="1"/>
  <c r="G1227" i="7"/>
  <c r="J1227" i="1" s="1"/>
  <c r="G1228" i="7"/>
  <c r="J1228" i="1" s="1"/>
  <c r="G1229" i="7"/>
  <c r="J1229" i="1" s="1"/>
  <c r="G1230" i="7"/>
  <c r="J1230" i="1" s="1"/>
  <c r="G1231" i="7"/>
  <c r="J1231" i="1" s="1"/>
  <c r="G1232" i="7"/>
  <c r="J1232" i="1" s="1"/>
  <c r="G1233" i="7"/>
  <c r="J1233" i="1" s="1"/>
  <c r="G1234" i="7"/>
  <c r="J1234" i="1" s="1"/>
  <c r="G1235" i="7"/>
  <c r="J1235" i="1" s="1"/>
  <c r="G1236" i="7"/>
  <c r="J1236" i="1"/>
  <c r="G1237" i="7"/>
  <c r="J1237" i="1"/>
  <c r="G1238" i="7"/>
  <c r="J1238" i="1" s="1"/>
  <c r="G1239" i="7"/>
  <c r="J1239" i="1" s="1"/>
  <c r="G1240" i="7"/>
  <c r="J1240" i="1" s="1"/>
  <c r="G1241" i="7"/>
  <c r="J1241" i="1" s="1"/>
  <c r="G1242" i="7"/>
  <c r="J1242" i="1" s="1"/>
  <c r="G1243" i="7"/>
  <c r="J1243" i="1" s="1"/>
  <c r="G1244" i="7"/>
  <c r="J1244" i="1"/>
  <c r="G1245" i="7"/>
  <c r="J1245" i="1" s="1"/>
  <c r="G1246" i="7"/>
  <c r="J1246" i="1" s="1"/>
  <c r="G1247" i="7"/>
  <c r="J1247" i="1" s="1"/>
  <c r="G1248" i="7"/>
  <c r="J1248" i="1" s="1"/>
  <c r="G1249" i="7"/>
  <c r="J1249" i="1" s="1"/>
  <c r="G1250" i="7"/>
  <c r="J1250" i="1" s="1"/>
  <c r="G1251" i="7"/>
  <c r="J1251" i="1" s="1"/>
  <c r="G1252" i="7"/>
  <c r="J1252" i="1" s="1"/>
  <c r="G1253" i="7"/>
  <c r="J1253" i="1" s="1"/>
  <c r="G1254" i="7"/>
  <c r="J1254" i="1"/>
  <c r="G1255" i="7"/>
  <c r="J1255" i="1" s="1"/>
  <c r="G1256" i="7"/>
  <c r="J1256" i="1" s="1"/>
  <c r="G1257" i="7"/>
  <c r="J1257" i="1" s="1"/>
  <c r="G1258" i="7"/>
  <c r="J1258" i="1" s="1"/>
  <c r="G1259" i="7"/>
  <c r="J1259" i="1" s="1"/>
  <c r="G1260" i="7"/>
  <c r="J1260" i="1" s="1"/>
  <c r="G1261" i="7"/>
  <c r="J1261" i="1" s="1"/>
  <c r="G1262" i="7"/>
  <c r="J1262" i="1"/>
  <c r="G1263" i="7"/>
  <c r="J1263" i="1" s="1"/>
  <c r="G1264" i="7"/>
  <c r="J1264" i="1" s="1"/>
  <c r="G1265" i="7"/>
  <c r="J1265" i="1" s="1"/>
  <c r="G1266" i="7"/>
  <c r="J1266" i="1" s="1"/>
  <c r="G1267" i="7"/>
  <c r="J1267" i="1" s="1"/>
  <c r="G1268" i="7"/>
  <c r="J1268" i="1"/>
  <c r="G1269" i="7"/>
  <c r="J1269" i="1" s="1"/>
  <c r="G1270" i="7"/>
  <c r="J1270" i="1" s="1"/>
  <c r="G1271" i="7"/>
  <c r="J1271" i="1" s="1"/>
  <c r="G1272" i="7"/>
  <c r="J1272" i="1" s="1"/>
  <c r="G1273" i="7"/>
  <c r="J1273" i="1" s="1"/>
  <c r="G1274" i="7"/>
  <c r="J1274" i="1" s="1"/>
  <c r="G1275" i="7"/>
  <c r="J1275" i="1" s="1"/>
  <c r="G1276" i="7"/>
  <c r="J1276" i="1" s="1"/>
  <c r="G1277" i="7"/>
  <c r="J1277" i="1" s="1"/>
  <c r="G1278" i="7"/>
  <c r="J1278" i="1"/>
  <c r="G1279" i="7"/>
  <c r="J1279" i="1" s="1"/>
  <c r="G1280" i="7"/>
  <c r="J1280" i="1" s="1"/>
  <c r="G1281" i="7"/>
  <c r="J1281" i="1" s="1"/>
  <c r="G1282" i="7"/>
  <c r="J1282" i="1" s="1"/>
  <c r="G1283" i="7"/>
  <c r="J1283" i="1" s="1"/>
  <c r="G1284" i="7"/>
  <c r="J1284" i="1" s="1"/>
  <c r="G1285" i="7"/>
  <c r="J1285" i="1" s="1"/>
  <c r="G1286" i="7"/>
  <c r="J1286" i="1" s="1"/>
  <c r="G1287" i="7"/>
  <c r="J1287" i="1" s="1"/>
  <c r="G1288" i="7"/>
  <c r="J1288" i="1" s="1"/>
  <c r="G1289" i="7"/>
  <c r="J1289" i="1" s="1"/>
  <c r="G1290" i="7"/>
  <c r="J1290" i="1" s="1"/>
  <c r="G1291" i="7"/>
  <c r="J1291" i="1" s="1"/>
  <c r="G1292" i="7"/>
  <c r="J1292" i="1" s="1"/>
  <c r="G1293" i="7"/>
  <c r="J1293" i="1" s="1"/>
  <c r="G1294" i="7"/>
  <c r="J1294" i="1"/>
  <c r="G1295" i="7"/>
  <c r="J1295" i="1" s="1"/>
  <c r="G1296" i="7"/>
  <c r="J1296" i="1" s="1"/>
  <c r="G1297" i="7"/>
  <c r="J1297" i="1" s="1"/>
  <c r="G1298" i="7"/>
  <c r="J1298" i="1" s="1"/>
  <c r="G1299" i="7"/>
  <c r="J1299" i="1" s="1"/>
  <c r="G1300" i="7"/>
  <c r="J1300" i="1" s="1"/>
  <c r="G1301" i="7"/>
  <c r="J1301" i="1"/>
  <c r="G1302" i="7"/>
  <c r="J1302" i="1" s="1"/>
  <c r="G1303" i="7"/>
  <c r="J1303" i="1" s="1"/>
  <c r="G1304" i="7"/>
  <c r="J1304" i="1" s="1"/>
  <c r="G1305" i="7"/>
  <c r="J1305" i="1" s="1"/>
  <c r="G1306" i="7"/>
  <c r="J1306" i="1" s="1"/>
  <c r="G1307" i="7"/>
  <c r="J1307" i="1" s="1"/>
  <c r="G1308" i="7"/>
  <c r="J1308" i="1"/>
  <c r="G1309" i="7"/>
  <c r="J1309" i="1"/>
  <c r="G1310" i="7"/>
  <c r="J1310" i="1" s="1"/>
  <c r="G1311" i="7"/>
  <c r="J1311" i="1" s="1"/>
  <c r="G1312" i="7"/>
  <c r="J1312" i="1"/>
  <c r="G1313" i="7"/>
  <c r="J1313" i="1" s="1"/>
  <c r="G1314" i="7"/>
  <c r="J1314" i="1" s="1"/>
  <c r="G1315" i="7"/>
  <c r="J1315" i="1" s="1"/>
  <c r="G1316" i="7"/>
  <c r="J1316" i="1" s="1"/>
  <c r="G1317" i="7"/>
  <c r="J1317" i="1" s="1"/>
  <c r="G1318" i="7"/>
  <c r="J1318" i="1" s="1"/>
  <c r="G1319" i="7"/>
  <c r="J1319" i="1" s="1"/>
  <c r="G1320" i="7"/>
  <c r="J1320" i="1" s="1"/>
  <c r="G1321" i="7"/>
  <c r="J1321" i="1" s="1"/>
  <c r="G1322" i="7"/>
  <c r="J1322" i="1" s="1"/>
  <c r="G1323" i="7"/>
  <c r="J1323" i="1" s="1"/>
  <c r="G1324" i="7"/>
  <c r="J1324" i="1"/>
  <c r="G1325" i="7"/>
  <c r="J1325" i="1" s="1"/>
  <c r="G1326" i="7"/>
  <c r="J1326" i="1" s="1"/>
  <c r="G1327" i="7"/>
  <c r="J1327" i="1" s="1"/>
  <c r="G1328" i="7"/>
  <c r="J1328" i="1" s="1"/>
  <c r="G1329" i="7"/>
  <c r="J1329" i="1"/>
  <c r="G1330" i="7"/>
  <c r="J1330" i="1" s="1"/>
  <c r="G1331" i="7"/>
  <c r="J1331" i="1" s="1"/>
  <c r="G1332" i="7"/>
  <c r="J1332" i="1" s="1"/>
  <c r="G1333" i="7"/>
  <c r="J1333" i="1" s="1"/>
  <c r="G1334" i="7"/>
  <c r="J1334" i="1" s="1"/>
  <c r="G1335" i="7"/>
  <c r="J1335" i="1" s="1"/>
  <c r="G1336" i="7"/>
  <c r="J1336" i="1" s="1"/>
  <c r="G1337" i="7"/>
  <c r="J1337" i="1" s="1"/>
  <c r="G1338" i="7"/>
  <c r="J1338" i="1" s="1"/>
  <c r="G1339" i="7"/>
  <c r="J1339" i="1" s="1"/>
  <c r="G1340" i="7"/>
  <c r="J1340" i="1" s="1"/>
  <c r="G1341" i="7"/>
  <c r="J1341" i="1" s="1"/>
  <c r="G1342" i="7"/>
  <c r="J1342" i="1" s="1"/>
  <c r="G1343" i="7"/>
  <c r="J1343" i="1" s="1"/>
  <c r="G1344" i="7"/>
  <c r="J1344" i="1" s="1"/>
  <c r="G1345" i="7"/>
  <c r="J1345" i="1" s="1"/>
  <c r="G1346" i="7"/>
  <c r="J1346" i="1" s="1"/>
  <c r="G1347" i="7"/>
  <c r="J1347" i="1" s="1"/>
  <c r="G1348" i="7"/>
  <c r="J1348" i="1" s="1"/>
  <c r="G1349" i="7"/>
  <c r="J1349" i="1"/>
  <c r="G1350" i="7"/>
  <c r="J1350" i="1" s="1"/>
  <c r="G1351" i="7"/>
  <c r="J1351" i="1" s="1"/>
  <c r="G1352" i="7"/>
  <c r="J1352" i="1" s="1"/>
  <c r="G1353" i="7"/>
  <c r="J1353" i="1" s="1"/>
  <c r="G1354" i="7"/>
  <c r="J1354" i="1" s="1"/>
  <c r="G1355" i="7"/>
  <c r="J1355" i="1" s="1"/>
  <c r="G1356" i="7"/>
  <c r="J1356" i="1"/>
  <c r="G1357" i="7"/>
  <c r="J1357" i="1" s="1"/>
  <c r="G1358" i="7"/>
  <c r="J1358" i="1" s="1"/>
  <c r="G1359" i="7"/>
  <c r="J1359" i="1" s="1"/>
  <c r="G1360" i="7"/>
  <c r="J1360" i="1" s="1"/>
  <c r="G1361" i="7"/>
  <c r="J1361" i="1"/>
  <c r="G1362" i="7"/>
  <c r="J1362" i="1" s="1"/>
  <c r="G1363" i="7"/>
  <c r="J1363" i="1" s="1"/>
  <c r="G1364" i="7"/>
  <c r="J1364" i="1" s="1"/>
  <c r="G1365" i="7"/>
  <c r="J1365" i="1" s="1"/>
  <c r="G1366" i="7"/>
  <c r="J1366" i="1" s="1"/>
  <c r="G1367" i="7"/>
  <c r="J1367" i="1" s="1"/>
  <c r="G1368" i="7"/>
  <c r="J1368" i="1" s="1"/>
  <c r="G1369" i="7"/>
  <c r="J1369" i="1" s="1"/>
  <c r="G1370" i="7"/>
  <c r="J1370" i="1" s="1"/>
  <c r="G1371" i="7"/>
  <c r="J1371" i="1" s="1"/>
  <c r="G1372" i="7"/>
  <c r="J1372" i="1" s="1"/>
  <c r="G1373" i="7"/>
  <c r="J1373" i="1" s="1"/>
  <c r="G1374" i="7"/>
  <c r="J1374" i="1"/>
  <c r="G1375" i="7"/>
  <c r="J1375" i="1" s="1"/>
  <c r="G1376" i="7"/>
  <c r="J1376" i="1" s="1"/>
  <c r="G1377" i="7"/>
  <c r="J1377" i="1" s="1"/>
  <c r="G1378" i="7"/>
  <c r="J1378" i="1" s="1"/>
  <c r="G1379" i="7"/>
  <c r="J1379" i="1" s="1"/>
  <c r="G1380" i="7"/>
  <c r="J1380" i="1" s="1"/>
  <c r="G1381" i="7"/>
  <c r="J1381" i="1" s="1"/>
  <c r="G1382" i="7"/>
  <c r="J1382" i="1" s="1"/>
  <c r="G1383" i="7"/>
  <c r="J1383" i="1" s="1"/>
  <c r="G1384" i="7"/>
  <c r="J1384" i="1" s="1"/>
  <c r="G1385" i="7"/>
  <c r="J1385" i="1" s="1"/>
  <c r="G1386" i="7"/>
  <c r="J1386" i="1" s="1"/>
  <c r="G1387" i="7"/>
  <c r="J1387" i="1" s="1"/>
  <c r="G1388" i="7"/>
  <c r="J1388" i="1"/>
  <c r="G1389" i="7"/>
  <c r="J1389" i="1" s="1"/>
  <c r="G1390" i="7"/>
  <c r="J1390" i="1"/>
  <c r="G1391" i="7"/>
  <c r="J1391" i="1" s="1"/>
  <c r="G1392" i="7"/>
  <c r="J1392" i="1" s="1"/>
  <c r="G1393" i="7"/>
  <c r="J1393" i="1" s="1"/>
  <c r="G1394" i="7"/>
  <c r="J1394" i="1" s="1"/>
  <c r="G1395" i="7"/>
  <c r="J1395" i="1" s="1"/>
  <c r="G1396" i="7"/>
  <c r="J1396" i="1" s="1"/>
  <c r="G1397" i="7"/>
  <c r="J1397" i="1" s="1"/>
  <c r="G1398" i="7"/>
  <c r="J1398" i="1" s="1"/>
  <c r="G1399" i="7"/>
  <c r="J1399" i="1" s="1"/>
  <c r="G1400" i="7"/>
  <c r="J1400" i="1"/>
  <c r="G1401" i="7"/>
  <c r="J1401" i="1" s="1"/>
  <c r="G1402" i="7"/>
  <c r="J1402" i="1"/>
  <c r="G1403" i="7"/>
  <c r="J1403" i="1" s="1"/>
  <c r="G1404" i="7"/>
  <c r="J1404" i="1" s="1"/>
  <c r="G1405" i="7"/>
  <c r="J1405" i="1"/>
  <c r="G1406" i="7"/>
  <c r="J1406" i="1" s="1"/>
  <c r="G1407" i="7"/>
  <c r="J1407" i="1" s="1"/>
  <c r="G1408" i="7"/>
  <c r="J1408" i="1" s="1"/>
  <c r="G1409" i="7"/>
  <c r="J1409" i="1" s="1"/>
  <c r="G1410" i="7"/>
  <c r="J1410" i="1" s="1"/>
  <c r="G1411" i="7"/>
  <c r="J1411" i="1" s="1"/>
  <c r="G1412" i="7"/>
  <c r="J1412" i="1" s="1"/>
  <c r="G1413" i="7"/>
  <c r="J1413" i="1"/>
  <c r="G1414" i="7"/>
  <c r="J1414" i="1" s="1"/>
  <c r="G1415" i="7"/>
  <c r="J1415" i="1" s="1"/>
  <c r="G1416" i="7"/>
  <c r="J1416" i="1" s="1"/>
  <c r="G1417" i="7"/>
  <c r="J1417" i="1" s="1"/>
  <c r="G1418" i="7"/>
  <c r="J1418" i="1" s="1"/>
  <c r="G1419" i="7"/>
  <c r="J1419" i="1" s="1"/>
  <c r="G1420" i="7"/>
  <c r="J1420" i="1" s="1"/>
  <c r="G1421" i="7"/>
  <c r="J1421" i="1" s="1"/>
  <c r="G1422" i="7"/>
  <c r="J1422" i="1" s="1"/>
  <c r="G1423" i="7"/>
  <c r="J1423" i="1" s="1"/>
  <c r="G1424" i="7"/>
  <c r="J1424" i="1" s="1"/>
  <c r="G1425" i="7"/>
  <c r="J1425" i="1" s="1"/>
  <c r="G1426" i="7"/>
  <c r="J1426" i="1" s="1"/>
  <c r="G1427" i="7"/>
  <c r="J1427" i="1" s="1"/>
  <c r="G1428" i="7"/>
  <c r="J1428" i="1" s="1"/>
  <c r="G1429" i="7"/>
  <c r="J1429" i="1" s="1"/>
  <c r="G1430" i="7"/>
  <c r="J1430" i="1" s="1"/>
  <c r="G1431" i="7"/>
  <c r="J1431" i="1" s="1"/>
  <c r="G1432" i="7"/>
  <c r="J1432" i="1" s="1"/>
  <c r="G1433" i="7"/>
  <c r="J1433" i="1" s="1"/>
  <c r="G1434" i="7"/>
  <c r="J1434" i="1" s="1"/>
  <c r="G1435" i="7"/>
  <c r="J1435" i="1" s="1"/>
  <c r="G1436" i="7"/>
  <c r="J1436" i="1" s="1"/>
  <c r="G1437" i="7"/>
  <c r="J1437" i="1" s="1"/>
  <c r="G1438" i="7"/>
  <c r="J1438" i="1" s="1"/>
  <c r="G1439" i="7"/>
  <c r="J1439" i="1" s="1"/>
  <c r="G1440" i="7"/>
  <c r="J1440" i="1" s="1"/>
  <c r="G1441" i="7"/>
  <c r="J1441" i="1" s="1"/>
  <c r="G1442" i="7"/>
  <c r="J1442" i="1" s="1"/>
  <c r="G1443" i="7"/>
  <c r="J1443" i="1" s="1"/>
  <c r="G1444" i="7"/>
  <c r="J1444" i="1" s="1"/>
  <c r="G1445" i="7"/>
  <c r="J1445" i="1" s="1"/>
  <c r="G1446" i="7"/>
  <c r="J1446" i="1" s="1"/>
  <c r="G1447" i="7"/>
  <c r="J1447" i="1" s="1"/>
  <c r="G1448" i="7"/>
  <c r="J1448" i="1" s="1"/>
  <c r="G1449" i="7"/>
  <c r="J1449" i="1" s="1"/>
  <c r="G1450" i="7"/>
  <c r="J1450" i="1" s="1"/>
  <c r="G1451" i="7"/>
  <c r="J1451" i="1" s="1"/>
  <c r="G1452" i="7"/>
  <c r="J1452" i="1" s="1"/>
  <c r="G1453" i="7"/>
  <c r="J1453" i="1" s="1"/>
  <c r="G1454" i="7"/>
  <c r="J1454" i="1"/>
  <c r="G1455" i="7"/>
  <c r="J1455" i="1" s="1"/>
  <c r="G1456" i="7"/>
  <c r="J1456" i="1" s="1"/>
  <c r="G1457" i="7"/>
  <c r="J1457" i="1"/>
  <c r="G1458" i="7"/>
  <c r="J1458" i="1"/>
  <c r="G1459" i="7"/>
  <c r="J1459" i="1" s="1"/>
  <c r="G1460" i="7"/>
  <c r="J1460" i="1" s="1"/>
  <c r="G1461" i="7"/>
  <c r="J1461" i="1" s="1"/>
  <c r="G1462" i="7"/>
  <c r="J1462" i="1" s="1"/>
  <c r="G1463" i="7"/>
  <c r="J1463" i="1" s="1"/>
  <c r="G1464" i="7"/>
  <c r="J1464" i="1" s="1"/>
  <c r="G1465" i="7"/>
  <c r="J1465" i="1" s="1"/>
  <c r="G1466" i="7"/>
  <c r="J1466" i="1"/>
  <c r="G1467" i="7"/>
  <c r="J1467" i="1" s="1"/>
  <c r="G1468" i="7"/>
  <c r="J1468" i="1" s="1"/>
  <c r="G1469" i="7"/>
  <c r="J1469" i="1" s="1"/>
  <c r="G1470" i="7"/>
  <c r="J1470" i="1" s="1"/>
  <c r="G1471" i="7"/>
  <c r="J1471" i="1" s="1"/>
  <c r="G1472" i="7"/>
  <c r="J1472" i="1" s="1"/>
  <c r="G1473" i="7"/>
  <c r="J1473" i="1"/>
  <c r="G1474" i="7"/>
  <c r="J1474" i="1" s="1"/>
  <c r="G1475" i="7"/>
  <c r="J1475" i="1" s="1"/>
  <c r="G1476" i="7"/>
  <c r="J1476" i="1" s="1"/>
  <c r="G1477" i="7"/>
  <c r="J1477" i="1" s="1"/>
  <c r="G1478" i="7"/>
  <c r="J1478" i="1" s="1"/>
  <c r="G1479" i="7"/>
  <c r="J1479" i="1" s="1"/>
  <c r="G1480" i="7"/>
  <c r="J1480" i="1"/>
  <c r="G1481" i="7"/>
  <c r="J1481" i="1"/>
  <c r="G1482" i="7"/>
  <c r="J1482" i="1" s="1"/>
  <c r="G1483" i="7"/>
  <c r="J1483" i="1" s="1"/>
  <c r="G1484" i="7"/>
  <c r="J1484" i="1" s="1"/>
  <c r="G1485" i="7"/>
  <c r="J1485" i="1" s="1"/>
  <c r="G1486" i="7"/>
  <c r="J1486" i="1" s="1"/>
  <c r="G1487" i="7"/>
  <c r="J1487" i="1" s="1"/>
  <c r="G1488" i="7"/>
  <c r="J1488" i="1" s="1"/>
  <c r="G1489" i="7"/>
  <c r="J1489" i="1"/>
  <c r="G1490" i="7"/>
  <c r="J1490" i="1"/>
  <c r="G1491" i="7"/>
  <c r="J1491" i="1" s="1"/>
  <c r="G1492" i="7"/>
  <c r="J1492" i="1" s="1"/>
  <c r="G1493" i="7"/>
  <c r="J1493" i="1" s="1"/>
  <c r="G1494" i="7"/>
  <c r="J1494" i="1" s="1"/>
  <c r="G1495" i="7"/>
  <c r="J1495" i="1" s="1"/>
  <c r="G1496" i="7"/>
  <c r="J1496" i="1" s="1"/>
  <c r="G1497" i="7"/>
  <c r="J1497" i="1" s="1"/>
  <c r="G1498" i="7"/>
  <c r="J1498" i="1"/>
  <c r="G1499" i="7"/>
  <c r="J1499" i="1" s="1"/>
  <c r="G1500" i="7"/>
  <c r="J1500" i="1" s="1"/>
  <c r="G1501" i="7"/>
  <c r="J1501" i="1" s="1"/>
  <c r="G1502" i="7"/>
  <c r="J1502" i="1" s="1"/>
  <c r="G1503" i="7"/>
  <c r="J1503" i="1" s="1"/>
  <c r="G1504" i="7"/>
  <c r="J1504" i="1"/>
  <c r="G1505" i="7"/>
  <c r="J1505" i="1" s="1"/>
  <c r="G1506" i="7"/>
  <c r="J1506" i="1" s="1"/>
  <c r="G1507" i="7"/>
  <c r="J1507" i="1" s="1"/>
  <c r="G1508" i="7"/>
  <c r="J1508" i="1" s="1"/>
  <c r="G1509" i="7"/>
  <c r="J1509" i="1" s="1"/>
  <c r="G1510" i="7"/>
  <c r="J1510" i="1" s="1"/>
  <c r="G1511" i="7"/>
  <c r="J1511" i="1" s="1"/>
  <c r="G1512" i="7"/>
  <c r="J1512" i="1" s="1"/>
  <c r="G1513" i="7"/>
  <c r="J1513" i="1"/>
  <c r="G1514" i="7"/>
  <c r="J1514" i="1"/>
  <c r="G1515" i="7"/>
  <c r="J1515" i="1" s="1"/>
  <c r="G1516" i="7"/>
  <c r="J1516" i="1" s="1"/>
  <c r="G1517" i="7"/>
  <c r="J1517" i="1" s="1"/>
  <c r="G1518" i="7"/>
  <c r="J1518" i="1"/>
  <c r="G1519" i="7"/>
  <c r="J1519" i="1" s="1"/>
  <c r="G1520" i="7"/>
  <c r="J1520" i="1" s="1"/>
  <c r="G1521" i="7"/>
  <c r="J1521" i="1" s="1"/>
  <c r="G1522" i="7"/>
  <c r="J1522" i="1" s="1"/>
  <c r="G1523" i="7"/>
  <c r="J1523" i="1" s="1"/>
  <c r="G1524" i="7"/>
  <c r="J1524" i="1" s="1"/>
  <c r="G1525" i="7"/>
  <c r="J1525" i="1" s="1"/>
  <c r="G1526" i="7"/>
  <c r="J1526" i="1" s="1"/>
  <c r="G1527" i="7"/>
  <c r="J1527" i="1" s="1"/>
  <c r="G1528" i="7"/>
  <c r="J1528" i="1"/>
  <c r="G1529" i="7"/>
  <c r="J1529" i="1" s="1"/>
  <c r="G1530" i="7"/>
  <c r="J1530" i="1"/>
  <c r="G1531" i="7"/>
  <c r="J1531" i="1" s="1"/>
  <c r="G1532" i="7"/>
  <c r="J1532" i="1" s="1"/>
  <c r="G1533" i="7"/>
  <c r="J1533" i="1" s="1"/>
  <c r="G1534" i="7"/>
  <c r="J1534" i="1" s="1"/>
  <c r="G1535" i="7"/>
  <c r="J1535" i="1" s="1"/>
  <c r="G1536" i="7"/>
  <c r="J1536" i="1"/>
  <c r="G1537" i="7"/>
  <c r="J1537" i="1" s="1"/>
  <c r="G1538" i="7"/>
  <c r="J1538" i="1" s="1"/>
  <c r="G1539" i="7"/>
  <c r="J1539" i="1" s="1"/>
  <c r="G1540" i="7"/>
  <c r="J1540" i="1" s="1"/>
  <c r="G1541" i="7"/>
  <c r="J1541" i="1" s="1"/>
  <c r="G1542" i="7"/>
  <c r="J1542" i="1" s="1"/>
  <c r="G1543" i="7"/>
  <c r="J1543" i="1" s="1"/>
  <c r="G1544" i="7"/>
  <c r="J1544" i="1" s="1"/>
  <c r="G1545" i="7"/>
  <c r="J1545" i="1" s="1"/>
  <c r="G1546" i="7"/>
  <c r="J1546" i="1" s="1"/>
  <c r="G1547" i="7"/>
  <c r="J1547" i="1" s="1"/>
  <c r="G1548" i="7"/>
  <c r="J1548" i="1"/>
  <c r="G1549" i="7"/>
  <c r="J1549" i="1" s="1"/>
  <c r="G1550" i="7"/>
  <c r="J1550" i="1" s="1"/>
  <c r="G1551" i="7"/>
  <c r="J1551" i="1" s="1"/>
  <c r="G1552" i="7"/>
  <c r="J1552" i="1" s="1"/>
  <c r="G1553" i="7"/>
  <c r="J1553" i="1"/>
  <c r="G1554" i="7"/>
  <c r="J1554" i="1" s="1"/>
  <c r="G1555" i="7"/>
  <c r="J1555" i="1" s="1"/>
  <c r="G1556" i="7"/>
  <c r="J1556" i="1" s="1"/>
  <c r="G1557" i="7"/>
  <c r="J1557" i="1" s="1"/>
  <c r="G1558" i="7"/>
  <c r="J1558" i="1" s="1"/>
  <c r="G1559" i="7"/>
  <c r="J1559" i="1" s="1"/>
  <c r="G1560" i="7"/>
  <c r="J1560" i="1" s="1"/>
  <c r="G1561" i="7"/>
  <c r="J1561" i="1" s="1"/>
  <c r="G1562" i="7"/>
  <c r="J1562" i="1" s="1"/>
  <c r="G1563" i="7"/>
  <c r="J1563" i="1" s="1"/>
  <c r="G1564" i="7"/>
  <c r="J1564" i="1" s="1"/>
  <c r="G1565" i="7"/>
  <c r="J1565" i="1" s="1"/>
  <c r="G1566" i="7"/>
  <c r="J1566" i="1" s="1"/>
  <c r="G1567" i="7"/>
  <c r="J1567" i="1" s="1"/>
  <c r="G1568" i="7"/>
  <c r="J1568" i="1" s="1"/>
  <c r="G1569" i="7"/>
  <c r="J1569" i="1" s="1"/>
  <c r="G1570" i="7"/>
  <c r="J1570" i="1" s="1"/>
  <c r="G1571" i="7"/>
  <c r="J1571" i="1" s="1"/>
  <c r="G1572" i="7"/>
  <c r="J1572" i="1" s="1"/>
  <c r="G1573" i="7"/>
  <c r="J1573" i="1" s="1"/>
  <c r="G1574" i="7"/>
  <c r="J1574" i="1" s="1"/>
  <c r="G1575" i="7"/>
  <c r="J1575" i="1" s="1"/>
  <c r="G1576" i="7"/>
  <c r="J1576" i="1" s="1"/>
  <c r="G1577" i="7"/>
  <c r="J1577" i="1" s="1"/>
  <c r="G1578" i="7"/>
  <c r="J1578" i="1" s="1"/>
  <c r="G1579" i="7"/>
  <c r="J1579" i="1" s="1"/>
  <c r="G1580" i="7"/>
  <c r="J1580" i="1" s="1"/>
  <c r="G1581" i="7"/>
  <c r="J1581" i="1" s="1"/>
  <c r="G1582" i="7"/>
  <c r="J1582" i="1"/>
  <c r="G1583" i="7"/>
  <c r="J1583" i="1" s="1"/>
  <c r="G1584" i="7"/>
  <c r="J1584" i="1" s="1"/>
  <c r="G1585" i="7"/>
  <c r="J1585" i="1"/>
  <c r="G1586" i="7"/>
  <c r="J1586" i="1"/>
  <c r="G1587" i="7"/>
  <c r="J1587" i="1" s="1"/>
  <c r="G1588" i="7"/>
  <c r="J1588" i="1" s="1"/>
  <c r="G1589" i="7"/>
  <c r="J1589" i="1" s="1"/>
  <c r="G1590" i="7"/>
  <c r="J1590" i="1" s="1"/>
  <c r="G1591" i="7"/>
  <c r="J1591" i="1" s="1"/>
  <c r="G1592" i="7"/>
  <c r="J1592" i="1" s="1"/>
  <c r="G1593" i="7"/>
  <c r="J1593" i="1" s="1"/>
  <c r="G1594" i="7"/>
  <c r="J1594" i="1" s="1"/>
  <c r="G1595" i="7"/>
  <c r="J1595" i="1" s="1"/>
  <c r="G1596" i="7"/>
  <c r="J1596" i="1" s="1"/>
  <c r="G1597" i="7"/>
  <c r="J1597" i="1" s="1"/>
  <c r="G1598" i="7"/>
  <c r="J1598" i="1"/>
  <c r="G1599" i="7"/>
  <c r="J1599" i="1" s="1"/>
  <c r="G1600" i="7"/>
  <c r="J1600" i="1" s="1"/>
  <c r="G1601" i="7"/>
  <c r="J1601" i="1" s="1"/>
  <c r="G1602" i="7"/>
  <c r="J1602" i="1" s="1"/>
  <c r="G1603" i="7"/>
  <c r="J1603" i="1" s="1"/>
  <c r="G1604" i="7"/>
  <c r="J1604" i="1" s="1"/>
  <c r="G1605" i="7"/>
  <c r="J1605" i="1"/>
  <c r="G1606" i="7"/>
  <c r="J1606" i="1" s="1"/>
  <c r="G1607" i="7"/>
  <c r="J1607" i="1" s="1"/>
  <c r="G1608" i="7"/>
  <c r="J1608" i="1"/>
  <c r="G1609" i="7"/>
  <c r="J1609" i="1" s="1"/>
  <c r="G1610" i="7"/>
  <c r="J1610" i="1"/>
  <c r="G1611" i="7"/>
  <c r="J1611" i="1" s="1"/>
  <c r="G1612" i="7"/>
  <c r="J1612" i="1" s="1"/>
  <c r="G1613" i="7"/>
  <c r="J1613" i="1" s="1"/>
  <c r="G1614" i="7"/>
  <c r="J1614" i="1" s="1"/>
  <c r="G1615" i="7"/>
  <c r="J1615" i="1" s="1"/>
  <c r="G1616" i="7"/>
  <c r="J1616" i="1" s="1"/>
  <c r="G1617" i="7"/>
  <c r="J1617" i="1" s="1"/>
  <c r="G1618" i="7"/>
  <c r="J1618" i="1" s="1"/>
  <c r="G1619" i="7"/>
  <c r="J1619" i="1" s="1"/>
  <c r="G1620" i="7"/>
  <c r="J1620" i="1" s="1"/>
  <c r="G1621" i="7"/>
  <c r="J1621" i="1" s="1"/>
  <c r="G1622" i="7"/>
  <c r="J1622" i="1" s="1"/>
  <c r="G1623" i="7"/>
  <c r="J1623" i="1" s="1"/>
  <c r="G1624" i="7"/>
  <c r="J1624" i="1" s="1"/>
  <c r="G1625" i="7"/>
  <c r="J1625" i="1" s="1"/>
  <c r="G1626" i="7"/>
  <c r="J1626" i="1" s="1"/>
  <c r="G1627" i="7"/>
  <c r="J1627" i="1" s="1"/>
  <c r="G1628" i="7"/>
  <c r="J1628" i="1" s="1"/>
  <c r="G1629" i="7"/>
  <c r="J1629" i="1" s="1"/>
  <c r="G1630" i="7"/>
  <c r="J1630" i="1"/>
  <c r="G1631" i="7"/>
  <c r="J1631" i="1" s="1"/>
  <c r="G1632" i="7"/>
  <c r="J1632" i="1" s="1"/>
  <c r="G1633" i="7"/>
  <c r="J1633" i="1"/>
  <c r="G1634" i="7"/>
  <c r="J1634" i="1" s="1"/>
  <c r="G1635" i="7"/>
  <c r="J1635" i="1" s="1"/>
  <c r="G1636" i="7"/>
  <c r="J1636" i="1" s="1"/>
  <c r="G1637" i="7"/>
  <c r="J1637" i="1" s="1"/>
  <c r="G1638" i="7"/>
  <c r="J1638" i="1" s="1"/>
  <c r="G1639" i="7"/>
  <c r="J1639" i="1" s="1"/>
  <c r="G1640" i="7"/>
  <c r="J1640" i="1"/>
  <c r="G1641" i="7"/>
  <c r="J1641" i="1" s="1"/>
  <c r="G1642" i="7"/>
  <c r="J1642" i="1" s="1"/>
  <c r="G1643" i="7"/>
  <c r="J1643" i="1" s="1"/>
  <c r="G1644" i="7"/>
  <c r="J1644" i="1" s="1"/>
  <c r="G1645" i="7"/>
  <c r="J1645" i="1" s="1"/>
  <c r="G1646" i="7"/>
  <c r="J1646" i="1"/>
  <c r="G1647" i="7"/>
  <c r="J1647" i="1" s="1"/>
  <c r="G1648" i="7"/>
  <c r="J1648" i="1" s="1"/>
  <c r="G1649" i="7"/>
  <c r="J1649" i="1"/>
  <c r="G1650" i="7"/>
  <c r="J1650" i="1" s="1"/>
  <c r="G1651" i="7"/>
  <c r="J1651" i="1" s="1"/>
  <c r="G1652" i="7"/>
  <c r="J1652" i="1" s="1"/>
  <c r="G1653" i="7"/>
  <c r="J1653" i="1"/>
  <c r="G1654" i="7"/>
  <c r="J1654" i="1" s="1"/>
  <c r="G1655" i="7"/>
  <c r="J1655" i="1" s="1"/>
  <c r="G1656" i="7"/>
  <c r="J1656" i="1" s="1"/>
  <c r="G1657" i="7"/>
  <c r="J1657" i="1" s="1"/>
  <c r="G1658" i="7"/>
  <c r="J1658" i="1" s="1"/>
  <c r="G1659" i="7"/>
  <c r="J1659" i="1" s="1"/>
  <c r="G1660" i="7"/>
  <c r="J1660" i="1" s="1"/>
  <c r="G1661" i="7"/>
  <c r="J1661" i="1" s="1"/>
  <c r="G1662" i="7"/>
  <c r="J1662" i="1"/>
  <c r="G1663" i="7"/>
  <c r="J1663" i="1" s="1"/>
  <c r="G1664" i="7"/>
  <c r="J1664" i="1" s="1"/>
  <c r="G1665" i="7"/>
  <c r="J1665" i="1" s="1"/>
  <c r="G1666" i="7"/>
  <c r="J1666" i="1" s="1"/>
  <c r="G1667" i="7"/>
  <c r="J1667" i="1" s="1"/>
  <c r="G1668" i="7"/>
  <c r="J1668" i="1" s="1"/>
  <c r="G1669" i="7"/>
  <c r="J1669" i="1"/>
  <c r="G1670" i="7"/>
  <c r="J1670" i="1" s="1"/>
  <c r="G1671" i="7"/>
  <c r="J1671" i="1" s="1"/>
  <c r="G1672" i="7"/>
  <c r="J1672" i="1"/>
  <c r="G1673" i="7"/>
  <c r="J1673" i="1" s="1"/>
  <c r="G1674" i="7"/>
  <c r="J1674" i="1" s="1"/>
  <c r="G1675" i="7"/>
  <c r="J1675" i="1" s="1"/>
  <c r="G1676" i="7"/>
  <c r="J1676" i="1" s="1"/>
  <c r="G1677" i="7"/>
  <c r="J1677" i="1" s="1"/>
  <c r="G1678" i="7"/>
  <c r="J1678" i="1" s="1"/>
  <c r="G1679" i="7"/>
  <c r="J1679" i="1" s="1"/>
  <c r="G1680" i="7"/>
  <c r="J1680" i="1" s="1"/>
  <c r="G1681" i="7"/>
  <c r="J1681" i="1" s="1"/>
  <c r="G1682" i="7"/>
  <c r="J1682" i="1"/>
  <c r="G1683" i="7"/>
  <c r="J1683" i="1" s="1"/>
  <c r="G1684" i="7"/>
  <c r="J1684" i="1" s="1"/>
  <c r="G1685" i="7"/>
  <c r="J1685" i="1" s="1"/>
  <c r="G1686" i="7"/>
  <c r="J1686" i="1" s="1"/>
  <c r="G1687" i="7"/>
  <c r="J1687" i="1" s="1"/>
  <c r="G1688" i="7"/>
  <c r="J1688" i="1" s="1"/>
  <c r="G1689" i="7"/>
  <c r="J1689" i="1" s="1"/>
  <c r="G1690" i="7"/>
  <c r="J1690" i="1" s="1"/>
  <c r="G1691" i="7"/>
  <c r="J1691" i="1" s="1"/>
  <c r="G1692" i="7"/>
  <c r="J1692" i="1" s="1"/>
  <c r="G1693" i="7"/>
  <c r="J1693" i="1" s="1"/>
  <c r="G1694" i="7"/>
  <c r="J1694" i="1" s="1"/>
  <c r="G1695" i="7"/>
  <c r="J1695" i="1" s="1"/>
  <c r="G1696" i="7"/>
  <c r="J1696" i="1" s="1"/>
  <c r="G1697" i="7"/>
  <c r="J1697" i="1" s="1"/>
  <c r="G1698" i="7"/>
  <c r="J1698" i="1" s="1"/>
  <c r="G1699" i="7"/>
  <c r="J1699" i="1" s="1"/>
  <c r="G1700" i="7"/>
  <c r="J1700" i="1" s="1"/>
  <c r="G1701" i="7"/>
  <c r="J1701" i="1" s="1"/>
  <c r="G1702" i="7"/>
  <c r="J1702" i="1" s="1"/>
  <c r="G1703" i="7"/>
  <c r="J1703" i="1" s="1"/>
  <c r="G1704" i="7"/>
  <c r="J1704" i="1" s="1"/>
  <c r="G1705" i="7"/>
  <c r="J1705" i="1"/>
  <c r="G1706" i="7"/>
  <c r="J1706" i="1" s="1"/>
  <c r="G1707" i="7"/>
  <c r="J1707" i="1" s="1"/>
  <c r="G1708" i="7"/>
  <c r="J1708" i="1"/>
  <c r="G1709" i="7"/>
  <c r="J1709" i="1" s="1"/>
  <c r="G1710" i="7"/>
  <c r="J1710" i="1"/>
  <c r="G1711" i="7"/>
  <c r="J1711" i="1" s="1"/>
  <c r="G1712" i="7"/>
  <c r="J1712" i="1" s="1"/>
  <c r="G1713" i="7"/>
  <c r="J1713" i="1" s="1"/>
  <c r="G1714" i="7"/>
  <c r="J1714" i="1" s="1"/>
  <c r="G1715" i="7"/>
  <c r="J1715" i="1" s="1"/>
  <c r="G1716" i="7"/>
  <c r="J1716" i="1" s="1"/>
  <c r="G1717" i="7"/>
  <c r="J1717" i="1" s="1"/>
  <c r="G1718" i="7"/>
  <c r="J1718" i="1" s="1"/>
  <c r="G1719" i="7"/>
  <c r="J1719" i="1" s="1"/>
  <c r="G1720" i="7"/>
  <c r="J1720" i="1" s="1"/>
  <c r="G1721" i="7"/>
  <c r="J1721" i="1" s="1"/>
  <c r="G1722" i="7"/>
  <c r="J1722" i="1" s="1"/>
  <c r="G1723" i="7"/>
  <c r="J1723" i="1" s="1"/>
  <c r="G1724" i="7"/>
  <c r="J1724" i="1" s="1"/>
  <c r="G1725" i="7"/>
  <c r="J1725" i="1" s="1"/>
  <c r="G1726" i="7"/>
  <c r="J1726" i="1" s="1"/>
  <c r="G1727" i="7"/>
  <c r="J1727" i="1" s="1"/>
  <c r="G1728" i="7"/>
  <c r="J1728" i="1" s="1"/>
  <c r="G1729" i="7"/>
  <c r="J1729" i="1"/>
  <c r="G1730" i="7"/>
  <c r="J1730" i="1" s="1"/>
  <c r="G1731" i="7"/>
  <c r="J1731" i="1" s="1"/>
  <c r="G1732" i="7"/>
  <c r="J1732" i="1" s="1"/>
  <c r="G1733" i="7"/>
  <c r="J1733" i="1" s="1"/>
  <c r="G1734" i="7"/>
  <c r="J1734" i="1" s="1"/>
  <c r="G1735" i="7"/>
  <c r="J1735" i="1" s="1"/>
  <c r="G1736" i="7"/>
  <c r="J1736" i="1"/>
  <c r="G1737" i="7"/>
  <c r="J1737" i="1" s="1"/>
  <c r="G1738" i="7"/>
  <c r="J1738" i="1" s="1"/>
  <c r="G1739" i="7"/>
  <c r="J1739" i="1" s="1"/>
  <c r="G1740" i="7"/>
  <c r="J1740" i="1" s="1"/>
  <c r="G1741" i="7"/>
  <c r="J1741" i="1" s="1"/>
  <c r="G1742" i="7"/>
  <c r="J1742" i="1" s="1"/>
  <c r="G1743" i="7"/>
  <c r="J1743" i="1" s="1"/>
  <c r="G1744" i="7"/>
  <c r="J1744" i="1" s="1"/>
  <c r="G1745" i="7"/>
  <c r="J1745" i="1" s="1"/>
  <c r="G1746" i="7"/>
  <c r="J1746" i="1" s="1"/>
  <c r="G1747" i="7"/>
  <c r="J1747" i="1" s="1"/>
  <c r="G1748" i="7"/>
  <c r="J1748" i="1" s="1"/>
  <c r="G1749" i="7"/>
  <c r="J1749" i="1" s="1"/>
  <c r="G1750" i="7"/>
  <c r="J1750" i="1" s="1"/>
  <c r="G1751" i="7"/>
  <c r="J1751" i="1" s="1"/>
  <c r="G1752" i="7"/>
  <c r="J1752" i="1"/>
  <c r="G1753" i="7"/>
  <c r="J1753" i="1" s="1"/>
  <c r="G1754" i="7"/>
  <c r="J1754" i="1"/>
  <c r="G1755" i="7"/>
  <c r="J1755" i="1" s="1"/>
  <c r="G1756" i="7"/>
  <c r="J1756" i="1" s="1"/>
  <c r="G1757" i="7"/>
  <c r="J1757" i="1" s="1"/>
  <c r="G1758" i="7"/>
  <c r="J1758" i="1"/>
  <c r="G1759" i="7"/>
  <c r="J1759" i="1" s="1"/>
  <c r="G1760" i="7"/>
  <c r="J1760" i="1"/>
  <c r="G1761" i="7"/>
  <c r="J1761" i="1" s="1"/>
  <c r="G1762" i="7"/>
  <c r="J1762" i="1" s="1"/>
  <c r="G1763" i="7"/>
  <c r="J1763" i="1" s="1"/>
  <c r="G1764" i="7"/>
  <c r="J1764" i="1" s="1"/>
  <c r="G1765" i="7"/>
  <c r="J1765" i="1" s="1"/>
  <c r="G1766" i="7"/>
  <c r="J1766" i="1" s="1"/>
  <c r="G1767" i="7"/>
  <c r="J1767" i="1" s="1"/>
  <c r="G1768" i="7"/>
  <c r="J1768" i="1" s="1"/>
  <c r="G1769" i="7"/>
  <c r="J1769" i="1" s="1"/>
  <c r="G1770" i="7"/>
  <c r="J1770" i="1" s="1"/>
  <c r="G1771" i="7"/>
  <c r="J1771" i="1" s="1"/>
  <c r="G1772" i="7"/>
  <c r="J1772" i="1" s="1"/>
  <c r="G1773" i="7"/>
  <c r="J1773" i="1" s="1"/>
  <c r="G1774" i="7"/>
  <c r="J1774" i="1"/>
  <c r="G1775" i="7"/>
  <c r="J1775" i="1" s="1"/>
  <c r="G1776" i="7"/>
  <c r="J1776" i="1" s="1"/>
  <c r="G1777" i="7"/>
  <c r="J1777" i="1" s="1"/>
  <c r="G1778" i="7"/>
  <c r="J1778" i="1"/>
  <c r="G1779" i="7"/>
  <c r="J1779" i="1" s="1"/>
  <c r="G1780" i="7"/>
  <c r="J1780" i="1" s="1"/>
  <c r="G1781" i="7"/>
  <c r="J1781" i="1" s="1"/>
  <c r="G1782" i="7"/>
  <c r="J1782" i="1" s="1"/>
  <c r="G1783" i="7"/>
  <c r="J1783" i="1" s="1"/>
  <c r="G1784" i="7"/>
  <c r="J1784" i="1" s="1"/>
  <c r="G1785" i="7"/>
  <c r="J1785" i="1" s="1"/>
  <c r="G1786" i="7"/>
  <c r="J1786" i="1"/>
  <c r="G1787" i="7"/>
  <c r="J1787" i="1" s="1"/>
  <c r="G1788" i="7"/>
  <c r="J1788" i="1" s="1"/>
  <c r="G1789" i="7"/>
  <c r="J1789" i="1" s="1"/>
  <c r="G1790" i="7"/>
  <c r="J1790" i="1" s="1"/>
  <c r="G1791" i="7"/>
  <c r="J1791" i="1" s="1"/>
  <c r="G1792" i="7"/>
  <c r="J1792" i="1"/>
  <c r="G1793" i="7"/>
  <c r="J1793" i="1" s="1"/>
  <c r="G1794" i="7"/>
  <c r="J1794" i="1" s="1"/>
  <c r="G1795" i="7"/>
  <c r="J1795" i="1" s="1"/>
  <c r="G1796" i="7"/>
  <c r="J1796" i="1" s="1"/>
  <c r="G1797" i="7"/>
  <c r="J1797" i="1" s="1"/>
  <c r="G1798" i="7"/>
  <c r="J1798" i="1" s="1"/>
  <c r="G1799" i="7"/>
  <c r="J1799" i="1" s="1"/>
  <c r="G1800" i="7"/>
  <c r="J1800" i="1"/>
  <c r="G1801" i="7"/>
  <c r="J1801" i="1" s="1"/>
  <c r="G1802" i="7"/>
  <c r="J1802" i="1"/>
  <c r="G1803" i="7"/>
  <c r="J1803" i="1" s="1"/>
  <c r="G1804" i="7"/>
  <c r="J1804" i="1" s="1"/>
  <c r="G1805" i="7"/>
  <c r="J1805" i="1" s="1"/>
  <c r="G1806" i="7"/>
  <c r="J1806" i="1"/>
  <c r="G1807" i="7"/>
  <c r="J1807" i="1"/>
  <c r="G1808" i="7"/>
  <c r="J1808" i="1" s="1"/>
  <c r="G1809" i="7"/>
  <c r="J1809" i="1" s="1"/>
  <c r="G1810" i="7"/>
  <c r="J1810" i="1" s="1"/>
  <c r="G1811" i="7"/>
  <c r="J1811" i="1" s="1"/>
  <c r="G1812" i="7"/>
  <c r="J1812" i="1"/>
  <c r="G1813" i="7"/>
  <c r="J1813" i="1" s="1"/>
  <c r="G1814" i="7"/>
  <c r="J1814" i="1" s="1"/>
  <c r="G1815" i="7"/>
  <c r="J1815" i="1" s="1"/>
  <c r="G1816" i="7"/>
  <c r="J1816" i="1" s="1"/>
  <c r="G1817" i="7"/>
  <c r="J1817" i="1" s="1"/>
  <c r="G1818" i="7"/>
  <c r="J1818" i="1" s="1"/>
  <c r="G1819" i="7"/>
  <c r="J1819" i="1" s="1"/>
  <c r="G1820" i="7"/>
  <c r="J1820" i="1" s="1"/>
  <c r="G1821" i="7"/>
  <c r="J1821" i="1" s="1"/>
  <c r="G1822" i="7"/>
  <c r="J1822" i="1" s="1"/>
  <c r="G1823" i="7"/>
  <c r="J1823" i="1" s="1"/>
  <c r="G1824" i="7"/>
  <c r="J1824" i="1" s="1"/>
  <c r="G1825" i="7"/>
  <c r="J1825" i="1" s="1"/>
  <c r="G1826" i="7"/>
  <c r="J1826" i="1"/>
  <c r="G1827" i="7"/>
  <c r="J1827" i="1" s="1"/>
  <c r="G1828" i="7"/>
  <c r="J1828" i="1"/>
  <c r="G1829" i="7"/>
  <c r="G1830" i="7"/>
  <c r="J1830" i="1" s="1"/>
  <c r="G1831" i="7"/>
  <c r="J1831" i="1" s="1"/>
  <c r="G1832" i="7"/>
  <c r="J1832" i="1" s="1"/>
  <c r="G1833" i="7"/>
  <c r="J1833" i="1" s="1"/>
  <c r="G1834" i="7"/>
  <c r="H1834" i="7" s="1"/>
  <c r="G1835" i="7"/>
  <c r="J1835" i="1" s="1"/>
  <c r="G1836" i="7"/>
  <c r="J1836" i="1" s="1"/>
  <c r="G1837" i="7"/>
  <c r="J1837" i="1" s="1"/>
  <c r="G1838" i="7"/>
  <c r="J1838" i="1" s="1"/>
  <c r="G1839" i="7"/>
  <c r="J1839" i="1"/>
  <c r="G1840" i="7"/>
  <c r="J1840" i="1" s="1"/>
  <c r="G1841" i="7"/>
  <c r="J1841" i="1" s="1"/>
  <c r="G1842" i="7"/>
  <c r="J1842" i="1" s="1"/>
  <c r="G1843" i="7"/>
  <c r="H1843" i="7" s="1"/>
  <c r="G1844" i="7"/>
  <c r="J1844" i="1" s="1"/>
  <c r="G1845" i="7"/>
  <c r="J1845" i="1" s="1"/>
  <c r="G1846" i="7"/>
  <c r="J1846" i="1"/>
  <c r="G1847" i="7"/>
  <c r="H1847" i="7" s="1"/>
  <c r="G1848" i="7"/>
  <c r="J1848" i="1" s="1"/>
  <c r="G1849" i="7"/>
  <c r="J1849" i="1" s="1"/>
  <c r="G1850" i="7"/>
  <c r="J1850" i="1" s="1"/>
  <c r="G1851" i="7"/>
  <c r="J1851" i="1" s="1"/>
  <c r="G1852" i="7"/>
  <c r="J1852" i="1" s="1"/>
  <c r="G1853" i="7"/>
  <c r="J1853" i="1" s="1"/>
  <c r="G1854" i="7"/>
  <c r="H1854" i="7" s="1"/>
  <c r="G1855" i="7"/>
  <c r="J1855" i="1" s="1"/>
  <c r="G1856" i="7"/>
  <c r="J1856" i="1" s="1"/>
  <c r="G1857" i="7"/>
  <c r="J1857" i="1" s="1"/>
  <c r="G1858" i="7"/>
  <c r="J1858" i="1"/>
  <c r="G1859" i="7"/>
  <c r="J1859" i="1" s="1"/>
  <c r="G1860" i="7"/>
  <c r="J1860" i="1"/>
  <c r="G1861" i="7"/>
  <c r="J1861" i="1" s="1"/>
  <c r="G1862" i="7"/>
  <c r="J1862" i="1" s="1"/>
  <c r="G1863" i="7"/>
  <c r="H1863" i="7" s="1"/>
  <c r="G1864" i="7"/>
  <c r="J1864" i="1" s="1"/>
  <c r="G1865" i="7"/>
  <c r="J1865" i="1" s="1"/>
  <c r="G1866" i="7"/>
  <c r="J1866" i="1" s="1"/>
  <c r="G1867" i="7"/>
  <c r="J1867" i="1" s="1"/>
  <c r="G1868" i="7"/>
  <c r="J1868" i="1" s="1"/>
  <c r="G1869" i="7"/>
  <c r="J1869" i="1" s="1"/>
  <c r="G1870" i="7"/>
  <c r="J1870" i="1" s="1"/>
  <c r="G1871" i="7"/>
  <c r="J1871" i="1"/>
  <c r="G1872" i="7"/>
  <c r="J1872" i="1" s="1"/>
  <c r="G1873" i="7"/>
  <c r="J1873" i="1" s="1"/>
  <c r="G1874" i="7"/>
  <c r="J1874" i="1" s="1"/>
  <c r="G1875" i="7"/>
  <c r="J1875" i="1" s="1"/>
  <c r="G1876" i="7"/>
  <c r="J1876" i="1" s="1"/>
  <c r="G1877" i="7"/>
  <c r="J1877" i="1" s="1"/>
  <c r="G1878" i="7"/>
  <c r="J1878" i="1"/>
  <c r="G1879" i="7"/>
  <c r="J1879" i="1" s="1"/>
  <c r="G1880" i="7"/>
  <c r="J1880" i="1" s="1"/>
  <c r="G1881" i="7"/>
  <c r="J1881" i="1" s="1"/>
  <c r="G1882" i="7"/>
  <c r="J1882" i="1" s="1"/>
  <c r="G1883" i="7"/>
  <c r="G1884" i="7"/>
  <c r="J1884" i="1" s="1"/>
  <c r="G1885" i="7"/>
  <c r="J1885" i="1" s="1"/>
  <c r="G1886" i="7"/>
  <c r="H1886" i="7" s="1"/>
  <c r="G1887" i="7"/>
  <c r="J1887" i="1" s="1"/>
  <c r="G1888" i="7"/>
  <c r="J1888" i="1" s="1"/>
  <c r="G1889" i="7"/>
  <c r="J1889" i="1" s="1"/>
  <c r="G1890" i="7"/>
  <c r="J1890" i="1"/>
  <c r="G1891" i="7"/>
  <c r="J1891" i="1" s="1"/>
  <c r="G1892" i="7"/>
  <c r="J1892" i="1"/>
  <c r="G1893" i="7"/>
  <c r="J1893" i="1" s="1"/>
  <c r="G1894" i="7"/>
  <c r="J1894" i="1" s="1"/>
  <c r="G1895" i="7"/>
  <c r="H1895" i="7" s="1"/>
  <c r="G1896" i="7"/>
  <c r="J1896" i="1" s="1"/>
  <c r="G1897" i="7"/>
  <c r="J1897" i="1" s="1"/>
  <c r="G1898" i="7"/>
  <c r="H1898" i="7" s="1"/>
  <c r="G1899" i="7"/>
  <c r="J1899" i="1" s="1"/>
  <c r="G1900" i="7"/>
  <c r="J1900" i="1" s="1"/>
  <c r="G1901" i="7"/>
  <c r="G1902" i="7"/>
  <c r="J1902" i="1" s="1"/>
  <c r="G1903" i="7"/>
  <c r="J1903" i="1"/>
  <c r="G1904" i="7"/>
  <c r="J1904" i="1" s="1"/>
  <c r="G1905" i="7"/>
  <c r="G1906" i="7"/>
  <c r="J1906" i="1" s="1"/>
  <c r="G1907" i="7"/>
  <c r="J1907" i="1" s="1"/>
  <c r="G1908" i="7"/>
  <c r="J1908" i="1" s="1"/>
  <c r="G1909" i="7"/>
  <c r="J1909" i="1" s="1"/>
  <c r="G1910" i="7"/>
  <c r="J1910" i="1"/>
  <c r="G1911" i="7"/>
  <c r="J1911" i="1" s="1"/>
  <c r="G1912" i="7"/>
  <c r="J1912" i="1" s="1"/>
  <c r="G1913" i="7"/>
  <c r="J1913" i="1" s="1"/>
  <c r="G1914" i="7"/>
  <c r="J1914" i="1" s="1"/>
  <c r="G1915" i="7"/>
  <c r="G1916" i="7"/>
  <c r="J1916" i="1" s="1"/>
  <c r="G1917" i="7"/>
  <c r="J1917" i="1" s="1"/>
  <c r="G1918" i="7"/>
  <c r="H1918" i="7" s="1"/>
  <c r="G1919" i="7"/>
  <c r="J1919" i="1" s="1"/>
  <c r="G1920" i="7"/>
  <c r="J1920" i="1" s="1"/>
  <c r="G1921" i="7"/>
  <c r="J1921" i="1" s="1"/>
  <c r="G1922" i="7"/>
  <c r="H1922" i="7" s="1"/>
  <c r="J1922" i="1"/>
  <c r="G1923" i="7"/>
  <c r="J1923" i="1" s="1"/>
  <c r="G1924" i="7"/>
  <c r="J1924" i="1"/>
  <c r="G1925" i="7"/>
  <c r="J1925" i="1" s="1"/>
  <c r="G1926" i="7"/>
  <c r="H1926" i="7" s="1"/>
  <c r="G1927" i="7"/>
  <c r="H1927" i="7" s="1"/>
  <c r="G1928" i="7"/>
  <c r="J1928" i="1" s="1"/>
  <c r="G1929" i="7"/>
  <c r="G1930" i="7"/>
  <c r="J1930" i="1" s="1"/>
  <c r="G1931" i="7"/>
  <c r="J1931" i="1" s="1"/>
  <c r="G1932" i="7"/>
  <c r="J1932" i="1" s="1"/>
  <c r="G1933" i="7"/>
  <c r="H1933" i="7" s="1"/>
  <c r="G1934" i="7"/>
  <c r="J1934" i="1" s="1"/>
  <c r="G1935" i="7"/>
  <c r="G1936" i="7"/>
  <c r="J1936" i="1" s="1"/>
  <c r="G1937" i="7"/>
  <c r="G1938" i="7"/>
  <c r="H1938" i="7" s="1"/>
  <c r="G1939" i="7"/>
  <c r="J1939" i="1" s="1"/>
  <c r="G1940" i="7"/>
  <c r="J1940" i="1"/>
  <c r="G1941" i="7"/>
  <c r="G1942" i="7"/>
  <c r="J1942" i="1" s="1"/>
  <c r="G1943" i="7"/>
  <c r="J1943" i="1" s="1"/>
  <c r="G1944" i="7"/>
  <c r="J1944" i="1"/>
  <c r="G1945" i="7"/>
  <c r="J1945" i="1" s="1"/>
  <c r="G1946" i="7"/>
  <c r="J1946" i="1" s="1"/>
  <c r="G1947" i="7"/>
  <c r="J1947" i="1" s="1"/>
  <c r="G1948" i="7"/>
  <c r="J1948" i="1" s="1"/>
  <c r="G1949" i="7"/>
  <c r="J1949" i="1"/>
  <c r="G1950" i="7"/>
  <c r="J1950" i="1" s="1"/>
  <c r="G1951" i="7"/>
  <c r="J1951" i="1" s="1"/>
  <c r="G1952" i="7"/>
  <c r="J1952" i="1" s="1"/>
  <c r="G1953" i="7"/>
  <c r="H1953" i="7" s="1"/>
  <c r="G1954" i="7"/>
  <c r="J1954" i="1" s="1"/>
  <c r="G1955" i="7"/>
  <c r="J1955" i="1" s="1"/>
  <c r="G1956" i="7"/>
  <c r="J1956" i="1" s="1"/>
  <c r="G1957" i="7"/>
  <c r="H1957" i="7" s="1"/>
  <c r="G1958" i="7"/>
  <c r="H1958" i="7" s="1"/>
  <c r="J1958" i="1"/>
  <c r="G1959" i="7"/>
  <c r="J1959" i="1" s="1"/>
  <c r="G1960" i="7"/>
  <c r="J1960" i="1" s="1"/>
  <c r="G1961" i="7"/>
  <c r="H1961" i="7" s="1"/>
  <c r="G1962" i="7"/>
  <c r="J1962" i="1" s="1"/>
  <c r="G1963" i="7"/>
  <c r="J1963" i="1" s="1"/>
  <c r="G1964" i="7"/>
  <c r="J1964" i="1" s="1"/>
  <c r="G1965" i="7"/>
  <c r="H1965" i="7" s="1"/>
  <c r="G1966" i="7"/>
  <c r="J1966" i="1" s="1"/>
  <c r="G1967" i="7"/>
  <c r="J1967" i="1" s="1"/>
  <c r="G1968" i="7"/>
  <c r="J1968" i="1" s="1"/>
  <c r="G1969" i="7"/>
  <c r="H1969" i="7" s="1"/>
  <c r="J1969" i="1"/>
  <c r="G1970" i="7"/>
  <c r="J1970" i="1" s="1"/>
  <c r="G1971" i="7"/>
  <c r="J1971" i="1" s="1"/>
  <c r="G1972" i="7"/>
  <c r="J1972" i="1" s="1"/>
  <c r="G1973" i="7"/>
  <c r="J1973" i="1" s="1"/>
  <c r="G1974" i="7"/>
  <c r="H1974" i="7" s="1"/>
  <c r="G1975" i="7"/>
  <c r="J1975" i="1" s="1"/>
  <c r="G1976" i="7"/>
  <c r="J1976" i="1" s="1"/>
  <c r="G1977" i="7"/>
  <c r="H1977" i="7" s="1"/>
  <c r="G1978" i="7"/>
  <c r="J1978" i="1" s="1"/>
  <c r="G1979" i="7"/>
  <c r="J1979" i="1" s="1"/>
  <c r="G1980" i="7"/>
  <c r="J1980" i="1" s="1"/>
  <c r="G1981" i="7"/>
  <c r="H1981" i="7" s="1"/>
  <c r="G1982" i="7"/>
  <c r="J1982" i="1" s="1"/>
  <c r="G1983" i="7"/>
  <c r="G1984" i="7"/>
  <c r="H1984" i="7" s="1"/>
  <c r="G1985" i="7"/>
  <c r="H1985" i="7" s="1"/>
  <c r="G1986" i="7"/>
  <c r="J1986" i="1"/>
  <c r="G1987" i="7"/>
  <c r="J1987" i="1"/>
  <c r="G1988" i="7"/>
  <c r="J1988" i="1" s="1"/>
  <c r="G1989" i="7"/>
  <c r="J1989" i="1" s="1"/>
  <c r="G1990" i="7"/>
  <c r="J1990" i="1" s="1"/>
  <c r="G1991" i="7"/>
  <c r="J1991" i="1" s="1"/>
  <c r="G1992" i="7"/>
  <c r="H1992" i="7" s="1"/>
  <c r="G1993" i="7"/>
  <c r="J1993" i="1" s="1"/>
  <c r="G1994" i="7"/>
  <c r="J1994" i="1" s="1"/>
  <c r="G1995" i="7"/>
  <c r="J1995" i="1"/>
  <c r="G1996" i="7"/>
  <c r="J1996" i="1" s="1"/>
  <c r="G1997" i="7"/>
  <c r="J1997" i="1" s="1"/>
  <c r="G1998" i="7"/>
  <c r="J1998" i="1" s="1"/>
  <c r="G1999" i="7"/>
  <c r="H1999" i="7" s="1"/>
  <c r="G2000" i="7"/>
  <c r="J2000" i="1" s="1"/>
  <c r="H2000" i="7"/>
  <c r="G2001" i="7"/>
  <c r="J2001" i="1"/>
  <c r="G2002" i="7"/>
  <c r="J2002" i="1" s="1"/>
  <c r="I2003" i="7"/>
  <c r="A2003" i="7" s="1"/>
  <c r="I2002" i="7"/>
  <c r="A2002" i="7" s="1"/>
  <c r="I2001" i="7"/>
  <c r="A2001" i="7" s="1"/>
  <c r="I2000" i="7"/>
  <c r="I1999" i="7"/>
  <c r="A1999" i="7" s="1"/>
  <c r="I1998" i="7"/>
  <c r="A1998" i="7" s="1"/>
  <c r="C1998" i="7" s="1"/>
  <c r="I1997" i="7"/>
  <c r="A1997" i="7" s="1"/>
  <c r="C1997" i="7" s="1"/>
  <c r="I1996" i="7"/>
  <c r="A1996" i="7" s="1"/>
  <c r="B1996" i="7" s="1"/>
  <c r="I1995" i="7"/>
  <c r="A1995" i="7" s="1"/>
  <c r="B1995" i="7" s="1"/>
  <c r="I1994" i="7"/>
  <c r="I1993" i="7"/>
  <c r="A1993" i="7" s="1"/>
  <c r="I1992" i="7"/>
  <c r="A1992" i="7" s="1"/>
  <c r="I1991" i="7"/>
  <c r="A1991" i="7" s="1"/>
  <c r="I1990" i="7"/>
  <c r="A1990" i="7" s="1"/>
  <c r="I1989" i="7"/>
  <c r="A1989" i="7" s="1"/>
  <c r="I1988" i="7"/>
  <c r="A1988" i="7" s="1"/>
  <c r="C1988" i="7" s="1"/>
  <c r="I1987" i="7"/>
  <c r="A1987" i="7" s="1"/>
  <c r="D1987" i="7" s="1"/>
  <c r="I1986" i="7"/>
  <c r="I1985" i="7"/>
  <c r="A1985" i="7" s="1"/>
  <c r="C1985" i="7" s="1"/>
  <c r="I1984" i="7"/>
  <c r="A1984" i="7" s="1"/>
  <c r="I1983" i="7"/>
  <c r="A1983" i="7" s="1"/>
  <c r="I1982" i="7"/>
  <c r="I1981" i="7"/>
  <c r="A1981" i="7" s="1"/>
  <c r="C1981" i="7" s="1"/>
  <c r="I1980" i="7"/>
  <c r="A1980" i="7" s="1"/>
  <c r="C1980" i="7" s="1"/>
  <c r="I1979" i="7"/>
  <c r="A1979" i="7" s="1"/>
  <c r="I1978" i="7"/>
  <c r="A1978" i="7" s="1"/>
  <c r="E1978" i="7"/>
  <c r="I1977" i="7"/>
  <c r="A1977" i="7" s="1"/>
  <c r="D1977" i="7" s="1"/>
  <c r="I1976" i="7"/>
  <c r="A1976" i="7" s="1"/>
  <c r="I1975" i="7"/>
  <c r="A1975" i="7" s="1"/>
  <c r="B1975" i="7" s="1"/>
  <c r="I1974" i="7"/>
  <c r="A1974" i="7" s="1"/>
  <c r="I1973" i="7"/>
  <c r="A1973" i="7" s="1"/>
  <c r="D1973" i="7" s="1"/>
  <c r="I1972" i="7"/>
  <c r="A1972" i="7" s="1"/>
  <c r="B1972" i="7" s="1"/>
  <c r="I1971" i="7"/>
  <c r="A1971" i="7" s="1"/>
  <c r="I1970" i="7"/>
  <c r="A1970" i="7" s="1"/>
  <c r="C1970" i="7" s="1"/>
  <c r="I1969" i="7"/>
  <c r="A1969" i="7" s="1"/>
  <c r="D1969" i="7" s="1"/>
  <c r="I1968" i="7"/>
  <c r="A1968" i="7" s="1"/>
  <c r="B1968" i="7" s="1"/>
  <c r="I1967" i="7"/>
  <c r="A1967" i="7" s="1"/>
  <c r="B1967" i="7" s="1"/>
  <c r="I1966" i="7"/>
  <c r="A1966" i="7" s="1"/>
  <c r="I1965" i="7"/>
  <c r="A1965" i="7" s="1"/>
  <c r="C1965" i="7" s="1"/>
  <c r="I1964" i="7"/>
  <c r="I1963" i="7"/>
  <c r="A1963" i="7" s="1"/>
  <c r="I1962" i="7"/>
  <c r="A1962" i="7" s="1"/>
  <c r="C1962" i="7" s="1"/>
  <c r="I1961" i="7"/>
  <c r="A1961" i="7" s="1"/>
  <c r="I1960" i="7"/>
  <c r="A1960" i="7" s="1"/>
  <c r="C1960" i="7" s="1"/>
  <c r="I1959" i="7"/>
  <c r="A1959" i="7" s="1"/>
  <c r="B1959" i="7" s="1"/>
  <c r="I1958" i="7"/>
  <c r="A1958" i="7" s="1"/>
  <c r="B1958" i="7" s="1"/>
  <c r="I1957" i="7"/>
  <c r="A1957" i="7" s="1"/>
  <c r="D1957" i="7" s="1"/>
  <c r="I1956" i="7"/>
  <c r="A1956" i="7" s="1"/>
  <c r="I1955" i="7"/>
  <c r="A1955" i="7" s="1"/>
  <c r="C1955" i="7" s="1"/>
  <c r="I1954" i="7"/>
  <c r="A1954" i="7" s="1"/>
  <c r="C1954" i="7" s="1"/>
  <c r="I1953" i="7"/>
  <c r="A1953" i="7" s="1"/>
  <c r="I1952" i="7"/>
  <c r="A1952" i="7" s="1"/>
  <c r="I1951" i="7"/>
  <c r="A1951" i="7" s="1"/>
  <c r="I1950" i="7"/>
  <c r="A1950" i="7" s="1"/>
  <c r="I1949" i="7"/>
  <c r="A1949" i="7" s="1"/>
  <c r="C1949" i="7" s="1"/>
  <c r="I1948" i="7"/>
  <c r="A1948" i="7" s="1"/>
  <c r="I1947" i="7"/>
  <c r="A1947" i="7" s="1"/>
  <c r="C1947" i="7" s="1"/>
  <c r="I1946" i="7"/>
  <c r="A1946" i="7" s="1"/>
  <c r="I1945" i="7"/>
  <c r="A1945" i="7" s="1"/>
  <c r="B1945" i="7" s="1"/>
  <c r="I1944" i="7"/>
  <c r="A1944" i="7" s="1"/>
  <c r="C1944" i="7" s="1"/>
  <c r="I1943" i="7"/>
  <c r="A1943" i="7" s="1"/>
  <c r="B1943" i="7" s="1"/>
  <c r="I1942" i="7"/>
  <c r="A1942" i="7" s="1"/>
  <c r="I1941" i="7"/>
  <c r="A1941" i="7" s="1"/>
  <c r="D1941" i="7" s="1"/>
  <c r="I1940" i="7"/>
  <c r="A1940" i="7" s="1"/>
  <c r="I1939" i="7"/>
  <c r="A1939" i="7" s="1"/>
  <c r="B1939" i="7" s="1"/>
  <c r="I1938" i="7"/>
  <c r="A1938" i="7" s="1"/>
  <c r="I1937" i="7"/>
  <c r="A1937" i="7" s="1"/>
  <c r="I1936" i="7"/>
  <c r="A1936" i="7" s="1"/>
  <c r="B1936" i="7" s="1"/>
  <c r="I1935" i="7"/>
  <c r="A1935" i="7" s="1"/>
  <c r="D1935" i="7" s="1"/>
  <c r="I1934" i="7"/>
  <c r="I1933" i="7"/>
  <c r="A1933" i="7" s="1"/>
  <c r="B1933" i="7" s="1"/>
  <c r="I1932" i="7"/>
  <c r="A1932" i="7" s="1"/>
  <c r="B1932" i="7" s="1"/>
  <c r="I1931" i="7"/>
  <c r="A1931" i="7" s="1"/>
  <c r="C1931" i="7" s="1"/>
  <c r="I1930" i="7"/>
  <c r="A1930" i="7" s="1"/>
  <c r="I1929" i="7"/>
  <c r="A1929" i="7" s="1"/>
  <c r="I1928" i="7"/>
  <c r="A1928" i="7" s="1"/>
  <c r="I1927" i="7"/>
  <c r="A1927" i="7" s="1"/>
  <c r="I1926" i="7"/>
  <c r="I1925" i="7"/>
  <c r="A1925" i="7" s="1"/>
  <c r="I1924" i="7"/>
  <c r="A1924" i="7" s="1"/>
  <c r="I1923" i="7"/>
  <c r="A1923" i="7" s="1"/>
  <c r="D1923" i="7" s="1"/>
  <c r="I1922" i="7"/>
  <c r="A1922" i="7" s="1"/>
  <c r="C1922" i="7" s="1"/>
  <c r="I1921" i="7"/>
  <c r="I1920" i="7"/>
  <c r="A1920" i="7" s="1"/>
  <c r="C1920" i="7" s="1"/>
  <c r="I1919" i="7"/>
  <c r="A1919" i="7" s="1"/>
  <c r="C1919" i="7" s="1"/>
  <c r="I1918" i="7"/>
  <c r="A1918" i="7" s="1"/>
  <c r="I1917" i="7"/>
  <c r="A1917" i="7" s="1"/>
  <c r="I1916" i="7"/>
  <c r="A1916" i="7" s="1"/>
  <c r="B1916" i="7" s="1"/>
  <c r="I1915" i="7"/>
  <c r="A1915" i="7" s="1"/>
  <c r="I1914" i="7"/>
  <c r="A1914" i="7" s="1"/>
  <c r="I1913" i="7"/>
  <c r="A1913" i="7" s="1"/>
  <c r="D1913" i="7" s="1"/>
  <c r="I1912" i="7"/>
  <c r="A1912" i="7" s="1"/>
  <c r="B1912" i="7" s="1"/>
  <c r="I1911" i="7"/>
  <c r="I1910" i="7"/>
  <c r="A1910" i="7" s="1"/>
  <c r="I1909" i="7"/>
  <c r="A1909" i="7" s="1"/>
  <c r="I1908" i="7"/>
  <c r="A1908" i="7" s="1"/>
  <c r="B1908" i="7" s="1"/>
  <c r="I1907" i="7"/>
  <c r="I1906" i="7"/>
  <c r="A1906" i="7" s="1"/>
  <c r="C1906" i="7" s="1"/>
  <c r="I1905" i="7"/>
  <c r="A1905" i="7" s="1"/>
  <c r="I1904" i="7"/>
  <c r="I1903" i="7"/>
  <c r="A1903" i="7" s="1"/>
  <c r="D1903" i="7" s="1"/>
  <c r="I1902" i="7"/>
  <c r="A1902" i="7" s="1"/>
  <c r="B1902" i="7" s="1"/>
  <c r="I1901" i="7"/>
  <c r="A1901" i="7" s="1"/>
  <c r="I1900" i="7"/>
  <c r="I1899" i="7"/>
  <c r="A1899" i="7" s="1"/>
  <c r="I1898" i="7"/>
  <c r="A1898" i="7" s="1"/>
  <c r="C1898" i="7" s="1"/>
  <c r="I1897" i="7"/>
  <c r="I1896" i="7"/>
  <c r="A1896" i="7" s="1"/>
  <c r="B1896" i="7" s="1"/>
  <c r="I1895" i="7"/>
  <c r="A1895" i="7" s="1"/>
  <c r="C1895" i="7" s="1"/>
  <c r="I1894" i="7"/>
  <c r="A1894" i="7" s="1"/>
  <c r="I1893" i="7"/>
  <c r="A1893" i="7" s="1"/>
  <c r="I1892" i="7"/>
  <c r="A1892" i="7" s="1"/>
  <c r="B1892" i="7" s="1"/>
  <c r="I1891" i="7"/>
  <c r="A1891" i="7" s="1"/>
  <c r="I1890" i="7"/>
  <c r="A1890" i="7" s="1"/>
  <c r="C1890" i="7" s="1"/>
  <c r="I1889" i="7"/>
  <c r="A1889" i="7" s="1"/>
  <c r="I1888" i="7"/>
  <c r="A1888" i="7" s="1"/>
  <c r="I1887" i="7"/>
  <c r="I1886" i="7"/>
  <c r="A1886" i="7" s="1"/>
  <c r="I1885" i="7"/>
  <c r="A1885" i="7" s="1"/>
  <c r="I1884" i="7"/>
  <c r="A1884" i="7" s="1"/>
  <c r="B1884" i="7" s="1"/>
  <c r="I1883" i="7"/>
  <c r="A1883" i="7" s="1"/>
  <c r="I1882" i="7"/>
  <c r="A1882" i="7" s="1"/>
  <c r="I1881" i="7"/>
  <c r="A1881" i="7" s="1"/>
  <c r="C1881" i="7" s="1"/>
  <c r="I1880" i="7"/>
  <c r="A1880" i="7" s="1"/>
  <c r="I1879" i="7"/>
  <c r="I1878" i="7"/>
  <c r="A1878" i="7" s="1"/>
  <c r="I1877" i="7"/>
  <c r="A1877" i="7" s="1"/>
  <c r="I1876" i="7"/>
  <c r="A1876" i="7" s="1"/>
  <c r="C1876" i="7" s="1"/>
  <c r="I1875" i="7"/>
  <c r="A1875" i="7" s="1"/>
  <c r="B1875" i="7" s="1"/>
  <c r="I1874" i="7"/>
  <c r="A1874" i="7" s="1"/>
  <c r="C1874" i="7" s="1"/>
  <c r="I1873" i="7"/>
  <c r="A1873" i="7" s="1"/>
  <c r="I1872" i="7"/>
  <c r="A1872" i="7" s="1"/>
  <c r="I1871" i="7"/>
  <c r="I1870" i="7"/>
  <c r="A1870" i="7" s="1"/>
  <c r="C1870" i="7" s="1"/>
  <c r="I1869" i="7"/>
  <c r="A1869" i="7" s="1"/>
  <c r="I1868" i="7"/>
  <c r="A1868" i="7" s="1"/>
  <c r="B1868" i="7" s="1"/>
  <c r="I1867" i="7"/>
  <c r="I1866" i="7"/>
  <c r="A1866" i="7" s="1"/>
  <c r="I1865" i="7"/>
  <c r="A1865" i="7" s="1"/>
  <c r="B1865" i="7" s="1"/>
  <c r="I1864" i="7"/>
  <c r="A1864" i="7" s="1"/>
  <c r="B1864" i="7" s="1"/>
  <c r="I1863" i="7"/>
  <c r="I1862" i="7"/>
  <c r="A1862" i="7" s="1"/>
  <c r="I1861" i="7"/>
  <c r="A1861" i="7" s="1"/>
  <c r="I1860" i="7"/>
  <c r="A1860" i="7" s="1"/>
  <c r="B1860" i="7" s="1"/>
  <c r="I1859" i="7"/>
  <c r="A1859" i="7" s="1"/>
  <c r="I1858" i="7"/>
  <c r="A1858" i="7" s="1"/>
  <c r="B1858" i="7" s="1"/>
  <c r="I1857" i="7"/>
  <c r="I1856" i="7"/>
  <c r="A1856" i="7" s="1"/>
  <c r="I1855" i="7"/>
  <c r="A1855" i="7" s="1"/>
  <c r="I1854" i="7"/>
  <c r="A1854" i="7" s="1"/>
  <c r="I1853" i="7"/>
  <c r="A1853" i="7" s="1"/>
  <c r="C1853" i="7" s="1"/>
  <c r="I1852" i="7"/>
  <c r="A1852" i="7" s="1"/>
  <c r="C1852" i="7" s="1"/>
  <c r="I1851" i="7"/>
  <c r="A1851" i="7" s="1"/>
  <c r="D1851" i="7" s="1"/>
  <c r="I1850" i="7"/>
  <c r="A1850" i="7" s="1"/>
  <c r="I1849" i="7"/>
  <c r="A1849" i="7" s="1"/>
  <c r="C1849" i="7" s="1"/>
  <c r="I1848" i="7"/>
  <c r="A1848" i="7" s="1"/>
  <c r="I1847" i="7"/>
  <c r="A1847" i="7" s="1"/>
  <c r="C1847" i="7" s="1"/>
  <c r="I1846" i="7"/>
  <c r="A1846" i="7" s="1"/>
  <c r="I1845" i="7"/>
  <c r="I1844" i="7"/>
  <c r="A1844" i="7" s="1"/>
  <c r="B1844" i="7" s="1"/>
  <c r="I1843" i="7"/>
  <c r="A1843" i="7" s="1"/>
  <c r="B1843" i="7" s="1"/>
  <c r="I1842" i="7"/>
  <c r="A1842" i="7" s="1"/>
  <c r="I1841" i="7"/>
  <c r="A1841" i="7" s="1"/>
  <c r="C1841" i="7" s="1"/>
  <c r="I1840" i="7"/>
  <c r="A1840" i="7" s="1"/>
  <c r="B1840" i="7" s="1"/>
  <c r="I1839" i="7"/>
  <c r="A1839" i="7" s="1"/>
  <c r="I1838" i="7"/>
  <c r="I1837" i="7"/>
  <c r="A1837" i="7" s="1"/>
  <c r="I1836" i="7"/>
  <c r="A1836" i="7" s="1"/>
  <c r="B1836" i="7" s="1"/>
  <c r="I1835" i="7"/>
  <c r="A1835" i="7" s="1"/>
  <c r="C1835" i="7" s="1"/>
  <c r="I1834" i="7"/>
  <c r="A1834" i="7" s="1"/>
  <c r="B1834" i="7" s="1"/>
  <c r="I1833" i="7"/>
  <c r="A1833" i="7" s="1"/>
  <c r="I1832" i="7"/>
  <c r="A1832" i="7" s="1"/>
  <c r="B1832" i="7" s="1"/>
  <c r="I1831" i="7"/>
  <c r="I1830" i="7"/>
  <c r="A1830" i="7" s="1"/>
  <c r="I1829" i="7"/>
  <c r="A1829" i="7" s="1"/>
  <c r="D1829" i="7" s="1"/>
  <c r="I1828" i="7"/>
  <c r="A1828" i="7" s="1"/>
  <c r="I1827" i="7"/>
  <c r="A1827" i="7" s="1"/>
  <c r="I1826" i="7"/>
  <c r="A1826" i="7" s="1"/>
  <c r="I1825" i="7"/>
  <c r="A1825" i="7" s="1"/>
  <c r="C1825" i="7" s="1"/>
  <c r="I1824" i="7"/>
  <c r="A1824" i="7" s="1"/>
  <c r="B1824" i="7" s="1"/>
  <c r="I1823" i="7"/>
  <c r="A1823" i="7" s="1"/>
  <c r="I1822" i="7"/>
  <c r="A1822" i="7" s="1"/>
  <c r="I1821" i="7"/>
  <c r="A1821" i="7" s="1"/>
  <c r="I1820" i="7"/>
  <c r="A1820" i="7" s="1"/>
  <c r="I1819" i="7"/>
  <c r="A1819" i="7" s="1"/>
  <c r="C1819" i="7" s="1"/>
  <c r="I1818" i="7"/>
  <c r="A1818" i="7" s="1"/>
  <c r="I1817" i="7"/>
  <c r="A1817" i="7" s="1"/>
  <c r="I1816" i="7"/>
  <c r="A1816" i="7" s="1"/>
  <c r="B1816" i="7" s="1"/>
  <c r="I1815" i="7"/>
  <c r="I1814" i="7"/>
  <c r="A1814" i="7" s="1"/>
  <c r="B1814" i="7" s="1"/>
  <c r="I1813" i="7"/>
  <c r="A1813" i="7" s="1"/>
  <c r="D1813" i="7" s="1"/>
  <c r="I1812" i="7"/>
  <c r="A1812" i="7" s="1"/>
  <c r="I1811" i="7"/>
  <c r="A1811" i="7" s="1"/>
  <c r="B1811" i="7" s="1"/>
  <c r="I1810" i="7"/>
  <c r="A1810" i="7" s="1"/>
  <c r="B1810" i="7" s="1"/>
  <c r="I1809" i="7"/>
  <c r="A1809" i="7" s="1"/>
  <c r="B1809" i="7" s="1"/>
  <c r="I1808" i="7"/>
  <c r="A1808" i="7" s="1"/>
  <c r="I1807" i="7"/>
  <c r="A1807" i="7" s="1"/>
  <c r="I1806" i="7"/>
  <c r="A1806" i="7" s="1"/>
  <c r="I1805" i="7"/>
  <c r="A1805" i="7" s="1"/>
  <c r="I1804" i="7"/>
  <c r="A1804" i="7" s="1"/>
  <c r="I1803" i="7"/>
  <c r="A1803" i="7" s="1"/>
  <c r="C1803" i="7" s="1"/>
  <c r="I1802" i="7"/>
  <c r="A1802" i="7" s="1"/>
  <c r="I1801" i="7"/>
  <c r="A1801" i="7" s="1"/>
  <c r="D1801" i="7" s="1"/>
  <c r="I1800" i="7"/>
  <c r="A1800" i="7" s="1"/>
  <c r="B1800" i="7" s="1"/>
  <c r="I1799" i="7"/>
  <c r="A1799" i="7" s="1"/>
  <c r="I1798" i="7"/>
  <c r="A1798" i="7" s="1"/>
  <c r="I1797" i="7"/>
  <c r="A1797" i="7" s="1"/>
  <c r="C1797" i="7" s="1"/>
  <c r="I1796" i="7"/>
  <c r="A1796" i="7" s="1"/>
  <c r="I1795" i="7"/>
  <c r="A1795" i="7" s="1"/>
  <c r="B1795" i="7" s="1"/>
  <c r="I1794" i="7"/>
  <c r="A1794" i="7" s="1"/>
  <c r="I1793" i="7"/>
  <c r="A1793" i="7" s="1"/>
  <c r="B1793" i="7" s="1"/>
  <c r="I1792" i="7"/>
  <c r="A1792" i="7" s="1"/>
  <c r="I1791" i="7"/>
  <c r="A1791" i="7" s="1"/>
  <c r="I1790" i="7"/>
  <c r="A1790" i="7" s="1"/>
  <c r="I1789" i="7"/>
  <c r="A1789" i="7" s="1"/>
  <c r="I1788" i="7"/>
  <c r="A1788" i="7" s="1"/>
  <c r="I1787" i="7"/>
  <c r="A1787" i="7" s="1"/>
  <c r="I1786" i="7"/>
  <c r="A1786" i="7" s="1"/>
  <c r="I1785" i="7"/>
  <c r="A1785" i="7" s="1"/>
  <c r="I1784" i="7"/>
  <c r="A1784" i="7" s="1"/>
  <c r="I1783" i="7"/>
  <c r="A1783" i="7" s="1"/>
  <c r="I1782" i="7"/>
  <c r="A1782" i="7" s="1"/>
  <c r="I1781" i="7"/>
  <c r="A1781" i="7" s="1"/>
  <c r="I1780" i="7"/>
  <c r="A1780" i="7" s="1"/>
  <c r="B1780" i="7" s="1"/>
  <c r="I1779" i="7"/>
  <c r="A1779" i="7" s="1"/>
  <c r="D1779" i="7" s="1"/>
  <c r="I1778" i="7"/>
  <c r="A1778" i="7" s="1"/>
  <c r="I1777" i="7"/>
  <c r="A1777" i="7" s="1"/>
  <c r="D1777" i="7" s="1"/>
  <c r="I1776" i="7"/>
  <c r="A1776" i="7" s="1"/>
  <c r="B1776" i="7" s="1"/>
  <c r="I1775" i="7"/>
  <c r="A1775" i="7" s="1"/>
  <c r="I1774" i="7"/>
  <c r="A1774" i="7" s="1"/>
  <c r="I1773" i="7"/>
  <c r="A1773" i="7" s="1"/>
  <c r="I1772" i="7"/>
  <c r="A1772" i="7" s="1"/>
  <c r="I1771" i="7"/>
  <c r="A1771" i="7" s="1"/>
  <c r="C1771" i="7" s="1"/>
  <c r="I1770" i="7"/>
  <c r="A1770" i="7" s="1"/>
  <c r="I1769" i="7"/>
  <c r="A1769" i="7" s="1"/>
  <c r="I1768" i="7"/>
  <c r="A1768" i="7" s="1"/>
  <c r="I1767" i="7"/>
  <c r="A1767" i="7" s="1"/>
  <c r="I1766" i="7"/>
  <c r="A1766" i="7" s="1"/>
  <c r="B1766" i="7" s="1"/>
  <c r="I1765" i="7"/>
  <c r="A1765" i="7" s="1"/>
  <c r="I1764" i="7"/>
  <c r="A1764" i="7" s="1"/>
  <c r="I1763" i="7"/>
  <c r="A1763" i="7" s="1"/>
  <c r="B1763" i="7" s="1"/>
  <c r="I1762" i="7"/>
  <c r="A1762" i="7" s="1"/>
  <c r="I1761" i="7"/>
  <c r="A1761" i="7" s="1"/>
  <c r="B1761" i="7" s="1"/>
  <c r="I1760" i="7"/>
  <c r="A1760" i="7" s="1"/>
  <c r="I1759" i="7"/>
  <c r="A1759" i="7" s="1"/>
  <c r="I1758" i="7"/>
  <c r="A1758" i="7" s="1"/>
  <c r="I1757" i="7"/>
  <c r="A1757" i="7" s="1"/>
  <c r="I1756" i="7"/>
  <c r="A1756" i="7" s="1"/>
  <c r="B1756" i="7" s="1"/>
  <c r="I1755" i="7"/>
  <c r="A1755" i="7" s="1"/>
  <c r="I1754" i="7"/>
  <c r="A1754" i="7" s="1"/>
  <c r="I1753" i="7"/>
  <c r="A1753" i="7" s="1"/>
  <c r="C1753" i="7" s="1"/>
  <c r="I1752" i="7"/>
  <c r="A1752" i="7" s="1"/>
  <c r="B1752" i="7" s="1"/>
  <c r="I1751" i="7"/>
  <c r="A1751" i="7" s="1"/>
  <c r="I1750" i="7"/>
  <c r="A1750" i="7" s="1"/>
  <c r="I1749" i="7"/>
  <c r="A1749" i="7" s="1"/>
  <c r="I1748" i="7"/>
  <c r="A1748" i="7" s="1"/>
  <c r="I1747" i="7"/>
  <c r="A1747" i="7" s="1"/>
  <c r="I1746" i="7"/>
  <c r="A1746" i="7" s="1"/>
  <c r="B1746" i="7" s="1"/>
  <c r="I1745" i="7"/>
  <c r="A1745" i="7" s="1"/>
  <c r="B1745" i="7" s="1"/>
  <c r="I1744" i="7"/>
  <c r="A1744" i="7" s="1"/>
  <c r="I1743" i="7"/>
  <c r="A1743" i="7" s="1"/>
  <c r="I1742" i="7"/>
  <c r="A1742" i="7" s="1"/>
  <c r="I1741" i="7"/>
  <c r="A1741" i="7" s="1"/>
  <c r="I1740" i="7"/>
  <c r="A1740" i="7" s="1"/>
  <c r="I1739" i="7"/>
  <c r="A1739" i="7" s="1"/>
  <c r="B1739" i="7" s="1"/>
  <c r="I1738" i="7"/>
  <c r="A1738" i="7" s="1"/>
  <c r="B1738" i="7" s="1"/>
  <c r="I1737" i="7"/>
  <c r="A1737" i="7" s="1"/>
  <c r="B1737" i="7" s="1"/>
  <c r="I1736" i="7"/>
  <c r="A1736" i="7" s="1"/>
  <c r="I1735" i="7"/>
  <c r="A1735" i="7" s="1"/>
  <c r="I1734" i="7"/>
  <c r="A1734" i="7" s="1"/>
  <c r="I1733" i="7"/>
  <c r="A1733" i="7" s="1"/>
  <c r="I1732" i="7"/>
  <c r="A1732" i="7" s="1"/>
  <c r="I1731" i="7"/>
  <c r="A1731" i="7" s="1"/>
  <c r="I1730" i="7"/>
  <c r="A1730" i="7" s="1"/>
  <c r="B1730" i="7" s="1"/>
  <c r="I1729" i="7"/>
  <c r="A1729" i="7" s="1"/>
  <c r="I1728" i="7"/>
  <c r="A1728" i="7" s="1"/>
  <c r="B1728" i="7" s="1"/>
  <c r="I1727" i="7"/>
  <c r="A1727" i="7" s="1"/>
  <c r="I1726" i="7"/>
  <c r="A1726" i="7" s="1"/>
  <c r="I1725" i="7"/>
  <c r="A1725" i="7" s="1"/>
  <c r="I1724" i="7"/>
  <c r="A1724" i="7" s="1"/>
  <c r="I1723" i="7"/>
  <c r="A1723" i="7" s="1"/>
  <c r="I1722" i="7"/>
  <c r="A1722" i="7" s="1"/>
  <c r="I1721" i="7"/>
  <c r="A1721" i="7" s="1"/>
  <c r="I1720" i="7"/>
  <c r="A1720" i="7" s="1"/>
  <c r="I1719" i="7"/>
  <c r="A1719" i="7" s="1"/>
  <c r="I1718" i="7"/>
  <c r="A1718" i="7" s="1"/>
  <c r="I1717" i="7"/>
  <c r="A1717" i="7" s="1"/>
  <c r="I1716" i="7"/>
  <c r="A1716" i="7" s="1"/>
  <c r="I1715" i="7"/>
  <c r="A1715" i="7" s="1"/>
  <c r="I1714" i="7"/>
  <c r="A1714" i="7" s="1"/>
  <c r="I1713" i="7"/>
  <c r="A1713" i="7" s="1"/>
  <c r="I1712" i="7"/>
  <c r="A1712" i="7" s="1"/>
  <c r="B1712" i="7" s="1"/>
  <c r="I1711" i="7"/>
  <c r="A1711" i="7" s="1"/>
  <c r="I1710" i="7"/>
  <c r="A1710" i="7" s="1"/>
  <c r="I1709" i="7"/>
  <c r="A1709" i="7" s="1"/>
  <c r="I1708" i="7"/>
  <c r="A1708" i="7" s="1"/>
  <c r="B1708" i="7" s="1"/>
  <c r="I1707" i="7"/>
  <c r="A1707" i="7" s="1"/>
  <c r="I1706" i="7"/>
  <c r="A1706" i="7" s="1"/>
  <c r="I1705" i="7"/>
  <c r="A1705" i="7" s="1"/>
  <c r="I1704" i="7"/>
  <c r="A1704" i="7" s="1"/>
  <c r="B1704" i="7" s="1"/>
  <c r="I1703" i="7"/>
  <c r="A1703" i="7" s="1"/>
  <c r="I1702" i="7"/>
  <c r="A1702" i="7" s="1"/>
  <c r="I1701" i="7"/>
  <c r="A1701" i="7" s="1"/>
  <c r="I1700" i="7"/>
  <c r="A1700" i="7" s="1"/>
  <c r="I1699" i="7"/>
  <c r="A1699" i="7" s="1"/>
  <c r="I1698" i="7"/>
  <c r="A1698" i="7" s="1"/>
  <c r="I1697" i="7"/>
  <c r="A1697" i="7" s="1"/>
  <c r="I1696" i="7"/>
  <c r="A1696" i="7" s="1"/>
  <c r="B1696" i="7" s="1"/>
  <c r="I1695" i="7"/>
  <c r="A1695" i="7" s="1"/>
  <c r="I1694" i="7"/>
  <c r="A1694" i="7" s="1"/>
  <c r="I1693" i="7"/>
  <c r="A1693" i="7" s="1"/>
  <c r="I1692" i="7"/>
  <c r="A1692" i="7" s="1"/>
  <c r="I1691" i="7"/>
  <c r="A1691" i="7" s="1"/>
  <c r="C1691" i="7" s="1"/>
  <c r="I1690" i="7"/>
  <c r="A1690" i="7" s="1"/>
  <c r="I1689" i="7"/>
  <c r="A1689" i="7" s="1"/>
  <c r="I1688" i="7"/>
  <c r="A1688" i="7" s="1"/>
  <c r="I1687" i="7"/>
  <c r="A1687" i="7" s="1"/>
  <c r="I1686" i="7"/>
  <c r="A1686" i="7" s="1"/>
  <c r="I1685" i="7"/>
  <c r="A1685" i="7" s="1"/>
  <c r="C1685" i="7" s="1"/>
  <c r="I1684" i="7"/>
  <c r="A1684" i="7" s="1"/>
  <c r="B1684" i="7" s="1"/>
  <c r="I1683" i="7"/>
  <c r="A1683" i="7" s="1"/>
  <c r="I1682" i="7"/>
  <c r="A1682" i="7" s="1"/>
  <c r="I1681" i="7"/>
  <c r="A1681" i="7" s="1"/>
  <c r="I1680" i="7"/>
  <c r="A1680" i="7" s="1"/>
  <c r="I1679" i="7"/>
  <c r="A1679" i="7" s="1"/>
  <c r="I1678" i="7"/>
  <c r="A1678" i="7" s="1"/>
  <c r="I1677" i="7"/>
  <c r="A1677" i="7" s="1"/>
  <c r="I1676" i="7"/>
  <c r="A1676" i="7" s="1"/>
  <c r="I1675" i="7"/>
  <c r="A1675" i="7" s="1"/>
  <c r="D1675" i="7" s="1"/>
  <c r="I1674" i="7"/>
  <c r="A1674" i="7" s="1"/>
  <c r="C1674" i="7" s="1"/>
  <c r="I1673" i="7"/>
  <c r="A1673" i="7" s="1"/>
  <c r="B1673" i="7" s="1"/>
  <c r="I1672" i="7"/>
  <c r="A1672" i="7" s="1"/>
  <c r="I1671" i="7"/>
  <c r="A1671" i="7" s="1"/>
  <c r="I1670" i="7"/>
  <c r="A1670" i="7" s="1"/>
  <c r="B1670" i="7" s="1"/>
  <c r="I1669" i="7"/>
  <c r="A1669" i="7" s="1"/>
  <c r="I1668" i="7"/>
  <c r="A1668" i="7" s="1"/>
  <c r="I1667" i="7"/>
  <c r="A1667" i="7" s="1"/>
  <c r="B1667" i="7" s="1"/>
  <c r="I1666" i="7"/>
  <c r="A1666" i="7" s="1"/>
  <c r="C1666" i="7" s="1"/>
  <c r="I1665" i="7"/>
  <c r="A1665" i="7" s="1"/>
  <c r="C1665" i="7" s="1"/>
  <c r="I1664" i="7"/>
  <c r="A1664" i="7" s="1"/>
  <c r="I1663" i="7"/>
  <c r="A1663" i="7" s="1"/>
  <c r="I1662" i="7"/>
  <c r="A1662" i="7" s="1"/>
  <c r="I1661" i="7"/>
  <c r="A1661" i="7" s="1"/>
  <c r="I1660" i="7"/>
  <c r="A1660" i="7" s="1"/>
  <c r="C1660" i="7" s="1"/>
  <c r="I1659" i="7"/>
  <c r="A1659" i="7" s="1"/>
  <c r="D1659" i="7" s="1"/>
  <c r="I1658" i="7"/>
  <c r="A1658" i="7" s="1"/>
  <c r="C1658" i="7" s="1"/>
  <c r="I1657" i="7"/>
  <c r="A1657" i="7" s="1"/>
  <c r="I1656" i="7"/>
  <c r="A1656" i="7" s="1"/>
  <c r="B1656" i="7" s="1"/>
  <c r="I1655" i="7"/>
  <c r="A1655" i="7" s="1"/>
  <c r="I1654" i="7"/>
  <c r="A1654" i="7" s="1"/>
  <c r="I1653" i="7"/>
  <c r="A1653" i="7" s="1"/>
  <c r="I1652" i="7"/>
  <c r="A1652" i="7" s="1"/>
  <c r="I1651" i="7"/>
  <c r="A1651" i="7" s="1"/>
  <c r="C1651" i="7" s="1"/>
  <c r="I1650" i="7"/>
  <c r="A1650" i="7" s="1"/>
  <c r="I1649" i="7"/>
  <c r="A1649" i="7" s="1"/>
  <c r="C1649" i="7" s="1"/>
  <c r="I1648" i="7"/>
  <c r="A1648" i="7" s="1"/>
  <c r="I1647" i="7"/>
  <c r="A1647" i="7" s="1"/>
  <c r="I1646" i="7"/>
  <c r="A1646" i="7" s="1"/>
  <c r="I1645" i="7"/>
  <c r="A1645" i="7" s="1"/>
  <c r="I1644" i="7"/>
  <c r="A1644" i="7" s="1"/>
  <c r="I1643" i="7"/>
  <c r="A1643" i="7" s="1"/>
  <c r="B1643" i="7" s="1"/>
  <c r="I1642" i="7"/>
  <c r="A1642" i="7" s="1"/>
  <c r="I1641" i="7"/>
  <c r="A1641" i="7" s="1"/>
  <c r="D1641" i="7" s="1"/>
  <c r="I1640" i="7"/>
  <c r="A1640" i="7" s="1"/>
  <c r="C1640" i="7" s="1"/>
  <c r="I1639" i="7"/>
  <c r="A1639" i="7" s="1"/>
  <c r="I1638" i="7"/>
  <c r="A1638" i="7" s="1"/>
  <c r="I1637" i="7"/>
  <c r="A1637" i="7" s="1"/>
  <c r="C1637" i="7" s="1"/>
  <c r="I1636" i="7"/>
  <c r="A1636" i="7" s="1"/>
  <c r="I1635" i="7"/>
  <c r="A1635" i="7" s="1"/>
  <c r="I1634" i="7"/>
  <c r="A1634" i="7" s="1"/>
  <c r="I1633" i="7"/>
  <c r="A1633" i="7" s="1"/>
  <c r="D1633" i="7" s="1"/>
  <c r="I1632" i="7"/>
  <c r="A1632" i="7" s="1"/>
  <c r="B1632" i="7" s="1"/>
  <c r="I1631" i="7"/>
  <c r="A1631" i="7" s="1"/>
  <c r="I1630" i="7"/>
  <c r="A1630" i="7" s="1"/>
  <c r="I1629" i="7"/>
  <c r="A1629" i="7" s="1"/>
  <c r="B1629" i="7" s="1"/>
  <c r="I1628" i="7"/>
  <c r="A1628" i="7" s="1"/>
  <c r="I1627" i="7"/>
  <c r="A1627" i="7" s="1"/>
  <c r="I1626" i="7"/>
  <c r="A1626" i="7" s="1"/>
  <c r="I1625" i="7"/>
  <c r="A1625" i="7" s="1"/>
  <c r="B1625" i="7" s="1"/>
  <c r="I1624" i="7"/>
  <c r="A1624" i="7" s="1"/>
  <c r="B1624" i="7" s="1"/>
  <c r="I1623" i="7"/>
  <c r="A1623" i="7" s="1"/>
  <c r="I1622" i="7"/>
  <c r="A1622" i="7" s="1"/>
  <c r="I1621" i="7"/>
  <c r="A1621" i="7" s="1"/>
  <c r="D1621" i="7" s="1"/>
  <c r="I1620" i="7"/>
  <c r="A1620" i="7" s="1"/>
  <c r="I1619" i="7"/>
  <c r="A1619" i="7" s="1"/>
  <c r="I1618" i="7"/>
  <c r="A1618" i="7" s="1"/>
  <c r="C1618" i="7" s="1"/>
  <c r="I1617" i="7"/>
  <c r="A1617" i="7" s="1"/>
  <c r="I1616" i="7"/>
  <c r="A1616" i="7" s="1"/>
  <c r="I1615" i="7"/>
  <c r="A1615" i="7" s="1"/>
  <c r="I1614" i="7"/>
  <c r="A1614" i="7" s="1"/>
  <c r="B1614" i="7" s="1"/>
  <c r="I1613" i="7"/>
  <c r="A1613" i="7" s="1"/>
  <c r="I1612" i="7"/>
  <c r="A1612" i="7" s="1"/>
  <c r="I1611" i="7"/>
  <c r="A1611" i="7" s="1"/>
  <c r="I1610" i="7"/>
  <c r="A1610" i="7" s="1"/>
  <c r="I1609" i="7"/>
  <c r="A1609" i="7" s="1"/>
  <c r="I1608" i="7"/>
  <c r="A1608" i="7" s="1"/>
  <c r="I1607" i="7"/>
  <c r="A1607" i="7" s="1"/>
  <c r="I1606" i="7"/>
  <c r="A1606" i="7" s="1"/>
  <c r="I1605" i="7"/>
  <c r="A1605" i="7" s="1"/>
  <c r="I1604" i="7"/>
  <c r="A1604" i="7" s="1"/>
  <c r="C1604" i="7" s="1"/>
  <c r="I1603" i="7"/>
  <c r="A1603" i="7" s="1"/>
  <c r="I1602" i="7"/>
  <c r="A1602" i="7" s="1"/>
  <c r="I1601" i="7"/>
  <c r="A1601" i="7" s="1"/>
  <c r="I1600" i="7"/>
  <c r="A1600" i="7" s="1"/>
  <c r="I1599" i="7"/>
  <c r="A1599" i="7" s="1"/>
  <c r="I1598" i="7"/>
  <c r="A1598" i="7" s="1"/>
  <c r="I1597" i="7"/>
  <c r="A1597" i="7" s="1"/>
  <c r="D1597" i="7" s="1"/>
  <c r="I1596" i="7"/>
  <c r="A1596" i="7" s="1"/>
  <c r="C1596" i="7" s="1"/>
  <c r="I1595" i="7"/>
  <c r="A1595" i="7" s="1"/>
  <c r="I1594" i="7"/>
  <c r="A1594" i="7" s="1"/>
  <c r="I1593" i="7"/>
  <c r="A1593" i="7" s="1"/>
  <c r="I1592" i="7"/>
  <c r="A1592" i="7" s="1"/>
  <c r="I1591" i="7"/>
  <c r="A1591" i="7" s="1"/>
  <c r="I1590" i="7"/>
  <c r="A1590" i="7" s="1"/>
  <c r="I1589" i="7"/>
  <c r="A1589" i="7" s="1"/>
  <c r="I1588" i="7"/>
  <c r="A1588" i="7" s="1"/>
  <c r="I1587" i="7"/>
  <c r="A1587" i="7" s="1"/>
  <c r="I1586" i="7"/>
  <c r="A1586" i="7" s="1"/>
  <c r="I1585" i="7"/>
  <c r="A1585" i="7" s="1"/>
  <c r="I1584" i="7"/>
  <c r="A1584" i="7" s="1"/>
  <c r="C1584" i="7" s="1"/>
  <c r="I1583" i="7"/>
  <c r="A1583" i="7" s="1"/>
  <c r="I1582" i="7"/>
  <c r="A1582" i="7" s="1"/>
  <c r="I1581" i="7"/>
  <c r="A1581" i="7" s="1"/>
  <c r="I1580" i="7"/>
  <c r="A1580" i="7" s="1"/>
  <c r="I1579" i="7"/>
  <c r="A1579" i="7" s="1"/>
  <c r="I1578" i="7"/>
  <c r="A1578" i="7" s="1"/>
  <c r="I1577" i="7"/>
  <c r="A1577" i="7" s="1"/>
  <c r="D1577" i="7" s="1"/>
  <c r="I1576" i="7"/>
  <c r="A1576" i="7" s="1"/>
  <c r="I1575" i="7"/>
  <c r="A1575" i="7" s="1"/>
  <c r="I1574" i="7"/>
  <c r="A1574" i="7" s="1"/>
  <c r="I1573" i="7"/>
  <c r="A1573" i="7" s="1"/>
  <c r="I1572" i="7"/>
  <c r="A1572" i="7" s="1"/>
  <c r="I1571" i="7"/>
  <c r="A1571" i="7" s="1"/>
  <c r="I1570" i="7"/>
  <c r="A1570" i="7" s="1"/>
  <c r="B1570" i="7" s="1"/>
  <c r="I1569" i="7"/>
  <c r="A1569" i="7" s="1"/>
  <c r="I1568" i="7"/>
  <c r="A1568" i="7" s="1"/>
  <c r="B1568" i="7" s="1"/>
  <c r="I1567" i="7"/>
  <c r="A1567" i="7" s="1"/>
  <c r="I1566" i="7"/>
  <c r="A1566" i="7" s="1"/>
  <c r="I1565" i="7"/>
  <c r="A1565" i="7" s="1"/>
  <c r="I1564" i="7"/>
  <c r="A1564" i="7" s="1"/>
  <c r="B1564" i="7" s="1"/>
  <c r="I1563" i="7"/>
  <c r="A1563" i="7" s="1"/>
  <c r="I1562" i="7"/>
  <c r="A1562" i="7" s="1"/>
  <c r="B1562" i="7" s="1"/>
  <c r="I1561" i="7"/>
  <c r="A1561" i="7" s="1"/>
  <c r="C1561" i="7" s="1"/>
  <c r="I1560" i="7"/>
  <c r="A1560" i="7" s="1"/>
  <c r="I1559" i="7"/>
  <c r="A1559" i="7" s="1"/>
  <c r="I1558" i="7"/>
  <c r="A1558" i="7" s="1"/>
  <c r="B1558" i="7" s="1"/>
  <c r="I1557" i="7"/>
  <c r="A1557" i="7" s="1"/>
  <c r="I1556" i="7"/>
  <c r="A1556" i="7" s="1"/>
  <c r="B1556" i="7" s="1"/>
  <c r="I1555" i="7"/>
  <c r="A1555" i="7" s="1"/>
  <c r="I1554" i="7"/>
  <c r="A1554" i="7" s="1"/>
  <c r="I1553" i="7"/>
  <c r="A1553" i="7" s="1"/>
  <c r="B1553" i="7" s="1"/>
  <c r="I1552" i="7"/>
  <c r="A1552" i="7" s="1"/>
  <c r="I1551" i="7"/>
  <c r="A1551" i="7" s="1"/>
  <c r="I1550" i="7"/>
  <c r="A1550" i="7" s="1"/>
  <c r="I1549" i="7"/>
  <c r="A1549" i="7" s="1"/>
  <c r="I1548" i="7"/>
  <c r="A1548" i="7" s="1"/>
  <c r="C1548" i="7" s="1"/>
  <c r="I1547" i="7"/>
  <c r="A1547" i="7" s="1"/>
  <c r="I1546" i="7"/>
  <c r="A1546" i="7" s="1"/>
  <c r="I1545" i="7"/>
  <c r="A1545" i="7" s="1"/>
  <c r="I1544" i="7"/>
  <c r="A1544" i="7" s="1"/>
  <c r="B1544" i="7" s="1"/>
  <c r="I1543" i="7"/>
  <c r="A1543" i="7" s="1"/>
  <c r="I1542" i="7"/>
  <c r="A1542" i="7" s="1"/>
  <c r="B1542" i="7" s="1"/>
  <c r="I1541" i="7"/>
  <c r="A1541" i="7" s="1"/>
  <c r="B1541" i="7" s="1"/>
  <c r="I1540" i="7"/>
  <c r="A1540" i="7" s="1"/>
  <c r="I1539" i="7"/>
  <c r="A1539" i="7" s="1"/>
  <c r="I1538" i="7"/>
  <c r="A1538" i="7" s="1"/>
  <c r="I1537" i="7"/>
  <c r="A1537" i="7" s="1"/>
  <c r="I1536" i="7"/>
  <c r="A1536" i="7" s="1"/>
  <c r="I1535" i="7"/>
  <c r="A1535" i="7" s="1"/>
  <c r="I1534" i="7"/>
  <c r="A1534" i="7" s="1"/>
  <c r="I1533" i="7"/>
  <c r="A1533" i="7" s="1"/>
  <c r="I1532" i="7"/>
  <c r="A1532" i="7" s="1"/>
  <c r="B1532" i="7" s="1"/>
  <c r="I1531" i="7"/>
  <c r="A1531" i="7" s="1"/>
  <c r="I1530" i="7"/>
  <c r="A1530" i="7" s="1"/>
  <c r="I1529" i="7"/>
  <c r="A1529" i="7" s="1"/>
  <c r="D1529" i="7" s="1"/>
  <c r="I1528" i="7"/>
  <c r="A1528" i="7" s="1"/>
  <c r="I1527" i="7"/>
  <c r="A1527" i="7" s="1"/>
  <c r="I1526" i="7"/>
  <c r="I1525" i="7"/>
  <c r="A1525" i="7" s="1"/>
  <c r="D1525" i="7" s="1"/>
  <c r="I1524" i="7"/>
  <c r="A1524" i="7" s="1"/>
  <c r="I1523" i="7"/>
  <c r="A1523" i="7" s="1"/>
  <c r="I1522" i="7"/>
  <c r="A1522" i="7" s="1"/>
  <c r="I1521" i="7"/>
  <c r="A1521" i="7" s="1"/>
  <c r="D1521" i="7" s="1"/>
  <c r="I1520" i="7"/>
  <c r="A1520" i="7" s="1"/>
  <c r="B1520" i="7" s="1"/>
  <c r="I1519" i="7"/>
  <c r="A1519" i="7" s="1"/>
  <c r="I1518" i="7"/>
  <c r="A1518" i="7" s="1"/>
  <c r="I1517" i="7"/>
  <c r="A1517" i="7" s="1"/>
  <c r="I1516" i="7"/>
  <c r="A1516" i="7" s="1"/>
  <c r="C1516" i="7" s="1"/>
  <c r="I1515" i="7"/>
  <c r="A1515" i="7" s="1"/>
  <c r="I1514" i="7"/>
  <c r="A1514" i="7" s="1"/>
  <c r="I1513" i="7"/>
  <c r="A1513" i="7" s="1"/>
  <c r="I1512" i="7"/>
  <c r="A1512" i="7" s="1"/>
  <c r="I1511" i="7"/>
  <c r="A1511" i="7" s="1"/>
  <c r="I1510" i="7"/>
  <c r="A1510" i="7" s="1"/>
  <c r="I1509" i="7"/>
  <c r="A1509" i="7" s="1"/>
  <c r="I1508" i="7"/>
  <c r="A1508" i="7" s="1"/>
  <c r="B1508" i="7" s="1"/>
  <c r="I1507" i="7"/>
  <c r="A1507" i="7" s="1"/>
  <c r="I1506" i="7"/>
  <c r="A1506" i="7" s="1"/>
  <c r="I1505" i="7"/>
  <c r="A1505" i="7" s="1"/>
  <c r="I1504" i="7"/>
  <c r="A1504" i="7" s="1"/>
  <c r="C1504" i="7" s="1"/>
  <c r="I1503" i="7"/>
  <c r="A1503" i="7" s="1"/>
  <c r="I1502" i="7"/>
  <c r="A1502" i="7" s="1"/>
  <c r="I1501" i="7"/>
  <c r="A1501" i="7" s="1"/>
  <c r="I1500" i="7"/>
  <c r="A1500" i="7" s="1"/>
  <c r="C1500" i="7" s="1"/>
  <c r="I1499" i="7"/>
  <c r="A1499" i="7" s="1"/>
  <c r="I1498" i="7"/>
  <c r="A1498" i="7" s="1"/>
  <c r="I1497" i="7"/>
  <c r="A1497" i="7" s="1"/>
  <c r="D1497" i="7" s="1"/>
  <c r="I1496" i="7"/>
  <c r="A1496" i="7" s="1"/>
  <c r="C1496" i="7" s="1"/>
  <c r="I1495" i="7"/>
  <c r="A1495" i="7" s="1"/>
  <c r="I1494" i="7"/>
  <c r="I1493" i="7"/>
  <c r="A1493" i="7" s="1"/>
  <c r="I1492" i="7"/>
  <c r="A1492" i="7" s="1"/>
  <c r="C1492" i="7" s="1"/>
  <c r="I1491" i="7"/>
  <c r="A1491" i="7" s="1"/>
  <c r="I1490" i="7"/>
  <c r="A1490" i="7" s="1"/>
  <c r="B1490" i="7" s="1"/>
  <c r="I1489" i="7"/>
  <c r="A1489" i="7" s="1"/>
  <c r="I1488" i="7"/>
  <c r="A1488" i="7" s="1"/>
  <c r="I1487" i="7"/>
  <c r="A1487" i="7" s="1"/>
  <c r="I1486" i="7"/>
  <c r="A1486" i="7" s="1"/>
  <c r="I1485" i="7"/>
  <c r="A1485" i="7" s="1"/>
  <c r="I1484" i="7"/>
  <c r="A1484" i="7" s="1"/>
  <c r="I1483" i="7"/>
  <c r="A1483" i="7" s="1"/>
  <c r="I1482" i="7"/>
  <c r="A1482" i="7" s="1"/>
  <c r="I1481" i="7"/>
  <c r="A1481" i="7" s="1"/>
  <c r="I1480" i="7"/>
  <c r="A1480" i="7" s="1"/>
  <c r="I1479" i="7"/>
  <c r="A1479" i="7" s="1"/>
  <c r="I1478" i="7"/>
  <c r="A1478" i="7" s="1"/>
  <c r="I1477" i="7"/>
  <c r="A1477" i="7" s="1"/>
  <c r="D1477" i="7" s="1"/>
  <c r="I1476" i="7"/>
  <c r="A1476" i="7" s="1"/>
  <c r="B1476" i="7" s="1"/>
  <c r="I1475" i="7"/>
  <c r="A1475" i="7" s="1"/>
  <c r="I1474" i="7"/>
  <c r="A1474" i="7" s="1"/>
  <c r="I1473" i="7"/>
  <c r="A1473" i="7" s="1"/>
  <c r="C1473" i="7" s="1"/>
  <c r="I1472" i="7"/>
  <c r="A1472" i="7" s="1"/>
  <c r="B1472" i="7" s="1"/>
  <c r="I1471" i="7"/>
  <c r="A1471" i="7" s="1"/>
  <c r="I1470" i="7"/>
  <c r="A1470" i="7" s="1"/>
  <c r="B1470" i="7" s="1"/>
  <c r="I1469" i="7"/>
  <c r="A1469" i="7" s="1"/>
  <c r="I1468" i="7"/>
  <c r="A1468" i="7" s="1"/>
  <c r="B1468" i="7" s="1"/>
  <c r="I1467" i="7"/>
  <c r="A1467" i="7" s="1"/>
  <c r="I1466" i="7"/>
  <c r="A1466" i="7" s="1"/>
  <c r="I1465" i="7"/>
  <c r="A1465" i="7" s="1"/>
  <c r="C1465" i="7" s="1"/>
  <c r="I1464" i="7"/>
  <c r="A1464" i="7" s="1"/>
  <c r="I1463" i="7"/>
  <c r="A1463" i="7" s="1"/>
  <c r="I1462" i="7"/>
  <c r="I1461" i="7"/>
  <c r="A1461" i="7" s="1"/>
  <c r="I1460" i="7"/>
  <c r="A1460" i="7" s="1"/>
  <c r="I1459" i="7"/>
  <c r="A1459" i="7" s="1"/>
  <c r="I1458" i="7"/>
  <c r="A1458" i="7" s="1"/>
  <c r="I1457" i="7"/>
  <c r="A1457" i="7" s="1"/>
  <c r="I1456" i="7"/>
  <c r="A1456" i="7" s="1"/>
  <c r="I1455" i="7"/>
  <c r="A1455" i="7" s="1"/>
  <c r="I1454" i="7"/>
  <c r="A1454" i="7" s="1"/>
  <c r="I1453" i="7"/>
  <c r="A1453" i="7" s="1"/>
  <c r="I1452" i="7"/>
  <c r="A1452" i="7" s="1"/>
  <c r="I1451" i="7"/>
  <c r="A1451" i="7" s="1"/>
  <c r="I1450" i="7"/>
  <c r="A1450" i="7" s="1"/>
  <c r="I1449" i="7"/>
  <c r="A1449" i="7" s="1"/>
  <c r="I1448" i="7"/>
  <c r="A1448" i="7" s="1"/>
  <c r="I1447" i="7"/>
  <c r="A1447" i="7" s="1"/>
  <c r="I1446" i="7"/>
  <c r="A1446" i="7" s="1"/>
  <c r="C1446" i="7" s="1"/>
  <c r="I1445" i="7"/>
  <c r="A1445" i="7" s="1"/>
  <c r="I1444" i="7"/>
  <c r="A1444" i="7" s="1"/>
  <c r="I1443" i="7"/>
  <c r="A1443" i="7" s="1"/>
  <c r="I1442" i="7"/>
  <c r="A1442" i="7" s="1"/>
  <c r="I1441" i="7"/>
  <c r="A1441" i="7" s="1"/>
  <c r="I1440" i="7"/>
  <c r="A1440" i="7" s="1"/>
  <c r="B1440" i="7" s="1"/>
  <c r="I1439" i="7"/>
  <c r="A1439" i="7" s="1"/>
  <c r="I1438" i="7"/>
  <c r="A1438" i="7" s="1"/>
  <c r="I1437" i="7"/>
  <c r="A1437" i="7" s="1"/>
  <c r="I1436" i="7"/>
  <c r="A1436" i="7" s="1"/>
  <c r="I1435" i="7"/>
  <c r="A1435" i="7" s="1"/>
  <c r="I1434" i="7"/>
  <c r="A1434" i="7" s="1"/>
  <c r="I1433" i="7"/>
  <c r="A1433" i="7" s="1"/>
  <c r="I1432" i="7"/>
  <c r="A1432" i="7" s="1"/>
  <c r="I1431" i="7"/>
  <c r="A1431" i="7" s="1"/>
  <c r="I1430" i="7"/>
  <c r="A1430" i="7" s="1"/>
  <c r="B1430" i="7" s="1"/>
  <c r="I1429" i="7"/>
  <c r="A1429" i="7" s="1"/>
  <c r="B1429" i="7" s="1"/>
  <c r="I1428" i="7"/>
  <c r="A1428" i="7" s="1"/>
  <c r="I1427" i="7"/>
  <c r="A1427" i="7" s="1"/>
  <c r="I1426" i="7"/>
  <c r="A1426" i="7" s="1"/>
  <c r="I1425" i="7"/>
  <c r="A1425" i="7" s="1"/>
  <c r="I1424" i="7"/>
  <c r="A1424" i="7" s="1"/>
  <c r="C1424" i="7" s="1"/>
  <c r="I1423" i="7"/>
  <c r="A1423" i="7" s="1"/>
  <c r="I1422" i="7"/>
  <c r="A1422" i="7" s="1"/>
  <c r="I1421" i="7"/>
  <c r="A1421" i="7" s="1"/>
  <c r="I1420" i="7"/>
  <c r="A1420" i="7" s="1"/>
  <c r="I1419" i="7"/>
  <c r="A1419" i="7" s="1"/>
  <c r="I1418" i="7"/>
  <c r="A1418" i="7" s="1"/>
  <c r="C1418" i="7" s="1"/>
  <c r="I1417" i="7"/>
  <c r="A1417" i="7" s="1"/>
  <c r="I1416" i="7"/>
  <c r="A1416" i="7" s="1"/>
  <c r="C1416" i="7" s="1"/>
  <c r="I1415" i="7"/>
  <c r="A1415" i="7" s="1"/>
  <c r="I1414" i="7"/>
  <c r="A1414" i="7" s="1"/>
  <c r="I1413" i="7"/>
  <c r="A1413" i="7" s="1"/>
  <c r="I1412" i="7"/>
  <c r="A1412" i="7" s="1"/>
  <c r="I1411" i="7"/>
  <c r="A1411" i="7" s="1"/>
  <c r="I1410" i="7"/>
  <c r="A1410" i="7" s="1"/>
  <c r="I1409" i="7"/>
  <c r="A1409" i="7" s="1"/>
  <c r="I1408" i="7"/>
  <c r="A1408" i="7" s="1"/>
  <c r="I1407" i="7"/>
  <c r="A1407" i="7" s="1"/>
  <c r="I1406" i="7"/>
  <c r="I1405" i="7"/>
  <c r="A1405" i="7" s="1"/>
  <c r="I1404" i="7"/>
  <c r="A1404" i="7" s="1"/>
  <c r="B1404" i="7" s="1"/>
  <c r="I1403" i="7"/>
  <c r="A1403" i="7" s="1"/>
  <c r="I1402" i="7"/>
  <c r="A1402" i="7" s="1"/>
  <c r="I1401" i="7"/>
  <c r="A1401" i="7" s="1"/>
  <c r="I1400" i="7"/>
  <c r="A1400" i="7" s="1"/>
  <c r="I1399" i="7"/>
  <c r="A1399" i="7" s="1"/>
  <c r="I1398" i="7"/>
  <c r="A1398" i="7" s="1"/>
  <c r="I1397" i="7"/>
  <c r="A1397" i="7" s="1"/>
  <c r="I1396" i="7"/>
  <c r="A1396" i="7" s="1"/>
  <c r="I1395" i="7"/>
  <c r="A1395" i="7" s="1"/>
  <c r="I1394" i="7"/>
  <c r="A1394" i="7" s="1"/>
  <c r="C1394" i="7" s="1"/>
  <c r="I1393" i="7"/>
  <c r="A1393" i="7" s="1"/>
  <c r="I1392" i="7"/>
  <c r="A1392" i="7" s="1"/>
  <c r="I1391" i="7"/>
  <c r="A1391" i="7" s="1"/>
  <c r="I1390" i="7"/>
  <c r="A1390" i="7" s="1"/>
  <c r="I1389" i="7"/>
  <c r="A1389" i="7" s="1"/>
  <c r="B1389" i="7" s="1"/>
  <c r="I1388" i="7"/>
  <c r="A1388" i="7" s="1"/>
  <c r="I1387" i="7"/>
  <c r="A1387" i="7" s="1"/>
  <c r="I1386" i="7"/>
  <c r="A1386" i="7" s="1"/>
  <c r="I1385" i="7"/>
  <c r="A1385" i="7" s="1"/>
  <c r="I1384" i="7"/>
  <c r="A1384" i="7" s="1"/>
  <c r="I1383" i="7"/>
  <c r="A1383" i="7" s="1"/>
  <c r="I1382" i="7"/>
  <c r="A1382" i="7" s="1"/>
  <c r="I1381" i="7"/>
  <c r="A1381" i="7" s="1"/>
  <c r="I1380" i="7"/>
  <c r="A1380" i="7" s="1"/>
  <c r="I1379" i="7"/>
  <c r="A1379" i="7" s="1"/>
  <c r="I1378" i="7"/>
  <c r="A1378" i="7" s="1"/>
  <c r="I1377" i="7"/>
  <c r="A1377" i="7" s="1"/>
  <c r="I1376" i="7"/>
  <c r="A1376" i="7" s="1"/>
  <c r="I1375" i="7"/>
  <c r="A1375" i="7" s="1"/>
  <c r="I1374" i="7"/>
  <c r="A1374" i="7" s="1"/>
  <c r="I1373" i="7"/>
  <c r="A1373" i="7" s="1"/>
  <c r="I1372" i="7"/>
  <c r="A1372" i="7" s="1"/>
  <c r="I1371" i="7"/>
  <c r="A1371" i="7" s="1"/>
  <c r="I1370" i="7"/>
  <c r="A1370" i="7" s="1"/>
  <c r="I1369" i="7"/>
  <c r="A1369" i="7" s="1"/>
  <c r="I1368" i="7"/>
  <c r="A1368" i="7" s="1"/>
  <c r="I1367" i="7"/>
  <c r="A1367" i="7" s="1"/>
  <c r="I1366" i="7"/>
  <c r="A1366" i="7" s="1"/>
  <c r="I1365" i="7"/>
  <c r="A1365" i="7" s="1"/>
  <c r="I1364" i="7"/>
  <c r="A1364" i="7" s="1"/>
  <c r="I1363" i="7"/>
  <c r="A1363" i="7" s="1"/>
  <c r="I1362" i="7"/>
  <c r="A1362" i="7" s="1"/>
  <c r="I1361" i="7"/>
  <c r="A1361" i="7" s="1"/>
  <c r="I1360" i="7"/>
  <c r="A1360" i="7" s="1"/>
  <c r="I1359" i="7"/>
  <c r="A1359" i="7" s="1"/>
  <c r="I1358" i="7"/>
  <c r="A1358" i="7" s="1"/>
  <c r="I1357" i="7"/>
  <c r="A1357" i="7" s="1"/>
  <c r="I1356" i="7"/>
  <c r="A1356" i="7" s="1"/>
  <c r="B1356" i="7" s="1"/>
  <c r="I1355" i="7"/>
  <c r="A1355" i="7" s="1"/>
  <c r="I1354" i="7"/>
  <c r="A1354" i="7" s="1"/>
  <c r="I1353" i="7"/>
  <c r="A1353" i="7" s="1"/>
  <c r="I1352" i="7"/>
  <c r="A1352" i="7" s="1"/>
  <c r="I1351" i="7"/>
  <c r="A1351" i="7" s="1"/>
  <c r="I1350" i="7"/>
  <c r="A1350" i="7" s="1"/>
  <c r="I1349" i="7"/>
  <c r="A1349" i="7" s="1"/>
  <c r="I1348" i="7"/>
  <c r="A1348" i="7" s="1"/>
  <c r="I1347" i="7"/>
  <c r="A1347" i="7" s="1"/>
  <c r="I1346" i="7"/>
  <c r="A1346" i="7" s="1"/>
  <c r="I1345" i="7"/>
  <c r="A1345" i="7" s="1"/>
  <c r="I1344" i="7"/>
  <c r="A1344" i="7" s="1"/>
  <c r="I1343" i="7"/>
  <c r="A1343" i="7" s="1"/>
  <c r="I1342" i="7"/>
  <c r="A1342" i="7" s="1"/>
  <c r="I1341" i="7"/>
  <c r="A1341" i="7" s="1"/>
  <c r="I1340" i="7"/>
  <c r="A1340" i="7" s="1"/>
  <c r="I1339" i="7"/>
  <c r="A1339" i="7" s="1"/>
  <c r="I1338" i="7"/>
  <c r="A1338" i="7" s="1"/>
  <c r="I1337" i="7"/>
  <c r="A1337" i="7" s="1"/>
  <c r="I1336" i="7"/>
  <c r="A1336" i="7" s="1"/>
  <c r="B1336" i="7" s="1"/>
  <c r="I1335" i="7"/>
  <c r="A1335" i="7" s="1"/>
  <c r="I1334" i="7"/>
  <c r="A1334" i="7" s="1"/>
  <c r="I1333" i="7"/>
  <c r="A1333" i="7" s="1"/>
  <c r="B1333" i="7" s="1"/>
  <c r="I1332" i="7"/>
  <c r="A1332" i="7" s="1"/>
  <c r="I1331" i="7"/>
  <c r="A1331" i="7" s="1"/>
  <c r="I1330" i="7"/>
  <c r="A1330" i="7" s="1"/>
  <c r="I1329" i="7"/>
  <c r="A1329" i="7" s="1"/>
  <c r="I1328" i="7"/>
  <c r="A1328" i="7" s="1"/>
  <c r="I1327" i="7"/>
  <c r="A1327" i="7" s="1"/>
  <c r="I1326" i="7"/>
  <c r="I1325" i="7"/>
  <c r="A1325" i="7" s="1"/>
  <c r="I1324" i="7"/>
  <c r="A1324" i="7" s="1"/>
  <c r="I1323" i="7"/>
  <c r="A1323" i="7" s="1"/>
  <c r="I1322" i="7"/>
  <c r="A1322" i="7" s="1"/>
  <c r="I1321" i="7"/>
  <c r="A1321" i="7" s="1"/>
  <c r="I1320" i="7"/>
  <c r="A1320" i="7" s="1"/>
  <c r="I1319" i="7"/>
  <c r="A1319" i="7" s="1"/>
  <c r="I1318" i="7"/>
  <c r="I1317" i="7"/>
  <c r="A1317" i="7" s="1"/>
  <c r="I1316" i="7"/>
  <c r="A1316" i="7" s="1"/>
  <c r="I1315" i="7"/>
  <c r="A1315" i="7" s="1"/>
  <c r="I1314" i="7"/>
  <c r="A1314" i="7" s="1"/>
  <c r="I1313" i="7"/>
  <c r="A1313" i="7" s="1"/>
  <c r="I1312" i="7"/>
  <c r="A1312" i="7" s="1"/>
  <c r="I1311" i="7"/>
  <c r="A1311" i="7" s="1"/>
  <c r="I1310" i="7"/>
  <c r="A1310" i="7" s="1"/>
  <c r="I1309" i="7"/>
  <c r="A1309" i="7" s="1"/>
  <c r="I1308" i="7"/>
  <c r="A1308" i="7" s="1"/>
  <c r="I1307" i="7"/>
  <c r="A1307" i="7" s="1"/>
  <c r="I1306" i="7"/>
  <c r="A1306" i="7" s="1"/>
  <c r="I1305" i="7"/>
  <c r="A1305" i="7" s="1"/>
  <c r="I1304" i="7"/>
  <c r="A1304" i="7" s="1"/>
  <c r="I1303" i="7"/>
  <c r="A1303" i="7" s="1"/>
  <c r="I1302" i="7"/>
  <c r="A1302" i="7" s="1"/>
  <c r="I1301" i="7"/>
  <c r="A1301" i="7" s="1"/>
  <c r="I1300" i="7"/>
  <c r="A1300" i="7" s="1"/>
  <c r="I1299" i="7"/>
  <c r="A1299" i="7" s="1"/>
  <c r="I1298" i="7"/>
  <c r="A1298" i="7" s="1"/>
  <c r="I1297" i="7"/>
  <c r="A1297" i="7" s="1"/>
  <c r="I1296" i="7"/>
  <c r="A1296" i="7" s="1"/>
  <c r="I1295" i="7"/>
  <c r="A1295" i="7" s="1"/>
  <c r="I1294" i="7"/>
  <c r="A1294" i="7" s="1"/>
  <c r="I1293" i="7"/>
  <c r="A1293" i="7" s="1"/>
  <c r="C1293" i="7" s="1"/>
  <c r="I1292" i="7"/>
  <c r="A1292" i="7" s="1"/>
  <c r="I1291" i="7"/>
  <c r="A1291" i="7" s="1"/>
  <c r="I1290" i="7"/>
  <c r="A1290" i="7" s="1"/>
  <c r="I1289" i="7"/>
  <c r="A1289" i="7" s="1"/>
  <c r="I1288" i="7"/>
  <c r="A1288" i="7" s="1"/>
  <c r="I1287" i="7"/>
  <c r="A1287" i="7" s="1"/>
  <c r="I1286" i="7"/>
  <c r="A1286" i="7" s="1"/>
  <c r="I1285" i="7"/>
  <c r="A1285" i="7" s="1"/>
  <c r="I1284" i="7"/>
  <c r="A1284" i="7" s="1"/>
  <c r="I1283" i="7"/>
  <c r="A1283" i="7" s="1"/>
  <c r="I1282" i="7"/>
  <c r="A1282" i="7" s="1"/>
  <c r="I1281" i="7"/>
  <c r="A1281" i="7" s="1"/>
  <c r="I1280" i="7"/>
  <c r="A1280" i="7" s="1"/>
  <c r="I1279" i="7"/>
  <c r="A1279" i="7" s="1"/>
  <c r="I1278" i="7"/>
  <c r="A1278" i="7" s="1"/>
  <c r="I1277" i="7"/>
  <c r="A1277" i="7" s="1"/>
  <c r="I1276" i="7"/>
  <c r="A1276" i="7" s="1"/>
  <c r="I1275" i="7"/>
  <c r="A1275" i="7" s="1"/>
  <c r="I1274" i="7"/>
  <c r="I1273" i="7"/>
  <c r="A1273" i="7" s="1"/>
  <c r="I1272" i="7"/>
  <c r="A1272" i="7" s="1"/>
  <c r="I1271" i="7"/>
  <c r="A1271" i="7" s="1"/>
  <c r="I1270" i="7"/>
  <c r="A1270" i="7" s="1"/>
  <c r="I1269" i="7"/>
  <c r="A1269" i="7" s="1"/>
  <c r="B1269" i="7" s="1"/>
  <c r="I1268" i="7"/>
  <c r="A1268" i="7" s="1"/>
  <c r="I1267" i="7"/>
  <c r="A1267" i="7" s="1"/>
  <c r="I1266" i="7"/>
  <c r="A1266" i="7" s="1"/>
  <c r="I1265" i="7"/>
  <c r="A1265" i="7" s="1"/>
  <c r="I1264" i="7"/>
  <c r="A1264" i="7" s="1"/>
  <c r="I1263" i="7"/>
  <c r="A1263" i="7" s="1"/>
  <c r="I1262" i="7"/>
  <c r="I1261" i="7"/>
  <c r="A1261" i="7" s="1"/>
  <c r="I1260" i="7"/>
  <c r="A1260" i="7" s="1"/>
  <c r="I1259" i="7"/>
  <c r="A1259" i="7" s="1"/>
  <c r="I1258" i="7"/>
  <c r="A1258" i="7" s="1"/>
  <c r="I1257" i="7"/>
  <c r="A1257" i="7" s="1"/>
  <c r="I1256" i="7"/>
  <c r="A1256" i="7" s="1"/>
  <c r="I1255" i="7"/>
  <c r="A1255" i="7" s="1"/>
  <c r="I1254" i="7"/>
  <c r="A1254" i="7" s="1"/>
  <c r="I1253" i="7"/>
  <c r="A1253" i="7" s="1"/>
  <c r="I1252" i="7"/>
  <c r="A1252" i="7" s="1"/>
  <c r="I1251" i="7"/>
  <c r="A1251" i="7" s="1"/>
  <c r="I1250" i="7"/>
  <c r="A1250" i="7" s="1"/>
  <c r="I1249" i="7"/>
  <c r="A1249" i="7" s="1"/>
  <c r="I1248" i="7"/>
  <c r="A1248" i="7" s="1"/>
  <c r="I1247" i="7"/>
  <c r="A1247" i="7" s="1"/>
  <c r="I1246" i="7"/>
  <c r="A1246" i="7" s="1"/>
  <c r="I1245" i="7"/>
  <c r="A1245" i="7" s="1"/>
  <c r="I1244" i="7"/>
  <c r="A1244" i="7" s="1"/>
  <c r="I1243" i="7"/>
  <c r="A1243" i="7" s="1"/>
  <c r="I1242" i="7"/>
  <c r="A1242" i="7" s="1"/>
  <c r="I1241" i="7"/>
  <c r="A1241" i="7" s="1"/>
  <c r="I1240" i="7"/>
  <c r="A1240" i="7" s="1"/>
  <c r="I1239" i="7"/>
  <c r="A1239" i="7" s="1"/>
  <c r="I1238" i="7"/>
  <c r="A1238" i="7" s="1"/>
  <c r="I1237" i="7"/>
  <c r="A1237" i="7" s="1"/>
  <c r="I1236" i="7"/>
  <c r="A1236" i="7" s="1"/>
  <c r="I1235" i="7"/>
  <c r="A1235" i="7" s="1"/>
  <c r="I1234" i="7"/>
  <c r="A1234" i="7" s="1"/>
  <c r="I1233" i="7"/>
  <c r="A1233" i="7" s="1"/>
  <c r="I1232" i="7"/>
  <c r="A1232" i="7" s="1"/>
  <c r="I1231" i="7"/>
  <c r="A1231" i="7" s="1"/>
  <c r="I1230" i="7"/>
  <c r="A1230" i="7" s="1"/>
  <c r="I1229" i="7"/>
  <c r="A1229" i="7" s="1"/>
  <c r="I1228" i="7"/>
  <c r="A1228" i="7" s="1"/>
  <c r="I1227" i="7"/>
  <c r="A1227" i="7" s="1"/>
  <c r="I1226" i="7"/>
  <c r="A1226" i="7" s="1"/>
  <c r="I1225" i="7"/>
  <c r="A1225" i="7" s="1"/>
  <c r="I1224" i="7"/>
  <c r="A1224" i="7" s="1"/>
  <c r="I1223" i="7"/>
  <c r="A1223" i="7" s="1"/>
  <c r="I1222" i="7"/>
  <c r="A1222" i="7" s="1"/>
  <c r="I1221" i="7"/>
  <c r="A1221" i="7" s="1"/>
  <c r="I1220" i="7"/>
  <c r="A1220" i="7" s="1"/>
  <c r="I1219" i="7"/>
  <c r="A1219" i="7" s="1"/>
  <c r="I1218" i="7"/>
  <c r="A1218" i="7" s="1"/>
  <c r="I1217" i="7"/>
  <c r="A1217" i="7" s="1"/>
  <c r="I1216" i="7"/>
  <c r="A1216" i="7" s="1"/>
  <c r="I1215" i="7"/>
  <c r="A1215" i="7" s="1"/>
  <c r="I1214" i="7"/>
  <c r="A1214" i="7" s="1"/>
  <c r="I1213" i="7"/>
  <c r="A1213" i="7" s="1"/>
  <c r="I1212" i="7"/>
  <c r="A1212" i="7" s="1"/>
  <c r="I1211" i="7"/>
  <c r="A1211" i="7" s="1"/>
  <c r="I1210" i="7"/>
  <c r="A1210" i="7" s="1"/>
  <c r="I1209" i="7"/>
  <c r="A1209" i="7" s="1"/>
  <c r="I1208" i="7"/>
  <c r="A1208" i="7" s="1"/>
  <c r="I1207" i="7"/>
  <c r="A1207" i="7" s="1"/>
  <c r="I1206" i="7"/>
  <c r="A1206" i="7" s="1"/>
  <c r="I1205" i="7"/>
  <c r="A1205" i="7" s="1"/>
  <c r="I1204" i="7"/>
  <c r="A1204" i="7" s="1"/>
  <c r="I1203" i="7"/>
  <c r="A1203" i="7" s="1"/>
  <c r="I1202" i="7"/>
  <c r="I1201" i="7"/>
  <c r="A1201" i="7" s="1"/>
  <c r="I1200" i="7"/>
  <c r="A1200" i="7" s="1"/>
  <c r="I1199" i="7"/>
  <c r="A1199" i="7" s="1"/>
  <c r="I1198" i="7"/>
  <c r="A1198" i="7" s="1"/>
  <c r="C1198" i="7" s="1"/>
  <c r="I1197" i="7"/>
  <c r="A1197" i="7" s="1"/>
  <c r="I1196" i="7"/>
  <c r="A1196" i="7" s="1"/>
  <c r="I1195" i="7"/>
  <c r="A1195" i="7" s="1"/>
  <c r="I1194" i="7"/>
  <c r="A1194" i="7" s="1"/>
  <c r="B1194" i="7" s="1"/>
  <c r="I1193" i="7"/>
  <c r="A1193" i="7" s="1"/>
  <c r="I1192" i="7"/>
  <c r="A1192" i="7" s="1"/>
  <c r="I1191" i="7"/>
  <c r="A1191" i="7" s="1"/>
  <c r="I1190" i="7"/>
  <c r="A1190" i="7" s="1"/>
  <c r="B1190" i="7" s="1"/>
  <c r="I1189" i="7"/>
  <c r="A1189" i="7" s="1"/>
  <c r="I1188" i="7"/>
  <c r="A1188" i="7" s="1"/>
  <c r="I1187" i="7"/>
  <c r="A1187" i="7" s="1"/>
  <c r="I1186" i="7"/>
  <c r="A1186" i="7" s="1"/>
  <c r="C1186" i="7" s="1"/>
  <c r="I1185" i="7"/>
  <c r="A1185" i="7" s="1"/>
  <c r="I1184" i="7"/>
  <c r="A1184" i="7" s="1"/>
  <c r="I1183" i="7"/>
  <c r="A1183" i="7" s="1"/>
  <c r="I1182" i="7"/>
  <c r="A1182" i="7" s="1"/>
  <c r="B1182" i="7" s="1"/>
  <c r="I1181" i="7"/>
  <c r="A1181" i="7" s="1"/>
  <c r="I1180" i="7"/>
  <c r="A1180" i="7" s="1"/>
  <c r="I1179" i="7"/>
  <c r="A1179" i="7" s="1"/>
  <c r="I1178" i="7"/>
  <c r="I1177" i="7"/>
  <c r="A1177" i="7" s="1"/>
  <c r="I1176" i="7"/>
  <c r="A1176" i="7" s="1"/>
  <c r="I1175" i="7"/>
  <c r="A1175" i="7" s="1"/>
  <c r="I1174" i="7"/>
  <c r="A1174" i="7" s="1"/>
  <c r="I1173" i="7"/>
  <c r="A1173" i="7" s="1"/>
  <c r="I1172" i="7"/>
  <c r="A1172" i="7" s="1"/>
  <c r="I1171" i="7"/>
  <c r="A1171" i="7" s="1"/>
  <c r="I1170" i="7"/>
  <c r="A1170" i="7" s="1"/>
  <c r="D1170" i="7" s="1"/>
  <c r="I1169" i="7"/>
  <c r="A1169" i="7" s="1"/>
  <c r="I1168" i="7"/>
  <c r="A1168" i="7" s="1"/>
  <c r="I1167" i="7"/>
  <c r="A1167" i="7" s="1"/>
  <c r="I1166" i="7"/>
  <c r="A1166" i="7" s="1"/>
  <c r="I1165" i="7"/>
  <c r="A1165" i="7" s="1"/>
  <c r="I1164" i="7"/>
  <c r="A1164" i="7" s="1"/>
  <c r="I1163" i="7"/>
  <c r="A1163" i="7" s="1"/>
  <c r="I1162" i="7"/>
  <c r="A1162" i="7" s="1"/>
  <c r="I1161" i="7"/>
  <c r="A1161" i="7" s="1"/>
  <c r="I1160" i="7"/>
  <c r="A1160" i="7" s="1"/>
  <c r="I1159" i="7"/>
  <c r="A1159" i="7" s="1"/>
  <c r="I1158" i="7"/>
  <c r="I1157" i="7"/>
  <c r="A1157" i="7" s="1"/>
  <c r="I1156" i="7"/>
  <c r="A1156" i="7" s="1"/>
  <c r="I1155" i="7"/>
  <c r="A1155" i="7" s="1"/>
  <c r="I1154" i="7"/>
  <c r="A1154" i="7" s="1"/>
  <c r="I1153" i="7"/>
  <c r="A1153" i="7" s="1"/>
  <c r="I1152" i="7"/>
  <c r="A1152" i="7" s="1"/>
  <c r="I1151" i="7"/>
  <c r="A1151" i="7" s="1"/>
  <c r="I1150" i="7"/>
  <c r="A1150" i="7" s="1"/>
  <c r="I1149" i="7"/>
  <c r="A1149" i="7" s="1"/>
  <c r="I1148" i="7"/>
  <c r="A1148" i="7" s="1"/>
  <c r="I1147" i="7"/>
  <c r="A1147" i="7" s="1"/>
  <c r="I1146" i="7"/>
  <c r="A1146" i="7" s="1"/>
  <c r="I1145" i="7"/>
  <c r="A1145" i="7" s="1"/>
  <c r="I1144" i="7"/>
  <c r="A1144" i="7" s="1"/>
  <c r="I1143" i="7"/>
  <c r="A1143" i="7" s="1"/>
  <c r="I1142" i="7"/>
  <c r="A1142" i="7" s="1"/>
  <c r="I1141" i="7"/>
  <c r="A1141" i="7" s="1"/>
  <c r="I1140" i="7"/>
  <c r="A1140" i="7" s="1"/>
  <c r="I1139" i="7"/>
  <c r="A1139" i="7" s="1"/>
  <c r="I1138" i="7"/>
  <c r="A1138" i="7" s="1"/>
  <c r="I1137" i="7"/>
  <c r="A1137" i="7" s="1"/>
  <c r="I1136" i="7"/>
  <c r="A1136" i="7" s="1"/>
  <c r="I1135" i="7"/>
  <c r="A1135" i="7" s="1"/>
  <c r="I1134" i="7"/>
  <c r="A1134" i="7" s="1"/>
  <c r="I1133" i="7"/>
  <c r="A1133" i="7" s="1"/>
  <c r="I1132" i="7"/>
  <c r="A1132" i="7" s="1"/>
  <c r="I1131" i="7"/>
  <c r="A1131" i="7" s="1"/>
  <c r="I1130" i="7"/>
  <c r="A1130" i="7" s="1"/>
  <c r="I1129" i="7"/>
  <c r="A1129" i="7" s="1"/>
  <c r="I1128" i="7"/>
  <c r="A1128" i="7" s="1"/>
  <c r="I1127" i="7"/>
  <c r="A1127" i="7" s="1"/>
  <c r="I1126" i="7"/>
  <c r="A1126" i="7" s="1"/>
  <c r="B1126" i="7" s="1"/>
  <c r="I1125" i="7"/>
  <c r="A1125" i="7" s="1"/>
  <c r="I1124" i="7"/>
  <c r="A1124" i="7" s="1"/>
  <c r="I1123" i="7"/>
  <c r="A1123" i="7" s="1"/>
  <c r="I1122" i="7"/>
  <c r="A1122" i="7" s="1"/>
  <c r="I1121" i="7"/>
  <c r="A1121" i="7" s="1"/>
  <c r="I1120" i="7"/>
  <c r="A1120" i="7" s="1"/>
  <c r="I1119" i="7"/>
  <c r="A1119" i="7" s="1"/>
  <c r="I1118" i="7"/>
  <c r="A1118" i="7" s="1"/>
  <c r="I1117" i="7"/>
  <c r="A1117" i="7" s="1"/>
  <c r="I1116" i="7"/>
  <c r="A1116" i="7" s="1"/>
  <c r="I1115" i="7"/>
  <c r="A1115" i="7" s="1"/>
  <c r="I1114" i="7"/>
  <c r="A1114" i="7" s="1"/>
  <c r="I1113" i="7"/>
  <c r="A1113" i="7" s="1"/>
  <c r="I1112" i="7"/>
  <c r="A1112" i="7" s="1"/>
  <c r="I1111" i="7"/>
  <c r="A1111" i="7" s="1"/>
  <c r="I1110" i="7"/>
  <c r="A1110" i="7" s="1"/>
  <c r="I1109" i="7"/>
  <c r="A1109" i="7" s="1"/>
  <c r="I1108" i="7"/>
  <c r="A1108" i="7" s="1"/>
  <c r="I1107" i="7"/>
  <c r="A1107" i="7" s="1"/>
  <c r="I1106" i="7"/>
  <c r="A1106" i="7" s="1"/>
  <c r="I1105" i="7"/>
  <c r="A1105" i="7" s="1"/>
  <c r="I1104" i="7"/>
  <c r="A1104" i="7" s="1"/>
  <c r="I1103" i="7"/>
  <c r="A1103" i="7" s="1"/>
  <c r="I1102" i="7"/>
  <c r="A1102" i="7" s="1"/>
  <c r="B1102" i="7" s="1"/>
  <c r="I1101" i="7"/>
  <c r="A1101" i="7" s="1"/>
  <c r="I1100" i="7"/>
  <c r="A1100" i="7" s="1"/>
  <c r="I1099" i="7"/>
  <c r="A1099" i="7" s="1"/>
  <c r="I1098" i="7"/>
  <c r="A1098" i="7" s="1"/>
  <c r="I1097" i="7"/>
  <c r="A1097" i="7" s="1"/>
  <c r="I1096" i="7"/>
  <c r="A1096" i="7" s="1"/>
  <c r="I1095" i="7"/>
  <c r="A1095" i="7" s="1"/>
  <c r="I1094" i="7"/>
  <c r="I1093" i="7"/>
  <c r="A1093" i="7" s="1"/>
  <c r="I1092" i="7"/>
  <c r="A1092" i="7" s="1"/>
  <c r="I1091" i="7"/>
  <c r="A1091" i="7" s="1"/>
  <c r="I1090" i="7"/>
  <c r="A1090" i="7" s="1"/>
  <c r="I1089" i="7"/>
  <c r="A1089" i="7" s="1"/>
  <c r="I1088" i="7"/>
  <c r="A1088" i="7" s="1"/>
  <c r="I1087" i="7"/>
  <c r="A1087" i="7" s="1"/>
  <c r="I1086" i="7"/>
  <c r="A1086" i="7" s="1"/>
  <c r="I1085" i="7"/>
  <c r="A1085" i="7" s="1"/>
  <c r="I1084" i="7"/>
  <c r="A1084" i="7" s="1"/>
  <c r="I1083" i="7"/>
  <c r="A1083" i="7" s="1"/>
  <c r="I1082" i="7"/>
  <c r="A1082" i="7" s="1"/>
  <c r="I1081" i="7"/>
  <c r="A1081" i="7" s="1"/>
  <c r="I1080" i="7"/>
  <c r="A1080" i="7" s="1"/>
  <c r="I1079" i="7"/>
  <c r="A1079" i="7" s="1"/>
  <c r="I1078" i="7"/>
  <c r="A1078" i="7" s="1"/>
  <c r="I1077" i="7"/>
  <c r="A1077" i="7" s="1"/>
  <c r="I1076" i="7"/>
  <c r="A1076" i="7" s="1"/>
  <c r="I1075" i="7"/>
  <c r="A1075" i="7" s="1"/>
  <c r="I1074" i="7"/>
  <c r="A1074" i="7" s="1"/>
  <c r="I1073" i="7"/>
  <c r="A1073" i="7" s="1"/>
  <c r="I1072" i="7"/>
  <c r="A1072" i="7" s="1"/>
  <c r="I1071" i="7"/>
  <c r="A1071" i="7" s="1"/>
  <c r="I1070" i="7"/>
  <c r="A1070" i="7" s="1"/>
  <c r="I1069" i="7"/>
  <c r="A1069" i="7" s="1"/>
  <c r="I1068" i="7"/>
  <c r="A1068" i="7" s="1"/>
  <c r="I1067" i="7"/>
  <c r="A1067" i="7" s="1"/>
  <c r="I1066" i="7"/>
  <c r="A1066" i="7" s="1"/>
  <c r="I1065" i="7"/>
  <c r="A1065" i="7" s="1"/>
  <c r="I1064" i="7"/>
  <c r="A1064" i="7" s="1"/>
  <c r="I1063" i="7"/>
  <c r="A1063" i="7" s="1"/>
  <c r="I1062" i="7"/>
  <c r="A1062" i="7" s="1"/>
  <c r="I1061" i="7"/>
  <c r="A1061" i="7" s="1"/>
  <c r="I1060" i="7"/>
  <c r="A1060" i="7" s="1"/>
  <c r="I1059" i="7"/>
  <c r="A1059" i="7" s="1"/>
  <c r="I1058" i="7"/>
  <c r="A1058" i="7" s="1"/>
  <c r="I1057" i="7"/>
  <c r="A1057" i="7" s="1"/>
  <c r="I1056" i="7"/>
  <c r="A1056" i="7" s="1"/>
  <c r="I1055" i="7"/>
  <c r="A1055" i="7" s="1"/>
  <c r="I1054" i="7"/>
  <c r="A1054" i="7" s="1"/>
  <c r="I1053" i="7"/>
  <c r="A1053" i="7" s="1"/>
  <c r="I1052" i="7"/>
  <c r="A1052" i="7" s="1"/>
  <c r="I1051" i="7"/>
  <c r="A1051" i="7" s="1"/>
  <c r="I1050" i="7"/>
  <c r="A1050" i="7" s="1"/>
  <c r="I1049" i="7"/>
  <c r="A1049" i="7" s="1"/>
  <c r="I1048" i="7"/>
  <c r="A1048" i="7" s="1"/>
  <c r="I1047" i="7"/>
  <c r="A1047" i="7" s="1"/>
  <c r="I1046" i="7"/>
  <c r="A1046" i="7" s="1"/>
  <c r="B1046" i="7" s="1"/>
  <c r="I1045" i="7"/>
  <c r="A1045" i="7" s="1"/>
  <c r="I1044" i="7"/>
  <c r="A1044" i="7" s="1"/>
  <c r="I1043" i="7"/>
  <c r="A1043" i="7" s="1"/>
  <c r="I1042" i="7"/>
  <c r="A1042" i="7" s="1"/>
  <c r="I1041" i="7"/>
  <c r="A1041" i="7" s="1"/>
  <c r="I1040" i="7"/>
  <c r="A1040" i="7" s="1"/>
  <c r="I1039" i="7"/>
  <c r="A1039" i="7" s="1"/>
  <c r="I1038" i="7"/>
  <c r="A1038" i="7" s="1"/>
  <c r="I1037" i="7"/>
  <c r="A1037" i="7" s="1"/>
  <c r="I1036" i="7"/>
  <c r="A1036" i="7" s="1"/>
  <c r="I1035" i="7"/>
  <c r="A1035" i="7" s="1"/>
  <c r="I1034" i="7"/>
  <c r="A1034" i="7" s="1"/>
  <c r="I1033" i="7"/>
  <c r="A1033" i="7" s="1"/>
  <c r="I1032" i="7"/>
  <c r="A1032" i="7" s="1"/>
  <c r="I1031" i="7"/>
  <c r="A1031" i="7" s="1"/>
  <c r="I1030" i="7"/>
  <c r="A1030" i="7" s="1"/>
  <c r="I1029" i="7"/>
  <c r="A1029" i="7" s="1"/>
  <c r="I1028" i="7"/>
  <c r="A1028" i="7" s="1"/>
  <c r="I1027" i="7"/>
  <c r="A1027" i="7" s="1"/>
  <c r="I1026" i="7"/>
  <c r="A1026" i="7" s="1"/>
  <c r="I1025" i="7"/>
  <c r="A1025" i="7" s="1"/>
  <c r="I1024" i="7"/>
  <c r="A1024" i="7" s="1"/>
  <c r="I1023" i="7"/>
  <c r="A1023" i="7" s="1"/>
  <c r="I1022" i="7"/>
  <c r="A1022" i="7" s="1"/>
  <c r="I1021" i="7"/>
  <c r="A1021" i="7" s="1"/>
  <c r="I1020" i="7"/>
  <c r="A1020" i="7" s="1"/>
  <c r="I1019" i="7"/>
  <c r="A1019" i="7" s="1"/>
  <c r="I1018" i="7"/>
  <c r="A1018" i="7" s="1"/>
  <c r="I1017" i="7"/>
  <c r="A1017" i="7" s="1"/>
  <c r="I1016" i="7"/>
  <c r="A1016" i="7" s="1"/>
  <c r="I1015" i="7"/>
  <c r="A1015" i="7" s="1"/>
  <c r="I1014" i="7"/>
  <c r="A1014" i="7" s="1"/>
  <c r="I1013" i="7"/>
  <c r="A1013" i="7" s="1"/>
  <c r="I1012" i="7"/>
  <c r="A1012" i="7" s="1"/>
  <c r="I1011" i="7"/>
  <c r="A1011" i="7" s="1"/>
  <c r="I1010" i="7"/>
  <c r="A1010" i="7" s="1"/>
  <c r="I1009" i="7"/>
  <c r="A1009" i="7" s="1"/>
  <c r="I1008" i="7"/>
  <c r="A1008" i="7" s="1"/>
  <c r="I1007" i="7"/>
  <c r="A1007" i="7" s="1"/>
  <c r="I1006" i="7"/>
  <c r="A1006" i="7" s="1"/>
  <c r="I1005" i="7"/>
  <c r="A1005" i="7" s="1"/>
  <c r="I1004" i="7"/>
  <c r="A1004" i="7" s="1"/>
  <c r="I1003" i="7"/>
  <c r="A1003" i="7" s="1"/>
  <c r="I1002" i="7"/>
  <c r="A1002" i="7" s="1"/>
  <c r="I1001" i="7"/>
  <c r="A1001" i="7" s="1"/>
  <c r="I1000" i="7"/>
  <c r="A1000" i="7" s="1"/>
  <c r="I999" i="7"/>
  <c r="A999" i="7" s="1"/>
  <c r="I998" i="7"/>
  <c r="A998" i="7" s="1"/>
  <c r="I997" i="7"/>
  <c r="A997" i="7" s="1"/>
  <c r="I996" i="7"/>
  <c r="A996" i="7" s="1"/>
  <c r="I995" i="7"/>
  <c r="A995" i="7" s="1"/>
  <c r="I994" i="7"/>
  <c r="A994" i="7" s="1"/>
  <c r="I993" i="7"/>
  <c r="A993" i="7" s="1"/>
  <c r="I992" i="7"/>
  <c r="A992" i="7" s="1"/>
  <c r="I991" i="7"/>
  <c r="A991" i="7" s="1"/>
  <c r="I990" i="7"/>
  <c r="A990" i="7" s="1"/>
  <c r="I989" i="7"/>
  <c r="A989" i="7" s="1"/>
  <c r="I988" i="7"/>
  <c r="A988" i="7" s="1"/>
  <c r="I987" i="7"/>
  <c r="A987" i="7" s="1"/>
  <c r="I986" i="7"/>
  <c r="A986" i="7" s="1"/>
  <c r="I985" i="7"/>
  <c r="A985" i="7" s="1"/>
  <c r="I984" i="7"/>
  <c r="A984" i="7" s="1"/>
  <c r="I983" i="7"/>
  <c r="A983" i="7" s="1"/>
  <c r="I982" i="7"/>
  <c r="A982" i="7" s="1"/>
  <c r="I981" i="7"/>
  <c r="A981" i="7" s="1"/>
  <c r="I980" i="7"/>
  <c r="A980" i="7" s="1"/>
  <c r="I979" i="7"/>
  <c r="A979" i="7" s="1"/>
  <c r="I978" i="7"/>
  <c r="A978" i="7" s="1"/>
  <c r="I977" i="7"/>
  <c r="A977" i="7" s="1"/>
  <c r="I976" i="7"/>
  <c r="A976" i="7" s="1"/>
  <c r="I975" i="7"/>
  <c r="A975" i="7" s="1"/>
  <c r="I974" i="7"/>
  <c r="A974" i="7" s="1"/>
  <c r="I973" i="7"/>
  <c r="A973" i="7" s="1"/>
  <c r="I972" i="7"/>
  <c r="A972" i="7" s="1"/>
  <c r="I971" i="7"/>
  <c r="A971" i="7" s="1"/>
  <c r="I970" i="7"/>
  <c r="A970" i="7" s="1"/>
  <c r="I969" i="7"/>
  <c r="A969" i="7" s="1"/>
  <c r="I968" i="7"/>
  <c r="A968" i="7" s="1"/>
  <c r="I967" i="7"/>
  <c r="A967" i="7" s="1"/>
  <c r="I966" i="7"/>
  <c r="A966" i="7" s="1"/>
  <c r="I965" i="7"/>
  <c r="A965" i="7" s="1"/>
  <c r="I964" i="7"/>
  <c r="A964" i="7" s="1"/>
  <c r="I963" i="7"/>
  <c r="A963" i="7" s="1"/>
  <c r="I962" i="7"/>
  <c r="A962" i="7" s="1"/>
  <c r="I961" i="7"/>
  <c r="A961" i="7" s="1"/>
  <c r="I960" i="7"/>
  <c r="A960" i="7" s="1"/>
  <c r="I959" i="7"/>
  <c r="A959" i="7" s="1"/>
  <c r="I958" i="7"/>
  <c r="A958" i="7" s="1"/>
  <c r="I957" i="7"/>
  <c r="A957" i="7" s="1"/>
  <c r="I956" i="7"/>
  <c r="A956" i="7" s="1"/>
  <c r="I955" i="7"/>
  <c r="A955" i="7" s="1"/>
  <c r="I954" i="7"/>
  <c r="A954" i="7" s="1"/>
  <c r="I953" i="7"/>
  <c r="A953" i="7" s="1"/>
  <c r="I952" i="7"/>
  <c r="A952" i="7" s="1"/>
  <c r="I951" i="7"/>
  <c r="A951" i="7" s="1"/>
  <c r="I950" i="7"/>
  <c r="A950" i="7" s="1"/>
  <c r="I949" i="7"/>
  <c r="A949" i="7" s="1"/>
  <c r="I948" i="7"/>
  <c r="A948" i="7" s="1"/>
  <c r="I947" i="7"/>
  <c r="A947" i="7" s="1"/>
  <c r="I946" i="7"/>
  <c r="A946" i="7" s="1"/>
  <c r="I945" i="7"/>
  <c r="A945" i="7" s="1"/>
  <c r="I944" i="7"/>
  <c r="A944" i="7" s="1"/>
  <c r="I943" i="7"/>
  <c r="A943" i="7" s="1"/>
  <c r="I942" i="7"/>
  <c r="A942" i="7" s="1"/>
  <c r="I941" i="7"/>
  <c r="A941" i="7" s="1"/>
  <c r="I940" i="7"/>
  <c r="A940" i="7" s="1"/>
  <c r="I939" i="7"/>
  <c r="A939" i="7" s="1"/>
  <c r="I938" i="7"/>
  <c r="A938" i="7" s="1"/>
  <c r="I937" i="7"/>
  <c r="A937" i="7" s="1"/>
  <c r="I936" i="7"/>
  <c r="A936" i="7" s="1"/>
  <c r="I935" i="7"/>
  <c r="A935" i="7" s="1"/>
  <c r="I934" i="7"/>
  <c r="A934" i="7" s="1"/>
  <c r="I933" i="7"/>
  <c r="A933" i="7" s="1"/>
  <c r="I932" i="7"/>
  <c r="A932" i="7" s="1"/>
  <c r="I931" i="7"/>
  <c r="A931" i="7" s="1"/>
  <c r="I930" i="7"/>
  <c r="A930" i="7" s="1"/>
  <c r="I929" i="7"/>
  <c r="A929" i="7" s="1"/>
  <c r="I928" i="7"/>
  <c r="A928" i="7" s="1"/>
  <c r="I927" i="7"/>
  <c r="A927" i="7" s="1"/>
  <c r="I926" i="7"/>
  <c r="A926" i="7" s="1"/>
  <c r="I925" i="7"/>
  <c r="A925" i="7" s="1"/>
  <c r="I924" i="7"/>
  <c r="A924" i="7" s="1"/>
  <c r="I923" i="7"/>
  <c r="A923" i="7" s="1"/>
  <c r="I922" i="7"/>
  <c r="A922" i="7" s="1"/>
  <c r="I921" i="7"/>
  <c r="A921" i="7" s="1"/>
  <c r="I920" i="7"/>
  <c r="A920" i="7" s="1"/>
  <c r="I919" i="7"/>
  <c r="A919" i="7" s="1"/>
  <c r="I918" i="7"/>
  <c r="A918" i="7" s="1"/>
  <c r="I917" i="7"/>
  <c r="A917" i="7" s="1"/>
  <c r="I916" i="7"/>
  <c r="A916" i="7" s="1"/>
  <c r="I915" i="7"/>
  <c r="A915" i="7" s="1"/>
  <c r="I914" i="7"/>
  <c r="A914" i="7" s="1"/>
  <c r="I913" i="7"/>
  <c r="A913" i="7" s="1"/>
  <c r="I912" i="7"/>
  <c r="A912" i="7" s="1"/>
  <c r="I911" i="7"/>
  <c r="A911" i="7" s="1"/>
  <c r="I910" i="7"/>
  <c r="A910" i="7" s="1"/>
  <c r="I909" i="7"/>
  <c r="A909" i="7" s="1"/>
  <c r="I908" i="7"/>
  <c r="A908" i="7" s="1"/>
  <c r="I907" i="7"/>
  <c r="A907" i="7" s="1"/>
  <c r="I906" i="7"/>
  <c r="A906" i="7" s="1"/>
  <c r="I905" i="7"/>
  <c r="A905" i="7" s="1"/>
  <c r="I904" i="7"/>
  <c r="A904" i="7" s="1"/>
  <c r="I903" i="7"/>
  <c r="A903" i="7" s="1"/>
  <c r="I902" i="7"/>
  <c r="A902" i="7" s="1"/>
  <c r="I901" i="7"/>
  <c r="A901" i="7" s="1"/>
  <c r="I900" i="7"/>
  <c r="A900" i="7" s="1"/>
  <c r="I899" i="7"/>
  <c r="A899" i="7" s="1"/>
  <c r="I898" i="7"/>
  <c r="A898" i="7" s="1"/>
  <c r="I897" i="7"/>
  <c r="A897" i="7" s="1"/>
  <c r="I896" i="7"/>
  <c r="A896" i="7" s="1"/>
  <c r="I895" i="7"/>
  <c r="A895" i="7" s="1"/>
  <c r="I894" i="7"/>
  <c r="A894" i="7" s="1"/>
  <c r="I893" i="7"/>
  <c r="A893" i="7" s="1"/>
  <c r="I892" i="7"/>
  <c r="A892" i="7" s="1"/>
  <c r="I891" i="7"/>
  <c r="A891" i="7" s="1"/>
  <c r="I890" i="7"/>
  <c r="A890" i="7" s="1"/>
  <c r="I889" i="7"/>
  <c r="A889" i="7" s="1"/>
  <c r="I888" i="7"/>
  <c r="A888" i="7" s="1"/>
  <c r="I887" i="7"/>
  <c r="A887" i="7" s="1"/>
  <c r="I886" i="7"/>
  <c r="A886" i="7" s="1"/>
  <c r="I885" i="7"/>
  <c r="A885" i="7" s="1"/>
  <c r="I884" i="7"/>
  <c r="A884" i="7" s="1"/>
  <c r="I883" i="7"/>
  <c r="A883" i="7" s="1"/>
  <c r="I882" i="7"/>
  <c r="A882" i="7" s="1"/>
  <c r="I881" i="7"/>
  <c r="A881" i="7" s="1"/>
  <c r="I880" i="7"/>
  <c r="A880" i="7" s="1"/>
  <c r="I879" i="7"/>
  <c r="A879" i="7" s="1"/>
  <c r="I878" i="7"/>
  <c r="A878" i="7" s="1"/>
  <c r="I877" i="7"/>
  <c r="A877" i="7" s="1"/>
  <c r="I876" i="7"/>
  <c r="A876" i="7" s="1"/>
  <c r="I875" i="7"/>
  <c r="A875" i="7" s="1"/>
  <c r="I874" i="7"/>
  <c r="A874" i="7" s="1"/>
  <c r="I873" i="7"/>
  <c r="A873" i="7" s="1"/>
  <c r="I872" i="7"/>
  <c r="A872" i="7" s="1"/>
  <c r="I871" i="7"/>
  <c r="A871" i="7" s="1"/>
  <c r="I870" i="7"/>
  <c r="A870" i="7" s="1"/>
  <c r="I869" i="7"/>
  <c r="A869" i="7" s="1"/>
  <c r="I868" i="7"/>
  <c r="A868" i="7" s="1"/>
  <c r="I867" i="7"/>
  <c r="A867" i="7" s="1"/>
  <c r="I866" i="7"/>
  <c r="A866" i="7" s="1"/>
  <c r="I865" i="7"/>
  <c r="A865" i="7" s="1"/>
  <c r="I864" i="7"/>
  <c r="A864" i="7" s="1"/>
  <c r="I863" i="7"/>
  <c r="A863" i="7" s="1"/>
  <c r="I862" i="7"/>
  <c r="A862" i="7" s="1"/>
  <c r="I861" i="7"/>
  <c r="A861" i="7" s="1"/>
  <c r="I860" i="7"/>
  <c r="A860" i="7" s="1"/>
  <c r="I859" i="7"/>
  <c r="A859" i="7" s="1"/>
  <c r="I858" i="7"/>
  <c r="A858" i="7" s="1"/>
  <c r="I857" i="7"/>
  <c r="A857" i="7" s="1"/>
  <c r="I856" i="7"/>
  <c r="A856" i="7" s="1"/>
  <c r="I855" i="7"/>
  <c r="A855" i="7" s="1"/>
  <c r="I854" i="7"/>
  <c r="A854" i="7" s="1"/>
  <c r="I853" i="7"/>
  <c r="A853" i="7" s="1"/>
  <c r="I852" i="7"/>
  <c r="A852" i="7" s="1"/>
  <c r="I851" i="7"/>
  <c r="A851" i="7" s="1"/>
  <c r="I850" i="7"/>
  <c r="A850" i="7" s="1"/>
  <c r="I849" i="7"/>
  <c r="A849" i="7" s="1"/>
  <c r="I848" i="7"/>
  <c r="A848" i="7" s="1"/>
  <c r="I847" i="7"/>
  <c r="A847" i="7" s="1"/>
  <c r="I846" i="7"/>
  <c r="A846" i="7" s="1"/>
  <c r="I845" i="7"/>
  <c r="A845" i="7" s="1"/>
  <c r="I844" i="7"/>
  <c r="A844" i="7" s="1"/>
  <c r="I843" i="7"/>
  <c r="A843" i="7" s="1"/>
  <c r="I842" i="7"/>
  <c r="A842" i="7" s="1"/>
  <c r="I841" i="7"/>
  <c r="A841" i="7" s="1"/>
  <c r="I840" i="7"/>
  <c r="A840" i="7" s="1"/>
  <c r="I839" i="7"/>
  <c r="A839" i="7" s="1"/>
  <c r="I838" i="7"/>
  <c r="A838" i="7" s="1"/>
  <c r="I837" i="7"/>
  <c r="A837" i="7" s="1"/>
  <c r="I836" i="7"/>
  <c r="A836" i="7" s="1"/>
  <c r="I835" i="7"/>
  <c r="A835" i="7" s="1"/>
  <c r="I834" i="7"/>
  <c r="A834" i="7" s="1"/>
  <c r="I833" i="7"/>
  <c r="A833" i="7" s="1"/>
  <c r="I832" i="7"/>
  <c r="A832" i="7" s="1"/>
  <c r="I831" i="7"/>
  <c r="A831" i="7" s="1"/>
  <c r="I830" i="7"/>
  <c r="A830" i="7" s="1"/>
  <c r="I829" i="7"/>
  <c r="A829" i="7" s="1"/>
  <c r="I828" i="7"/>
  <c r="A828" i="7" s="1"/>
  <c r="I827" i="7"/>
  <c r="A827" i="7" s="1"/>
  <c r="I826" i="7"/>
  <c r="A826" i="7" s="1"/>
  <c r="I825" i="7"/>
  <c r="A825" i="7" s="1"/>
  <c r="I824" i="7"/>
  <c r="A824" i="7" s="1"/>
  <c r="I823" i="7"/>
  <c r="A823" i="7" s="1"/>
  <c r="I822" i="7"/>
  <c r="A822" i="7" s="1"/>
  <c r="I821" i="7"/>
  <c r="A821" i="7" s="1"/>
  <c r="I820" i="7"/>
  <c r="A820" i="7" s="1"/>
  <c r="I819" i="7"/>
  <c r="A819" i="7" s="1"/>
  <c r="I818" i="7"/>
  <c r="A818" i="7" s="1"/>
  <c r="I817" i="7"/>
  <c r="A817" i="7" s="1"/>
  <c r="I816" i="7"/>
  <c r="A816" i="7" s="1"/>
  <c r="I815" i="7"/>
  <c r="A815" i="7" s="1"/>
  <c r="I814" i="7"/>
  <c r="A814" i="7" s="1"/>
  <c r="I813" i="7"/>
  <c r="A813" i="7" s="1"/>
  <c r="I812" i="7"/>
  <c r="A812" i="7" s="1"/>
  <c r="I811" i="7"/>
  <c r="A811" i="7" s="1"/>
  <c r="I810" i="7"/>
  <c r="A810" i="7" s="1"/>
  <c r="I809" i="7"/>
  <c r="A809" i="7" s="1"/>
  <c r="I808" i="7"/>
  <c r="A808" i="7" s="1"/>
  <c r="I807" i="7"/>
  <c r="A807" i="7" s="1"/>
  <c r="I806" i="7"/>
  <c r="A806" i="7" s="1"/>
  <c r="I805" i="7"/>
  <c r="A805" i="7" s="1"/>
  <c r="I804" i="7"/>
  <c r="A804" i="7" s="1"/>
  <c r="I803" i="7"/>
  <c r="A803" i="7" s="1"/>
  <c r="I802" i="7"/>
  <c r="A802" i="7" s="1"/>
  <c r="I801" i="7"/>
  <c r="A801" i="7" s="1"/>
  <c r="I800" i="7"/>
  <c r="A800" i="7" s="1"/>
  <c r="I799" i="7"/>
  <c r="A799" i="7" s="1"/>
  <c r="I798" i="7"/>
  <c r="A798" i="7" s="1"/>
  <c r="I797" i="7"/>
  <c r="A797" i="7" s="1"/>
  <c r="I796" i="7"/>
  <c r="A796" i="7" s="1"/>
  <c r="I795" i="7"/>
  <c r="A795" i="7" s="1"/>
  <c r="I794" i="7"/>
  <c r="A794" i="7" s="1"/>
  <c r="I793" i="7"/>
  <c r="A793" i="7" s="1"/>
  <c r="I792" i="7"/>
  <c r="A792" i="7" s="1"/>
  <c r="I791" i="7"/>
  <c r="A791" i="7" s="1"/>
  <c r="I790" i="7"/>
  <c r="A790" i="7" s="1"/>
  <c r="I789" i="7"/>
  <c r="A789" i="7" s="1"/>
  <c r="I788" i="7"/>
  <c r="A788" i="7" s="1"/>
  <c r="I787" i="7"/>
  <c r="A787" i="7" s="1"/>
  <c r="I786" i="7"/>
  <c r="A786" i="7" s="1"/>
  <c r="I785" i="7"/>
  <c r="A785" i="7" s="1"/>
  <c r="I784" i="7"/>
  <c r="A784" i="7" s="1"/>
  <c r="I783" i="7"/>
  <c r="A783" i="7" s="1"/>
  <c r="I782" i="7"/>
  <c r="A782" i="7" s="1"/>
  <c r="I781" i="7"/>
  <c r="A781" i="7" s="1"/>
  <c r="I780" i="7"/>
  <c r="A780" i="7" s="1"/>
  <c r="I779" i="7"/>
  <c r="A779" i="7" s="1"/>
  <c r="I778" i="7"/>
  <c r="A778" i="7" s="1"/>
  <c r="I777" i="7"/>
  <c r="A777" i="7" s="1"/>
  <c r="I776" i="7"/>
  <c r="A776" i="7" s="1"/>
  <c r="I775" i="7"/>
  <c r="A775" i="7" s="1"/>
  <c r="I774" i="7"/>
  <c r="A774" i="7" s="1"/>
  <c r="I773" i="7"/>
  <c r="A773" i="7" s="1"/>
  <c r="I772" i="7"/>
  <c r="A772" i="7" s="1"/>
  <c r="I771" i="7"/>
  <c r="A771" i="7" s="1"/>
  <c r="I770" i="7"/>
  <c r="A770" i="7" s="1"/>
  <c r="I769" i="7"/>
  <c r="A769" i="7" s="1"/>
  <c r="I768" i="7"/>
  <c r="A768" i="7" s="1"/>
  <c r="I767" i="7"/>
  <c r="A767" i="7" s="1"/>
  <c r="I766" i="7"/>
  <c r="A766" i="7" s="1"/>
  <c r="I765" i="7"/>
  <c r="A765" i="7" s="1"/>
  <c r="I764" i="7"/>
  <c r="A764" i="7" s="1"/>
  <c r="I763" i="7"/>
  <c r="A763" i="7" s="1"/>
  <c r="I762" i="7"/>
  <c r="A762" i="7" s="1"/>
  <c r="I761" i="7"/>
  <c r="A761" i="7" s="1"/>
  <c r="I760" i="7"/>
  <c r="A760" i="7" s="1"/>
  <c r="I759" i="7"/>
  <c r="A759" i="7" s="1"/>
  <c r="I758" i="7"/>
  <c r="A758" i="7" s="1"/>
  <c r="I757" i="7"/>
  <c r="A757" i="7" s="1"/>
  <c r="I756" i="7"/>
  <c r="A756" i="7" s="1"/>
  <c r="I755" i="7"/>
  <c r="A755" i="7" s="1"/>
  <c r="I754" i="7"/>
  <c r="A754" i="7" s="1"/>
  <c r="I753" i="7"/>
  <c r="A753" i="7" s="1"/>
  <c r="I752" i="7"/>
  <c r="A752" i="7" s="1"/>
  <c r="I751" i="7"/>
  <c r="A751" i="7" s="1"/>
  <c r="I750" i="7"/>
  <c r="A750" i="7" s="1"/>
  <c r="I749" i="7"/>
  <c r="A749" i="7" s="1"/>
  <c r="I748" i="7"/>
  <c r="A748" i="7" s="1"/>
  <c r="I747" i="7"/>
  <c r="A747" i="7" s="1"/>
  <c r="I746" i="7"/>
  <c r="A746" i="7" s="1"/>
  <c r="I745" i="7"/>
  <c r="A745" i="7" s="1"/>
  <c r="I744" i="7"/>
  <c r="A744" i="7" s="1"/>
  <c r="I743" i="7"/>
  <c r="A743" i="7" s="1"/>
  <c r="I742" i="7"/>
  <c r="A742" i="7" s="1"/>
  <c r="I741" i="7"/>
  <c r="A741" i="7" s="1"/>
  <c r="I740" i="7"/>
  <c r="A740" i="7" s="1"/>
  <c r="I739" i="7"/>
  <c r="A739" i="7" s="1"/>
  <c r="I738" i="7"/>
  <c r="A738" i="7" s="1"/>
  <c r="I737" i="7"/>
  <c r="A737" i="7" s="1"/>
  <c r="I736" i="7"/>
  <c r="A736" i="7" s="1"/>
  <c r="I735" i="7"/>
  <c r="A735" i="7" s="1"/>
  <c r="I734" i="7"/>
  <c r="A734" i="7" s="1"/>
  <c r="I733" i="7"/>
  <c r="A733" i="7" s="1"/>
  <c r="I732" i="7"/>
  <c r="A732" i="7" s="1"/>
  <c r="I731" i="7"/>
  <c r="A731" i="7" s="1"/>
  <c r="I730" i="7"/>
  <c r="A730" i="7" s="1"/>
  <c r="I729" i="7"/>
  <c r="A729" i="7" s="1"/>
  <c r="I728" i="7"/>
  <c r="A728" i="7" s="1"/>
  <c r="I727" i="7"/>
  <c r="A727" i="7" s="1"/>
  <c r="I726" i="7"/>
  <c r="A726" i="7" s="1"/>
  <c r="I725" i="7"/>
  <c r="A725" i="7" s="1"/>
  <c r="I724" i="7"/>
  <c r="A724" i="7" s="1"/>
  <c r="I723" i="7"/>
  <c r="A723" i="7" s="1"/>
  <c r="I722" i="7"/>
  <c r="A722" i="7" s="1"/>
  <c r="I721" i="7"/>
  <c r="A721" i="7" s="1"/>
  <c r="I720" i="7"/>
  <c r="A720" i="7" s="1"/>
  <c r="I719" i="7"/>
  <c r="A719" i="7" s="1"/>
  <c r="I718" i="7"/>
  <c r="A718" i="7" s="1"/>
  <c r="I717" i="7"/>
  <c r="A717" i="7" s="1"/>
  <c r="I716" i="7"/>
  <c r="A716" i="7" s="1"/>
  <c r="I715" i="7"/>
  <c r="A715" i="7" s="1"/>
  <c r="I714" i="7"/>
  <c r="A714" i="7" s="1"/>
  <c r="I713" i="7"/>
  <c r="A713" i="7" s="1"/>
  <c r="I712" i="7"/>
  <c r="A712" i="7" s="1"/>
  <c r="I711" i="7"/>
  <c r="A711" i="7" s="1"/>
  <c r="I710" i="7"/>
  <c r="A710" i="7" s="1"/>
  <c r="I709" i="7"/>
  <c r="A709" i="7" s="1"/>
  <c r="I708" i="7"/>
  <c r="A708" i="7" s="1"/>
  <c r="I707" i="7"/>
  <c r="A707" i="7" s="1"/>
  <c r="I706" i="7"/>
  <c r="A706" i="7" s="1"/>
  <c r="I705" i="7"/>
  <c r="A705" i="7" s="1"/>
  <c r="I704" i="7"/>
  <c r="A704" i="7" s="1"/>
  <c r="I703" i="7"/>
  <c r="A703" i="7" s="1"/>
  <c r="I702" i="7"/>
  <c r="A702" i="7" s="1"/>
  <c r="I701" i="7"/>
  <c r="A701" i="7" s="1"/>
  <c r="I700" i="7"/>
  <c r="A700" i="7" s="1"/>
  <c r="I699" i="7"/>
  <c r="A699" i="7" s="1"/>
  <c r="I698" i="7"/>
  <c r="A698" i="7" s="1"/>
  <c r="I697" i="7"/>
  <c r="A697" i="7" s="1"/>
  <c r="I696" i="7"/>
  <c r="A696" i="7" s="1"/>
  <c r="I695" i="7"/>
  <c r="A695" i="7" s="1"/>
  <c r="I694" i="7"/>
  <c r="A694" i="7" s="1"/>
  <c r="I693" i="7"/>
  <c r="A693" i="7" s="1"/>
  <c r="I692" i="7"/>
  <c r="A692" i="7" s="1"/>
  <c r="I691" i="7"/>
  <c r="A691" i="7" s="1"/>
  <c r="I690" i="7"/>
  <c r="A690" i="7" s="1"/>
  <c r="I689" i="7"/>
  <c r="A689" i="7" s="1"/>
  <c r="I688" i="7"/>
  <c r="A688" i="7" s="1"/>
  <c r="I687" i="7"/>
  <c r="A687" i="7" s="1"/>
  <c r="I686" i="7"/>
  <c r="A686" i="7" s="1"/>
  <c r="I685" i="7"/>
  <c r="A685" i="7" s="1"/>
  <c r="I684" i="7"/>
  <c r="A684" i="7" s="1"/>
  <c r="I683" i="7"/>
  <c r="A683" i="7" s="1"/>
  <c r="I682" i="7"/>
  <c r="A682" i="7" s="1"/>
  <c r="I681" i="7"/>
  <c r="A681" i="7" s="1"/>
  <c r="I680" i="7"/>
  <c r="A680" i="7" s="1"/>
  <c r="I679" i="7"/>
  <c r="A679" i="7" s="1"/>
  <c r="I678" i="7"/>
  <c r="A678" i="7" s="1"/>
  <c r="I677" i="7"/>
  <c r="A677" i="7" s="1"/>
  <c r="I676" i="7"/>
  <c r="A676" i="7" s="1"/>
  <c r="I675" i="7"/>
  <c r="A675" i="7" s="1"/>
  <c r="I674" i="7"/>
  <c r="A674" i="7" s="1"/>
  <c r="I673" i="7"/>
  <c r="A673" i="7" s="1"/>
  <c r="I672" i="7"/>
  <c r="A672" i="7" s="1"/>
  <c r="I671" i="7"/>
  <c r="A671" i="7" s="1"/>
  <c r="I670" i="7"/>
  <c r="A670" i="7" s="1"/>
  <c r="I669" i="7"/>
  <c r="A669" i="7" s="1"/>
  <c r="I668" i="7"/>
  <c r="A668" i="7" s="1"/>
  <c r="I667" i="7"/>
  <c r="A667" i="7" s="1"/>
  <c r="I666" i="7"/>
  <c r="A666" i="7" s="1"/>
  <c r="I665" i="7"/>
  <c r="A665" i="7" s="1"/>
  <c r="I664" i="7"/>
  <c r="A664" i="7" s="1"/>
  <c r="I663" i="7"/>
  <c r="A663" i="7" s="1"/>
  <c r="I662" i="7"/>
  <c r="A662" i="7" s="1"/>
  <c r="I661" i="7"/>
  <c r="A661" i="7" s="1"/>
  <c r="I660" i="7"/>
  <c r="A660" i="7" s="1"/>
  <c r="I659" i="7"/>
  <c r="A659" i="7" s="1"/>
  <c r="I658" i="7"/>
  <c r="A658" i="7" s="1"/>
  <c r="I657" i="7"/>
  <c r="A657" i="7" s="1"/>
  <c r="I656" i="7"/>
  <c r="A656" i="7" s="1"/>
  <c r="I655" i="7"/>
  <c r="A655" i="7" s="1"/>
  <c r="I654" i="7"/>
  <c r="A654" i="7" s="1"/>
  <c r="I653" i="7"/>
  <c r="A653" i="7" s="1"/>
  <c r="I652" i="7"/>
  <c r="A652" i="7" s="1"/>
  <c r="I651" i="7"/>
  <c r="A651" i="7" s="1"/>
  <c r="I650" i="7"/>
  <c r="A650" i="7" s="1"/>
  <c r="I649" i="7"/>
  <c r="A649" i="7" s="1"/>
  <c r="I648" i="7"/>
  <c r="A648" i="7" s="1"/>
  <c r="I647" i="7"/>
  <c r="A647" i="7" s="1"/>
  <c r="I646" i="7"/>
  <c r="A646" i="7" s="1"/>
  <c r="I645" i="7"/>
  <c r="A645" i="7" s="1"/>
  <c r="I644" i="7"/>
  <c r="A644" i="7" s="1"/>
  <c r="I643" i="7"/>
  <c r="A643" i="7" s="1"/>
  <c r="I642" i="7"/>
  <c r="A642" i="7" s="1"/>
  <c r="I641" i="7"/>
  <c r="A641" i="7" s="1"/>
  <c r="I640" i="7"/>
  <c r="A640" i="7" s="1"/>
  <c r="I639" i="7"/>
  <c r="A639" i="7" s="1"/>
  <c r="I638" i="7"/>
  <c r="A638" i="7" s="1"/>
  <c r="I637" i="7"/>
  <c r="A637" i="7" s="1"/>
  <c r="I636" i="7"/>
  <c r="A636" i="7" s="1"/>
  <c r="I635" i="7"/>
  <c r="A635" i="7" s="1"/>
  <c r="I634" i="7"/>
  <c r="A634" i="7" s="1"/>
  <c r="I633" i="7"/>
  <c r="A633" i="7" s="1"/>
  <c r="I632" i="7"/>
  <c r="A632" i="7" s="1"/>
  <c r="I631" i="7"/>
  <c r="A631" i="7" s="1"/>
  <c r="I630" i="7"/>
  <c r="A630" i="7" s="1"/>
  <c r="I629" i="7"/>
  <c r="A629" i="7" s="1"/>
  <c r="I628" i="7"/>
  <c r="A628" i="7" s="1"/>
  <c r="I627" i="7"/>
  <c r="A627" i="7" s="1"/>
  <c r="I626" i="7"/>
  <c r="A626" i="7" s="1"/>
  <c r="I625" i="7"/>
  <c r="A625" i="7" s="1"/>
  <c r="I624" i="7"/>
  <c r="A624" i="7" s="1"/>
  <c r="I623" i="7"/>
  <c r="A623" i="7" s="1"/>
  <c r="I622" i="7"/>
  <c r="A622" i="7" s="1"/>
  <c r="I621" i="7"/>
  <c r="A621" i="7" s="1"/>
  <c r="I620" i="7"/>
  <c r="A620" i="7" s="1"/>
  <c r="I619" i="7"/>
  <c r="A619" i="7" s="1"/>
  <c r="I618" i="7"/>
  <c r="A618" i="7" s="1"/>
  <c r="I617" i="7"/>
  <c r="A617" i="7" s="1"/>
  <c r="I616" i="7"/>
  <c r="A616" i="7" s="1"/>
  <c r="I615" i="7"/>
  <c r="A615" i="7" s="1"/>
  <c r="I614" i="7"/>
  <c r="A614" i="7" s="1"/>
  <c r="I613" i="7"/>
  <c r="A613" i="7" s="1"/>
  <c r="I612" i="7"/>
  <c r="A612" i="7" s="1"/>
  <c r="I611" i="7"/>
  <c r="A611" i="7" s="1"/>
  <c r="I610" i="7"/>
  <c r="A610" i="7" s="1"/>
  <c r="I609" i="7"/>
  <c r="A609" i="7" s="1"/>
  <c r="I608" i="7"/>
  <c r="A608" i="7" s="1"/>
  <c r="I607" i="7"/>
  <c r="A607" i="7" s="1"/>
  <c r="I606" i="7"/>
  <c r="A606" i="7" s="1"/>
  <c r="I605" i="7"/>
  <c r="A605" i="7" s="1"/>
  <c r="I604" i="7"/>
  <c r="A604" i="7" s="1"/>
  <c r="I603" i="7"/>
  <c r="A603" i="7" s="1"/>
  <c r="I602" i="7"/>
  <c r="A602" i="7" s="1"/>
  <c r="I601" i="7"/>
  <c r="A601" i="7" s="1"/>
  <c r="I600" i="7"/>
  <c r="A600" i="7" s="1"/>
  <c r="I599" i="7"/>
  <c r="A599" i="7" s="1"/>
  <c r="I598" i="7"/>
  <c r="A598" i="7" s="1"/>
  <c r="I597" i="7"/>
  <c r="A597" i="7" s="1"/>
  <c r="I596" i="7"/>
  <c r="A596" i="7" s="1"/>
  <c r="I595" i="7"/>
  <c r="A595" i="7" s="1"/>
  <c r="I594" i="7"/>
  <c r="A594" i="7" s="1"/>
  <c r="I593" i="7"/>
  <c r="A593" i="7" s="1"/>
  <c r="I592" i="7"/>
  <c r="A592" i="7" s="1"/>
  <c r="I591" i="7"/>
  <c r="A591" i="7" s="1"/>
  <c r="I590" i="7"/>
  <c r="A590" i="7" s="1"/>
  <c r="I589" i="7"/>
  <c r="A589" i="7" s="1"/>
  <c r="I588" i="7"/>
  <c r="A588" i="7" s="1"/>
  <c r="I587" i="7"/>
  <c r="A587" i="7" s="1"/>
  <c r="I586" i="7"/>
  <c r="A586" i="7" s="1"/>
  <c r="I585" i="7"/>
  <c r="A585" i="7" s="1"/>
  <c r="I584" i="7"/>
  <c r="A584" i="7" s="1"/>
  <c r="I583" i="7"/>
  <c r="A583" i="7" s="1"/>
  <c r="I582" i="7"/>
  <c r="A582" i="7" s="1"/>
  <c r="I581" i="7"/>
  <c r="A581" i="7" s="1"/>
  <c r="I580" i="7"/>
  <c r="A580" i="7" s="1"/>
  <c r="I579" i="7"/>
  <c r="A579" i="7" s="1"/>
  <c r="I578" i="7"/>
  <c r="A578" i="7" s="1"/>
  <c r="I577" i="7"/>
  <c r="A577" i="7" s="1"/>
  <c r="I576" i="7"/>
  <c r="A576" i="7" s="1"/>
  <c r="I575" i="7"/>
  <c r="A575" i="7" s="1"/>
  <c r="I574" i="7"/>
  <c r="A574" i="7" s="1"/>
  <c r="I573" i="7"/>
  <c r="A573" i="7" s="1"/>
  <c r="I572" i="7"/>
  <c r="A572" i="7" s="1"/>
  <c r="I571" i="7"/>
  <c r="A571" i="7" s="1"/>
  <c r="I570" i="7"/>
  <c r="A570" i="7" s="1"/>
  <c r="I569" i="7"/>
  <c r="A569" i="7" s="1"/>
  <c r="I568" i="7"/>
  <c r="A568" i="7" s="1"/>
  <c r="I567" i="7"/>
  <c r="A567" i="7" s="1"/>
  <c r="I566" i="7"/>
  <c r="A566" i="7" s="1"/>
  <c r="I565" i="7"/>
  <c r="A565" i="7" s="1"/>
  <c r="I564" i="7"/>
  <c r="A564" i="7" s="1"/>
  <c r="I563" i="7"/>
  <c r="A563" i="7" s="1"/>
  <c r="I562" i="7"/>
  <c r="A562" i="7" s="1"/>
  <c r="I561" i="7"/>
  <c r="A561" i="7" s="1"/>
  <c r="I560" i="7"/>
  <c r="A560" i="7" s="1"/>
  <c r="I559" i="7"/>
  <c r="A559" i="7" s="1"/>
  <c r="I558" i="7"/>
  <c r="A558" i="7" s="1"/>
  <c r="I557" i="7"/>
  <c r="A557" i="7" s="1"/>
  <c r="I556" i="7"/>
  <c r="A556" i="7" s="1"/>
  <c r="I555" i="7"/>
  <c r="A555" i="7" s="1"/>
  <c r="I554" i="7"/>
  <c r="A554" i="7" s="1"/>
  <c r="I553" i="7"/>
  <c r="A553" i="7" s="1"/>
  <c r="I552" i="7"/>
  <c r="A552" i="7" s="1"/>
  <c r="I551" i="7"/>
  <c r="A551" i="7" s="1"/>
  <c r="I550" i="7"/>
  <c r="A550" i="7" s="1"/>
  <c r="I549" i="7"/>
  <c r="A549" i="7" s="1"/>
  <c r="I548" i="7"/>
  <c r="A548" i="7" s="1"/>
  <c r="I547" i="7"/>
  <c r="A547" i="7" s="1"/>
  <c r="I546" i="7"/>
  <c r="A546" i="7" s="1"/>
  <c r="I545" i="7"/>
  <c r="A545" i="7" s="1"/>
  <c r="I544" i="7"/>
  <c r="A544" i="7" s="1"/>
  <c r="I543" i="7"/>
  <c r="A543" i="7" s="1"/>
  <c r="I542" i="7"/>
  <c r="A542" i="7" s="1"/>
  <c r="I541" i="7"/>
  <c r="A541" i="7" s="1"/>
  <c r="I540" i="7"/>
  <c r="A540" i="7" s="1"/>
  <c r="I539" i="7"/>
  <c r="A539" i="7" s="1"/>
  <c r="I538" i="7"/>
  <c r="A538" i="7" s="1"/>
  <c r="I537" i="7"/>
  <c r="A537" i="7" s="1"/>
  <c r="I536" i="7"/>
  <c r="A536" i="7" s="1"/>
  <c r="I535" i="7"/>
  <c r="A535" i="7" s="1"/>
  <c r="I534" i="7"/>
  <c r="A534" i="7" s="1"/>
  <c r="I533" i="7"/>
  <c r="A533" i="7" s="1"/>
  <c r="I532" i="7"/>
  <c r="A532" i="7" s="1"/>
  <c r="I531" i="7"/>
  <c r="A531" i="7" s="1"/>
  <c r="I530" i="7"/>
  <c r="A530" i="7" s="1"/>
  <c r="I529" i="7"/>
  <c r="A529" i="7" s="1"/>
  <c r="I528" i="7"/>
  <c r="A528" i="7" s="1"/>
  <c r="I527" i="7"/>
  <c r="A527" i="7" s="1"/>
  <c r="I526" i="7"/>
  <c r="A526" i="7" s="1"/>
  <c r="I525" i="7"/>
  <c r="A525" i="7" s="1"/>
  <c r="I524" i="7"/>
  <c r="A524" i="7" s="1"/>
  <c r="I523" i="7"/>
  <c r="A523" i="7" s="1"/>
  <c r="I522" i="7"/>
  <c r="A522" i="7" s="1"/>
  <c r="I521" i="7"/>
  <c r="A521" i="7" s="1"/>
  <c r="I520" i="7"/>
  <c r="A520" i="7" s="1"/>
  <c r="I519" i="7"/>
  <c r="A519" i="7" s="1"/>
  <c r="I518" i="7"/>
  <c r="A518" i="7" s="1"/>
  <c r="I517" i="7"/>
  <c r="A517" i="7" s="1"/>
  <c r="I516" i="7"/>
  <c r="A516" i="7" s="1"/>
  <c r="I515" i="7"/>
  <c r="A515" i="7" s="1"/>
  <c r="I514" i="7"/>
  <c r="A514" i="7" s="1"/>
  <c r="I513" i="7"/>
  <c r="A513" i="7" s="1"/>
  <c r="I512" i="7"/>
  <c r="A512" i="7" s="1"/>
  <c r="I511" i="7"/>
  <c r="A511" i="7" s="1"/>
  <c r="I510" i="7"/>
  <c r="A510" i="7" s="1"/>
  <c r="I509" i="7"/>
  <c r="A509" i="7" s="1"/>
  <c r="I508" i="7"/>
  <c r="A508" i="7" s="1"/>
  <c r="I507" i="7"/>
  <c r="A507" i="7" s="1"/>
  <c r="I506" i="7"/>
  <c r="A506" i="7" s="1"/>
  <c r="I505" i="7"/>
  <c r="A505" i="7" s="1"/>
  <c r="I504" i="7"/>
  <c r="A504" i="7" s="1"/>
  <c r="I503" i="7"/>
  <c r="A503" i="7" s="1"/>
  <c r="I502" i="7"/>
  <c r="A502" i="7" s="1"/>
  <c r="I501" i="7"/>
  <c r="A501" i="7" s="1"/>
  <c r="I500" i="7"/>
  <c r="A500" i="7" s="1"/>
  <c r="I499" i="7"/>
  <c r="A499" i="7" s="1"/>
  <c r="I498" i="7"/>
  <c r="A498" i="7" s="1"/>
  <c r="I497" i="7"/>
  <c r="A497" i="7" s="1"/>
  <c r="I496" i="7"/>
  <c r="A496" i="7" s="1"/>
  <c r="I495" i="7"/>
  <c r="A495" i="7" s="1"/>
  <c r="I494" i="7"/>
  <c r="A494" i="7" s="1"/>
  <c r="I493" i="7"/>
  <c r="A493" i="7" s="1"/>
  <c r="I492" i="7"/>
  <c r="A492" i="7" s="1"/>
  <c r="I491" i="7"/>
  <c r="A491" i="7" s="1"/>
  <c r="I490" i="7"/>
  <c r="A490" i="7" s="1"/>
  <c r="I489" i="7"/>
  <c r="A489" i="7" s="1"/>
  <c r="I488" i="7"/>
  <c r="A488" i="7" s="1"/>
  <c r="I487" i="7"/>
  <c r="A487" i="7" s="1"/>
  <c r="I486" i="7"/>
  <c r="A486" i="7" s="1"/>
  <c r="I485" i="7"/>
  <c r="A485" i="7" s="1"/>
  <c r="I484" i="7"/>
  <c r="A484" i="7" s="1"/>
  <c r="I483" i="7"/>
  <c r="A483" i="7" s="1"/>
  <c r="I482" i="7"/>
  <c r="A482" i="7" s="1"/>
  <c r="I481" i="7"/>
  <c r="A481" i="7" s="1"/>
  <c r="I480" i="7"/>
  <c r="A480" i="7" s="1"/>
  <c r="I479" i="7"/>
  <c r="A479" i="7" s="1"/>
  <c r="I478" i="7"/>
  <c r="A478" i="7" s="1"/>
  <c r="I477" i="7"/>
  <c r="A477" i="7" s="1"/>
  <c r="I476" i="7"/>
  <c r="A476" i="7" s="1"/>
  <c r="I475" i="7"/>
  <c r="A475" i="7" s="1"/>
  <c r="I474" i="7"/>
  <c r="A474" i="7" s="1"/>
  <c r="I473" i="7"/>
  <c r="A473" i="7" s="1"/>
  <c r="I472" i="7"/>
  <c r="A472" i="7" s="1"/>
  <c r="I471" i="7"/>
  <c r="A471" i="7" s="1"/>
  <c r="I470" i="7"/>
  <c r="A470" i="7" s="1"/>
  <c r="I469" i="7"/>
  <c r="A469" i="7" s="1"/>
  <c r="I468" i="7"/>
  <c r="A468" i="7" s="1"/>
  <c r="I467" i="7"/>
  <c r="A467" i="7" s="1"/>
  <c r="I466" i="7"/>
  <c r="A466" i="7" s="1"/>
  <c r="I465" i="7"/>
  <c r="A465" i="7" s="1"/>
  <c r="I464" i="7"/>
  <c r="A464" i="7" s="1"/>
  <c r="I463" i="7"/>
  <c r="A463" i="7" s="1"/>
  <c r="D463" i="7" s="1"/>
  <c r="I462" i="7"/>
  <c r="A462" i="7" s="1"/>
  <c r="I461" i="7"/>
  <c r="A461" i="7" s="1"/>
  <c r="I460" i="7"/>
  <c r="A460" i="7" s="1"/>
  <c r="I459" i="7"/>
  <c r="A459" i="7" s="1"/>
  <c r="I458" i="7"/>
  <c r="A458" i="7" s="1"/>
  <c r="I457" i="7"/>
  <c r="A457" i="7" s="1"/>
  <c r="I456" i="7"/>
  <c r="A456" i="7" s="1"/>
  <c r="I455" i="7"/>
  <c r="A455" i="7" s="1"/>
  <c r="I454" i="7"/>
  <c r="A454" i="7" s="1"/>
  <c r="I453" i="7"/>
  <c r="A453" i="7" s="1"/>
  <c r="I452" i="7"/>
  <c r="A452" i="7" s="1"/>
  <c r="I451" i="7"/>
  <c r="A451" i="7" s="1"/>
  <c r="I450" i="7"/>
  <c r="A450" i="7" s="1"/>
  <c r="I449" i="7"/>
  <c r="A449" i="7" s="1"/>
  <c r="I448" i="7"/>
  <c r="A448" i="7" s="1"/>
  <c r="I447" i="7"/>
  <c r="A447" i="7" s="1"/>
  <c r="D447" i="7" s="1"/>
  <c r="I446" i="7"/>
  <c r="A446" i="7" s="1"/>
  <c r="I445" i="7"/>
  <c r="A445" i="7" s="1"/>
  <c r="I444" i="7"/>
  <c r="A444" i="7" s="1"/>
  <c r="I443" i="7"/>
  <c r="A443" i="7" s="1"/>
  <c r="I442" i="7"/>
  <c r="A442" i="7" s="1"/>
  <c r="I441" i="7"/>
  <c r="A441" i="7" s="1"/>
  <c r="I440" i="7"/>
  <c r="A440" i="7" s="1"/>
  <c r="I439" i="7"/>
  <c r="A439" i="7" s="1"/>
  <c r="I438" i="7"/>
  <c r="A438" i="7" s="1"/>
  <c r="I437" i="7"/>
  <c r="A437" i="7" s="1"/>
  <c r="I436" i="7"/>
  <c r="A436" i="7" s="1"/>
  <c r="I435" i="7"/>
  <c r="A435" i="7" s="1"/>
  <c r="I434" i="7"/>
  <c r="A434" i="7" s="1"/>
  <c r="I433" i="7"/>
  <c r="A433" i="7" s="1"/>
  <c r="I432" i="7"/>
  <c r="A432" i="7" s="1"/>
  <c r="I431" i="7"/>
  <c r="A431" i="7" s="1"/>
  <c r="D431" i="7" s="1"/>
  <c r="I430" i="7"/>
  <c r="A430" i="7" s="1"/>
  <c r="I429" i="7"/>
  <c r="A429" i="7" s="1"/>
  <c r="I428" i="7"/>
  <c r="A428" i="7" s="1"/>
  <c r="I427" i="7"/>
  <c r="A427" i="7" s="1"/>
  <c r="I426" i="7"/>
  <c r="A426" i="7" s="1"/>
  <c r="I425" i="7"/>
  <c r="A425" i="7" s="1"/>
  <c r="I424" i="7"/>
  <c r="A424" i="7" s="1"/>
  <c r="I423" i="7"/>
  <c r="A423" i="7" s="1"/>
  <c r="I422" i="7"/>
  <c r="A422" i="7" s="1"/>
  <c r="I421" i="7"/>
  <c r="A421" i="7" s="1"/>
  <c r="I420" i="7"/>
  <c r="A420" i="7" s="1"/>
  <c r="I419" i="7"/>
  <c r="A419" i="7" s="1"/>
  <c r="I418" i="7"/>
  <c r="A418" i="7" s="1"/>
  <c r="I417" i="7"/>
  <c r="A417" i="7" s="1"/>
  <c r="I416" i="7"/>
  <c r="A416" i="7" s="1"/>
  <c r="I415" i="7"/>
  <c r="A415" i="7" s="1"/>
  <c r="I414" i="7"/>
  <c r="A414" i="7" s="1"/>
  <c r="I413" i="7"/>
  <c r="A413" i="7" s="1"/>
  <c r="I412" i="7"/>
  <c r="A412" i="7" s="1"/>
  <c r="I411" i="7"/>
  <c r="A411" i="7" s="1"/>
  <c r="I410" i="7"/>
  <c r="A410" i="7" s="1"/>
  <c r="C410" i="7" s="1"/>
  <c r="I409" i="7"/>
  <c r="A409" i="7" s="1"/>
  <c r="C409" i="7" s="1"/>
  <c r="I408" i="7"/>
  <c r="A408" i="7" s="1"/>
  <c r="I407" i="7"/>
  <c r="A407" i="7" s="1"/>
  <c r="I406" i="7"/>
  <c r="A406" i="7" s="1"/>
  <c r="I405" i="7"/>
  <c r="A405" i="7" s="1"/>
  <c r="I404" i="7"/>
  <c r="A404" i="7" s="1"/>
  <c r="C404" i="7" s="1"/>
  <c r="I403" i="7"/>
  <c r="A403" i="7" s="1"/>
  <c r="I402" i="7"/>
  <c r="A402" i="7" s="1"/>
  <c r="I401" i="7"/>
  <c r="A401" i="7" s="1"/>
  <c r="B401" i="7" s="1"/>
  <c r="I400" i="7"/>
  <c r="A400" i="7" s="1"/>
  <c r="I399" i="7"/>
  <c r="A399" i="7" s="1"/>
  <c r="I398" i="7"/>
  <c r="A398" i="7" s="1"/>
  <c r="I397" i="7"/>
  <c r="A397" i="7" s="1"/>
  <c r="I396" i="7"/>
  <c r="A396" i="7" s="1"/>
  <c r="B396" i="7" s="1"/>
  <c r="I395" i="7"/>
  <c r="A395" i="7" s="1"/>
  <c r="I394" i="7"/>
  <c r="A394" i="7" s="1"/>
  <c r="B394" i="7" s="1"/>
  <c r="I393" i="7"/>
  <c r="A393" i="7" s="1"/>
  <c r="B393" i="7" s="1"/>
  <c r="I392" i="7"/>
  <c r="A392" i="7" s="1"/>
  <c r="I391" i="7"/>
  <c r="A391" i="7" s="1"/>
  <c r="I390" i="7"/>
  <c r="A390" i="7" s="1"/>
  <c r="I389" i="7"/>
  <c r="A389" i="7" s="1"/>
  <c r="I388" i="7"/>
  <c r="A388" i="7" s="1"/>
  <c r="D388" i="7" s="1"/>
  <c r="I387" i="7"/>
  <c r="A387" i="7" s="1"/>
  <c r="I386" i="7"/>
  <c r="A386" i="7" s="1"/>
  <c r="C386" i="7" s="1"/>
  <c r="I385" i="7"/>
  <c r="A385" i="7" s="1"/>
  <c r="D385" i="7" s="1"/>
  <c r="I384" i="7"/>
  <c r="A384" i="7" s="1"/>
  <c r="I383" i="7"/>
  <c r="A383" i="7" s="1"/>
  <c r="I382" i="7"/>
  <c r="A382" i="7" s="1"/>
  <c r="I381" i="7"/>
  <c r="A381" i="7" s="1"/>
  <c r="I380" i="7"/>
  <c r="A380" i="7" s="1"/>
  <c r="B380" i="7" s="1"/>
  <c r="I379" i="7"/>
  <c r="A379" i="7" s="1"/>
  <c r="I378" i="7"/>
  <c r="A378" i="7" s="1"/>
  <c r="I377" i="7"/>
  <c r="A377" i="7" s="1"/>
  <c r="C377" i="7" s="1"/>
  <c r="I376" i="7"/>
  <c r="A376" i="7" s="1"/>
  <c r="I375" i="7"/>
  <c r="A375" i="7" s="1"/>
  <c r="I374" i="7"/>
  <c r="A374" i="7" s="1"/>
  <c r="I373" i="7"/>
  <c r="A373" i="7" s="1"/>
  <c r="I372" i="7"/>
  <c r="A372" i="7" s="1"/>
  <c r="D372" i="7" s="1"/>
  <c r="I371" i="7"/>
  <c r="A371" i="7" s="1"/>
  <c r="I370" i="7"/>
  <c r="A370" i="7" s="1"/>
  <c r="C370" i="7" s="1"/>
  <c r="I369" i="7"/>
  <c r="A369" i="7" s="1"/>
  <c r="C369" i="7" s="1"/>
  <c r="I368" i="7"/>
  <c r="A368" i="7" s="1"/>
  <c r="I367" i="7"/>
  <c r="A367" i="7" s="1"/>
  <c r="I366" i="7"/>
  <c r="A366" i="7" s="1"/>
  <c r="I365" i="7"/>
  <c r="A365" i="7" s="1"/>
  <c r="I364" i="7"/>
  <c r="A364" i="7" s="1"/>
  <c r="B364" i="7" s="1"/>
  <c r="I363" i="7"/>
  <c r="A363" i="7" s="1"/>
  <c r="I362" i="7"/>
  <c r="A362" i="7" s="1"/>
  <c r="C362" i="7" s="1"/>
  <c r="I361" i="7"/>
  <c r="A361" i="7" s="1"/>
  <c r="I360" i="7"/>
  <c r="A360" i="7" s="1"/>
  <c r="I359" i="7"/>
  <c r="A359" i="7" s="1"/>
  <c r="I358" i="7"/>
  <c r="A358" i="7" s="1"/>
  <c r="I357" i="7"/>
  <c r="A357" i="7" s="1"/>
  <c r="I356" i="7"/>
  <c r="A356" i="7" s="1"/>
  <c r="D356" i="7" s="1"/>
  <c r="I355" i="7"/>
  <c r="A355" i="7" s="1"/>
  <c r="I354" i="7"/>
  <c r="A354" i="7" s="1"/>
  <c r="C354" i="7" s="1"/>
  <c r="I353" i="7"/>
  <c r="A353" i="7" s="1"/>
  <c r="B353" i="7" s="1"/>
  <c r="I352" i="7"/>
  <c r="A352" i="7" s="1"/>
  <c r="I351" i="7"/>
  <c r="A351" i="7" s="1"/>
  <c r="I350" i="7"/>
  <c r="A350" i="7" s="1"/>
  <c r="I349" i="7"/>
  <c r="A349" i="7" s="1"/>
  <c r="I348" i="7"/>
  <c r="A348" i="7" s="1"/>
  <c r="C348" i="7" s="1"/>
  <c r="I347" i="7"/>
  <c r="A347" i="7" s="1"/>
  <c r="I346" i="7"/>
  <c r="A346" i="7" s="1"/>
  <c r="I345" i="7"/>
  <c r="A345" i="7" s="1"/>
  <c r="B345" i="7" s="1"/>
  <c r="I344" i="7"/>
  <c r="A344" i="7" s="1"/>
  <c r="I343" i="7"/>
  <c r="A343" i="7" s="1"/>
  <c r="I342" i="7"/>
  <c r="A342" i="7" s="1"/>
  <c r="I341" i="7"/>
  <c r="A341" i="7" s="1"/>
  <c r="I340" i="7"/>
  <c r="A340" i="7" s="1"/>
  <c r="C340" i="7" s="1"/>
  <c r="I339" i="7"/>
  <c r="A339" i="7" s="1"/>
  <c r="I338" i="7"/>
  <c r="A338" i="7" s="1"/>
  <c r="B338" i="7" s="1"/>
  <c r="I337" i="7"/>
  <c r="A337" i="7" s="1"/>
  <c r="B337" i="7" s="1"/>
  <c r="I336" i="7"/>
  <c r="A336" i="7" s="1"/>
  <c r="I335" i="7"/>
  <c r="A335" i="7" s="1"/>
  <c r="I334" i="7"/>
  <c r="A334" i="7" s="1"/>
  <c r="I333" i="7"/>
  <c r="A333" i="7" s="1"/>
  <c r="I332" i="7"/>
  <c r="A332" i="7" s="1"/>
  <c r="C332" i="7" s="1"/>
  <c r="I331" i="7"/>
  <c r="A331" i="7" s="1"/>
  <c r="I330" i="7"/>
  <c r="A330" i="7" s="1"/>
  <c r="I329" i="7"/>
  <c r="A329" i="7" s="1"/>
  <c r="B329" i="7" s="1"/>
  <c r="I328" i="7"/>
  <c r="A328" i="7" s="1"/>
  <c r="I327" i="7"/>
  <c r="A327" i="7" s="1"/>
  <c r="I326" i="7"/>
  <c r="A326" i="7" s="1"/>
  <c r="I325" i="7"/>
  <c r="A325" i="7" s="1"/>
  <c r="I324" i="7"/>
  <c r="A324" i="7" s="1"/>
  <c r="D324" i="7" s="1"/>
  <c r="I323" i="7"/>
  <c r="A323" i="7" s="1"/>
  <c r="I322" i="7"/>
  <c r="A322" i="7" s="1"/>
  <c r="B322" i="7" s="1"/>
  <c r="I321" i="7"/>
  <c r="A321" i="7" s="1"/>
  <c r="C321" i="7" s="1"/>
  <c r="I320" i="7"/>
  <c r="A320" i="7" s="1"/>
  <c r="I319" i="7"/>
  <c r="A319" i="7" s="1"/>
  <c r="I318" i="7"/>
  <c r="A318" i="7" s="1"/>
  <c r="I317" i="7"/>
  <c r="A317" i="7" s="1"/>
  <c r="I316" i="7"/>
  <c r="A316" i="7" s="1"/>
  <c r="D316" i="7" s="1"/>
  <c r="I315" i="7"/>
  <c r="A315" i="7" s="1"/>
  <c r="I314" i="7"/>
  <c r="A314" i="7" s="1"/>
  <c r="I313" i="7"/>
  <c r="A313" i="7" s="1"/>
  <c r="C313" i="7" s="1"/>
  <c r="I312" i="7"/>
  <c r="A312" i="7" s="1"/>
  <c r="I311" i="7"/>
  <c r="A311" i="7" s="1"/>
  <c r="I310" i="7"/>
  <c r="A310" i="7" s="1"/>
  <c r="I309" i="7"/>
  <c r="A309" i="7" s="1"/>
  <c r="I308" i="7"/>
  <c r="A308" i="7" s="1"/>
  <c r="D308" i="7" s="1"/>
  <c r="I307" i="7"/>
  <c r="A307" i="7" s="1"/>
  <c r="I306" i="7"/>
  <c r="A306" i="7" s="1"/>
  <c r="I305" i="7"/>
  <c r="A305" i="7" s="1"/>
  <c r="D305" i="7" s="1"/>
  <c r="I304" i="7"/>
  <c r="A304" i="7" s="1"/>
  <c r="I303" i="7"/>
  <c r="A303" i="7" s="1"/>
  <c r="I302" i="7"/>
  <c r="A302" i="7" s="1"/>
  <c r="I301" i="7"/>
  <c r="A301" i="7" s="1"/>
  <c r="I300" i="7"/>
  <c r="A300" i="7" s="1"/>
  <c r="D300" i="7" s="1"/>
  <c r="I299" i="7"/>
  <c r="A299" i="7" s="1"/>
  <c r="I298" i="7"/>
  <c r="A298" i="7" s="1"/>
  <c r="I297" i="7"/>
  <c r="A297" i="7" s="1"/>
  <c r="C297" i="7" s="1"/>
  <c r="I296" i="7"/>
  <c r="A296" i="7" s="1"/>
  <c r="I295" i="7"/>
  <c r="A295" i="7" s="1"/>
  <c r="I294" i="7"/>
  <c r="A294" i="7" s="1"/>
  <c r="I293" i="7"/>
  <c r="A293" i="7" s="1"/>
  <c r="I292" i="7"/>
  <c r="A292" i="7" s="1"/>
  <c r="B292" i="7" s="1"/>
  <c r="I291" i="7"/>
  <c r="A291" i="7" s="1"/>
  <c r="I290" i="7"/>
  <c r="A290" i="7" s="1"/>
  <c r="C290" i="7" s="1"/>
  <c r="I289" i="7"/>
  <c r="A289" i="7" s="1"/>
  <c r="C289" i="7" s="1"/>
  <c r="I288" i="7"/>
  <c r="A288" i="7" s="1"/>
  <c r="I287" i="7"/>
  <c r="A287" i="7" s="1"/>
  <c r="I286" i="7"/>
  <c r="A286" i="7" s="1"/>
  <c r="I285" i="7"/>
  <c r="A285" i="7" s="1"/>
  <c r="I284" i="7"/>
  <c r="A284" i="7" s="1"/>
  <c r="D284" i="7" s="1"/>
  <c r="I283" i="7"/>
  <c r="A283" i="7" s="1"/>
  <c r="I282" i="7"/>
  <c r="A282" i="7" s="1"/>
  <c r="I281" i="7"/>
  <c r="A281" i="7" s="1"/>
  <c r="C281" i="7" s="1"/>
  <c r="I280" i="7"/>
  <c r="A280" i="7" s="1"/>
  <c r="I279" i="7"/>
  <c r="A279" i="7" s="1"/>
  <c r="I278" i="7"/>
  <c r="A278" i="7" s="1"/>
  <c r="I277" i="7"/>
  <c r="A277" i="7" s="1"/>
  <c r="I276" i="7"/>
  <c r="A276" i="7" s="1"/>
  <c r="I275" i="7"/>
  <c r="A275" i="7" s="1"/>
  <c r="I274" i="7"/>
  <c r="A274" i="7" s="1"/>
  <c r="C274" i="7" s="1"/>
  <c r="I273" i="7"/>
  <c r="A273" i="7" s="1"/>
  <c r="C273" i="7" s="1"/>
  <c r="I272" i="7"/>
  <c r="A272" i="7" s="1"/>
  <c r="I271" i="7"/>
  <c r="A271" i="7" s="1"/>
  <c r="I270" i="7"/>
  <c r="A270" i="7" s="1"/>
  <c r="I269" i="7"/>
  <c r="A269" i="7" s="1"/>
  <c r="I268" i="7"/>
  <c r="A268" i="7" s="1"/>
  <c r="B268" i="7" s="1"/>
  <c r="I267" i="7"/>
  <c r="A267" i="7" s="1"/>
  <c r="I266" i="7"/>
  <c r="A266" i="7" s="1"/>
  <c r="C266" i="7" s="1"/>
  <c r="I265" i="7"/>
  <c r="A265" i="7" s="1"/>
  <c r="C265" i="7" s="1"/>
  <c r="I264" i="7"/>
  <c r="A264" i="7" s="1"/>
  <c r="I263" i="7"/>
  <c r="A263" i="7" s="1"/>
  <c r="I262" i="7"/>
  <c r="A262" i="7" s="1"/>
  <c r="I261" i="7"/>
  <c r="A261" i="7" s="1"/>
  <c r="I260" i="7"/>
  <c r="A260" i="7" s="1"/>
  <c r="B260" i="7" s="1"/>
  <c r="I259" i="7"/>
  <c r="A259" i="7" s="1"/>
  <c r="I258" i="7"/>
  <c r="A258" i="7" s="1"/>
  <c r="I257" i="7"/>
  <c r="A257" i="7" s="1"/>
  <c r="C257" i="7" s="1"/>
  <c r="I256" i="7"/>
  <c r="A256" i="7" s="1"/>
  <c r="I255" i="7"/>
  <c r="A255" i="7" s="1"/>
  <c r="I254" i="7"/>
  <c r="A254" i="7" s="1"/>
  <c r="I253" i="7"/>
  <c r="A253" i="7" s="1"/>
  <c r="I252" i="7"/>
  <c r="A252" i="7" s="1"/>
  <c r="C252" i="7" s="1"/>
  <c r="I251" i="7"/>
  <c r="A251" i="7" s="1"/>
  <c r="I250" i="7"/>
  <c r="A250" i="7" s="1"/>
  <c r="I249" i="7"/>
  <c r="A249" i="7" s="1"/>
  <c r="C249" i="7" s="1"/>
  <c r="I248" i="7"/>
  <c r="A248" i="7" s="1"/>
  <c r="I247" i="7"/>
  <c r="A247" i="7" s="1"/>
  <c r="I246" i="7"/>
  <c r="A246" i="7" s="1"/>
  <c r="I245" i="7"/>
  <c r="A245" i="7" s="1"/>
  <c r="I244" i="7"/>
  <c r="A244" i="7" s="1"/>
  <c r="C244" i="7" s="1"/>
  <c r="I243" i="7"/>
  <c r="A243" i="7" s="1"/>
  <c r="I242" i="7"/>
  <c r="A242" i="7" s="1"/>
  <c r="I241" i="7"/>
  <c r="A241" i="7" s="1"/>
  <c r="B241" i="7" s="1"/>
  <c r="I240" i="7"/>
  <c r="A240" i="7" s="1"/>
  <c r="I239" i="7"/>
  <c r="A239" i="7" s="1"/>
  <c r="I238" i="7"/>
  <c r="A238" i="7" s="1"/>
  <c r="I237" i="7"/>
  <c r="A237" i="7" s="1"/>
  <c r="I236" i="7"/>
  <c r="A236" i="7" s="1"/>
  <c r="B236" i="7" s="1"/>
  <c r="I235" i="7"/>
  <c r="A235" i="7" s="1"/>
  <c r="I234" i="7"/>
  <c r="A234" i="7" s="1"/>
  <c r="I233" i="7"/>
  <c r="A233" i="7" s="1"/>
  <c r="D233" i="7" s="1"/>
  <c r="I232" i="7"/>
  <c r="A232" i="7" s="1"/>
  <c r="I231" i="7"/>
  <c r="A231" i="7" s="1"/>
  <c r="I230" i="7"/>
  <c r="A230" i="7" s="1"/>
  <c r="I229" i="7"/>
  <c r="A229" i="7" s="1"/>
  <c r="I228" i="7"/>
  <c r="A228" i="7" s="1"/>
  <c r="C228" i="7" s="1"/>
  <c r="I227" i="7"/>
  <c r="A227" i="7" s="1"/>
  <c r="I226" i="7"/>
  <c r="A226" i="7" s="1"/>
  <c r="I225" i="7"/>
  <c r="A225" i="7" s="1"/>
  <c r="B225" i="7" s="1"/>
  <c r="I224" i="7"/>
  <c r="A224" i="7" s="1"/>
  <c r="I223" i="7"/>
  <c r="A223" i="7" s="1"/>
  <c r="I222" i="7"/>
  <c r="A222" i="7" s="1"/>
  <c r="I221" i="7"/>
  <c r="A221" i="7" s="1"/>
  <c r="I220" i="7"/>
  <c r="A220" i="7" s="1"/>
  <c r="B220" i="7" s="1"/>
  <c r="I219" i="7"/>
  <c r="A219" i="7" s="1"/>
  <c r="I218" i="7"/>
  <c r="A218" i="7" s="1"/>
  <c r="I217" i="7"/>
  <c r="A217" i="7" s="1"/>
  <c r="D217" i="7" s="1"/>
  <c r="I216" i="7"/>
  <c r="A216" i="7" s="1"/>
  <c r="I215" i="7"/>
  <c r="A215" i="7" s="1"/>
  <c r="I214" i="7"/>
  <c r="A214" i="7" s="1"/>
  <c r="I213" i="7"/>
  <c r="A213" i="7" s="1"/>
  <c r="I212" i="7"/>
  <c r="A212" i="7" s="1"/>
  <c r="C212" i="7" s="1"/>
  <c r="I211" i="7"/>
  <c r="A211" i="7" s="1"/>
  <c r="I210" i="7"/>
  <c r="A210" i="7" s="1"/>
  <c r="I209" i="7"/>
  <c r="A209" i="7" s="1"/>
  <c r="B209" i="7" s="1"/>
  <c r="I208" i="7"/>
  <c r="A208" i="7" s="1"/>
  <c r="I207" i="7"/>
  <c r="A207" i="7" s="1"/>
  <c r="I206" i="7"/>
  <c r="A206" i="7" s="1"/>
  <c r="I205" i="7"/>
  <c r="A205" i="7" s="1"/>
  <c r="I204" i="7"/>
  <c r="A204" i="7" s="1"/>
  <c r="C204" i="7" s="1"/>
  <c r="I203" i="7"/>
  <c r="A203" i="7" s="1"/>
  <c r="I202" i="7"/>
  <c r="A202" i="7" s="1"/>
  <c r="I201" i="7"/>
  <c r="A201" i="7" s="1"/>
  <c r="B201" i="7" s="1"/>
  <c r="I200" i="7"/>
  <c r="A200" i="7" s="1"/>
  <c r="I199" i="7"/>
  <c r="A199" i="7" s="1"/>
  <c r="I198" i="7"/>
  <c r="A198" i="7" s="1"/>
  <c r="I197" i="7"/>
  <c r="A197" i="7" s="1"/>
  <c r="I196" i="7"/>
  <c r="A196" i="7" s="1"/>
  <c r="C196" i="7" s="1"/>
  <c r="I195" i="7"/>
  <c r="A195" i="7" s="1"/>
  <c r="I194" i="7"/>
  <c r="A194" i="7" s="1"/>
  <c r="I193" i="7"/>
  <c r="A193" i="7" s="1"/>
  <c r="D193" i="7" s="1"/>
  <c r="I192" i="7"/>
  <c r="A192" i="7" s="1"/>
  <c r="I191" i="7"/>
  <c r="A191" i="7" s="1"/>
  <c r="I190" i="7"/>
  <c r="A190" i="7" s="1"/>
  <c r="I189" i="7"/>
  <c r="A189" i="7" s="1"/>
  <c r="I188" i="7"/>
  <c r="A188" i="7" s="1"/>
  <c r="B188" i="7" s="1"/>
  <c r="I187" i="7"/>
  <c r="A187" i="7" s="1"/>
  <c r="I186" i="7"/>
  <c r="A186" i="7" s="1"/>
  <c r="I185" i="7"/>
  <c r="A185" i="7" s="1"/>
  <c r="C185" i="7" s="1"/>
  <c r="I184" i="7"/>
  <c r="A184" i="7" s="1"/>
  <c r="I183" i="7"/>
  <c r="A183" i="7" s="1"/>
  <c r="I182" i="7"/>
  <c r="A182" i="7" s="1"/>
  <c r="I181" i="7"/>
  <c r="A181" i="7" s="1"/>
  <c r="I180" i="7"/>
  <c r="A180" i="7" s="1"/>
  <c r="C180" i="7" s="1"/>
  <c r="I179" i="7"/>
  <c r="A179" i="7" s="1"/>
  <c r="I178" i="7"/>
  <c r="A178" i="7" s="1"/>
  <c r="I177" i="7"/>
  <c r="A177" i="7" s="1"/>
  <c r="C177" i="7" s="1"/>
  <c r="I176" i="7"/>
  <c r="A176" i="7" s="1"/>
  <c r="I175" i="7"/>
  <c r="A175" i="7" s="1"/>
  <c r="I174" i="7"/>
  <c r="A174" i="7" s="1"/>
  <c r="I173" i="7"/>
  <c r="A173" i="7" s="1"/>
  <c r="I172" i="7"/>
  <c r="A172" i="7" s="1"/>
  <c r="C172" i="7" s="1"/>
  <c r="I171" i="7"/>
  <c r="A171" i="7" s="1"/>
  <c r="I170" i="7"/>
  <c r="A170" i="7" s="1"/>
  <c r="I169" i="7"/>
  <c r="A169" i="7" s="1"/>
  <c r="B169" i="7" s="1"/>
  <c r="I168" i="7"/>
  <c r="A168" i="7" s="1"/>
  <c r="I167" i="7"/>
  <c r="A167" i="7" s="1"/>
  <c r="I166" i="7"/>
  <c r="A166" i="7" s="1"/>
  <c r="I165" i="7"/>
  <c r="A165" i="7" s="1"/>
  <c r="I164" i="7"/>
  <c r="A164" i="7" s="1"/>
  <c r="B164" i="7" s="1"/>
  <c r="I163" i="7"/>
  <c r="A163" i="7" s="1"/>
  <c r="I162" i="7"/>
  <c r="A162" i="7" s="1"/>
  <c r="I161" i="7"/>
  <c r="A161" i="7" s="1"/>
  <c r="I160" i="7"/>
  <c r="A160" i="7" s="1"/>
  <c r="I159" i="7"/>
  <c r="A159" i="7" s="1"/>
  <c r="I158" i="7"/>
  <c r="A158" i="7" s="1"/>
  <c r="I157" i="7"/>
  <c r="A157" i="7" s="1"/>
  <c r="I156" i="7"/>
  <c r="A156" i="7" s="1"/>
  <c r="B156" i="7" s="1"/>
  <c r="I155" i="7"/>
  <c r="A155" i="7" s="1"/>
  <c r="I154" i="7"/>
  <c r="A154" i="7" s="1"/>
  <c r="I153" i="7"/>
  <c r="A153" i="7" s="1"/>
  <c r="D153" i="7" s="1"/>
  <c r="I152" i="7"/>
  <c r="A152" i="7" s="1"/>
  <c r="I151" i="7"/>
  <c r="A151" i="7" s="1"/>
  <c r="I150" i="7"/>
  <c r="A150" i="7" s="1"/>
  <c r="I149" i="7"/>
  <c r="A149" i="7" s="1"/>
  <c r="I148" i="7"/>
  <c r="A148" i="7" s="1"/>
  <c r="C148" i="7" s="1"/>
  <c r="I147" i="7"/>
  <c r="A147" i="7" s="1"/>
  <c r="I146" i="7"/>
  <c r="A146" i="7" s="1"/>
  <c r="I145" i="7"/>
  <c r="A145" i="7" s="1"/>
  <c r="I144" i="7"/>
  <c r="A144" i="7" s="1"/>
  <c r="I143" i="7"/>
  <c r="A143" i="7" s="1"/>
  <c r="I142" i="7"/>
  <c r="A142" i="7" s="1"/>
  <c r="I141" i="7"/>
  <c r="A141" i="7" s="1"/>
  <c r="I140" i="7"/>
  <c r="A140" i="7" s="1"/>
  <c r="B140" i="7" s="1"/>
  <c r="I139" i="7"/>
  <c r="A139" i="7" s="1"/>
  <c r="I138" i="7"/>
  <c r="A138" i="7" s="1"/>
  <c r="I137" i="7"/>
  <c r="A137" i="7" s="1"/>
  <c r="D137" i="7" s="1"/>
  <c r="I136" i="7"/>
  <c r="A136" i="7" s="1"/>
  <c r="I135" i="7"/>
  <c r="A135" i="7" s="1"/>
  <c r="I134" i="7"/>
  <c r="A134" i="7" s="1"/>
  <c r="I133" i="7"/>
  <c r="A133" i="7" s="1"/>
  <c r="I132" i="7"/>
  <c r="A132" i="7" s="1"/>
  <c r="B132" i="7" s="1"/>
  <c r="I131" i="7"/>
  <c r="A131" i="7" s="1"/>
  <c r="I130" i="7"/>
  <c r="A130" i="7" s="1"/>
  <c r="I129" i="7"/>
  <c r="A129" i="7" s="1"/>
  <c r="D129" i="7" s="1"/>
  <c r="I128" i="7"/>
  <c r="A128" i="7" s="1"/>
  <c r="I127" i="7"/>
  <c r="A127" i="7" s="1"/>
  <c r="I126" i="7"/>
  <c r="A126" i="7" s="1"/>
  <c r="I125" i="7"/>
  <c r="A125" i="7" s="1"/>
  <c r="I124" i="7"/>
  <c r="A124" i="7" s="1"/>
  <c r="C124" i="7" s="1"/>
  <c r="I123" i="7"/>
  <c r="A123" i="7" s="1"/>
  <c r="I122" i="7"/>
  <c r="A122" i="7" s="1"/>
  <c r="I121" i="7"/>
  <c r="A121" i="7" s="1"/>
  <c r="C121" i="7" s="1"/>
  <c r="I120" i="7"/>
  <c r="A120" i="7" s="1"/>
  <c r="I119" i="7"/>
  <c r="A119" i="7" s="1"/>
  <c r="I118" i="7"/>
  <c r="A118" i="7" s="1"/>
  <c r="I117" i="7"/>
  <c r="A117" i="7" s="1"/>
  <c r="I116" i="7"/>
  <c r="A116" i="7" s="1"/>
  <c r="C116" i="7" s="1"/>
  <c r="I115" i="7"/>
  <c r="A115" i="7" s="1"/>
  <c r="I114" i="7"/>
  <c r="A114" i="7" s="1"/>
  <c r="I113" i="7"/>
  <c r="A113" i="7" s="1"/>
  <c r="D113" i="7" s="1"/>
  <c r="I112" i="7"/>
  <c r="A112" i="7" s="1"/>
  <c r="I111" i="7"/>
  <c r="A111" i="7" s="1"/>
  <c r="I110" i="7"/>
  <c r="A110" i="7" s="1"/>
  <c r="I109" i="7"/>
  <c r="A109" i="7" s="1"/>
  <c r="I108" i="7"/>
  <c r="A108" i="7" s="1"/>
  <c r="C108" i="7" s="1"/>
  <c r="I107" i="7"/>
  <c r="A107" i="7" s="1"/>
  <c r="I106" i="7"/>
  <c r="A106" i="7" s="1"/>
  <c r="I105" i="7"/>
  <c r="A105" i="7" s="1"/>
  <c r="C105" i="7" s="1"/>
  <c r="I104" i="7"/>
  <c r="A104" i="7" s="1"/>
  <c r="I103" i="7"/>
  <c r="A103" i="7" s="1"/>
  <c r="I102" i="7"/>
  <c r="A102" i="7" s="1"/>
  <c r="C102" i="7" s="1"/>
  <c r="I101" i="7"/>
  <c r="A101" i="7" s="1"/>
  <c r="I100" i="7"/>
  <c r="A100" i="7" s="1"/>
  <c r="B100" i="7" s="1"/>
  <c r="I99" i="7"/>
  <c r="I98" i="7"/>
  <c r="A98" i="7" s="1"/>
  <c r="I97" i="7"/>
  <c r="A97" i="7" s="1"/>
  <c r="B97" i="7" s="1"/>
  <c r="I96" i="7"/>
  <c r="A96" i="7" s="1"/>
  <c r="I95" i="7"/>
  <c r="A95" i="7" s="1"/>
  <c r="I94" i="7"/>
  <c r="A94" i="7" s="1"/>
  <c r="I93" i="7"/>
  <c r="A93" i="7" s="1"/>
  <c r="I92" i="7"/>
  <c r="A92" i="7" s="1"/>
  <c r="B92" i="7" s="1"/>
  <c r="I91" i="7"/>
  <c r="I90" i="7"/>
  <c r="A90" i="7" s="1"/>
  <c r="C90" i="7" s="1"/>
  <c r="I89" i="7"/>
  <c r="A89" i="7" s="1"/>
  <c r="C89" i="7" s="1"/>
  <c r="I88" i="7"/>
  <c r="A88" i="7" s="1"/>
  <c r="I87" i="7"/>
  <c r="A87" i="7" s="1"/>
  <c r="I86" i="7"/>
  <c r="I85" i="7"/>
  <c r="A85" i="7" s="1"/>
  <c r="B85" i="7" s="1"/>
  <c r="I84" i="7"/>
  <c r="A84" i="7" s="1"/>
  <c r="B84" i="7" s="1"/>
  <c r="I83" i="7"/>
  <c r="A83" i="7" s="1"/>
  <c r="I82" i="7"/>
  <c r="A82" i="7" s="1"/>
  <c r="I81" i="7"/>
  <c r="A81" i="7" s="1"/>
  <c r="I80" i="7"/>
  <c r="A80" i="7" s="1"/>
  <c r="B80" i="7" s="1"/>
  <c r="I79" i="7"/>
  <c r="A79" i="7" s="1"/>
  <c r="I78" i="7"/>
  <c r="A78" i="7" s="1"/>
  <c r="I77" i="7"/>
  <c r="A77" i="7" s="1"/>
  <c r="C77" i="7" s="1"/>
  <c r="I76" i="7"/>
  <c r="A76" i="7" s="1"/>
  <c r="C76" i="7" s="1"/>
  <c r="I75" i="7"/>
  <c r="A75" i="7" s="1"/>
  <c r="I74" i="7"/>
  <c r="A74" i="7" s="1"/>
  <c r="I73" i="7"/>
  <c r="A73" i="7" s="1"/>
  <c r="I72" i="7"/>
  <c r="A72" i="7" s="1"/>
  <c r="I71" i="7"/>
  <c r="A71" i="7" s="1"/>
  <c r="I70" i="7"/>
  <c r="A70" i="7" s="1"/>
  <c r="I69" i="7"/>
  <c r="A69" i="7" s="1"/>
  <c r="B69" i="7" s="1"/>
  <c r="I68" i="7"/>
  <c r="A68" i="7" s="1"/>
  <c r="B68" i="7" s="1"/>
  <c r="I67" i="7"/>
  <c r="A67" i="7" s="1"/>
  <c r="I66" i="7"/>
  <c r="A66" i="7" s="1"/>
  <c r="I65" i="7"/>
  <c r="A65" i="7" s="1"/>
  <c r="D65" i="7" s="1"/>
  <c r="I64" i="7"/>
  <c r="A64" i="7" s="1"/>
  <c r="I63" i="7"/>
  <c r="A63" i="7" s="1"/>
  <c r="C63" i="7" s="1"/>
  <c r="I62" i="7"/>
  <c r="I61" i="7"/>
  <c r="I60" i="7"/>
  <c r="A60" i="7" s="1"/>
  <c r="B60" i="7" s="1"/>
  <c r="I59" i="7"/>
  <c r="A59" i="7" s="1"/>
  <c r="I58" i="7"/>
  <c r="A58" i="7" s="1"/>
  <c r="I57" i="7"/>
  <c r="A57" i="7" s="1"/>
  <c r="B57" i="7" s="1"/>
  <c r="I56" i="7"/>
  <c r="A56" i="7" s="1"/>
  <c r="B56" i="7" s="1"/>
  <c r="I55" i="7"/>
  <c r="A55" i="7" s="1"/>
  <c r="I54" i="7"/>
  <c r="A54" i="7" s="1"/>
  <c r="I53" i="7"/>
  <c r="A53" i="7" s="1"/>
  <c r="I52" i="7"/>
  <c r="A52" i="7" s="1"/>
  <c r="B52" i="7" s="1"/>
  <c r="I51" i="7"/>
  <c r="A51" i="7" s="1"/>
  <c r="I50" i="7"/>
  <c r="A50" i="7" s="1"/>
  <c r="I49" i="7"/>
  <c r="A49" i="7" s="1"/>
  <c r="B49" i="7" s="1"/>
  <c r="I48" i="7"/>
  <c r="A48" i="7" s="1"/>
  <c r="I47" i="7"/>
  <c r="A47" i="7" s="1"/>
  <c r="I46" i="7"/>
  <c r="A46" i="7" s="1"/>
  <c r="I45" i="7"/>
  <c r="A45" i="7" s="1"/>
  <c r="I44" i="7"/>
  <c r="A44" i="7" s="1"/>
  <c r="D44" i="7" s="1"/>
  <c r="I43" i="7"/>
  <c r="A43" i="7" s="1"/>
  <c r="I42" i="7"/>
  <c r="A42" i="7" s="1"/>
  <c r="C42" i="7" s="1"/>
  <c r="I41" i="7"/>
  <c r="A41" i="7" s="1"/>
  <c r="D41" i="7" s="1"/>
  <c r="I40" i="7"/>
  <c r="A40" i="7" s="1"/>
  <c r="I39" i="7"/>
  <c r="A39" i="7" s="1"/>
  <c r="I38" i="7"/>
  <c r="A38" i="7" s="1"/>
  <c r="I37" i="7"/>
  <c r="A37" i="7" s="1"/>
  <c r="I36" i="7"/>
  <c r="A36" i="7" s="1"/>
  <c r="D36" i="7" s="1"/>
  <c r="I35" i="7"/>
  <c r="I34" i="7"/>
  <c r="A34" i="7" s="1"/>
  <c r="I33" i="7"/>
  <c r="A33" i="7" s="1"/>
  <c r="B33" i="7" s="1"/>
  <c r="I32" i="7"/>
  <c r="A32" i="7" s="1"/>
  <c r="I31" i="7"/>
  <c r="A31" i="7" s="1"/>
  <c r="I30" i="7"/>
  <c r="A30" i="7" s="1"/>
  <c r="I29" i="7"/>
  <c r="A29" i="7" s="1"/>
  <c r="I28" i="7"/>
  <c r="A28" i="7" s="1"/>
  <c r="D28" i="7" s="1"/>
  <c r="I27" i="7"/>
  <c r="A27" i="7" s="1"/>
  <c r="B27" i="7" s="1"/>
  <c r="I26" i="7"/>
  <c r="A26" i="7" s="1"/>
  <c r="I25" i="7"/>
  <c r="I24" i="7"/>
  <c r="A24" i="7" s="1"/>
  <c r="I23" i="7"/>
  <c r="A23" i="7" s="1"/>
  <c r="I22" i="7"/>
  <c r="A22" i="7" s="1"/>
  <c r="I21" i="7"/>
  <c r="A21" i="7" s="1"/>
  <c r="C21" i="7" s="1"/>
  <c r="I20" i="7"/>
  <c r="A20" i="7" s="1"/>
  <c r="C20" i="7" s="1"/>
  <c r="I19" i="7"/>
  <c r="A19" i="7" s="1"/>
  <c r="C19" i="7" s="1"/>
  <c r="I18" i="7"/>
  <c r="A18" i="7" s="1"/>
  <c r="B18" i="7" s="1"/>
  <c r="I17" i="7"/>
  <c r="A17" i="7" s="1"/>
  <c r="C17" i="7" s="1"/>
  <c r="I16" i="7"/>
  <c r="I15" i="7"/>
  <c r="A15" i="7" s="1"/>
  <c r="I14" i="7"/>
  <c r="A14" i="7" s="1"/>
  <c r="I13" i="7"/>
  <c r="A13" i="7" s="1"/>
  <c r="I12" i="7"/>
  <c r="A12" i="7" s="1"/>
  <c r="C12" i="7" s="1"/>
  <c r="I11" i="7"/>
  <c r="A11" i="7" s="1"/>
  <c r="B11" i="7" s="1"/>
  <c r="I10" i="7"/>
  <c r="A10" i="7" s="1"/>
  <c r="I9" i="7"/>
  <c r="A9" i="7" s="1"/>
  <c r="B9" i="7" s="1"/>
  <c r="I8" i="7"/>
  <c r="A8" i="7" s="1"/>
  <c r="B8" i="7" s="1"/>
  <c r="I7" i="7"/>
  <c r="A7" i="7" s="1"/>
  <c r="B7" i="7" s="1"/>
  <c r="I6" i="7"/>
  <c r="A6" i="7" s="1"/>
  <c r="I5" i="7"/>
  <c r="A5" i="7" s="1"/>
  <c r="B5" i="7" s="1"/>
  <c r="J5" i="7"/>
  <c r="J8" i="7"/>
  <c r="H9" i="7"/>
  <c r="J9" i="7"/>
  <c r="H12" i="7"/>
  <c r="J12" i="7"/>
  <c r="H6" i="7"/>
  <c r="J6" i="7"/>
  <c r="I6" i="1" s="1"/>
  <c r="H7" i="7"/>
  <c r="J7" i="7"/>
  <c r="I7" i="1" s="1"/>
  <c r="H10" i="7"/>
  <c r="J10" i="7"/>
  <c r="H11" i="7"/>
  <c r="J11" i="7"/>
  <c r="H13" i="7"/>
  <c r="J13" i="7"/>
  <c r="I13" i="1" s="1"/>
  <c r="F5" i="7"/>
  <c r="F6" i="7"/>
  <c r="F7" i="7"/>
  <c r="F9" i="7"/>
  <c r="F10" i="7"/>
  <c r="F11" i="7"/>
  <c r="F12" i="7"/>
  <c r="F14" i="7"/>
  <c r="J14" i="7"/>
  <c r="H14" i="7"/>
  <c r="F15" i="7"/>
  <c r="J15" i="7"/>
  <c r="H15" i="7"/>
  <c r="F13" i="7"/>
  <c r="H19" i="7"/>
  <c r="J19" i="7"/>
  <c r="I19" i="1" s="1"/>
  <c r="F19" i="7"/>
  <c r="H20" i="7"/>
  <c r="J20" i="7"/>
  <c r="F20" i="7"/>
  <c r="H21" i="7"/>
  <c r="J21" i="7"/>
  <c r="F21" i="7"/>
  <c r="H22" i="7"/>
  <c r="J22" i="7"/>
  <c r="F22" i="7"/>
  <c r="H23" i="7"/>
  <c r="J23" i="7"/>
  <c r="F23" i="7"/>
  <c r="H27" i="7"/>
  <c r="J27" i="7"/>
  <c r="E27" i="7"/>
  <c r="F27" i="7"/>
  <c r="H28" i="7"/>
  <c r="J28" i="7"/>
  <c r="F28" i="7"/>
  <c r="H33" i="7"/>
  <c r="J33" i="7"/>
  <c r="F33" i="7"/>
  <c r="H34" i="7"/>
  <c r="J34" i="7"/>
  <c r="F34" i="7"/>
  <c r="H37" i="7"/>
  <c r="J37" i="7"/>
  <c r="F37" i="7"/>
  <c r="H39" i="7"/>
  <c r="J39" i="7"/>
  <c r="F39" i="7"/>
  <c r="J40" i="7"/>
  <c r="F40" i="7"/>
  <c r="H41" i="7"/>
  <c r="J41" i="7"/>
  <c r="F41" i="7"/>
  <c r="H42" i="7"/>
  <c r="J42" i="7"/>
  <c r="F42" i="7"/>
  <c r="H44" i="7"/>
  <c r="J44" i="7"/>
  <c r="F44" i="7"/>
  <c r="H45" i="7"/>
  <c r="J45" i="7"/>
  <c r="F45" i="7"/>
  <c r="J48" i="7"/>
  <c r="F48" i="7"/>
  <c r="H50" i="7"/>
  <c r="J50" i="7"/>
  <c r="F50" i="7"/>
  <c r="H51" i="7"/>
  <c r="J51" i="7"/>
  <c r="I51" i="1" s="1"/>
  <c r="F51" i="7"/>
  <c r="H52" i="7"/>
  <c r="J52" i="7"/>
  <c r="I52" i="1" s="1"/>
  <c r="F52" i="7"/>
  <c r="H54" i="7"/>
  <c r="J54" i="7"/>
  <c r="F54" i="7"/>
  <c r="H55" i="7"/>
  <c r="J55" i="7"/>
  <c r="F55" i="7"/>
  <c r="H57" i="7"/>
  <c r="J57" i="7"/>
  <c r="F57" i="7"/>
  <c r="H58" i="7"/>
  <c r="J58" i="7"/>
  <c r="F58" i="7"/>
  <c r="H59" i="7"/>
  <c r="J59" i="7"/>
  <c r="F59" i="7"/>
  <c r="H60" i="7"/>
  <c r="J60" i="7"/>
  <c r="F60" i="7"/>
  <c r="H61" i="7"/>
  <c r="J61" i="7"/>
  <c r="I61" i="1" s="1"/>
  <c r="F61" i="7"/>
  <c r="H63" i="7"/>
  <c r="J63" i="7"/>
  <c r="I63" i="1" s="1"/>
  <c r="F63" i="7"/>
  <c r="H67" i="7"/>
  <c r="J67" i="7"/>
  <c r="F67" i="7"/>
  <c r="H69" i="7"/>
  <c r="J69" i="7"/>
  <c r="F69" i="7"/>
  <c r="H71" i="7"/>
  <c r="J71" i="7"/>
  <c r="F71" i="7"/>
  <c r="J72" i="7"/>
  <c r="F72" i="7"/>
  <c r="H74" i="7"/>
  <c r="J74" i="7"/>
  <c r="F74" i="7"/>
  <c r="H76" i="7"/>
  <c r="J76" i="7"/>
  <c r="F76" i="7"/>
  <c r="H77" i="7"/>
  <c r="J77" i="7"/>
  <c r="F77" i="7"/>
  <c r="H79" i="7"/>
  <c r="J79" i="7"/>
  <c r="F79" i="7"/>
  <c r="H81" i="7"/>
  <c r="J81" i="7"/>
  <c r="F81" i="7"/>
  <c r="H82" i="7"/>
  <c r="J82" i="7"/>
  <c r="F82" i="7"/>
  <c r="H86" i="7"/>
  <c r="J86" i="7"/>
  <c r="F86" i="7"/>
  <c r="H87" i="7"/>
  <c r="J87" i="7"/>
  <c r="I87" i="1" s="1"/>
  <c r="F87" i="7"/>
  <c r="J88" i="7"/>
  <c r="F88" i="7"/>
  <c r="H93" i="7"/>
  <c r="J93" i="7"/>
  <c r="F93" i="7"/>
  <c r="H97" i="7"/>
  <c r="J97" i="7"/>
  <c r="I97" i="1" s="1"/>
  <c r="F97" i="7"/>
  <c r="H98" i="7"/>
  <c r="J98" i="7"/>
  <c r="F98" i="7"/>
  <c r="H101" i="7"/>
  <c r="J101" i="7"/>
  <c r="F101" i="7"/>
  <c r="H103" i="7"/>
  <c r="J103" i="7"/>
  <c r="F103" i="7"/>
  <c r="F8" i="7"/>
  <c r="J16" i="7"/>
  <c r="F16" i="7"/>
  <c r="H17" i="7"/>
  <c r="J17" i="7"/>
  <c r="I17" i="1" s="1"/>
  <c r="F17" i="7"/>
  <c r="H18" i="7"/>
  <c r="J18" i="7"/>
  <c r="I18" i="1" s="1"/>
  <c r="F18" i="7"/>
  <c r="J24" i="7"/>
  <c r="F24" i="7"/>
  <c r="H25" i="7"/>
  <c r="J25" i="7"/>
  <c r="F25" i="7"/>
  <c r="H30" i="7"/>
  <c r="J30" i="7"/>
  <c r="F30" i="7"/>
  <c r="H31" i="7"/>
  <c r="J31" i="7"/>
  <c r="I31" i="1" s="1"/>
  <c r="F31" i="7"/>
  <c r="J32" i="7"/>
  <c r="F32" i="7"/>
  <c r="H35" i="7"/>
  <c r="J35" i="7"/>
  <c r="F35" i="7"/>
  <c r="H36" i="7"/>
  <c r="J36" i="7"/>
  <c r="I36" i="1" s="1"/>
  <c r="F36" i="7"/>
  <c r="H38" i="7"/>
  <c r="J38" i="7"/>
  <c r="I38" i="1" s="1"/>
  <c r="F38" i="7"/>
  <c r="H43" i="7"/>
  <c r="J43" i="7"/>
  <c r="F43" i="7"/>
  <c r="H46" i="7"/>
  <c r="J46" i="7"/>
  <c r="F46" i="7"/>
  <c r="H47" i="7"/>
  <c r="J47" i="7"/>
  <c r="F47" i="7"/>
  <c r="H49" i="7"/>
  <c r="J49" i="7"/>
  <c r="F49" i="7"/>
  <c r="H53" i="7"/>
  <c r="J53" i="7"/>
  <c r="F53" i="7"/>
  <c r="J56" i="7"/>
  <c r="F56" i="7"/>
  <c r="H62" i="7"/>
  <c r="J62" i="7"/>
  <c r="F62" i="7"/>
  <c r="J64" i="7"/>
  <c r="F64" i="7"/>
  <c r="H65" i="7"/>
  <c r="J65" i="7"/>
  <c r="F65" i="7"/>
  <c r="H66" i="7"/>
  <c r="J66" i="7"/>
  <c r="F66" i="7"/>
  <c r="H68" i="7"/>
  <c r="J68" i="7"/>
  <c r="F68" i="7"/>
  <c r="H70" i="7"/>
  <c r="J70" i="7"/>
  <c r="I70" i="1" s="1"/>
  <c r="F70" i="7"/>
  <c r="H73" i="7"/>
  <c r="J73" i="7"/>
  <c r="F73" i="7"/>
  <c r="H75" i="7"/>
  <c r="J75" i="7"/>
  <c r="F75" i="7"/>
  <c r="H78" i="7"/>
  <c r="J78" i="7"/>
  <c r="F78" i="7"/>
  <c r="J80" i="7"/>
  <c r="F80" i="7"/>
  <c r="H83" i="7"/>
  <c r="J83" i="7"/>
  <c r="F83" i="7"/>
  <c r="H84" i="7"/>
  <c r="J84" i="7"/>
  <c r="F84" i="7"/>
  <c r="H85" i="7"/>
  <c r="J85" i="7"/>
  <c r="F85" i="7"/>
  <c r="H89" i="7"/>
  <c r="J89" i="7"/>
  <c r="F89" i="7"/>
  <c r="H90" i="7"/>
  <c r="J90" i="7"/>
  <c r="F90" i="7"/>
  <c r="H91" i="7"/>
  <c r="J91" i="7"/>
  <c r="F91" i="7"/>
  <c r="H92" i="7"/>
  <c r="J92" i="7"/>
  <c r="I92" i="1" s="1"/>
  <c r="F92" i="7"/>
  <c r="H94" i="7"/>
  <c r="J94" i="7"/>
  <c r="I94" i="1" s="1"/>
  <c r="F94" i="7"/>
  <c r="H95" i="7"/>
  <c r="J95" i="7"/>
  <c r="E95" i="7"/>
  <c r="F95" i="7"/>
  <c r="J96" i="7"/>
  <c r="F96" i="7"/>
  <c r="H99" i="7"/>
  <c r="J99" i="7"/>
  <c r="F99" i="7"/>
  <c r="H100" i="7"/>
  <c r="J100" i="7"/>
  <c r="F100" i="7"/>
  <c r="H102" i="7"/>
  <c r="J102" i="7"/>
  <c r="F102" i="7"/>
  <c r="F26" i="7"/>
  <c r="G2003" i="7"/>
  <c r="J2003" i="1"/>
  <c r="AZ25" i="6"/>
  <c r="AZ26" i="6"/>
  <c r="AZ24" i="6"/>
  <c r="AZ23" i="6"/>
  <c r="D2003" i="7"/>
  <c r="J2003" i="7"/>
  <c r="H2003" i="7"/>
  <c r="F2003" i="7"/>
  <c r="J2002" i="7"/>
  <c r="H2002" i="7"/>
  <c r="F2002" i="7"/>
  <c r="J2001" i="7"/>
  <c r="H2001" i="7"/>
  <c r="F2001" i="7"/>
  <c r="J2000" i="7"/>
  <c r="F2000" i="7"/>
  <c r="C1999" i="7"/>
  <c r="J1999" i="7"/>
  <c r="F1999" i="7"/>
  <c r="E1999" i="7"/>
  <c r="B1998" i="7"/>
  <c r="J1998" i="7"/>
  <c r="H1998" i="7"/>
  <c r="F1998" i="7"/>
  <c r="E1998" i="7"/>
  <c r="B1997" i="7"/>
  <c r="D1997" i="7"/>
  <c r="J1997" i="7"/>
  <c r="H1997" i="7"/>
  <c r="F1997" i="7"/>
  <c r="E1997" i="7"/>
  <c r="J1996" i="7"/>
  <c r="H1996" i="7"/>
  <c r="F1996" i="7"/>
  <c r="J1995" i="7"/>
  <c r="H1995" i="7"/>
  <c r="F1995" i="7"/>
  <c r="E1995" i="7"/>
  <c r="J1994" i="7"/>
  <c r="F1994" i="7"/>
  <c r="C1993" i="7"/>
  <c r="J1993" i="7"/>
  <c r="F1993" i="7"/>
  <c r="E1993" i="7"/>
  <c r="J1992" i="7"/>
  <c r="F1992" i="7"/>
  <c r="E1992" i="7"/>
  <c r="J1991" i="7"/>
  <c r="H1991" i="7"/>
  <c r="F1991" i="7"/>
  <c r="E1991" i="7"/>
  <c r="J1990" i="7"/>
  <c r="H1990" i="7"/>
  <c r="F1990" i="7"/>
  <c r="E1990" i="7"/>
  <c r="J1989" i="7"/>
  <c r="H1989" i="7"/>
  <c r="F1989" i="7"/>
  <c r="B1988" i="7"/>
  <c r="J1988" i="7"/>
  <c r="F1988" i="7"/>
  <c r="J1987" i="7"/>
  <c r="H1987" i="7"/>
  <c r="F1987" i="7"/>
  <c r="E1987" i="7"/>
  <c r="J1986" i="7"/>
  <c r="H1986" i="7"/>
  <c r="F1986" i="7"/>
  <c r="J1985" i="7"/>
  <c r="F1985" i="7"/>
  <c r="E1985" i="7"/>
  <c r="J1984" i="7"/>
  <c r="F1984" i="7"/>
  <c r="E1984" i="7"/>
  <c r="C1983" i="7"/>
  <c r="J1983" i="7"/>
  <c r="F1983" i="7"/>
  <c r="E1983" i="7"/>
  <c r="J1982" i="7"/>
  <c r="H1982" i="7"/>
  <c r="F1982" i="7"/>
  <c r="J1981" i="7"/>
  <c r="F1981" i="7"/>
  <c r="E1981" i="7"/>
  <c r="J1980" i="7"/>
  <c r="H1980" i="7"/>
  <c r="F1980" i="7"/>
  <c r="E1980" i="7"/>
  <c r="J1979" i="7"/>
  <c r="H1979" i="7"/>
  <c r="F1979" i="7"/>
  <c r="C1978" i="7"/>
  <c r="B1978" i="7"/>
  <c r="J1978" i="7"/>
  <c r="H1978" i="7"/>
  <c r="F1978" i="7"/>
  <c r="C1977" i="7"/>
  <c r="B1977" i="7"/>
  <c r="J1977" i="7"/>
  <c r="F1977" i="7"/>
  <c r="E1977" i="7"/>
  <c r="J1976" i="7"/>
  <c r="H1976" i="7"/>
  <c r="F1976" i="7"/>
  <c r="C1975" i="7"/>
  <c r="D1975" i="7"/>
  <c r="J1975" i="7"/>
  <c r="H1975" i="7"/>
  <c r="F1975" i="7"/>
  <c r="E1975" i="7"/>
  <c r="C1974" i="7"/>
  <c r="B1974" i="7"/>
  <c r="J1974" i="7"/>
  <c r="F1974" i="7"/>
  <c r="J1973" i="7"/>
  <c r="H1973" i="7"/>
  <c r="F1973" i="7"/>
  <c r="E1973" i="7"/>
  <c r="C1972" i="7"/>
  <c r="J1972" i="7"/>
  <c r="H1972" i="7"/>
  <c r="F1972" i="7"/>
  <c r="E1972" i="7"/>
  <c r="C1971" i="7"/>
  <c r="J1971" i="7"/>
  <c r="H1971" i="7"/>
  <c r="F1971" i="7"/>
  <c r="E1971" i="7"/>
  <c r="J1970" i="7"/>
  <c r="H1970" i="7"/>
  <c r="F1970" i="7"/>
  <c r="C1969" i="7"/>
  <c r="B1969" i="7"/>
  <c r="J1969" i="7"/>
  <c r="F1969" i="7"/>
  <c r="E1969" i="7"/>
  <c r="C1968" i="7"/>
  <c r="J1968" i="7"/>
  <c r="H1968" i="7"/>
  <c r="F1968" i="7"/>
  <c r="J1967" i="7"/>
  <c r="H1967" i="7"/>
  <c r="F1967" i="7"/>
  <c r="J1966" i="7"/>
  <c r="H1966" i="7"/>
  <c r="F1966" i="7"/>
  <c r="J1965" i="7"/>
  <c r="F1965" i="7"/>
  <c r="E1965" i="7"/>
  <c r="J1964" i="7"/>
  <c r="F1964" i="7"/>
  <c r="B1963" i="7"/>
  <c r="J1963" i="7"/>
  <c r="F1963" i="7"/>
  <c r="E1963" i="7"/>
  <c r="J1962" i="7"/>
  <c r="H1962" i="7"/>
  <c r="F1962" i="7"/>
  <c r="C1961" i="7"/>
  <c r="B1961" i="7"/>
  <c r="D1961" i="7"/>
  <c r="J1961" i="7"/>
  <c r="F1961" i="7"/>
  <c r="E1961" i="7"/>
  <c r="J1960" i="7"/>
  <c r="H1960" i="7"/>
  <c r="F1960" i="7"/>
  <c r="E1960" i="7"/>
  <c r="J1959" i="7"/>
  <c r="H1959" i="7"/>
  <c r="F1959" i="7"/>
  <c r="C1958" i="7"/>
  <c r="J1958" i="7"/>
  <c r="F1958" i="7"/>
  <c r="C1957" i="7"/>
  <c r="B1957" i="7"/>
  <c r="J1957" i="7"/>
  <c r="F1957" i="7"/>
  <c r="E1957" i="7"/>
  <c r="J1956" i="7"/>
  <c r="H1956" i="7"/>
  <c r="F1956" i="7"/>
  <c r="E1956" i="7"/>
  <c r="D1955" i="7"/>
  <c r="B1955" i="7"/>
  <c r="J1955" i="7"/>
  <c r="H1955" i="7"/>
  <c r="F1955" i="7"/>
  <c r="B1954" i="7"/>
  <c r="J1954" i="7"/>
  <c r="H1954" i="7"/>
  <c r="F1954" i="7"/>
  <c r="C1953" i="7"/>
  <c r="B1953" i="7"/>
  <c r="D1953" i="7"/>
  <c r="J1953" i="7"/>
  <c r="F1953" i="7"/>
  <c r="E1953" i="7"/>
  <c r="J1952" i="7"/>
  <c r="H1952" i="7"/>
  <c r="F1952" i="7"/>
  <c r="B1951" i="7"/>
  <c r="J1951" i="7"/>
  <c r="H1951" i="7"/>
  <c r="F1951" i="7"/>
  <c r="E1951" i="7"/>
  <c r="B1950" i="7"/>
  <c r="C1950" i="7"/>
  <c r="J1950" i="7"/>
  <c r="H1950" i="7"/>
  <c r="F1950" i="7"/>
  <c r="B1949" i="7"/>
  <c r="D1949" i="7"/>
  <c r="J1949" i="7"/>
  <c r="H1949" i="7"/>
  <c r="F1949" i="7"/>
  <c r="E1949" i="7"/>
  <c r="C1948" i="7"/>
  <c r="B1948" i="7"/>
  <c r="J1948" i="7"/>
  <c r="H1948" i="7"/>
  <c r="F1948" i="7"/>
  <c r="E1948" i="7"/>
  <c r="J1947" i="7"/>
  <c r="H1947" i="7"/>
  <c r="F1947" i="7"/>
  <c r="J1946" i="7"/>
  <c r="H1946" i="7"/>
  <c r="F1946" i="7"/>
  <c r="E1946" i="7"/>
  <c r="D1945" i="7"/>
  <c r="C1945" i="7"/>
  <c r="J1945" i="7"/>
  <c r="H1945" i="7"/>
  <c r="F1945" i="7"/>
  <c r="E1945" i="7"/>
  <c r="B1944" i="7"/>
  <c r="J1944" i="7"/>
  <c r="H1944" i="7"/>
  <c r="F1944" i="7"/>
  <c r="J1943" i="7"/>
  <c r="H1943" i="7"/>
  <c r="F1943" i="7"/>
  <c r="E1943" i="7"/>
  <c r="J1942" i="7"/>
  <c r="H1942" i="7"/>
  <c r="F1942" i="7"/>
  <c r="C1941" i="7"/>
  <c r="B1941" i="7"/>
  <c r="J1941" i="7"/>
  <c r="F1941" i="7"/>
  <c r="E1941" i="7"/>
  <c r="C1940" i="7"/>
  <c r="B1940" i="7"/>
  <c r="J1940" i="7"/>
  <c r="H1940" i="7"/>
  <c r="F1940" i="7"/>
  <c r="E1940" i="7"/>
  <c r="J1939" i="7"/>
  <c r="H1939" i="7"/>
  <c r="F1939" i="7"/>
  <c r="J1938" i="7"/>
  <c r="F1938" i="7"/>
  <c r="J1937" i="7"/>
  <c r="F1937" i="7"/>
  <c r="E1937" i="7"/>
  <c r="J1936" i="7"/>
  <c r="H1936" i="7"/>
  <c r="F1936" i="7"/>
  <c r="B1935" i="7"/>
  <c r="J1935" i="7"/>
  <c r="F1935" i="7"/>
  <c r="E1935" i="7"/>
  <c r="J1934" i="7"/>
  <c r="H1934" i="7"/>
  <c r="F1934" i="7"/>
  <c r="D1933" i="7"/>
  <c r="J1933" i="7"/>
  <c r="F1933" i="7"/>
  <c r="E1933" i="7"/>
  <c r="J1932" i="7"/>
  <c r="H1932" i="7"/>
  <c r="F1932" i="7"/>
  <c r="J1931" i="7"/>
  <c r="H1931" i="7"/>
  <c r="F1931" i="7"/>
  <c r="E1931" i="7"/>
  <c r="B1930" i="7"/>
  <c r="J1930" i="7"/>
  <c r="H1930" i="7"/>
  <c r="F1930" i="7"/>
  <c r="E1930" i="7"/>
  <c r="J1929" i="7"/>
  <c r="F1929" i="7"/>
  <c r="E1929" i="7"/>
  <c r="J1928" i="7"/>
  <c r="H1928" i="7"/>
  <c r="F1928" i="7"/>
  <c r="J1927" i="7"/>
  <c r="F1927" i="7"/>
  <c r="E1927" i="7"/>
  <c r="J1926" i="7"/>
  <c r="F1926" i="7"/>
  <c r="C1925" i="7"/>
  <c r="B1925" i="7"/>
  <c r="J1925" i="7"/>
  <c r="H1925" i="7"/>
  <c r="F1925" i="7"/>
  <c r="E1925" i="7"/>
  <c r="C1924" i="7"/>
  <c r="B1924" i="7"/>
  <c r="J1924" i="7"/>
  <c r="H1924" i="7"/>
  <c r="F1924" i="7"/>
  <c r="J1923" i="7"/>
  <c r="H1923" i="7"/>
  <c r="F1923" i="7"/>
  <c r="J1922" i="7"/>
  <c r="F1922" i="7"/>
  <c r="E1922" i="7"/>
  <c r="J1921" i="7"/>
  <c r="H1921" i="7"/>
  <c r="F1921" i="7"/>
  <c r="J1920" i="7"/>
  <c r="H1920" i="7"/>
  <c r="F1920" i="7"/>
  <c r="E1920" i="7"/>
  <c r="D1919" i="7"/>
  <c r="B1919" i="7"/>
  <c r="J1919" i="7"/>
  <c r="F1919" i="7"/>
  <c r="E1919" i="7"/>
  <c r="B1918" i="7"/>
  <c r="J1918" i="7"/>
  <c r="F1918" i="7"/>
  <c r="E1918" i="7"/>
  <c r="J1917" i="7"/>
  <c r="H1917" i="7"/>
  <c r="F1917" i="7"/>
  <c r="E1917" i="7"/>
  <c r="C1916" i="7"/>
  <c r="J1916" i="7"/>
  <c r="H1916" i="7"/>
  <c r="F1916" i="7"/>
  <c r="D1915" i="7"/>
  <c r="J1915" i="7"/>
  <c r="F1915" i="7"/>
  <c r="E1915" i="7"/>
  <c r="C1914" i="7"/>
  <c r="B1914" i="7"/>
  <c r="J1914" i="7"/>
  <c r="H1914" i="7"/>
  <c r="F1914" i="7"/>
  <c r="C1913" i="7"/>
  <c r="B1913" i="7"/>
  <c r="K1913" i="7" s="1"/>
  <c r="J1913" i="7"/>
  <c r="F1913" i="7"/>
  <c r="E1913" i="7"/>
  <c r="C1912" i="7"/>
  <c r="J1912" i="7"/>
  <c r="H1912" i="7"/>
  <c r="F1912" i="7"/>
  <c r="J1911" i="7"/>
  <c r="H1911" i="7"/>
  <c r="F1911" i="7"/>
  <c r="B1910" i="7"/>
  <c r="C1910" i="7"/>
  <c r="J1910" i="7"/>
  <c r="H1910" i="7"/>
  <c r="F1910" i="7"/>
  <c r="E1910" i="7"/>
  <c r="B1909" i="7"/>
  <c r="J1909" i="7"/>
  <c r="H1909" i="7"/>
  <c r="F1909" i="7"/>
  <c r="E1909" i="7"/>
  <c r="C1908" i="7"/>
  <c r="J1908" i="7"/>
  <c r="H1908" i="7"/>
  <c r="F1908" i="7"/>
  <c r="E1908" i="7"/>
  <c r="J1907" i="7"/>
  <c r="H1907" i="7"/>
  <c r="F1907" i="7"/>
  <c r="J1906" i="7"/>
  <c r="H1906" i="7"/>
  <c r="F1906" i="7"/>
  <c r="E1906" i="7"/>
  <c r="J1905" i="7"/>
  <c r="F1905" i="7"/>
  <c r="E1905" i="7"/>
  <c r="J1904" i="7"/>
  <c r="H1904" i="7"/>
  <c r="F1904" i="7"/>
  <c r="C1903" i="7"/>
  <c r="B1903" i="7"/>
  <c r="J1903" i="7"/>
  <c r="H1903" i="7"/>
  <c r="F1903" i="7"/>
  <c r="C1902" i="7"/>
  <c r="J1902" i="7"/>
  <c r="H1902" i="7"/>
  <c r="F1902" i="7"/>
  <c r="E1902" i="7"/>
  <c r="B1901" i="7"/>
  <c r="J1901" i="7"/>
  <c r="F1901" i="7"/>
  <c r="E1901" i="7"/>
  <c r="J1900" i="7"/>
  <c r="H1900" i="7"/>
  <c r="F1900" i="7"/>
  <c r="J1899" i="7"/>
  <c r="H1899" i="7"/>
  <c r="F1899" i="7"/>
  <c r="J1898" i="7"/>
  <c r="F1898" i="7"/>
  <c r="E1898" i="7"/>
  <c r="J1897" i="7"/>
  <c r="H1897" i="7"/>
  <c r="F1897" i="7"/>
  <c r="J1896" i="7"/>
  <c r="H1896" i="7"/>
  <c r="F1896" i="7"/>
  <c r="D1895" i="7"/>
  <c r="B1895" i="7"/>
  <c r="J1895" i="7"/>
  <c r="F1895" i="7"/>
  <c r="J1894" i="7"/>
  <c r="H1894" i="7"/>
  <c r="F1894" i="7"/>
  <c r="E1894" i="7"/>
  <c r="B1893" i="7"/>
  <c r="J1893" i="7"/>
  <c r="H1893" i="7"/>
  <c r="F1893" i="7"/>
  <c r="E1893" i="7"/>
  <c r="J1892" i="7"/>
  <c r="H1892" i="7"/>
  <c r="F1892" i="7"/>
  <c r="D1891" i="7"/>
  <c r="J1891" i="7"/>
  <c r="H1891" i="7"/>
  <c r="F1891" i="7"/>
  <c r="E1891" i="7"/>
  <c r="B1890" i="7"/>
  <c r="J1890" i="7"/>
  <c r="H1890" i="7"/>
  <c r="F1890" i="7"/>
  <c r="E1890" i="7"/>
  <c r="J1889" i="7"/>
  <c r="H1889" i="7"/>
  <c r="F1889" i="7"/>
  <c r="E1889" i="7"/>
  <c r="J1888" i="7"/>
  <c r="H1888" i="7"/>
  <c r="F1888" i="7"/>
  <c r="J1887" i="7"/>
  <c r="H1887" i="7"/>
  <c r="F1887" i="7"/>
  <c r="B1886" i="7"/>
  <c r="C1886" i="7"/>
  <c r="J1886" i="7"/>
  <c r="F1886" i="7"/>
  <c r="E1886" i="7"/>
  <c r="J1885" i="7"/>
  <c r="H1885" i="7"/>
  <c r="F1885" i="7"/>
  <c r="E1885" i="7"/>
  <c r="C1884" i="7"/>
  <c r="J1884" i="7"/>
  <c r="H1884" i="7"/>
  <c r="F1884" i="7"/>
  <c r="D1883" i="7"/>
  <c r="J1883" i="7"/>
  <c r="F1883" i="7"/>
  <c r="E1883" i="7"/>
  <c r="C1882" i="7"/>
  <c r="B1882" i="7"/>
  <c r="J1882" i="7"/>
  <c r="H1882" i="7"/>
  <c r="F1882" i="7"/>
  <c r="E1882" i="7"/>
  <c r="B1881" i="7"/>
  <c r="D1881" i="7"/>
  <c r="J1881" i="7"/>
  <c r="F1881" i="7"/>
  <c r="E1881" i="7"/>
  <c r="J1880" i="7"/>
  <c r="H1880" i="7"/>
  <c r="F1880" i="7"/>
  <c r="J1879" i="7"/>
  <c r="H1879" i="7"/>
  <c r="F1879" i="7"/>
  <c r="J1878" i="7"/>
  <c r="H1878" i="7"/>
  <c r="F1878" i="7"/>
  <c r="E1878" i="7"/>
  <c r="C1877" i="7"/>
  <c r="B1877" i="7"/>
  <c r="D1877" i="7"/>
  <c r="J1877" i="7"/>
  <c r="H1877" i="7"/>
  <c r="F1877" i="7"/>
  <c r="E1877" i="7"/>
  <c r="B1876" i="7"/>
  <c r="J1876" i="7"/>
  <c r="H1876" i="7"/>
  <c r="F1876" i="7"/>
  <c r="E1876" i="7"/>
  <c r="D1875" i="7"/>
  <c r="J1875" i="7"/>
  <c r="H1875" i="7"/>
  <c r="F1875" i="7"/>
  <c r="E1875" i="7"/>
  <c r="B1874" i="7"/>
  <c r="J1874" i="7"/>
  <c r="H1874" i="7"/>
  <c r="F1874" i="7"/>
  <c r="E1874" i="7"/>
  <c r="J1873" i="7"/>
  <c r="H1873" i="7"/>
  <c r="F1873" i="7"/>
  <c r="E1873" i="7"/>
  <c r="J1872" i="7"/>
  <c r="H1872" i="7"/>
  <c r="F1872" i="7"/>
  <c r="E1872" i="7"/>
  <c r="J1871" i="7"/>
  <c r="H1871" i="7"/>
  <c r="F1871" i="7"/>
  <c r="B1870" i="7"/>
  <c r="J1870" i="7"/>
  <c r="H1870" i="7"/>
  <c r="F1870" i="7"/>
  <c r="E1870" i="7"/>
  <c r="C1869" i="7"/>
  <c r="J1869" i="7"/>
  <c r="H1869" i="7"/>
  <c r="F1869" i="7"/>
  <c r="E1869" i="7"/>
  <c r="C1868" i="7"/>
  <c r="J1868" i="7"/>
  <c r="H1868" i="7"/>
  <c r="F1868" i="7"/>
  <c r="J1867" i="7"/>
  <c r="H1867" i="7"/>
  <c r="F1867" i="7"/>
  <c r="C1866" i="7"/>
  <c r="B1866" i="7"/>
  <c r="J1866" i="7"/>
  <c r="H1866" i="7"/>
  <c r="F1866" i="7"/>
  <c r="C1865" i="7"/>
  <c r="D1865" i="7"/>
  <c r="J1865" i="7"/>
  <c r="H1865" i="7"/>
  <c r="F1865" i="7"/>
  <c r="E1865" i="7"/>
  <c r="J1864" i="7"/>
  <c r="H1864" i="7"/>
  <c r="F1864" i="7"/>
  <c r="E1864" i="7"/>
  <c r="J1863" i="7"/>
  <c r="F1863" i="7"/>
  <c r="J1862" i="7"/>
  <c r="H1862" i="7"/>
  <c r="F1862" i="7"/>
  <c r="E1862" i="7"/>
  <c r="C1861" i="7"/>
  <c r="B1861" i="7"/>
  <c r="D1861" i="7"/>
  <c r="J1861" i="7"/>
  <c r="H1861" i="7"/>
  <c r="F1861" i="7"/>
  <c r="C1860" i="7"/>
  <c r="J1860" i="7"/>
  <c r="H1860" i="7"/>
  <c r="F1860" i="7"/>
  <c r="E1860" i="7"/>
  <c r="J1859" i="7"/>
  <c r="H1859" i="7"/>
  <c r="F1859" i="7"/>
  <c r="E1859" i="7"/>
  <c r="J1858" i="7"/>
  <c r="H1858" i="7"/>
  <c r="F1858" i="7"/>
  <c r="E1858" i="7"/>
  <c r="J1857" i="7"/>
  <c r="H1857" i="7"/>
  <c r="F1857" i="7"/>
  <c r="J1856" i="7"/>
  <c r="H1856" i="7"/>
  <c r="F1856" i="7"/>
  <c r="E1856" i="7"/>
  <c r="C1855" i="7"/>
  <c r="J1855" i="7"/>
  <c r="H1855" i="7"/>
  <c r="F1855" i="7"/>
  <c r="E1855" i="7"/>
  <c r="B1854" i="7"/>
  <c r="C1854" i="7"/>
  <c r="J1854" i="7"/>
  <c r="F1854" i="7"/>
  <c r="E1854" i="7"/>
  <c r="J1853" i="7"/>
  <c r="H1853" i="7"/>
  <c r="F1853" i="7"/>
  <c r="E1853" i="7"/>
  <c r="B1852" i="7"/>
  <c r="J1852" i="7"/>
  <c r="H1852" i="7"/>
  <c r="F1852" i="7"/>
  <c r="C1851" i="7"/>
  <c r="B1851" i="7"/>
  <c r="J1851" i="7"/>
  <c r="H1851" i="7"/>
  <c r="F1851" i="7"/>
  <c r="B1850" i="7"/>
  <c r="C1850" i="7"/>
  <c r="J1850" i="7"/>
  <c r="H1850" i="7"/>
  <c r="F1850" i="7"/>
  <c r="B1849" i="7"/>
  <c r="J1849" i="7"/>
  <c r="H1849" i="7"/>
  <c r="F1849" i="7"/>
  <c r="B1848" i="7"/>
  <c r="J1848" i="7"/>
  <c r="H1848" i="7"/>
  <c r="F1848" i="7"/>
  <c r="B1847" i="7"/>
  <c r="D1847" i="7"/>
  <c r="J1847" i="7"/>
  <c r="F1847" i="7"/>
  <c r="E1847" i="7"/>
  <c r="B1846" i="7"/>
  <c r="J1846" i="7"/>
  <c r="H1846" i="7"/>
  <c r="F1846" i="7"/>
  <c r="E1846" i="7"/>
  <c r="J1845" i="7"/>
  <c r="H1845" i="7"/>
  <c r="F1845" i="7"/>
  <c r="J1844" i="7"/>
  <c r="H1844" i="7"/>
  <c r="F1844" i="7"/>
  <c r="C1843" i="7"/>
  <c r="D1843" i="7"/>
  <c r="J1843" i="7"/>
  <c r="F1843" i="7"/>
  <c r="E1843" i="7"/>
  <c r="B1842" i="7"/>
  <c r="J1842" i="7"/>
  <c r="H1842" i="7"/>
  <c r="F1842" i="7"/>
  <c r="E1842" i="7"/>
  <c r="D1841" i="7"/>
  <c r="J1841" i="7"/>
  <c r="H1841" i="7"/>
  <c r="F1841" i="7"/>
  <c r="E1841" i="7"/>
  <c r="J1840" i="7"/>
  <c r="H1840" i="7"/>
  <c r="F1840" i="7"/>
  <c r="E1840" i="7"/>
  <c r="J1839" i="7"/>
  <c r="H1839" i="7"/>
  <c r="F1839" i="7"/>
  <c r="E1839" i="7"/>
  <c r="J1838" i="7"/>
  <c r="H1838" i="7"/>
  <c r="F1838" i="7"/>
  <c r="C1837" i="7"/>
  <c r="J1837" i="7"/>
  <c r="H1837" i="7"/>
  <c r="F1837" i="7"/>
  <c r="E1837" i="7"/>
  <c r="J1836" i="7"/>
  <c r="H1836" i="7"/>
  <c r="F1836" i="7"/>
  <c r="D1835" i="7"/>
  <c r="B1835" i="7"/>
  <c r="J1835" i="7"/>
  <c r="H1835" i="7"/>
  <c r="F1835" i="7"/>
  <c r="J1834" i="7"/>
  <c r="F1834" i="7"/>
  <c r="E1834" i="7"/>
  <c r="B1833" i="7"/>
  <c r="J1833" i="7"/>
  <c r="H1833" i="7"/>
  <c r="F1833" i="7"/>
  <c r="E1833" i="7"/>
  <c r="J1832" i="7"/>
  <c r="H1832" i="7"/>
  <c r="F1832" i="7"/>
  <c r="E1832" i="7"/>
  <c r="J1831" i="7"/>
  <c r="H1831" i="7"/>
  <c r="F1831" i="7"/>
  <c r="B1830" i="7"/>
  <c r="J1830" i="7"/>
  <c r="H1830" i="7"/>
  <c r="F1830" i="7"/>
  <c r="E1830" i="7"/>
  <c r="C1829" i="7"/>
  <c r="B1829" i="7"/>
  <c r="J1829" i="7"/>
  <c r="F1829" i="7"/>
  <c r="E1829" i="7"/>
  <c r="B1828" i="7"/>
  <c r="J1828" i="7"/>
  <c r="H1828" i="7"/>
  <c r="F1828" i="7"/>
  <c r="E1828" i="7"/>
  <c r="D1827" i="7"/>
  <c r="J1827" i="7"/>
  <c r="H1827" i="7"/>
  <c r="F1827" i="7"/>
  <c r="E1827" i="7"/>
  <c r="B1826" i="7"/>
  <c r="J1826" i="7"/>
  <c r="H1826" i="7"/>
  <c r="F1826" i="7"/>
  <c r="B1825" i="7"/>
  <c r="D1825" i="7"/>
  <c r="J1825" i="7"/>
  <c r="H1825" i="7"/>
  <c r="F1825" i="7"/>
  <c r="E1825" i="7"/>
  <c r="J1824" i="7"/>
  <c r="H1824" i="7"/>
  <c r="F1824" i="7"/>
  <c r="E1824" i="7"/>
  <c r="J1823" i="7"/>
  <c r="H1823" i="7"/>
  <c r="F1823" i="7"/>
  <c r="E1823" i="7"/>
  <c r="B1822" i="7"/>
  <c r="J1822" i="7"/>
  <c r="H1822" i="7"/>
  <c r="F1822" i="7"/>
  <c r="E1822" i="7"/>
  <c r="C1821" i="7"/>
  <c r="J1821" i="7"/>
  <c r="H1821" i="7"/>
  <c r="F1821" i="7"/>
  <c r="E1821" i="7"/>
  <c r="B1820" i="7"/>
  <c r="J1820" i="7"/>
  <c r="H1820" i="7"/>
  <c r="F1820" i="7"/>
  <c r="E1820" i="7"/>
  <c r="D1819" i="7"/>
  <c r="B1819" i="7"/>
  <c r="J1819" i="7"/>
  <c r="H1819" i="7"/>
  <c r="F1819" i="7"/>
  <c r="E1819" i="7"/>
  <c r="B1818" i="7"/>
  <c r="J1818" i="7"/>
  <c r="H1818" i="7"/>
  <c r="F1818" i="7"/>
  <c r="E1818" i="7"/>
  <c r="B1817" i="7"/>
  <c r="J1817" i="7"/>
  <c r="H1817" i="7"/>
  <c r="F1817" i="7"/>
  <c r="E1817" i="7"/>
  <c r="J1816" i="7"/>
  <c r="H1816" i="7"/>
  <c r="F1816" i="7"/>
  <c r="J1815" i="7"/>
  <c r="H1815" i="7"/>
  <c r="F1815" i="7"/>
  <c r="J1814" i="7"/>
  <c r="H1814" i="7"/>
  <c r="F1814" i="7"/>
  <c r="E1814" i="7"/>
  <c r="C1813" i="7"/>
  <c r="B1813" i="7"/>
  <c r="J1813" i="7"/>
  <c r="F1813" i="7"/>
  <c r="E1813" i="7"/>
  <c r="B1812" i="7"/>
  <c r="J1812" i="7"/>
  <c r="H1812" i="7"/>
  <c r="F1812" i="7"/>
  <c r="E1812" i="7"/>
  <c r="D1811" i="7"/>
  <c r="J1811" i="7"/>
  <c r="H1811" i="7"/>
  <c r="F1811" i="7"/>
  <c r="E1811" i="7"/>
  <c r="J1810" i="7"/>
  <c r="H1810" i="7"/>
  <c r="F1810" i="7"/>
  <c r="E1810" i="7"/>
  <c r="C1809" i="7"/>
  <c r="D1809" i="7"/>
  <c r="J1809" i="7"/>
  <c r="H1809" i="7"/>
  <c r="F1809" i="7"/>
  <c r="E1809" i="7"/>
  <c r="B1808" i="7"/>
  <c r="J1808" i="7"/>
  <c r="H1808" i="7"/>
  <c r="F1808" i="7"/>
  <c r="J1807" i="7"/>
  <c r="H1807" i="7"/>
  <c r="F1807" i="7"/>
  <c r="E1807" i="7"/>
  <c r="B1806" i="7"/>
  <c r="J1806" i="7"/>
  <c r="H1806" i="7"/>
  <c r="F1806" i="7"/>
  <c r="E1806" i="7"/>
  <c r="C1805" i="7"/>
  <c r="J1805" i="7"/>
  <c r="H1805" i="7"/>
  <c r="F1805" i="7"/>
  <c r="E1805" i="7"/>
  <c r="B1804" i="7"/>
  <c r="J1804" i="7"/>
  <c r="H1804" i="7"/>
  <c r="F1804" i="7"/>
  <c r="J1803" i="7"/>
  <c r="H1803" i="7"/>
  <c r="F1803" i="7"/>
  <c r="E1803" i="7"/>
  <c r="B1802" i="7"/>
  <c r="J1802" i="7"/>
  <c r="H1802" i="7"/>
  <c r="F1802" i="7"/>
  <c r="E1802" i="7"/>
  <c r="B1801" i="7"/>
  <c r="J1801" i="7"/>
  <c r="H1801" i="7"/>
  <c r="F1801" i="7"/>
  <c r="E1801" i="7"/>
  <c r="J1800" i="7"/>
  <c r="H1800" i="7"/>
  <c r="F1800" i="7"/>
  <c r="E1800" i="7"/>
  <c r="C1799" i="7"/>
  <c r="B1799" i="7"/>
  <c r="D1799" i="7"/>
  <c r="J1799" i="7"/>
  <c r="H1799" i="7"/>
  <c r="F1799" i="7"/>
  <c r="E1799" i="7"/>
  <c r="B1798" i="7"/>
  <c r="J1798" i="7"/>
  <c r="H1798" i="7"/>
  <c r="F1798" i="7"/>
  <c r="E1798" i="7"/>
  <c r="B1797" i="7"/>
  <c r="D1797" i="7"/>
  <c r="J1797" i="7"/>
  <c r="H1797" i="7"/>
  <c r="F1797" i="7"/>
  <c r="E1797" i="7"/>
  <c r="B1796" i="7"/>
  <c r="J1796" i="7"/>
  <c r="H1796" i="7"/>
  <c r="F1796" i="7"/>
  <c r="E1796" i="7"/>
  <c r="C1795" i="7"/>
  <c r="D1795" i="7"/>
  <c r="J1795" i="7"/>
  <c r="H1795" i="7"/>
  <c r="F1795" i="7"/>
  <c r="E1795" i="7"/>
  <c r="B1794" i="7"/>
  <c r="J1794" i="7"/>
  <c r="H1794" i="7"/>
  <c r="F1794" i="7"/>
  <c r="E1794" i="7"/>
  <c r="C1793" i="7"/>
  <c r="D1793" i="7"/>
  <c r="J1793" i="7"/>
  <c r="H1793" i="7"/>
  <c r="F1793" i="7"/>
  <c r="E1793" i="7"/>
  <c r="B1792" i="7"/>
  <c r="J1792" i="7"/>
  <c r="H1792" i="7"/>
  <c r="F1792" i="7"/>
  <c r="E1792" i="7"/>
  <c r="J1791" i="7"/>
  <c r="H1791" i="7"/>
  <c r="F1791" i="7"/>
  <c r="E1791" i="7"/>
  <c r="B1790" i="7"/>
  <c r="J1790" i="7"/>
  <c r="H1790" i="7"/>
  <c r="F1790" i="7"/>
  <c r="E1790" i="7"/>
  <c r="C1789" i="7"/>
  <c r="J1789" i="7"/>
  <c r="H1789" i="7"/>
  <c r="F1789" i="7"/>
  <c r="E1789" i="7"/>
  <c r="B1788" i="7"/>
  <c r="J1788" i="7"/>
  <c r="H1788" i="7"/>
  <c r="F1788" i="7"/>
  <c r="D1787" i="7"/>
  <c r="B1787" i="7"/>
  <c r="J1787" i="7"/>
  <c r="H1787" i="7"/>
  <c r="F1787" i="7"/>
  <c r="E1787" i="7"/>
  <c r="B1786" i="7"/>
  <c r="J1786" i="7"/>
  <c r="H1786" i="7"/>
  <c r="F1786" i="7"/>
  <c r="E1786" i="7"/>
  <c r="C1785" i="7"/>
  <c r="J1785" i="7"/>
  <c r="H1785" i="7"/>
  <c r="F1785" i="7"/>
  <c r="E1785" i="7"/>
  <c r="B1784" i="7"/>
  <c r="J1784" i="7"/>
  <c r="H1784" i="7"/>
  <c r="F1784" i="7"/>
  <c r="C1783" i="7"/>
  <c r="D1783" i="7"/>
  <c r="J1783" i="7"/>
  <c r="H1783" i="7"/>
  <c r="F1783" i="7"/>
  <c r="E1783" i="7"/>
  <c r="B1782" i="7"/>
  <c r="J1782" i="7"/>
  <c r="H1782" i="7"/>
  <c r="F1782" i="7"/>
  <c r="E1782" i="7"/>
  <c r="C1781" i="7"/>
  <c r="B1781" i="7"/>
  <c r="D1781" i="7"/>
  <c r="J1781" i="7"/>
  <c r="H1781" i="7"/>
  <c r="F1781" i="7"/>
  <c r="E1781" i="7"/>
  <c r="J1780" i="7"/>
  <c r="H1780" i="7"/>
  <c r="F1780" i="7"/>
  <c r="E1780" i="7"/>
  <c r="C1779" i="7"/>
  <c r="B1779" i="7"/>
  <c r="J1779" i="7"/>
  <c r="H1779" i="7"/>
  <c r="F1779" i="7"/>
  <c r="B1778" i="7"/>
  <c r="J1778" i="7"/>
  <c r="H1778" i="7"/>
  <c r="F1778" i="7"/>
  <c r="C1777" i="7"/>
  <c r="B1777" i="7"/>
  <c r="J1777" i="7"/>
  <c r="H1777" i="7"/>
  <c r="F1777" i="7"/>
  <c r="J1776" i="7"/>
  <c r="H1776" i="7"/>
  <c r="F1776" i="7"/>
  <c r="E1776" i="7"/>
  <c r="B1775" i="7"/>
  <c r="J1775" i="7"/>
  <c r="H1775" i="7"/>
  <c r="F1775" i="7"/>
  <c r="E1775" i="7"/>
  <c r="B1774" i="7"/>
  <c r="J1774" i="7"/>
  <c r="H1774" i="7"/>
  <c r="F1774" i="7"/>
  <c r="E1774" i="7"/>
  <c r="D1773" i="7"/>
  <c r="C1773" i="7"/>
  <c r="B1773" i="7"/>
  <c r="J1773" i="7"/>
  <c r="H1773" i="7"/>
  <c r="F1773" i="7"/>
  <c r="E1773" i="7"/>
  <c r="B1772" i="7"/>
  <c r="J1772" i="7"/>
  <c r="H1772" i="7"/>
  <c r="F1772" i="7"/>
  <c r="E1772" i="7"/>
  <c r="J1771" i="7"/>
  <c r="H1771" i="7"/>
  <c r="F1771" i="7"/>
  <c r="B1770" i="7"/>
  <c r="J1770" i="7"/>
  <c r="H1770" i="7"/>
  <c r="F1770" i="7"/>
  <c r="J1769" i="7"/>
  <c r="H1769" i="7"/>
  <c r="F1769" i="7"/>
  <c r="E1769" i="7"/>
  <c r="B1768" i="7"/>
  <c r="J1768" i="7"/>
  <c r="H1768" i="7"/>
  <c r="F1768" i="7"/>
  <c r="D1767" i="7"/>
  <c r="C1767" i="7"/>
  <c r="B1767" i="7"/>
  <c r="J1767" i="7"/>
  <c r="H1767" i="7"/>
  <c r="F1767" i="7"/>
  <c r="E1767" i="7"/>
  <c r="J1766" i="7"/>
  <c r="H1766" i="7"/>
  <c r="F1766" i="7"/>
  <c r="E1766" i="7"/>
  <c r="C1765" i="7"/>
  <c r="B1765" i="7"/>
  <c r="D1765" i="7"/>
  <c r="J1765" i="7"/>
  <c r="H1765" i="7"/>
  <c r="F1765" i="7"/>
  <c r="E1765" i="7"/>
  <c r="B1764" i="7"/>
  <c r="J1764" i="7"/>
  <c r="H1764" i="7"/>
  <c r="F1764" i="7"/>
  <c r="E1764" i="7"/>
  <c r="C1763" i="7"/>
  <c r="D1763" i="7"/>
  <c r="J1763" i="7"/>
  <c r="H1763" i="7"/>
  <c r="F1763" i="7"/>
  <c r="E1763" i="7"/>
  <c r="B1762" i="7"/>
  <c r="J1762" i="7"/>
  <c r="H1762" i="7"/>
  <c r="F1762" i="7"/>
  <c r="E1762" i="7"/>
  <c r="C1761" i="7"/>
  <c r="D1761" i="7"/>
  <c r="J1761" i="7"/>
  <c r="H1761" i="7"/>
  <c r="F1761" i="7"/>
  <c r="E1761" i="7"/>
  <c r="B1760" i="7"/>
  <c r="J1760" i="7"/>
  <c r="H1760" i="7"/>
  <c r="F1760" i="7"/>
  <c r="E1760" i="7"/>
  <c r="B1759" i="7"/>
  <c r="J1759" i="7"/>
  <c r="H1759" i="7"/>
  <c r="F1759" i="7"/>
  <c r="E1759" i="7"/>
  <c r="B1758" i="7"/>
  <c r="J1758" i="7"/>
  <c r="H1758" i="7"/>
  <c r="F1758" i="7"/>
  <c r="D1757" i="7"/>
  <c r="C1757" i="7"/>
  <c r="B1757" i="7"/>
  <c r="J1757" i="7"/>
  <c r="H1757" i="7"/>
  <c r="F1757" i="7"/>
  <c r="E1757" i="7"/>
  <c r="J1756" i="7"/>
  <c r="H1756" i="7"/>
  <c r="F1756" i="7"/>
  <c r="B1755" i="7"/>
  <c r="J1755" i="7"/>
  <c r="H1755" i="7"/>
  <c r="F1755" i="7"/>
  <c r="E1755" i="7"/>
  <c r="B1754" i="7"/>
  <c r="J1754" i="7"/>
  <c r="H1754" i="7"/>
  <c r="F1754" i="7"/>
  <c r="E1754" i="7"/>
  <c r="D1753" i="7"/>
  <c r="J1753" i="7"/>
  <c r="H1753" i="7"/>
  <c r="F1753" i="7"/>
  <c r="J1752" i="7"/>
  <c r="H1752" i="7"/>
  <c r="F1752" i="7"/>
  <c r="E1752" i="7"/>
  <c r="C1751" i="7"/>
  <c r="B1751" i="7"/>
  <c r="D1751" i="7"/>
  <c r="J1751" i="7"/>
  <c r="H1751" i="7"/>
  <c r="F1751" i="7"/>
  <c r="E1751" i="7"/>
  <c r="B1750" i="7"/>
  <c r="J1750" i="7"/>
  <c r="H1750" i="7"/>
  <c r="F1750" i="7"/>
  <c r="E1750" i="7"/>
  <c r="C1749" i="7"/>
  <c r="B1749" i="7"/>
  <c r="D1749" i="7"/>
  <c r="J1749" i="7"/>
  <c r="H1749" i="7"/>
  <c r="F1749" i="7"/>
  <c r="B1748" i="7"/>
  <c r="J1748" i="7"/>
  <c r="H1748" i="7"/>
  <c r="F1748" i="7"/>
  <c r="E1748" i="7"/>
  <c r="J1747" i="7"/>
  <c r="H1747" i="7"/>
  <c r="F1747" i="7"/>
  <c r="E1747" i="7"/>
  <c r="J1746" i="7"/>
  <c r="H1746" i="7"/>
  <c r="F1746" i="7"/>
  <c r="E1746" i="7"/>
  <c r="C1745" i="7"/>
  <c r="D1745" i="7"/>
  <c r="J1745" i="7"/>
  <c r="H1745" i="7"/>
  <c r="F1745" i="7"/>
  <c r="E1745" i="7"/>
  <c r="B1744" i="7"/>
  <c r="J1744" i="7"/>
  <c r="H1744" i="7"/>
  <c r="F1744" i="7"/>
  <c r="E1744" i="7"/>
  <c r="B1743" i="7"/>
  <c r="J1743" i="7"/>
  <c r="H1743" i="7"/>
  <c r="F1743" i="7"/>
  <c r="E1743" i="7"/>
  <c r="B1742" i="7"/>
  <c r="J1742" i="7"/>
  <c r="H1742" i="7"/>
  <c r="F1742" i="7"/>
  <c r="E1742" i="7"/>
  <c r="J1741" i="7"/>
  <c r="H1741" i="7"/>
  <c r="F1741" i="7"/>
  <c r="E1741" i="7"/>
  <c r="B1740" i="7"/>
  <c r="J1740" i="7"/>
  <c r="H1740" i="7"/>
  <c r="F1740" i="7"/>
  <c r="E1740" i="7"/>
  <c r="D1739" i="7"/>
  <c r="C1739" i="7"/>
  <c r="J1739" i="7"/>
  <c r="H1739" i="7"/>
  <c r="F1739" i="7"/>
  <c r="J1738" i="7"/>
  <c r="H1738" i="7"/>
  <c r="F1738" i="7"/>
  <c r="E1738" i="7"/>
  <c r="D1737" i="7"/>
  <c r="C1737" i="7"/>
  <c r="J1737" i="7"/>
  <c r="H1737" i="7"/>
  <c r="F1737" i="7"/>
  <c r="B1736" i="7"/>
  <c r="J1736" i="7"/>
  <c r="H1736" i="7"/>
  <c r="F1736" i="7"/>
  <c r="E1736" i="7"/>
  <c r="C1735" i="7"/>
  <c r="J1735" i="7"/>
  <c r="H1735" i="7"/>
  <c r="F1735" i="7"/>
  <c r="E1735" i="7"/>
  <c r="B1734" i="7"/>
  <c r="J1734" i="7"/>
  <c r="H1734" i="7"/>
  <c r="F1734" i="7"/>
  <c r="E1734" i="7"/>
  <c r="C1733" i="7"/>
  <c r="B1733" i="7"/>
  <c r="D1733" i="7"/>
  <c r="J1733" i="7"/>
  <c r="H1733" i="7"/>
  <c r="F1733" i="7"/>
  <c r="E1733" i="7"/>
  <c r="B1732" i="7"/>
  <c r="J1732" i="7"/>
  <c r="H1732" i="7"/>
  <c r="F1732" i="7"/>
  <c r="E1732" i="7"/>
  <c r="J1731" i="7"/>
  <c r="H1731" i="7"/>
  <c r="F1731" i="7"/>
  <c r="E1731" i="7"/>
  <c r="J1730" i="7"/>
  <c r="H1730" i="7"/>
  <c r="F1730" i="7"/>
  <c r="E1730" i="7"/>
  <c r="C1729" i="7"/>
  <c r="B1729" i="7"/>
  <c r="D1729" i="7"/>
  <c r="J1729" i="7"/>
  <c r="H1729" i="7"/>
  <c r="F1729" i="7"/>
  <c r="E1729" i="7"/>
  <c r="J1728" i="7"/>
  <c r="H1728" i="7"/>
  <c r="F1728" i="7"/>
  <c r="J1727" i="7"/>
  <c r="H1727" i="7"/>
  <c r="F1727" i="7"/>
  <c r="E1727" i="7"/>
  <c r="B1726" i="7"/>
  <c r="J1726" i="7"/>
  <c r="H1726" i="7"/>
  <c r="F1726" i="7"/>
  <c r="E1726" i="7"/>
  <c r="C1725" i="7"/>
  <c r="B1725" i="7"/>
  <c r="D1725" i="7"/>
  <c r="J1725" i="7"/>
  <c r="H1725" i="7"/>
  <c r="F1725" i="7"/>
  <c r="E1725" i="7"/>
  <c r="B1724" i="7"/>
  <c r="J1724" i="7"/>
  <c r="H1724" i="7"/>
  <c r="F1724" i="7"/>
  <c r="E1724" i="7"/>
  <c r="D1723" i="7"/>
  <c r="B1723" i="7"/>
  <c r="J1723" i="7"/>
  <c r="H1723" i="7"/>
  <c r="F1723" i="7"/>
  <c r="E1723" i="7"/>
  <c r="B1722" i="7"/>
  <c r="J1722" i="7"/>
  <c r="H1722" i="7"/>
  <c r="F1722" i="7"/>
  <c r="E1722" i="7"/>
  <c r="J1721" i="7"/>
  <c r="H1721" i="7"/>
  <c r="F1721" i="7"/>
  <c r="B1720" i="7"/>
  <c r="J1720" i="7"/>
  <c r="H1720" i="7"/>
  <c r="F1720" i="7"/>
  <c r="E1720" i="7"/>
  <c r="D1719" i="7"/>
  <c r="C1719" i="7"/>
  <c r="B1719" i="7"/>
  <c r="J1719" i="7"/>
  <c r="H1719" i="7"/>
  <c r="F1719" i="7"/>
  <c r="E1719" i="7"/>
  <c r="B1718" i="7"/>
  <c r="J1718" i="7"/>
  <c r="H1718" i="7"/>
  <c r="F1718" i="7"/>
  <c r="E1718" i="7"/>
  <c r="J1717" i="7"/>
  <c r="H1717" i="7"/>
  <c r="F1717" i="7"/>
  <c r="E1717" i="7"/>
  <c r="B1716" i="7"/>
  <c r="J1716" i="7"/>
  <c r="H1716" i="7"/>
  <c r="F1716" i="7"/>
  <c r="E1716" i="7"/>
  <c r="C1715" i="7"/>
  <c r="J1715" i="7"/>
  <c r="H1715" i="7"/>
  <c r="F1715" i="7"/>
  <c r="E1715" i="7"/>
  <c r="B1714" i="7"/>
  <c r="J1714" i="7"/>
  <c r="H1714" i="7"/>
  <c r="F1714" i="7"/>
  <c r="E1714" i="7"/>
  <c r="C1713" i="7"/>
  <c r="B1713" i="7"/>
  <c r="D1713" i="7"/>
  <c r="J1713" i="7"/>
  <c r="H1713" i="7"/>
  <c r="F1713" i="7"/>
  <c r="E1713" i="7"/>
  <c r="J1712" i="7"/>
  <c r="H1712" i="7"/>
  <c r="F1712" i="7"/>
  <c r="C1711" i="7"/>
  <c r="D1711" i="7"/>
  <c r="J1711" i="7"/>
  <c r="H1711" i="7"/>
  <c r="F1711" i="7"/>
  <c r="E1711" i="7"/>
  <c r="B1710" i="7"/>
  <c r="J1710" i="7"/>
  <c r="H1710" i="7"/>
  <c r="F1710" i="7"/>
  <c r="E1710" i="7"/>
  <c r="J1709" i="7"/>
  <c r="H1709" i="7"/>
  <c r="F1709" i="7"/>
  <c r="E1709" i="7"/>
  <c r="J1708" i="7"/>
  <c r="H1708" i="7"/>
  <c r="F1708" i="7"/>
  <c r="J1707" i="7"/>
  <c r="H1707" i="7"/>
  <c r="F1707" i="7"/>
  <c r="B1706" i="7"/>
  <c r="J1706" i="7"/>
  <c r="H1706" i="7"/>
  <c r="F1706" i="7"/>
  <c r="E1706" i="7"/>
  <c r="D1705" i="7"/>
  <c r="C1705" i="7"/>
  <c r="J1705" i="7"/>
  <c r="H1705" i="7"/>
  <c r="F1705" i="7"/>
  <c r="E1705" i="7"/>
  <c r="J1704" i="7"/>
  <c r="H1704" i="7"/>
  <c r="F1704" i="7"/>
  <c r="C1703" i="7"/>
  <c r="B1703" i="7"/>
  <c r="D1703" i="7"/>
  <c r="J1703" i="7"/>
  <c r="H1703" i="7"/>
  <c r="F1703" i="7"/>
  <c r="E1703" i="7"/>
  <c r="B1702" i="7"/>
  <c r="J1702" i="7"/>
  <c r="H1702" i="7"/>
  <c r="F1702" i="7"/>
  <c r="E1702" i="7"/>
  <c r="D1701" i="7"/>
  <c r="J1701" i="7"/>
  <c r="H1701" i="7"/>
  <c r="F1701" i="7"/>
  <c r="E1701" i="7"/>
  <c r="B1700" i="7"/>
  <c r="J1700" i="7"/>
  <c r="H1700" i="7"/>
  <c r="F1700" i="7"/>
  <c r="E1700" i="7"/>
  <c r="C1699" i="7"/>
  <c r="J1699" i="7"/>
  <c r="H1699" i="7"/>
  <c r="F1699" i="7"/>
  <c r="E1699" i="7"/>
  <c r="B1698" i="7"/>
  <c r="J1698" i="7"/>
  <c r="H1698" i="7"/>
  <c r="F1698" i="7"/>
  <c r="E1698" i="7"/>
  <c r="C1697" i="7"/>
  <c r="B1697" i="7"/>
  <c r="D1697" i="7"/>
  <c r="J1697" i="7"/>
  <c r="H1697" i="7"/>
  <c r="F1697" i="7"/>
  <c r="E1697" i="7"/>
  <c r="J1696" i="7"/>
  <c r="H1696" i="7"/>
  <c r="F1696" i="7"/>
  <c r="D1695" i="7"/>
  <c r="J1695" i="7"/>
  <c r="H1695" i="7"/>
  <c r="F1695" i="7"/>
  <c r="E1695" i="7"/>
  <c r="B1694" i="7"/>
  <c r="J1694" i="7"/>
  <c r="H1694" i="7"/>
  <c r="F1694" i="7"/>
  <c r="E1694" i="7"/>
  <c r="B1693" i="7"/>
  <c r="C1693" i="7"/>
  <c r="D1693" i="7"/>
  <c r="J1693" i="7"/>
  <c r="H1693" i="7"/>
  <c r="F1693" i="7"/>
  <c r="C1692" i="7"/>
  <c r="B1692" i="7"/>
  <c r="J1692" i="7"/>
  <c r="H1692" i="7"/>
  <c r="F1692" i="7"/>
  <c r="E1692" i="7"/>
  <c r="B1691" i="7"/>
  <c r="D1691" i="7"/>
  <c r="J1691" i="7"/>
  <c r="H1691" i="7"/>
  <c r="F1691" i="7"/>
  <c r="E1691" i="7"/>
  <c r="B1690" i="7"/>
  <c r="C1690" i="7"/>
  <c r="J1690" i="7"/>
  <c r="H1690" i="7"/>
  <c r="F1690" i="7"/>
  <c r="E1690" i="7"/>
  <c r="C1689" i="7"/>
  <c r="B1689" i="7"/>
  <c r="D1689" i="7"/>
  <c r="J1689" i="7"/>
  <c r="H1689" i="7"/>
  <c r="F1689" i="7"/>
  <c r="E1689" i="7"/>
  <c r="J1688" i="7"/>
  <c r="H1688" i="7"/>
  <c r="F1688" i="7"/>
  <c r="E1688" i="7"/>
  <c r="J1687" i="7"/>
  <c r="H1687" i="7"/>
  <c r="F1687" i="7"/>
  <c r="E1687" i="7"/>
  <c r="C1686" i="7"/>
  <c r="B1686" i="7"/>
  <c r="J1686" i="7"/>
  <c r="H1686" i="7"/>
  <c r="F1686" i="7"/>
  <c r="E1686" i="7"/>
  <c r="J1685" i="7"/>
  <c r="H1685" i="7"/>
  <c r="F1685" i="7"/>
  <c r="E1685" i="7"/>
  <c r="C1684" i="7"/>
  <c r="J1684" i="7"/>
  <c r="H1684" i="7"/>
  <c r="F1684" i="7"/>
  <c r="C1683" i="7"/>
  <c r="B1683" i="7"/>
  <c r="D1683" i="7"/>
  <c r="J1683" i="7"/>
  <c r="H1683" i="7"/>
  <c r="F1683" i="7"/>
  <c r="E1683" i="7"/>
  <c r="C1682" i="7"/>
  <c r="B1682" i="7"/>
  <c r="J1682" i="7"/>
  <c r="H1682" i="7"/>
  <c r="F1682" i="7"/>
  <c r="C1681" i="7"/>
  <c r="D1681" i="7"/>
  <c r="J1681" i="7"/>
  <c r="H1681" i="7"/>
  <c r="F1681" i="7"/>
  <c r="E1681" i="7"/>
  <c r="J1680" i="7"/>
  <c r="H1680" i="7"/>
  <c r="F1680" i="7"/>
  <c r="E1680" i="7"/>
  <c r="B1679" i="7"/>
  <c r="C1679" i="7"/>
  <c r="D1679" i="7"/>
  <c r="J1679" i="7"/>
  <c r="H1679" i="7"/>
  <c r="F1679" i="7"/>
  <c r="E1679" i="7"/>
  <c r="J1678" i="7"/>
  <c r="H1678" i="7"/>
  <c r="F1678" i="7"/>
  <c r="E1678" i="7"/>
  <c r="B1677" i="7"/>
  <c r="C1677" i="7"/>
  <c r="D1677" i="7"/>
  <c r="J1677" i="7"/>
  <c r="H1677" i="7"/>
  <c r="F1677" i="7"/>
  <c r="E1677" i="7"/>
  <c r="J1676" i="7"/>
  <c r="H1676" i="7"/>
  <c r="F1676" i="7"/>
  <c r="E1676" i="7"/>
  <c r="C1675" i="7"/>
  <c r="B1675" i="7"/>
  <c r="J1675" i="7"/>
  <c r="H1675" i="7"/>
  <c r="F1675" i="7"/>
  <c r="B1674" i="7"/>
  <c r="J1674" i="7"/>
  <c r="H1674" i="7"/>
  <c r="F1674" i="7"/>
  <c r="E1674" i="7"/>
  <c r="C1673" i="7"/>
  <c r="D1673" i="7"/>
  <c r="J1673" i="7"/>
  <c r="H1673" i="7"/>
  <c r="F1673" i="7"/>
  <c r="E1673" i="7"/>
  <c r="J1672" i="7"/>
  <c r="H1672" i="7"/>
  <c r="F1672" i="7"/>
  <c r="E1672" i="7"/>
  <c r="J1671" i="7"/>
  <c r="H1671" i="7"/>
  <c r="F1671" i="7"/>
  <c r="E1671" i="7"/>
  <c r="C1670" i="7"/>
  <c r="J1670" i="7"/>
  <c r="H1670" i="7"/>
  <c r="F1670" i="7"/>
  <c r="E1670" i="7"/>
  <c r="C1669" i="7"/>
  <c r="J1669" i="7"/>
  <c r="H1669" i="7"/>
  <c r="F1669" i="7"/>
  <c r="E1669" i="7"/>
  <c r="C1668" i="7"/>
  <c r="B1668" i="7"/>
  <c r="J1668" i="7"/>
  <c r="H1668" i="7"/>
  <c r="F1668" i="7"/>
  <c r="E1668" i="7"/>
  <c r="C1667" i="7"/>
  <c r="D1667" i="7"/>
  <c r="J1667" i="7"/>
  <c r="H1667" i="7"/>
  <c r="F1667" i="7"/>
  <c r="E1667" i="7"/>
  <c r="B1666" i="7"/>
  <c r="J1666" i="7"/>
  <c r="H1666" i="7"/>
  <c r="F1666" i="7"/>
  <c r="E1666" i="7"/>
  <c r="D1665" i="7"/>
  <c r="J1665" i="7"/>
  <c r="H1665" i="7"/>
  <c r="F1665" i="7"/>
  <c r="E1665" i="7"/>
  <c r="C1664" i="7"/>
  <c r="B1664" i="7"/>
  <c r="J1664" i="7"/>
  <c r="H1664" i="7"/>
  <c r="F1664" i="7"/>
  <c r="D1663" i="7"/>
  <c r="C1663" i="7"/>
  <c r="B1663" i="7"/>
  <c r="J1663" i="7"/>
  <c r="H1663" i="7"/>
  <c r="F1663" i="7"/>
  <c r="E1663" i="7"/>
  <c r="B1662" i="7"/>
  <c r="C1662" i="7"/>
  <c r="J1662" i="7"/>
  <c r="H1662" i="7"/>
  <c r="F1662" i="7"/>
  <c r="E1662" i="7"/>
  <c r="C1661" i="7"/>
  <c r="B1661" i="7"/>
  <c r="D1661" i="7"/>
  <c r="J1661" i="7"/>
  <c r="H1661" i="7"/>
  <c r="F1661" i="7"/>
  <c r="E1661" i="7"/>
  <c r="B1660" i="7"/>
  <c r="J1660" i="7"/>
  <c r="H1660" i="7"/>
  <c r="F1660" i="7"/>
  <c r="E1660" i="7"/>
  <c r="C1659" i="7"/>
  <c r="B1659" i="7"/>
  <c r="J1659" i="7"/>
  <c r="H1659" i="7"/>
  <c r="F1659" i="7"/>
  <c r="J1658" i="7"/>
  <c r="H1658" i="7"/>
  <c r="F1658" i="7"/>
  <c r="E1658" i="7"/>
  <c r="J1657" i="7"/>
  <c r="H1657" i="7"/>
  <c r="F1657" i="7"/>
  <c r="E1657" i="7"/>
  <c r="C1656" i="7"/>
  <c r="J1656" i="7"/>
  <c r="H1656" i="7"/>
  <c r="F1656" i="7"/>
  <c r="D1655" i="7"/>
  <c r="C1655" i="7"/>
  <c r="J1655" i="7"/>
  <c r="H1655" i="7"/>
  <c r="F1655" i="7"/>
  <c r="E1655" i="7"/>
  <c r="J1654" i="7"/>
  <c r="H1654" i="7"/>
  <c r="F1654" i="7"/>
  <c r="E1654" i="7"/>
  <c r="C1653" i="7"/>
  <c r="B1653" i="7"/>
  <c r="D1653" i="7"/>
  <c r="J1653" i="7"/>
  <c r="H1653" i="7"/>
  <c r="F1653" i="7"/>
  <c r="E1653" i="7"/>
  <c r="C1652" i="7"/>
  <c r="B1652" i="7"/>
  <c r="J1652" i="7"/>
  <c r="H1652" i="7"/>
  <c r="F1652" i="7"/>
  <c r="E1652" i="7"/>
  <c r="B1651" i="7"/>
  <c r="D1651" i="7"/>
  <c r="J1651" i="7"/>
  <c r="H1651" i="7"/>
  <c r="F1651" i="7"/>
  <c r="E1651" i="7"/>
  <c r="J1650" i="7"/>
  <c r="H1650" i="7"/>
  <c r="F1650" i="7"/>
  <c r="E1650" i="7"/>
  <c r="B1649" i="7"/>
  <c r="D1649" i="7"/>
  <c r="J1649" i="7"/>
  <c r="H1649" i="7"/>
  <c r="F1649" i="7"/>
  <c r="E1649" i="7"/>
  <c r="C1648" i="7"/>
  <c r="B1648" i="7"/>
  <c r="J1648" i="7"/>
  <c r="H1648" i="7"/>
  <c r="F1648" i="7"/>
  <c r="E1648" i="7"/>
  <c r="D1647" i="7"/>
  <c r="C1647" i="7"/>
  <c r="J1647" i="7"/>
  <c r="H1647" i="7"/>
  <c r="F1647" i="7"/>
  <c r="E1647" i="7"/>
  <c r="J1646" i="7"/>
  <c r="H1646" i="7"/>
  <c r="F1646" i="7"/>
  <c r="E1646" i="7"/>
  <c r="C1645" i="7"/>
  <c r="B1645" i="7"/>
  <c r="D1645" i="7"/>
  <c r="J1645" i="7"/>
  <c r="H1645" i="7"/>
  <c r="F1645" i="7"/>
  <c r="C1644" i="7"/>
  <c r="B1644" i="7"/>
  <c r="J1644" i="7"/>
  <c r="H1644" i="7"/>
  <c r="F1644" i="7"/>
  <c r="E1644" i="7"/>
  <c r="C1643" i="7"/>
  <c r="D1643" i="7"/>
  <c r="J1643" i="7"/>
  <c r="H1643" i="7"/>
  <c r="F1643" i="7"/>
  <c r="E1643" i="7"/>
  <c r="J1642" i="7"/>
  <c r="H1642" i="7"/>
  <c r="F1642" i="7"/>
  <c r="E1642" i="7"/>
  <c r="B1641" i="7"/>
  <c r="C1641" i="7"/>
  <c r="J1641" i="7"/>
  <c r="H1641" i="7"/>
  <c r="F1641" i="7"/>
  <c r="E1641" i="7"/>
  <c r="B1640" i="7"/>
  <c r="J1640" i="7"/>
  <c r="H1640" i="7"/>
  <c r="F1640" i="7"/>
  <c r="E1640" i="7"/>
  <c r="D1639" i="7"/>
  <c r="C1639" i="7"/>
  <c r="B1639" i="7"/>
  <c r="J1639" i="7"/>
  <c r="H1639" i="7"/>
  <c r="F1639" i="7"/>
  <c r="E1639" i="7"/>
  <c r="J1638" i="7"/>
  <c r="H1638" i="7"/>
  <c r="F1638" i="7"/>
  <c r="E1638" i="7"/>
  <c r="B1637" i="7"/>
  <c r="D1637" i="7"/>
  <c r="J1637" i="7"/>
  <c r="H1637" i="7"/>
  <c r="F1637" i="7"/>
  <c r="E1637" i="7"/>
  <c r="C1636" i="7"/>
  <c r="B1636" i="7"/>
  <c r="J1636" i="7"/>
  <c r="H1636" i="7"/>
  <c r="F1636" i="7"/>
  <c r="E1636" i="7"/>
  <c r="C1635" i="7"/>
  <c r="B1635" i="7"/>
  <c r="D1635" i="7"/>
  <c r="J1635" i="7"/>
  <c r="H1635" i="7"/>
  <c r="F1635" i="7"/>
  <c r="E1635" i="7"/>
  <c r="J1634" i="7"/>
  <c r="H1634" i="7"/>
  <c r="F1634" i="7"/>
  <c r="B1633" i="7"/>
  <c r="C1633" i="7"/>
  <c r="J1633" i="7"/>
  <c r="H1633" i="7"/>
  <c r="F1633" i="7"/>
  <c r="E1633" i="7"/>
  <c r="C1632" i="7"/>
  <c r="J1632" i="7"/>
  <c r="H1632" i="7"/>
  <c r="F1632" i="7"/>
  <c r="E1632" i="7"/>
  <c r="D1631" i="7"/>
  <c r="C1631" i="7"/>
  <c r="B1631" i="7"/>
  <c r="J1631" i="7"/>
  <c r="H1631" i="7"/>
  <c r="F1631" i="7"/>
  <c r="E1631" i="7"/>
  <c r="J1630" i="7"/>
  <c r="H1630" i="7"/>
  <c r="F1630" i="7"/>
  <c r="E1630" i="7"/>
  <c r="C1629" i="7"/>
  <c r="D1629" i="7"/>
  <c r="J1629" i="7"/>
  <c r="H1629" i="7"/>
  <c r="F1629" i="7"/>
  <c r="E1629" i="7"/>
  <c r="C1628" i="7"/>
  <c r="B1628" i="7"/>
  <c r="J1628" i="7"/>
  <c r="H1628" i="7"/>
  <c r="F1628" i="7"/>
  <c r="E1628" i="7"/>
  <c r="C1627" i="7"/>
  <c r="B1627" i="7"/>
  <c r="D1627" i="7"/>
  <c r="J1627" i="7"/>
  <c r="H1627" i="7"/>
  <c r="F1627" i="7"/>
  <c r="E1627" i="7"/>
  <c r="C1626" i="7"/>
  <c r="B1626" i="7"/>
  <c r="J1626" i="7"/>
  <c r="H1626" i="7"/>
  <c r="F1626" i="7"/>
  <c r="C1625" i="7"/>
  <c r="D1625" i="7"/>
  <c r="J1625" i="7"/>
  <c r="H1625" i="7"/>
  <c r="F1625" i="7"/>
  <c r="E1625" i="7"/>
  <c r="C1624" i="7"/>
  <c r="J1624" i="7"/>
  <c r="H1624" i="7"/>
  <c r="F1624" i="7"/>
  <c r="D1623" i="7"/>
  <c r="C1623" i="7"/>
  <c r="B1623" i="7"/>
  <c r="J1623" i="7"/>
  <c r="H1623" i="7"/>
  <c r="F1623" i="7"/>
  <c r="E1623" i="7"/>
  <c r="B1622" i="7"/>
  <c r="C1622" i="7"/>
  <c r="J1622" i="7"/>
  <c r="H1622" i="7"/>
  <c r="F1622" i="7"/>
  <c r="E1622" i="7"/>
  <c r="C1621" i="7"/>
  <c r="B1621" i="7"/>
  <c r="J1621" i="7"/>
  <c r="H1621" i="7"/>
  <c r="F1621" i="7"/>
  <c r="E1621" i="7"/>
  <c r="B1620" i="7"/>
  <c r="C1620" i="7"/>
  <c r="J1620" i="7"/>
  <c r="H1620" i="7"/>
  <c r="F1620" i="7"/>
  <c r="E1620" i="7"/>
  <c r="J1619" i="7"/>
  <c r="H1619" i="7"/>
  <c r="F1619" i="7"/>
  <c r="E1619" i="7"/>
  <c r="B1618" i="7"/>
  <c r="J1618" i="7"/>
  <c r="H1618" i="7"/>
  <c r="F1618" i="7"/>
  <c r="E1618" i="7"/>
  <c r="J1617" i="7"/>
  <c r="H1617" i="7"/>
  <c r="F1617" i="7"/>
  <c r="E1617" i="7"/>
  <c r="C1616" i="7"/>
  <c r="B1616" i="7"/>
  <c r="J1616" i="7"/>
  <c r="H1616" i="7"/>
  <c r="F1616" i="7"/>
  <c r="E1616" i="7"/>
  <c r="D1615" i="7"/>
  <c r="C1615" i="7"/>
  <c r="B1615" i="7"/>
  <c r="J1615" i="7"/>
  <c r="H1615" i="7"/>
  <c r="F1615" i="7"/>
  <c r="E1615" i="7"/>
  <c r="J1614" i="7"/>
  <c r="H1614" i="7"/>
  <c r="F1614" i="7"/>
  <c r="E1614" i="7"/>
  <c r="D1613" i="7"/>
  <c r="C1613" i="7"/>
  <c r="J1613" i="7"/>
  <c r="H1613" i="7"/>
  <c r="F1613" i="7"/>
  <c r="E1613" i="7"/>
  <c r="B1612" i="7"/>
  <c r="C1612" i="7"/>
  <c r="J1612" i="7"/>
  <c r="H1612" i="7"/>
  <c r="F1612" i="7"/>
  <c r="E1612" i="7"/>
  <c r="J1611" i="7"/>
  <c r="H1611" i="7"/>
  <c r="F1611" i="7"/>
  <c r="E1611" i="7"/>
  <c r="C1610" i="7"/>
  <c r="B1610" i="7"/>
  <c r="J1610" i="7"/>
  <c r="H1610" i="7"/>
  <c r="F1610" i="7"/>
  <c r="J1609" i="7"/>
  <c r="H1609" i="7"/>
  <c r="F1609" i="7"/>
  <c r="C1608" i="7"/>
  <c r="B1608" i="7"/>
  <c r="J1608" i="7"/>
  <c r="H1608" i="7"/>
  <c r="F1608" i="7"/>
  <c r="E1608" i="7"/>
  <c r="D1607" i="7"/>
  <c r="C1607" i="7"/>
  <c r="B1607" i="7"/>
  <c r="J1607" i="7"/>
  <c r="H1607" i="7"/>
  <c r="F1607" i="7"/>
  <c r="E1607" i="7"/>
  <c r="B1606" i="7"/>
  <c r="C1606" i="7"/>
  <c r="J1606" i="7"/>
  <c r="H1606" i="7"/>
  <c r="F1606" i="7"/>
  <c r="D1605" i="7"/>
  <c r="C1605" i="7"/>
  <c r="B1605" i="7"/>
  <c r="J1605" i="7"/>
  <c r="H1605" i="7"/>
  <c r="F1605" i="7"/>
  <c r="E1605" i="7"/>
  <c r="B1604" i="7"/>
  <c r="J1604" i="7"/>
  <c r="H1604" i="7"/>
  <c r="F1604" i="7"/>
  <c r="J1603" i="7"/>
  <c r="H1603" i="7"/>
  <c r="F1603" i="7"/>
  <c r="E1603" i="7"/>
  <c r="C1602" i="7"/>
  <c r="B1602" i="7"/>
  <c r="J1602" i="7"/>
  <c r="H1602" i="7"/>
  <c r="F1602" i="7"/>
  <c r="E1602" i="7"/>
  <c r="C1601" i="7"/>
  <c r="B1601" i="7"/>
  <c r="D1601" i="7"/>
  <c r="J1601" i="7"/>
  <c r="H1601" i="7"/>
  <c r="F1601" i="7"/>
  <c r="E1601" i="7"/>
  <c r="C1600" i="7"/>
  <c r="B1600" i="7"/>
  <c r="J1600" i="7"/>
  <c r="H1600" i="7"/>
  <c r="F1600" i="7"/>
  <c r="E1600" i="7"/>
  <c r="D1599" i="7"/>
  <c r="C1599" i="7"/>
  <c r="B1599" i="7"/>
  <c r="J1599" i="7"/>
  <c r="H1599" i="7"/>
  <c r="F1599" i="7"/>
  <c r="E1599" i="7"/>
  <c r="B1598" i="7"/>
  <c r="C1598" i="7"/>
  <c r="J1598" i="7"/>
  <c r="H1598" i="7"/>
  <c r="F1598" i="7"/>
  <c r="E1598" i="7"/>
  <c r="B1597" i="7"/>
  <c r="J1597" i="7"/>
  <c r="H1597" i="7"/>
  <c r="F1597" i="7"/>
  <c r="E1597" i="7"/>
  <c r="B1596" i="7"/>
  <c r="J1596" i="7"/>
  <c r="H1596" i="7"/>
  <c r="F1596" i="7"/>
  <c r="J1595" i="7"/>
  <c r="H1595" i="7"/>
  <c r="F1595" i="7"/>
  <c r="E1595" i="7"/>
  <c r="C1594" i="7"/>
  <c r="B1594" i="7"/>
  <c r="J1594" i="7"/>
  <c r="H1594" i="7"/>
  <c r="F1594" i="7"/>
  <c r="E1594" i="7"/>
  <c r="C1593" i="7"/>
  <c r="D1593" i="7"/>
  <c r="J1593" i="7"/>
  <c r="H1593" i="7"/>
  <c r="F1593" i="7"/>
  <c r="C1592" i="7"/>
  <c r="B1592" i="7"/>
  <c r="J1592" i="7"/>
  <c r="H1592" i="7"/>
  <c r="F1592" i="7"/>
  <c r="E1592" i="7"/>
  <c r="D1591" i="7"/>
  <c r="C1591" i="7"/>
  <c r="B1591" i="7"/>
  <c r="J1591" i="7"/>
  <c r="H1591" i="7"/>
  <c r="F1591" i="7"/>
  <c r="E1591" i="7"/>
  <c r="B1590" i="7"/>
  <c r="C1590" i="7"/>
  <c r="J1590" i="7"/>
  <c r="H1590" i="7"/>
  <c r="F1590" i="7"/>
  <c r="E1590" i="7"/>
  <c r="B1589" i="7"/>
  <c r="J1589" i="7"/>
  <c r="H1589" i="7"/>
  <c r="F1589" i="7"/>
  <c r="B1588" i="7"/>
  <c r="C1588" i="7"/>
  <c r="J1588" i="7"/>
  <c r="H1588" i="7"/>
  <c r="F1588" i="7"/>
  <c r="E1588" i="7"/>
  <c r="J1587" i="7"/>
  <c r="H1587" i="7"/>
  <c r="F1587" i="7"/>
  <c r="E1587" i="7"/>
  <c r="C1586" i="7"/>
  <c r="B1586" i="7"/>
  <c r="J1586" i="7"/>
  <c r="H1586" i="7"/>
  <c r="F1586" i="7"/>
  <c r="E1586" i="7"/>
  <c r="C1585" i="7"/>
  <c r="B1585" i="7"/>
  <c r="D1585" i="7"/>
  <c r="J1585" i="7"/>
  <c r="H1585" i="7"/>
  <c r="F1585" i="7"/>
  <c r="E1585" i="7"/>
  <c r="B1584" i="7"/>
  <c r="J1584" i="7"/>
  <c r="H1584" i="7"/>
  <c r="F1584" i="7"/>
  <c r="E1584" i="7"/>
  <c r="D1583" i="7"/>
  <c r="C1583" i="7"/>
  <c r="B1583" i="7"/>
  <c r="J1583" i="7"/>
  <c r="H1583" i="7"/>
  <c r="F1583" i="7"/>
  <c r="E1583" i="7"/>
  <c r="B1582" i="7"/>
  <c r="J1582" i="7"/>
  <c r="H1582" i="7"/>
  <c r="F1582" i="7"/>
  <c r="J1581" i="7"/>
  <c r="H1581" i="7"/>
  <c r="F1581" i="7"/>
  <c r="E1581" i="7"/>
  <c r="B1580" i="7"/>
  <c r="C1580" i="7"/>
  <c r="J1580" i="7"/>
  <c r="H1580" i="7"/>
  <c r="F1580" i="7"/>
  <c r="E1580" i="7"/>
  <c r="J1579" i="7"/>
  <c r="H1579" i="7"/>
  <c r="F1579" i="7"/>
  <c r="E1579" i="7"/>
  <c r="C1578" i="7"/>
  <c r="B1578" i="7"/>
  <c r="J1578" i="7"/>
  <c r="H1578" i="7"/>
  <c r="F1578" i="7"/>
  <c r="E1578" i="7"/>
  <c r="C1577" i="7"/>
  <c r="B1577" i="7"/>
  <c r="J1577" i="7"/>
  <c r="H1577" i="7"/>
  <c r="F1577" i="7"/>
  <c r="E1577" i="7"/>
  <c r="C1576" i="7"/>
  <c r="B1576" i="7"/>
  <c r="J1576" i="7"/>
  <c r="H1576" i="7"/>
  <c r="F1576" i="7"/>
  <c r="E1576" i="7"/>
  <c r="D1575" i="7"/>
  <c r="C1575" i="7"/>
  <c r="B1575" i="7"/>
  <c r="J1575" i="7"/>
  <c r="H1575" i="7"/>
  <c r="F1575" i="7"/>
  <c r="E1575" i="7"/>
  <c r="J1574" i="7"/>
  <c r="H1574" i="7"/>
  <c r="F1574" i="7"/>
  <c r="E1574" i="7"/>
  <c r="D1573" i="7"/>
  <c r="C1573" i="7"/>
  <c r="B1573" i="7"/>
  <c r="J1573" i="7"/>
  <c r="H1573" i="7"/>
  <c r="F1573" i="7"/>
  <c r="E1573" i="7"/>
  <c r="B1572" i="7"/>
  <c r="C1572" i="7"/>
  <c r="J1572" i="7"/>
  <c r="H1572" i="7"/>
  <c r="F1572" i="7"/>
  <c r="E1572" i="7"/>
  <c r="J1571" i="7"/>
  <c r="H1571" i="7"/>
  <c r="F1571" i="7"/>
  <c r="E1571" i="7"/>
  <c r="C1570" i="7"/>
  <c r="J1570" i="7"/>
  <c r="H1570" i="7"/>
  <c r="F1570" i="7"/>
  <c r="E1570" i="7"/>
  <c r="C1569" i="7"/>
  <c r="B1569" i="7"/>
  <c r="J1569" i="7"/>
  <c r="H1569" i="7"/>
  <c r="F1569" i="7"/>
  <c r="E1569" i="7"/>
  <c r="C1568" i="7"/>
  <c r="J1568" i="7"/>
  <c r="H1568" i="7"/>
  <c r="F1568" i="7"/>
  <c r="D1567" i="7"/>
  <c r="C1567" i="7"/>
  <c r="B1567" i="7"/>
  <c r="J1567" i="7"/>
  <c r="H1567" i="7"/>
  <c r="F1567" i="7"/>
  <c r="E1567" i="7"/>
  <c r="J1566" i="7"/>
  <c r="H1566" i="7"/>
  <c r="F1566" i="7"/>
  <c r="E1566" i="7"/>
  <c r="J1565" i="7"/>
  <c r="H1565" i="7"/>
  <c r="F1565" i="7"/>
  <c r="E1565" i="7"/>
  <c r="C1564" i="7"/>
  <c r="J1564" i="7"/>
  <c r="H1564" i="7"/>
  <c r="F1564" i="7"/>
  <c r="E1564" i="7"/>
  <c r="J1563" i="7"/>
  <c r="H1563" i="7"/>
  <c r="F1563" i="7"/>
  <c r="E1563" i="7"/>
  <c r="C1562" i="7"/>
  <c r="J1562" i="7"/>
  <c r="H1562" i="7"/>
  <c r="F1562" i="7"/>
  <c r="E1562" i="7"/>
  <c r="D1561" i="7"/>
  <c r="J1561" i="7"/>
  <c r="H1561" i="7"/>
  <c r="F1561" i="7"/>
  <c r="E1561" i="7"/>
  <c r="C1560" i="7"/>
  <c r="B1560" i="7"/>
  <c r="J1560" i="7"/>
  <c r="H1560" i="7"/>
  <c r="F1560" i="7"/>
  <c r="E1560" i="7"/>
  <c r="D1559" i="7"/>
  <c r="C1559" i="7"/>
  <c r="B1559" i="7"/>
  <c r="J1559" i="7"/>
  <c r="H1559" i="7"/>
  <c r="F1559" i="7"/>
  <c r="E1559" i="7"/>
  <c r="C1558" i="7"/>
  <c r="J1558" i="7"/>
  <c r="H1558" i="7"/>
  <c r="F1558" i="7"/>
  <c r="E1558" i="7"/>
  <c r="D1557" i="7"/>
  <c r="C1557" i="7"/>
  <c r="B1557" i="7"/>
  <c r="J1557" i="7"/>
  <c r="H1557" i="7"/>
  <c r="F1557" i="7"/>
  <c r="E1557" i="7"/>
  <c r="C1556" i="7"/>
  <c r="J1556" i="7"/>
  <c r="H1556" i="7"/>
  <c r="F1556" i="7"/>
  <c r="E1556" i="7"/>
  <c r="J1555" i="7"/>
  <c r="H1555" i="7"/>
  <c r="F1555" i="7"/>
  <c r="E1555" i="7"/>
  <c r="C1554" i="7"/>
  <c r="B1554" i="7"/>
  <c r="J1554" i="7"/>
  <c r="H1554" i="7"/>
  <c r="F1554" i="7"/>
  <c r="E1554" i="7"/>
  <c r="J1553" i="7"/>
  <c r="H1553" i="7"/>
  <c r="F1553" i="7"/>
  <c r="E1553" i="7"/>
  <c r="C1552" i="7"/>
  <c r="B1552" i="7"/>
  <c r="J1552" i="7"/>
  <c r="H1552" i="7"/>
  <c r="F1552" i="7"/>
  <c r="E1552" i="7"/>
  <c r="D1551" i="7"/>
  <c r="C1551" i="7"/>
  <c r="B1551" i="7"/>
  <c r="J1551" i="7"/>
  <c r="H1551" i="7"/>
  <c r="F1551" i="7"/>
  <c r="E1551" i="7"/>
  <c r="J1550" i="7"/>
  <c r="H1550" i="7"/>
  <c r="F1550" i="7"/>
  <c r="E1550" i="7"/>
  <c r="C1549" i="7"/>
  <c r="J1549" i="7"/>
  <c r="H1549" i="7"/>
  <c r="F1549" i="7"/>
  <c r="E1549" i="7"/>
  <c r="B1548" i="7"/>
  <c r="J1548" i="7"/>
  <c r="H1548" i="7"/>
  <c r="F1548" i="7"/>
  <c r="J1547" i="7"/>
  <c r="H1547" i="7"/>
  <c r="F1547" i="7"/>
  <c r="E1547" i="7"/>
  <c r="C1546" i="7"/>
  <c r="B1546" i="7"/>
  <c r="J1546" i="7"/>
  <c r="H1546" i="7"/>
  <c r="F1546" i="7"/>
  <c r="E1546" i="7"/>
  <c r="J1545" i="7"/>
  <c r="H1545" i="7"/>
  <c r="F1545" i="7"/>
  <c r="E1545" i="7"/>
  <c r="C1544" i="7"/>
  <c r="J1544" i="7"/>
  <c r="H1544" i="7"/>
  <c r="F1544" i="7"/>
  <c r="D1543" i="7"/>
  <c r="C1543" i="7"/>
  <c r="B1543" i="7"/>
  <c r="J1543" i="7"/>
  <c r="H1543" i="7"/>
  <c r="F1543" i="7"/>
  <c r="E1543" i="7"/>
  <c r="C1542" i="7"/>
  <c r="J1542" i="7"/>
  <c r="H1542" i="7"/>
  <c r="F1542" i="7"/>
  <c r="E1542" i="7"/>
  <c r="D1541" i="7"/>
  <c r="C1541" i="7"/>
  <c r="J1541" i="7"/>
  <c r="H1541" i="7"/>
  <c r="F1541" i="7"/>
  <c r="E1541" i="7"/>
  <c r="B1540" i="7"/>
  <c r="C1540" i="7"/>
  <c r="J1540" i="7"/>
  <c r="H1540" i="7"/>
  <c r="F1540" i="7"/>
  <c r="E1540" i="7"/>
  <c r="J1539" i="7"/>
  <c r="H1539" i="7"/>
  <c r="F1539" i="7"/>
  <c r="E1539" i="7"/>
  <c r="C1538" i="7"/>
  <c r="B1538" i="7"/>
  <c r="J1538" i="7"/>
  <c r="H1538" i="7"/>
  <c r="F1538" i="7"/>
  <c r="E1538" i="7"/>
  <c r="C1537" i="7"/>
  <c r="B1537" i="7"/>
  <c r="D1537" i="7"/>
  <c r="J1537" i="7"/>
  <c r="H1537" i="7"/>
  <c r="F1537" i="7"/>
  <c r="C1536" i="7"/>
  <c r="B1536" i="7"/>
  <c r="J1536" i="7"/>
  <c r="H1536" i="7"/>
  <c r="F1536" i="7"/>
  <c r="E1536" i="7"/>
  <c r="D1535" i="7"/>
  <c r="C1535" i="7"/>
  <c r="B1535" i="7"/>
  <c r="J1535" i="7"/>
  <c r="H1535" i="7"/>
  <c r="F1535" i="7"/>
  <c r="E1535" i="7"/>
  <c r="J1534" i="7"/>
  <c r="H1534" i="7"/>
  <c r="F1534" i="7"/>
  <c r="E1534" i="7"/>
  <c r="D1533" i="7"/>
  <c r="B1533" i="7"/>
  <c r="J1533" i="7"/>
  <c r="H1533" i="7"/>
  <c r="F1533" i="7"/>
  <c r="E1533" i="7"/>
  <c r="C1532" i="7"/>
  <c r="J1532" i="7"/>
  <c r="H1532" i="7"/>
  <c r="F1532" i="7"/>
  <c r="E1532" i="7"/>
  <c r="J1531" i="7"/>
  <c r="H1531" i="7"/>
  <c r="F1531" i="7"/>
  <c r="E1531" i="7"/>
  <c r="C1530" i="7"/>
  <c r="B1530" i="7"/>
  <c r="J1530" i="7"/>
  <c r="H1530" i="7"/>
  <c r="F1530" i="7"/>
  <c r="E1530" i="7"/>
  <c r="J1529" i="7"/>
  <c r="H1529" i="7"/>
  <c r="F1529" i="7"/>
  <c r="E1529" i="7"/>
  <c r="C1528" i="7"/>
  <c r="B1528" i="7"/>
  <c r="J1528" i="7"/>
  <c r="H1528" i="7"/>
  <c r="F1528" i="7"/>
  <c r="E1528" i="7"/>
  <c r="D1527" i="7"/>
  <c r="C1527" i="7"/>
  <c r="B1527" i="7"/>
  <c r="J1527" i="7"/>
  <c r="H1527" i="7"/>
  <c r="F1527" i="7"/>
  <c r="E1527" i="7"/>
  <c r="J1526" i="7"/>
  <c r="H1526" i="7"/>
  <c r="F1526" i="7"/>
  <c r="C1525" i="7"/>
  <c r="J1525" i="7"/>
  <c r="H1525" i="7"/>
  <c r="F1525" i="7"/>
  <c r="E1525" i="7"/>
  <c r="B1524" i="7"/>
  <c r="C1524" i="7"/>
  <c r="J1524" i="7"/>
  <c r="H1524" i="7"/>
  <c r="F1524" i="7"/>
  <c r="E1524" i="7"/>
  <c r="J1523" i="7"/>
  <c r="H1523" i="7"/>
  <c r="F1523" i="7"/>
  <c r="E1523" i="7"/>
  <c r="C1522" i="7"/>
  <c r="B1522" i="7"/>
  <c r="J1522" i="7"/>
  <c r="H1522" i="7"/>
  <c r="F1522" i="7"/>
  <c r="C1521" i="7"/>
  <c r="B1521" i="7"/>
  <c r="J1521" i="7"/>
  <c r="H1521" i="7"/>
  <c r="F1521" i="7"/>
  <c r="E1521" i="7"/>
  <c r="C1520" i="7"/>
  <c r="J1520" i="7"/>
  <c r="H1520" i="7"/>
  <c r="F1520" i="7"/>
  <c r="E1520" i="7"/>
  <c r="D1519" i="7"/>
  <c r="C1519" i="7"/>
  <c r="B1519" i="7"/>
  <c r="J1519" i="7"/>
  <c r="H1519" i="7"/>
  <c r="F1519" i="7"/>
  <c r="E1519" i="7"/>
  <c r="B1518" i="7"/>
  <c r="J1518" i="7"/>
  <c r="H1518" i="7"/>
  <c r="F1518" i="7"/>
  <c r="E1518" i="7"/>
  <c r="J1517" i="7"/>
  <c r="H1517" i="7"/>
  <c r="F1517" i="7"/>
  <c r="E1517" i="7"/>
  <c r="B1516" i="7"/>
  <c r="J1516" i="7"/>
  <c r="H1516" i="7"/>
  <c r="F1516" i="7"/>
  <c r="J1515" i="7"/>
  <c r="H1515" i="7"/>
  <c r="F1515" i="7"/>
  <c r="E1515" i="7"/>
  <c r="C1514" i="7"/>
  <c r="B1514" i="7"/>
  <c r="J1514" i="7"/>
  <c r="H1514" i="7"/>
  <c r="F1514" i="7"/>
  <c r="E1514" i="7"/>
  <c r="C1513" i="7"/>
  <c r="B1513" i="7"/>
  <c r="D1513" i="7"/>
  <c r="J1513" i="7"/>
  <c r="H1513" i="7"/>
  <c r="I1513" i="1" s="1"/>
  <c r="F1513" i="7"/>
  <c r="E1513" i="7"/>
  <c r="C1512" i="7"/>
  <c r="B1512" i="7"/>
  <c r="J1512" i="7"/>
  <c r="H1512" i="7"/>
  <c r="F1512" i="7"/>
  <c r="E1512" i="7"/>
  <c r="D1511" i="7"/>
  <c r="C1511" i="7"/>
  <c r="B1511" i="7"/>
  <c r="J1511" i="7"/>
  <c r="H1511" i="7"/>
  <c r="F1511" i="7"/>
  <c r="E1511" i="7"/>
  <c r="B1510" i="7"/>
  <c r="C1510" i="7"/>
  <c r="J1510" i="7"/>
  <c r="H1510" i="7"/>
  <c r="F1510" i="7"/>
  <c r="E1510" i="7"/>
  <c r="D1509" i="7"/>
  <c r="C1509" i="7"/>
  <c r="B1509" i="7"/>
  <c r="J1509" i="7"/>
  <c r="H1509" i="7"/>
  <c r="F1509" i="7"/>
  <c r="C1508" i="7"/>
  <c r="J1508" i="7"/>
  <c r="H1508" i="7"/>
  <c r="F1508" i="7"/>
  <c r="E1508" i="7"/>
  <c r="J1507" i="7"/>
  <c r="H1507" i="7"/>
  <c r="F1507" i="7"/>
  <c r="E1507" i="7"/>
  <c r="C1506" i="7"/>
  <c r="B1506" i="7"/>
  <c r="J1506" i="7"/>
  <c r="H1506" i="7"/>
  <c r="F1506" i="7"/>
  <c r="E1506" i="7"/>
  <c r="C1505" i="7"/>
  <c r="B1505" i="7"/>
  <c r="J1505" i="7"/>
  <c r="H1505" i="7"/>
  <c r="F1505" i="7"/>
  <c r="E1505" i="7"/>
  <c r="B1504" i="7"/>
  <c r="J1504" i="7"/>
  <c r="H1504" i="7"/>
  <c r="F1504" i="7"/>
  <c r="E1504" i="7"/>
  <c r="D1503" i="7"/>
  <c r="C1503" i="7"/>
  <c r="B1503" i="7"/>
  <c r="J1503" i="7"/>
  <c r="H1503" i="7"/>
  <c r="F1503" i="7"/>
  <c r="E1503" i="7"/>
  <c r="J1502" i="7"/>
  <c r="H1502" i="7"/>
  <c r="F1502" i="7"/>
  <c r="E1502" i="7"/>
  <c r="J1501" i="7"/>
  <c r="H1501" i="7"/>
  <c r="F1501" i="7"/>
  <c r="E1501" i="7"/>
  <c r="B1500" i="7"/>
  <c r="J1500" i="7"/>
  <c r="H1500" i="7"/>
  <c r="F1500" i="7"/>
  <c r="E1500" i="7"/>
  <c r="J1499" i="7"/>
  <c r="H1499" i="7"/>
  <c r="F1499" i="7"/>
  <c r="C1498" i="7"/>
  <c r="B1498" i="7"/>
  <c r="J1498" i="7"/>
  <c r="H1498" i="7"/>
  <c r="F1498" i="7"/>
  <c r="E1498" i="7"/>
  <c r="C1497" i="7"/>
  <c r="J1497" i="7"/>
  <c r="H1497" i="7"/>
  <c r="F1497" i="7"/>
  <c r="E1497" i="7"/>
  <c r="B1496" i="7"/>
  <c r="J1496" i="7"/>
  <c r="H1496" i="7"/>
  <c r="F1496" i="7"/>
  <c r="E1496" i="7"/>
  <c r="D1495" i="7"/>
  <c r="C1495" i="7"/>
  <c r="B1495" i="7"/>
  <c r="J1495" i="7"/>
  <c r="H1495" i="7"/>
  <c r="F1495" i="7"/>
  <c r="E1495" i="7"/>
  <c r="J1494" i="7"/>
  <c r="H1494" i="7"/>
  <c r="F1494" i="7"/>
  <c r="D1493" i="7"/>
  <c r="C1493" i="7"/>
  <c r="B1493" i="7"/>
  <c r="J1493" i="7"/>
  <c r="H1493" i="7"/>
  <c r="F1493" i="7"/>
  <c r="E1493" i="7"/>
  <c r="B1492" i="7"/>
  <c r="J1492" i="7"/>
  <c r="H1492" i="7"/>
  <c r="F1492" i="7"/>
  <c r="E1492" i="7"/>
  <c r="J1491" i="7"/>
  <c r="H1491" i="7"/>
  <c r="F1491" i="7"/>
  <c r="C1490" i="7"/>
  <c r="J1490" i="7"/>
  <c r="H1490" i="7"/>
  <c r="F1490" i="7"/>
  <c r="E1490" i="7"/>
  <c r="B1489" i="7"/>
  <c r="J1489" i="7"/>
  <c r="H1489" i="7"/>
  <c r="F1489" i="7"/>
  <c r="E1489" i="7"/>
  <c r="C1488" i="7"/>
  <c r="B1488" i="7"/>
  <c r="J1488" i="7"/>
  <c r="H1488" i="7"/>
  <c r="F1488" i="7"/>
  <c r="E1488" i="7"/>
  <c r="D1487" i="7"/>
  <c r="C1487" i="7"/>
  <c r="B1487" i="7"/>
  <c r="J1487" i="7"/>
  <c r="H1487" i="7"/>
  <c r="F1487" i="7"/>
  <c r="E1487" i="7"/>
  <c r="J1486" i="7"/>
  <c r="H1486" i="7"/>
  <c r="F1486" i="7"/>
  <c r="E1486" i="7"/>
  <c r="C1485" i="7"/>
  <c r="J1485" i="7"/>
  <c r="H1485" i="7"/>
  <c r="F1485" i="7"/>
  <c r="B1484" i="7"/>
  <c r="C1484" i="7"/>
  <c r="J1484" i="7"/>
  <c r="H1484" i="7"/>
  <c r="F1484" i="7"/>
  <c r="E1484" i="7"/>
  <c r="J1483" i="7"/>
  <c r="H1483" i="7"/>
  <c r="F1483" i="7"/>
  <c r="E1483" i="7"/>
  <c r="C1482" i="7"/>
  <c r="B1482" i="7"/>
  <c r="J1482" i="7"/>
  <c r="H1482" i="7"/>
  <c r="F1482" i="7"/>
  <c r="E1482" i="7"/>
  <c r="J1481" i="7"/>
  <c r="H1481" i="7"/>
  <c r="F1481" i="7"/>
  <c r="E1481" i="7"/>
  <c r="C1480" i="7"/>
  <c r="B1480" i="7"/>
  <c r="J1480" i="7"/>
  <c r="H1480" i="7"/>
  <c r="F1480" i="7"/>
  <c r="E1480" i="7"/>
  <c r="D1479" i="7"/>
  <c r="C1479" i="7"/>
  <c r="B1479" i="7"/>
  <c r="J1479" i="7"/>
  <c r="H1479" i="7"/>
  <c r="F1479" i="7"/>
  <c r="E1479" i="7"/>
  <c r="B1478" i="7"/>
  <c r="C1478" i="7"/>
  <c r="J1478" i="7"/>
  <c r="H1478" i="7"/>
  <c r="F1478" i="7"/>
  <c r="E1478" i="7"/>
  <c r="C1477" i="7"/>
  <c r="B1477" i="7"/>
  <c r="J1477" i="7"/>
  <c r="H1477" i="7"/>
  <c r="F1477" i="7"/>
  <c r="E1477" i="7"/>
  <c r="C1476" i="7"/>
  <c r="J1476" i="7"/>
  <c r="H1476" i="7"/>
  <c r="F1476" i="7"/>
  <c r="E1476" i="7"/>
  <c r="J1475" i="7"/>
  <c r="H1475" i="7"/>
  <c r="F1475" i="7"/>
  <c r="E1475" i="7"/>
  <c r="C1474" i="7"/>
  <c r="B1474" i="7"/>
  <c r="J1474" i="7"/>
  <c r="H1474" i="7"/>
  <c r="F1474" i="7"/>
  <c r="E1474" i="7"/>
  <c r="B1473" i="7"/>
  <c r="D1473" i="7"/>
  <c r="J1473" i="7"/>
  <c r="H1473" i="7"/>
  <c r="F1473" i="7"/>
  <c r="E1473" i="7"/>
  <c r="C1472" i="7"/>
  <c r="J1472" i="7"/>
  <c r="I1472" i="1" s="1"/>
  <c r="H1472" i="7"/>
  <c r="F1472" i="7"/>
  <c r="E1472" i="7"/>
  <c r="D1471" i="7"/>
  <c r="C1471" i="7"/>
  <c r="B1471" i="7"/>
  <c r="J1471" i="7"/>
  <c r="H1471" i="7"/>
  <c r="F1471" i="7"/>
  <c r="E1471" i="7"/>
  <c r="C1470" i="7"/>
  <c r="J1470" i="7"/>
  <c r="H1470" i="7"/>
  <c r="F1470" i="7"/>
  <c r="E1470" i="7"/>
  <c r="D1469" i="7"/>
  <c r="B1469" i="7"/>
  <c r="J1469" i="7"/>
  <c r="H1469" i="7"/>
  <c r="F1469" i="7"/>
  <c r="E1469" i="7"/>
  <c r="C1468" i="7"/>
  <c r="J1468" i="7"/>
  <c r="H1468" i="7"/>
  <c r="I1468" i="1" s="1"/>
  <c r="F1468" i="7"/>
  <c r="E1468" i="7"/>
  <c r="J1467" i="7"/>
  <c r="H1467" i="7"/>
  <c r="F1467" i="7"/>
  <c r="E1467" i="7"/>
  <c r="C1466" i="7"/>
  <c r="B1466" i="7"/>
  <c r="J1466" i="7"/>
  <c r="H1466" i="7"/>
  <c r="F1466" i="7"/>
  <c r="E1466" i="7"/>
  <c r="D1465" i="7"/>
  <c r="J1465" i="7"/>
  <c r="H1465" i="7"/>
  <c r="F1465" i="7"/>
  <c r="E1465" i="7"/>
  <c r="J1464" i="7"/>
  <c r="H1464" i="7"/>
  <c r="F1464" i="7"/>
  <c r="E1464" i="7"/>
  <c r="D1463" i="7"/>
  <c r="C1463" i="7"/>
  <c r="B1463" i="7"/>
  <c r="J1463" i="7"/>
  <c r="H1463" i="7"/>
  <c r="F1463" i="7"/>
  <c r="E1463" i="7"/>
  <c r="J1462" i="7"/>
  <c r="H1462" i="7"/>
  <c r="F1462" i="7"/>
  <c r="D1461" i="7"/>
  <c r="C1461" i="7"/>
  <c r="B1461" i="7"/>
  <c r="J1461" i="7"/>
  <c r="H1461" i="7"/>
  <c r="F1461" i="7"/>
  <c r="E1461" i="7"/>
  <c r="B1460" i="7"/>
  <c r="C1460" i="7"/>
  <c r="J1460" i="7"/>
  <c r="H1460" i="7"/>
  <c r="F1460" i="7"/>
  <c r="E1460" i="7"/>
  <c r="J1459" i="7"/>
  <c r="H1459" i="7"/>
  <c r="F1459" i="7"/>
  <c r="E1459" i="7"/>
  <c r="C1458" i="7"/>
  <c r="B1458" i="7"/>
  <c r="J1458" i="7"/>
  <c r="H1458" i="7"/>
  <c r="F1458" i="7"/>
  <c r="B1457" i="7"/>
  <c r="J1457" i="7"/>
  <c r="H1457" i="7"/>
  <c r="I1457" i="1" s="1"/>
  <c r="F1457" i="7"/>
  <c r="E1457" i="7"/>
  <c r="B1456" i="7"/>
  <c r="C1456" i="7"/>
  <c r="J1456" i="7"/>
  <c r="H1456" i="7"/>
  <c r="F1456" i="7"/>
  <c r="D1455" i="7"/>
  <c r="C1455" i="7"/>
  <c r="B1455" i="7"/>
  <c r="J1455" i="7"/>
  <c r="H1455" i="7"/>
  <c r="F1455" i="7"/>
  <c r="E1455" i="7"/>
  <c r="J1454" i="7"/>
  <c r="H1454" i="7"/>
  <c r="F1454" i="7"/>
  <c r="E1454" i="7"/>
  <c r="C1453" i="7"/>
  <c r="J1453" i="7"/>
  <c r="H1453" i="7"/>
  <c r="F1453" i="7"/>
  <c r="E1453" i="7"/>
  <c r="B1452" i="7"/>
  <c r="C1452" i="7"/>
  <c r="J1452" i="7"/>
  <c r="H1452" i="7"/>
  <c r="F1452" i="7"/>
  <c r="E1452" i="7"/>
  <c r="D1451" i="7"/>
  <c r="J1451" i="7"/>
  <c r="H1451" i="7"/>
  <c r="I1451" i="1" s="1"/>
  <c r="F1451" i="7"/>
  <c r="E1451" i="7"/>
  <c r="C1450" i="7"/>
  <c r="B1450" i="7"/>
  <c r="J1450" i="7"/>
  <c r="H1450" i="7"/>
  <c r="F1450" i="7"/>
  <c r="E1450" i="7"/>
  <c r="C1449" i="7"/>
  <c r="B1449" i="7"/>
  <c r="D1449" i="7"/>
  <c r="J1449" i="7"/>
  <c r="H1449" i="7"/>
  <c r="F1449" i="7"/>
  <c r="E1449" i="7"/>
  <c r="C1448" i="7"/>
  <c r="B1448" i="7"/>
  <c r="J1448" i="7"/>
  <c r="H1448" i="7"/>
  <c r="F1448" i="7"/>
  <c r="E1448" i="7"/>
  <c r="D1447" i="7"/>
  <c r="C1447" i="7"/>
  <c r="B1447" i="7"/>
  <c r="J1447" i="7"/>
  <c r="H1447" i="7"/>
  <c r="F1447" i="7"/>
  <c r="E1447" i="7"/>
  <c r="B1446" i="7"/>
  <c r="J1446" i="7"/>
  <c r="H1446" i="7"/>
  <c r="F1446" i="7"/>
  <c r="E1446" i="7"/>
  <c r="D1445" i="7"/>
  <c r="C1445" i="7"/>
  <c r="B1445" i="7"/>
  <c r="J1445" i="7"/>
  <c r="H1445" i="7"/>
  <c r="F1445" i="7"/>
  <c r="E1445" i="7"/>
  <c r="B1444" i="7"/>
  <c r="C1444" i="7"/>
  <c r="J1444" i="7"/>
  <c r="H1444" i="7"/>
  <c r="F1444" i="7"/>
  <c r="J1443" i="7"/>
  <c r="H1443" i="7"/>
  <c r="F1443" i="7"/>
  <c r="E1443" i="7"/>
  <c r="C1442" i="7"/>
  <c r="B1442" i="7"/>
  <c r="J1442" i="7"/>
  <c r="H1442" i="7"/>
  <c r="F1442" i="7"/>
  <c r="E1442" i="7"/>
  <c r="B1441" i="7"/>
  <c r="J1441" i="7"/>
  <c r="H1441" i="7"/>
  <c r="F1441" i="7"/>
  <c r="E1441" i="7"/>
  <c r="C1440" i="7"/>
  <c r="J1440" i="7"/>
  <c r="H1440" i="7"/>
  <c r="F1440" i="7"/>
  <c r="E1440" i="7"/>
  <c r="D1439" i="7"/>
  <c r="C1439" i="7"/>
  <c r="B1439" i="7"/>
  <c r="J1439" i="7"/>
  <c r="H1439" i="7"/>
  <c r="F1439" i="7"/>
  <c r="E1439" i="7"/>
  <c r="J1438" i="7"/>
  <c r="H1438" i="7"/>
  <c r="F1438" i="7"/>
  <c r="E1438" i="7"/>
  <c r="J1437" i="7"/>
  <c r="H1437" i="7"/>
  <c r="F1437" i="7"/>
  <c r="E1437" i="7"/>
  <c r="B1436" i="7"/>
  <c r="C1436" i="7"/>
  <c r="J1436" i="7"/>
  <c r="H1436" i="7"/>
  <c r="F1436" i="7"/>
  <c r="E1436" i="7"/>
  <c r="J1435" i="7"/>
  <c r="H1435" i="7"/>
  <c r="I1435" i="1" s="1"/>
  <c r="F1435" i="7"/>
  <c r="E1435" i="7"/>
  <c r="C1434" i="7"/>
  <c r="B1434" i="7"/>
  <c r="J1434" i="7"/>
  <c r="H1434" i="7"/>
  <c r="F1434" i="7"/>
  <c r="E1434" i="7"/>
  <c r="C1433" i="7"/>
  <c r="B1433" i="7"/>
  <c r="D1433" i="7"/>
  <c r="J1433" i="7"/>
  <c r="H1433" i="7"/>
  <c r="F1433" i="7"/>
  <c r="E1433" i="7"/>
  <c r="C1432" i="7"/>
  <c r="B1432" i="7"/>
  <c r="J1432" i="7"/>
  <c r="H1432" i="7"/>
  <c r="F1432" i="7"/>
  <c r="E1432" i="7"/>
  <c r="D1431" i="7"/>
  <c r="C1431" i="7"/>
  <c r="B1431" i="7"/>
  <c r="J1431" i="7"/>
  <c r="H1431" i="7"/>
  <c r="F1431" i="7"/>
  <c r="E1431" i="7"/>
  <c r="C1430" i="7"/>
  <c r="J1430" i="7"/>
  <c r="H1430" i="7"/>
  <c r="F1430" i="7"/>
  <c r="E1430" i="7"/>
  <c r="D1429" i="7"/>
  <c r="C1429" i="7"/>
  <c r="J1429" i="7"/>
  <c r="H1429" i="7"/>
  <c r="F1429" i="7"/>
  <c r="E1429" i="7"/>
  <c r="B1428" i="7"/>
  <c r="C1428" i="7"/>
  <c r="J1428" i="7"/>
  <c r="H1428" i="7"/>
  <c r="F1428" i="7"/>
  <c r="E1428" i="7"/>
  <c r="D1427" i="7"/>
  <c r="J1427" i="7"/>
  <c r="H1427" i="7"/>
  <c r="I1427" i="1" s="1"/>
  <c r="F1427" i="7"/>
  <c r="E1427" i="7"/>
  <c r="C1426" i="7"/>
  <c r="B1426" i="7"/>
  <c r="J1426" i="7"/>
  <c r="H1426" i="7"/>
  <c r="F1426" i="7"/>
  <c r="E1426" i="7"/>
  <c r="J1425" i="7"/>
  <c r="H1425" i="7"/>
  <c r="F1425" i="7"/>
  <c r="E1425" i="7"/>
  <c r="B1424" i="7"/>
  <c r="J1424" i="7"/>
  <c r="H1424" i="7"/>
  <c r="F1424" i="7"/>
  <c r="D1423" i="7"/>
  <c r="C1423" i="7"/>
  <c r="B1423" i="7"/>
  <c r="J1423" i="7"/>
  <c r="H1423" i="7"/>
  <c r="F1423" i="7"/>
  <c r="E1423" i="7"/>
  <c r="B1422" i="7"/>
  <c r="J1422" i="7"/>
  <c r="H1422" i="7"/>
  <c r="F1422" i="7"/>
  <c r="E1422" i="7"/>
  <c r="J1421" i="7"/>
  <c r="H1421" i="7"/>
  <c r="F1421" i="7"/>
  <c r="E1421" i="7"/>
  <c r="B1420" i="7"/>
  <c r="C1420" i="7"/>
  <c r="J1420" i="7"/>
  <c r="H1420" i="7"/>
  <c r="F1420" i="7"/>
  <c r="E1420" i="7"/>
  <c r="D1419" i="7"/>
  <c r="J1419" i="7"/>
  <c r="I1419" i="1" s="1"/>
  <c r="H1419" i="7"/>
  <c r="F1419" i="7"/>
  <c r="E1419" i="7"/>
  <c r="J1418" i="7"/>
  <c r="H1418" i="7"/>
  <c r="F1418" i="7"/>
  <c r="E1418" i="7"/>
  <c r="B1417" i="7"/>
  <c r="J1417" i="7"/>
  <c r="H1417" i="7"/>
  <c r="F1417" i="7"/>
  <c r="E1417" i="7"/>
  <c r="B1416" i="7"/>
  <c r="J1416" i="7"/>
  <c r="H1416" i="7"/>
  <c r="F1416" i="7"/>
  <c r="E1416" i="7"/>
  <c r="J1415" i="7"/>
  <c r="H1415" i="7"/>
  <c r="F1415" i="7"/>
  <c r="E1415" i="7"/>
  <c r="J1414" i="7"/>
  <c r="H1414" i="7"/>
  <c r="F1414" i="7"/>
  <c r="E1414" i="7"/>
  <c r="J1413" i="7"/>
  <c r="H1413" i="7"/>
  <c r="F1413" i="7"/>
  <c r="E1413" i="7"/>
  <c r="B1412" i="7"/>
  <c r="C1412" i="7"/>
  <c r="J1412" i="7"/>
  <c r="H1412" i="7"/>
  <c r="F1412" i="7"/>
  <c r="E1412" i="7"/>
  <c r="J1411" i="7"/>
  <c r="H1411" i="7"/>
  <c r="F1411" i="7"/>
  <c r="E1411" i="7"/>
  <c r="C1410" i="7"/>
  <c r="B1410" i="7"/>
  <c r="J1410" i="7"/>
  <c r="H1410" i="7"/>
  <c r="F1410" i="7"/>
  <c r="E1410" i="7"/>
  <c r="B1409" i="7"/>
  <c r="J1409" i="7"/>
  <c r="H1409" i="7"/>
  <c r="I1409" i="1" s="1"/>
  <c r="F1409" i="7"/>
  <c r="E1409" i="7"/>
  <c r="B1408" i="7"/>
  <c r="C1408" i="7"/>
  <c r="J1408" i="7"/>
  <c r="H1408" i="7"/>
  <c r="F1408" i="7"/>
  <c r="E1408" i="7"/>
  <c r="J1407" i="7"/>
  <c r="H1407" i="7"/>
  <c r="F1407" i="7"/>
  <c r="E1407" i="7"/>
  <c r="J1406" i="7"/>
  <c r="H1406" i="7"/>
  <c r="F1406" i="7"/>
  <c r="J1405" i="7"/>
  <c r="H1405" i="7"/>
  <c r="F1405" i="7"/>
  <c r="E1405" i="7"/>
  <c r="C1404" i="7"/>
  <c r="J1404" i="7"/>
  <c r="H1404" i="7"/>
  <c r="F1404" i="7"/>
  <c r="E1404" i="7"/>
  <c r="D1403" i="7"/>
  <c r="J1403" i="7"/>
  <c r="H1403" i="7"/>
  <c r="F1403" i="7"/>
  <c r="E1403" i="7"/>
  <c r="C1402" i="7"/>
  <c r="B1402" i="7"/>
  <c r="J1402" i="7"/>
  <c r="I1402" i="1" s="1"/>
  <c r="H1402" i="7"/>
  <c r="F1402" i="7"/>
  <c r="J1401" i="7"/>
  <c r="H1401" i="7"/>
  <c r="F1401" i="7"/>
  <c r="E1401" i="7"/>
  <c r="B1400" i="7"/>
  <c r="C1400" i="7"/>
  <c r="J1400" i="7"/>
  <c r="H1400" i="7"/>
  <c r="F1400" i="7"/>
  <c r="E1400" i="7"/>
  <c r="J1399" i="7"/>
  <c r="H1399" i="7"/>
  <c r="F1399" i="7"/>
  <c r="E1399" i="7"/>
  <c r="J1398" i="7"/>
  <c r="H1398" i="7"/>
  <c r="F1398" i="7"/>
  <c r="E1398" i="7"/>
  <c r="J1397" i="7"/>
  <c r="H1397" i="7"/>
  <c r="F1397" i="7"/>
  <c r="E1397" i="7"/>
  <c r="J1396" i="7"/>
  <c r="H1396" i="7"/>
  <c r="F1396" i="7"/>
  <c r="E1396" i="7"/>
  <c r="J1395" i="7"/>
  <c r="H1395" i="7"/>
  <c r="F1395" i="7"/>
  <c r="E1395" i="7"/>
  <c r="J1394" i="7"/>
  <c r="H1394" i="7"/>
  <c r="F1394" i="7"/>
  <c r="E1394" i="7"/>
  <c r="C1393" i="7"/>
  <c r="B1393" i="7"/>
  <c r="J1393" i="7"/>
  <c r="H1393" i="7"/>
  <c r="F1393" i="7"/>
  <c r="E1393" i="7"/>
  <c r="C1392" i="7"/>
  <c r="B1392" i="7"/>
  <c r="J1392" i="7"/>
  <c r="H1392" i="7"/>
  <c r="F1392" i="7"/>
  <c r="C1391" i="7"/>
  <c r="J1391" i="7"/>
  <c r="H1391" i="7"/>
  <c r="F1391" i="7"/>
  <c r="E1391" i="7"/>
  <c r="C1390" i="7"/>
  <c r="B1390" i="7"/>
  <c r="J1390" i="7"/>
  <c r="H1390" i="7"/>
  <c r="F1390" i="7"/>
  <c r="E1390" i="7"/>
  <c r="D1389" i="7"/>
  <c r="J1389" i="7"/>
  <c r="H1389" i="7"/>
  <c r="F1389" i="7"/>
  <c r="E1389" i="7"/>
  <c r="B1388" i="7"/>
  <c r="J1388" i="7"/>
  <c r="H1388" i="7"/>
  <c r="F1388" i="7"/>
  <c r="E1388" i="7"/>
  <c r="C1387" i="7"/>
  <c r="B1387" i="7"/>
  <c r="D1387" i="7"/>
  <c r="J1387" i="7"/>
  <c r="H1387" i="7"/>
  <c r="F1387" i="7"/>
  <c r="E1387" i="7"/>
  <c r="C1386" i="7"/>
  <c r="B1386" i="7"/>
  <c r="J1386" i="7"/>
  <c r="H1386" i="7"/>
  <c r="F1386" i="7"/>
  <c r="E1386" i="7"/>
  <c r="C1385" i="7"/>
  <c r="B1385" i="7"/>
  <c r="D1385" i="7"/>
  <c r="J1385" i="7"/>
  <c r="H1385" i="7"/>
  <c r="F1385" i="7"/>
  <c r="E1385" i="7"/>
  <c r="B1384" i="7"/>
  <c r="J1384" i="7"/>
  <c r="H1384" i="7"/>
  <c r="F1384" i="7"/>
  <c r="E1384" i="7"/>
  <c r="C1383" i="7"/>
  <c r="B1383" i="7"/>
  <c r="D1383" i="7"/>
  <c r="J1383" i="7"/>
  <c r="H1383" i="7"/>
  <c r="F1383" i="7"/>
  <c r="E1383" i="7"/>
  <c r="J1382" i="7"/>
  <c r="H1382" i="7"/>
  <c r="F1382" i="7"/>
  <c r="E1382" i="7"/>
  <c r="J1381" i="7"/>
  <c r="H1381" i="7"/>
  <c r="F1381" i="7"/>
  <c r="E1381" i="7"/>
  <c r="B1380" i="7"/>
  <c r="J1380" i="7"/>
  <c r="H1380" i="7"/>
  <c r="F1380" i="7"/>
  <c r="E1380" i="7"/>
  <c r="B1379" i="7"/>
  <c r="J1379" i="7"/>
  <c r="H1379" i="7"/>
  <c r="F1379" i="7"/>
  <c r="E1379" i="7"/>
  <c r="J1378" i="7"/>
  <c r="H1378" i="7"/>
  <c r="F1378" i="7"/>
  <c r="E1378" i="7"/>
  <c r="C1377" i="7"/>
  <c r="B1377" i="7"/>
  <c r="D1377" i="7"/>
  <c r="J1377" i="7"/>
  <c r="H1377" i="7"/>
  <c r="F1377" i="7"/>
  <c r="E1377" i="7"/>
  <c r="B1376" i="7"/>
  <c r="J1376" i="7"/>
  <c r="H1376" i="7"/>
  <c r="F1376" i="7"/>
  <c r="C1375" i="7"/>
  <c r="B1375" i="7"/>
  <c r="D1375" i="7"/>
  <c r="J1375" i="7"/>
  <c r="H1375" i="7"/>
  <c r="F1375" i="7"/>
  <c r="E1375" i="7"/>
  <c r="J1374" i="7"/>
  <c r="H1374" i="7"/>
  <c r="F1374" i="7"/>
  <c r="E1374" i="7"/>
  <c r="D1373" i="7"/>
  <c r="C1373" i="7"/>
  <c r="J1373" i="7"/>
  <c r="H1373" i="7"/>
  <c r="F1373" i="7"/>
  <c r="E1373" i="7"/>
  <c r="B1372" i="7"/>
  <c r="J1372" i="7"/>
  <c r="H1372" i="7"/>
  <c r="F1372" i="7"/>
  <c r="E1372" i="7"/>
  <c r="B1371" i="7"/>
  <c r="C1371" i="7"/>
  <c r="D1371" i="7"/>
  <c r="J1371" i="7"/>
  <c r="H1371" i="7"/>
  <c r="F1371" i="7"/>
  <c r="E1371" i="7"/>
  <c r="J1370" i="7"/>
  <c r="H1370" i="7"/>
  <c r="F1370" i="7"/>
  <c r="E1370" i="7"/>
  <c r="C1369" i="7"/>
  <c r="B1369" i="7"/>
  <c r="D1369" i="7"/>
  <c r="J1369" i="7"/>
  <c r="H1369" i="7"/>
  <c r="F1369" i="7"/>
  <c r="E1369" i="7"/>
  <c r="B1368" i="7"/>
  <c r="J1368" i="7"/>
  <c r="H1368" i="7"/>
  <c r="F1368" i="7"/>
  <c r="E1368" i="7"/>
  <c r="C1367" i="7"/>
  <c r="B1367" i="7"/>
  <c r="D1367" i="7"/>
  <c r="J1367" i="7"/>
  <c r="H1367" i="7"/>
  <c r="F1367" i="7"/>
  <c r="E1367" i="7"/>
  <c r="J1366" i="7"/>
  <c r="H1366" i="7"/>
  <c r="F1366" i="7"/>
  <c r="E1366" i="7"/>
  <c r="B1365" i="7"/>
  <c r="J1365" i="7"/>
  <c r="H1365" i="7"/>
  <c r="F1365" i="7"/>
  <c r="E1365" i="7"/>
  <c r="B1364" i="7"/>
  <c r="J1364" i="7"/>
  <c r="H1364" i="7"/>
  <c r="F1364" i="7"/>
  <c r="E1364" i="7"/>
  <c r="D1363" i="7"/>
  <c r="J1363" i="7"/>
  <c r="H1363" i="7"/>
  <c r="F1363" i="7"/>
  <c r="E1363" i="7"/>
  <c r="J1362" i="7"/>
  <c r="H1362" i="7"/>
  <c r="F1362" i="7"/>
  <c r="C1361" i="7"/>
  <c r="B1361" i="7"/>
  <c r="D1361" i="7"/>
  <c r="J1361" i="7"/>
  <c r="H1361" i="7"/>
  <c r="F1361" i="7"/>
  <c r="E1361" i="7"/>
  <c r="B1360" i="7"/>
  <c r="J1360" i="7"/>
  <c r="H1360" i="7"/>
  <c r="F1360" i="7"/>
  <c r="E1360" i="7"/>
  <c r="C1359" i="7"/>
  <c r="B1359" i="7"/>
  <c r="D1359" i="7"/>
  <c r="J1359" i="7"/>
  <c r="H1359" i="7"/>
  <c r="I1359" i="1" s="1"/>
  <c r="F1359" i="7"/>
  <c r="E1359" i="7"/>
  <c r="J1358" i="7"/>
  <c r="H1358" i="7"/>
  <c r="F1358" i="7"/>
  <c r="E1358" i="7"/>
  <c r="C1357" i="7"/>
  <c r="J1357" i="7"/>
  <c r="H1357" i="7"/>
  <c r="F1357" i="7"/>
  <c r="E1357" i="7"/>
  <c r="J1356" i="7"/>
  <c r="H1356" i="7"/>
  <c r="F1356" i="7"/>
  <c r="E1356" i="7"/>
  <c r="C1355" i="7"/>
  <c r="B1355" i="7"/>
  <c r="D1355" i="7"/>
  <c r="J1355" i="7"/>
  <c r="H1355" i="7"/>
  <c r="F1355" i="7"/>
  <c r="E1355" i="7"/>
  <c r="J1354" i="7"/>
  <c r="H1354" i="7"/>
  <c r="I1354" i="1" s="1"/>
  <c r="F1354" i="7"/>
  <c r="E1354" i="7"/>
  <c r="J1353" i="7"/>
  <c r="H1353" i="7"/>
  <c r="F1353" i="7"/>
  <c r="E1353" i="7"/>
  <c r="B1352" i="7"/>
  <c r="J1352" i="7"/>
  <c r="H1352" i="7"/>
  <c r="F1352" i="7"/>
  <c r="B1351" i="7"/>
  <c r="C1351" i="7"/>
  <c r="D1351" i="7"/>
  <c r="J1351" i="7"/>
  <c r="H1351" i="7"/>
  <c r="F1351" i="7"/>
  <c r="E1351" i="7"/>
  <c r="J1350" i="7"/>
  <c r="H1350" i="7"/>
  <c r="F1350" i="7"/>
  <c r="E1350" i="7"/>
  <c r="D1349" i="7"/>
  <c r="J1349" i="7"/>
  <c r="H1349" i="7"/>
  <c r="F1349" i="7"/>
  <c r="B1348" i="7"/>
  <c r="J1348" i="7"/>
  <c r="H1348" i="7"/>
  <c r="F1348" i="7"/>
  <c r="E1348" i="7"/>
  <c r="C1347" i="7"/>
  <c r="B1347" i="7"/>
  <c r="D1347" i="7"/>
  <c r="J1347" i="7"/>
  <c r="H1347" i="7"/>
  <c r="F1347" i="7"/>
  <c r="E1347" i="7"/>
  <c r="J1346" i="7"/>
  <c r="H1346" i="7"/>
  <c r="F1346" i="7"/>
  <c r="E1346" i="7"/>
  <c r="J1345" i="7"/>
  <c r="H1345" i="7"/>
  <c r="F1345" i="7"/>
  <c r="E1345" i="7"/>
  <c r="B1344" i="7"/>
  <c r="J1344" i="7"/>
  <c r="H1344" i="7"/>
  <c r="F1344" i="7"/>
  <c r="E1344" i="7"/>
  <c r="B1343" i="7"/>
  <c r="C1343" i="7"/>
  <c r="D1343" i="7"/>
  <c r="J1343" i="7"/>
  <c r="H1343" i="7"/>
  <c r="F1343" i="7"/>
  <c r="E1343" i="7"/>
  <c r="J1342" i="7"/>
  <c r="H1342" i="7"/>
  <c r="F1342" i="7"/>
  <c r="E1342" i="7"/>
  <c r="D1341" i="7"/>
  <c r="C1341" i="7"/>
  <c r="B1341" i="7"/>
  <c r="J1341" i="7"/>
  <c r="H1341" i="7"/>
  <c r="F1341" i="7"/>
  <c r="E1341" i="7"/>
  <c r="B1340" i="7"/>
  <c r="J1340" i="7"/>
  <c r="H1340" i="7"/>
  <c r="F1340" i="7"/>
  <c r="C1339" i="7"/>
  <c r="B1339" i="7"/>
  <c r="D1339" i="7"/>
  <c r="J1339" i="7"/>
  <c r="H1339" i="7"/>
  <c r="F1339" i="7"/>
  <c r="E1339" i="7"/>
  <c r="J1338" i="7"/>
  <c r="I1338" i="1" s="1"/>
  <c r="H1338" i="7"/>
  <c r="F1338" i="7"/>
  <c r="E1338" i="7"/>
  <c r="J1337" i="7"/>
  <c r="H1337" i="7"/>
  <c r="F1337" i="7"/>
  <c r="E1337" i="7"/>
  <c r="J1336" i="7"/>
  <c r="H1336" i="7"/>
  <c r="F1336" i="7"/>
  <c r="E1336" i="7"/>
  <c r="B1335" i="7"/>
  <c r="C1335" i="7"/>
  <c r="D1335" i="7"/>
  <c r="J1335" i="7"/>
  <c r="H1335" i="7"/>
  <c r="I1335" i="1" s="1"/>
  <c r="F1335" i="7"/>
  <c r="E1335" i="7"/>
  <c r="J1334" i="7"/>
  <c r="H1334" i="7"/>
  <c r="F1334" i="7"/>
  <c r="E1334" i="7"/>
  <c r="D1333" i="7"/>
  <c r="C1333" i="7"/>
  <c r="J1333" i="7"/>
  <c r="H1333" i="7"/>
  <c r="F1333" i="7"/>
  <c r="E1333" i="7"/>
  <c r="B1332" i="7"/>
  <c r="J1332" i="7"/>
  <c r="H1332" i="7"/>
  <c r="F1332" i="7"/>
  <c r="E1332" i="7"/>
  <c r="C1331" i="7"/>
  <c r="B1331" i="7"/>
  <c r="D1331" i="7"/>
  <c r="J1331" i="7"/>
  <c r="H1331" i="7"/>
  <c r="F1331" i="7"/>
  <c r="E1331" i="7"/>
  <c r="J1330" i="7"/>
  <c r="H1330" i="7"/>
  <c r="F1330" i="7"/>
  <c r="E1330" i="7"/>
  <c r="J1329" i="7"/>
  <c r="H1329" i="7"/>
  <c r="F1329" i="7"/>
  <c r="E1329" i="7"/>
  <c r="B1328" i="7"/>
  <c r="J1328" i="7"/>
  <c r="H1328" i="7"/>
  <c r="F1328" i="7"/>
  <c r="E1328" i="7"/>
  <c r="B1327" i="7"/>
  <c r="C1327" i="7"/>
  <c r="D1327" i="7"/>
  <c r="N1327" i="7" s="1"/>
  <c r="J1327" i="7"/>
  <c r="H1327" i="7"/>
  <c r="F1327" i="7"/>
  <c r="E1327" i="7"/>
  <c r="J1326" i="7"/>
  <c r="H1326" i="7"/>
  <c r="F1326" i="7"/>
  <c r="J1325" i="7"/>
  <c r="H1325" i="7"/>
  <c r="F1325" i="7"/>
  <c r="E1325" i="7"/>
  <c r="B1324" i="7"/>
  <c r="J1324" i="7"/>
  <c r="H1324" i="7"/>
  <c r="F1324" i="7"/>
  <c r="E1324" i="7"/>
  <c r="C1323" i="7"/>
  <c r="B1323" i="7"/>
  <c r="D1323" i="7"/>
  <c r="J1323" i="7"/>
  <c r="H1323" i="7"/>
  <c r="F1323" i="7"/>
  <c r="E1323" i="7"/>
  <c r="J1322" i="7"/>
  <c r="I1322" i="1" s="1"/>
  <c r="H1322" i="7"/>
  <c r="F1322" i="7"/>
  <c r="E1322" i="7"/>
  <c r="J1321" i="7"/>
  <c r="H1321" i="7"/>
  <c r="F1321" i="7"/>
  <c r="E1321" i="7"/>
  <c r="B1320" i="7"/>
  <c r="J1320" i="7"/>
  <c r="H1320" i="7"/>
  <c r="F1320" i="7"/>
  <c r="E1320" i="7"/>
  <c r="B1319" i="7"/>
  <c r="C1319" i="7"/>
  <c r="D1319" i="7"/>
  <c r="J1319" i="7"/>
  <c r="I1319" i="1" s="1"/>
  <c r="H1319" i="7"/>
  <c r="F1319" i="7"/>
  <c r="E1319" i="7"/>
  <c r="J1318" i="7"/>
  <c r="H1318" i="7"/>
  <c r="F1318" i="7"/>
  <c r="D1317" i="7"/>
  <c r="C1317" i="7"/>
  <c r="B1317" i="7"/>
  <c r="J1317" i="7"/>
  <c r="H1317" i="7"/>
  <c r="F1317" i="7"/>
  <c r="E1317" i="7"/>
  <c r="B1316" i="7"/>
  <c r="J1316" i="7"/>
  <c r="H1316" i="7"/>
  <c r="F1316" i="7"/>
  <c r="E1316" i="7"/>
  <c r="C1315" i="7"/>
  <c r="B1315" i="7"/>
  <c r="D1315" i="7"/>
  <c r="J1315" i="7"/>
  <c r="H1315" i="7"/>
  <c r="F1315" i="7"/>
  <c r="E1315" i="7"/>
  <c r="J1314" i="7"/>
  <c r="H1314" i="7"/>
  <c r="F1314" i="7"/>
  <c r="E1314" i="7"/>
  <c r="J1313" i="7"/>
  <c r="H1313" i="7"/>
  <c r="F1313" i="7"/>
  <c r="E1313" i="7"/>
  <c r="B1312" i="7"/>
  <c r="J1312" i="7"/>
  <c r="H1312" i="7"/>
  <c r="F1312" i="7"/>
  <c r="E1312" i="7"/>
  <c r="B1311" i="7"/>
  <c r="C1311" i="7"/>
  <c r="D1311" i="7"/>
  <c r="J1311" i="7"/>
  <c r="H1311" i="7"/>
  <c r="F1311" i="7"/>
  <c r="E1311" i="7"/>
  <c r="J1310" i="7"/>
  <c r="H1310" i="7"/>
  <c r="F1310" i="7"/>
  <c r="E1310" i="7"/>
  <c r="D1309" i="7"/>
  <c r="C1309" i="7"/>
  <c r="B1309" i="7"/>
  <c r="J1309" i="7"/>
  <c r="H1309" i="7"/>
  <c r="F1309" i="7"/>
  <c r="E1309" i="7"/>
  <c r="B1308" i="7"/>
  <c r="J1308" i="7"/>
  <c r="H1308" i="7"/>
  <c r="F1308" i="7"/>
  <c r="E1308" i="7"/>
  <c r="C1307" i="7"/>
  <c r="B1307" i="7"/>
  <c r="D1307" i="7"/>
  <c r="J1307" i="7"/>
  <c r="H1307" i="7"/>
  <c r="F1307" i="7"/>
  <c r="E1307" i="7"/>
  <c r="J1306" i="7"/>
  <c r="H1306" i="7"/>
  <c r="F1306" i="7"/>
  <c r="E1306" i="7"/>
  <c r="J1305" i="7"/>
  <c r="H1305" i="7"/>
  <c r="F1305" i="7"/>
  <c r="E1305" i="7"/>
  <c r="B1304" i="7"/>
  <c r="J1304" i="7"/>
  <c r="H1304" i="7"/>
  <c r="F1304" i="7"/>
  <c r="E1304" i="7"/>
  <c r="B1303" i="7"/>
  <c r="C1303" i="7"/>
  <c r="D1303" i="7"/>
  <c r="J1303" i="7"/>
  <c r="H1303" i="7"/>
  <c r="F1303" i="7"/>
  <c r="E1303" i="7"/>
  <c r="J1302" i="7"/>
  <c r="H1302" i="7"/>
  <c r="F1302" i="7"/>
  <c r="E1302" i="7"/>
  <c r="J1301" i="7"/>
  <c r="H1301" i="7"/>
  <c r="F1301" i="7"/>
  <c r="E1301" i="7"/>
  <c r="B1300" i="7"/>
  <c r="J1300" i="7"/>
  <c r="H1300" i="7"/>
  <c r="F1300" i="7"/>
  <c r="E1300" i="7"/>
  <c r="C1299" i="7"/>
  <c r="B1299" i="7"/>
  <c r="D1299" i="7"/>
  <c r="J1299" i="7"/>
  <c r="H1299" i="7"/>
  <c r="F1299" i="7"/>
  <c r="E1299" i="7"/>
  <c r="J1298" i="7"/>
  <c r="H1298" i="7"/>
  <c r="F1298" i="7"/>
  <c r="E1298" i="7"/>
  <c r="J1297" i="7"/>
  <c r="H1297" i="7"/>
  <c r="F1297" i="7"/>
  <c r="E1297" i="7"/>
  <c r="B1296" i="7"/>
  <c r="J1296" i="7"/>
  <c r="H1296" i="7"/>
  <c r="F1296" i="7"/>
  <c r="E1296" i="7"/>
  <c r="B1295" i="7"/>
  <c r="C1295" i="7"/>
  <c r="D1295" i="7"/>
  <c r="J1295" i="7"/>
  <c r="H1295" i="7"/>
  <c r="F1295" i="7"/>
  <c r="E1295" i="7"/>
  <c r="J1294" i="7"/>
  <c r="H1294" i="7"/>
  <c r="F1294" i="7"/>
  <c r="E1294" i="7"/>
  <c r="D1293" i="7"/>
  <c r="B1293" i="7"/>
  <c r="J1293" i="7"/>
  <c r="H1293" i="7"/>
  <c r="I1293" i="1" s="1"/>
  <c r="F1293" i="7"/>
  <c r="E1293" i="7"/>
  <c r="B1292" i="7"/>
  <c r="J1292" i="7"/>
  <c r="H1292" i="7"/>
  <c r="F1292" i="7"/>
  <c r="E1292" i="7"/>
  <c r="C1291" i="7"/>
  <c r="K1291" i="7" s="1"/>
  <c r="L1291" i="7" s="1"/>
  <c r="B1291" i="7"/>
  <c r="D1291" i="7"/>
  <c r="J1291" i="7"/>
  <c r="H1291" i="7"/>
  <c r="F1291" i="7"/>
  <c r="E1291" i="7"/>
  <c r="J1290" i="7"/>
  <c r="H1290" i="7"/>
  <c r="F1290" i="7"/>
  <c r="E1290" i="7"/>
  <c r="J1289" i="7"/>
  <c r="H1289" i="7"/>
  <c r="F1289" i="7"/>
  <c r="E1289" i="7"/>
  <c r="B1288" i="7"/>
  <c r="J1288" i="7"/>
  <c r="I1288" i="1" s="1"/>
  <c r="H1288" i="7"/>
  <c r="F1288" i="7"/>
  <c r="E1288" i="7"/>
  <c r="B1287" i="7"/>
  <c r="C1287" i="7"/>
  <c r="D1287" i="7"/>
  <c r="J1287" i="7"/>
  <c r="H1287" i="7"/>
  <c r="F1287" i="7"/>
  <c r="E1287" i="7"/>
  <c r="J1286" i="7"/>
  <c r="H1286" i="7"/>
  <c r="F1286" i="7"/>
  <c r="E1286" i="7"/>
  <c r="C1285" i="7"/>
  <c r="J1285" i="7"/>
  <c r="I1285" i="1" s="1"/>
  <c r="H1285" i="7"/>
  <c r="F1285" i="7"/>
  <c r="E1285" i="7"/>
  <c r="B1284" i="7"/>
  <c r="J1284" i="7"/>
  <c r="H1284" i="7"/>
  <c r="F1284" i="7"/>
  <c r="E1284" i="7"/>
  <c r="C1283" i="7"/>
  <c r="B1283" i="7"/>
  <c r="D1283" i="7"/>
  <c r="J1283" i="7"/>
  <c r="H1283" i="7"/>
  <c r="F1283" i="7"/>
  <c r="E1283" i="7"/>
  <c r="J1282" i="7"/>
  <c r="H1282" i="7"/>
  <c r="F1282" i="7"/>
  <c r="E1282" i="7"/>
  <c r="J1281" i="7"/>
  <c r="H1281" i="7"/>
  <c r="F1281" i="7"/>
  <c r="E1281" i="7"/>
  <c r="B1280" i="7"/>
  <c r="J1280" i="7"/>
  <c r="H1280" i="7"/>
  <c r="F1280" i="7"/>
  <c r="E1280" i="7"/>
  <c r="B1279" i="7"/>
  <c r="C1279" i="7"/>
  <c r="D1279" i="7"/>
  <c r="J1279" i="7"/>
  <c r="K1279" i="7" s="1"/>
  <c r="L1279" i="7" s="1"/>
  <c r="H1279" i="7"/>
  <c r="F1279" i="7"/>
  <c r="E1279" i="7"/>
  <c r="J1278" i="7"/>
  <c r="H1278" i="7"/>
  <c r="F1278" i="7"/>
  <c r="E1278" i="7"/>
  <c r="D1277" i="7"/>
  <c r="C1277" i="7"/>
  <c r="B1277" i="7"/>
  <c r="J1277" i="7"/>
  <c r="H1277" i="7"/>
  <c r="F1277" i="7"/>
  <c r="E1277" i="7"/>
  <c r="B1276" i="7"/>
  <c r="J1276" i="7"/>
  <c r="I1276" i="1" s="1"/>
  <c r="H1276" i="7"/>
  <c r="F1276" i="7"/>
  <c r="E1276" i="7"/>
  <c r="C1275" i="7"/>
  <c r="B1275" i="7"/>
  <c r="D1275" i="7"/>
  <c r="J1275" i="7"/>
  <c r="H1275" i="7"/>
  <c r="F1275" i="7"/>
  <c r="E1275" i="7"/>
  <c r="J1274" i="7"/>
  <c r="H1274" i="7"/>
  <c r="F1274" i="7"/>
  <c r="J1273" i="7"/>
  <c r="H1273" i="7"/>
  <c r="I1273" i="1" s="1"/>
  <c r="F1273" i="7"/>
  <c r="E1273" i="7"/>
  <c r="B1272" i="7"/>
  <c r="J1272" i="7"/>
  <c r="H1272" i="7"/>
  <c r="F1272" i="7"/>
  <c r="E1272" i="7"/>
  <c r="B1271" i="7"/>
  <c r="C1271" i="7"/>
  <c r="D1271" i="7"/>
  <c r="J1271" i="7"/>
  <c r="H1271" i="7"/>
  <c r="F1271" i="7"/>
  <c r="E1271" i="7"/>
  <c r="J1270" i="7"/>
  <c r="H1270" i="7"/>
  <c r="F1270" i="7"/>
  <c r="E1270" i="7"/>
  <c r="D1269" i="7"/>
  <c r="C1269" i="7"/>
  <c r="J1269" i="7"/>
  <c r="H1269" i="7"/>
  <c r="F1269" i="7"/>
  <c r="E1269" i="7"/>
  <c r="B1268" i="7"/>
  <c r="J1268" i="7"/>
  <c r="H1268" i="7"/>
  <c r="F1268" i="7"/>
  <c r="E1268" i="7"/>
  <c r="C1267" i="7"/>
  <c r="B1267" i="7"/>
  <c r="D1267" i="7"/>
  <c r="J1267" i="7"/>
  <c r="I1267" i="1" s="1"/>
  <c r="H1267" i="7"/>
  <c r="F1267" i="7"/>
  <c r="E1267" i="7"/>
  <c r="J1266" i="7"/>
  <c r="H1266" i="7"/>
  <c r="F1266" i="7"/>
  <c r="E1266" i="7"/>
  <c r="J1265" i="7"/>
  <c r="I1265" i="1" s="1"/>
  <c r="H1265" i="7"/>
  <c r="F1265" i="7"/>
  <c r="E1265" i="7"/>
  <c r="B1264" i="7"/>
  <c r="J1264" i="7"/>
  <c r="H1264" i="7"/>
  <c r="F1264" i="7"/>
  <c r="E1264" i="7"/>
  <c r="B1263" i="7"/>
  <c r="C1263" i="7"/>
  <c r="D1263" i="7"/>
  <c r="J1263" i="7"/>
  <c r="H1263" i="7"/>
  <c r="F1263" i="7"/>
  <c r="E1263" i="7"/>
  <c r="J1262" i="7"/>
  <c r="I1262" i="1" s="1"/>
  <c r="H1262" i="7"/>
  <c r="F1262" i="7"/>
  <c r="C1261" i="7"/>
  <c r="J1261" i="7"/>
  <c r="H1261" i="7"/>
  <c r="F1261" i="7"/>
  <c r="E1261" i="7"/>
  <c r="B1260" i="7"/>
  <c r="J1260" i="7"/>
  <c r="H1260" i="7"/>
  <c r="F1260" i="7"/>
  <c r="E1260" i="7"/>
  <c r="C1259" i="7"/>
  <c r="B1259" i="7"/>
  <c r="D1259" i="7"/>
  <c r="J1259" i="7"/>
  <c r="H1259" i="7"/>
  <c r="F1259" i="7"/>
  <c r="E1259" i="7"/>
  <c r="J1258" i="7"/>
  <c r="H1258" i="7"/>
  <c r="F1258" i="7"/>
  <c r="E1258" i="7"/>
  <c r="J1257" i="7"/>
  <c r="I1257" i="1" s="1"/>
  <c r="H1257" i="7"/>
  <c r="F1257" i="7"/>
  <c r="E1257" i="7"/>
  <c r="B1256" i="7"/>
  <c r="J1256" i="7"/>
  <c r="H1256" i="7"/>
  <c r="F1256" i="7"/>
  <c r="E1256" i="7"/>
  <c r="B1255" i="7"/>
  <c r="C1255" i="7"/>
  <c r="D1255" i="7"/>
  <c r="J1255" i="7"/>
  <c r="H1255" i="7"/>
  <c r="F1255" i="7"/>
  <c r="E1255" i="7"/>
  <c r="J1254" i="7"/>
  <c r="H1254" i="7"/>
  <c r="F1254" i="7"/>
  <c r="E1254" i="7"/>
  <c r="D1253" i="7"/>
  <c r="C1253" i="7"/>
  <c r="B1253" i="7"/>
  <c r="J1253" i="7"/>
  <c r="H1253" i="7"/>
  <c r="I1253" i="1" s="1"/>
  <c r="F1253" i="7"/>
  <c r="E1253" i="7"/>
  <c r="B1252" i="7"/>
  <c r="J1252" i="7"/>
  <c r="H1252" i="7"/>
  <c r="F1252" i="7"/>
  <c r="E1252" i="7"/>
  <c r="C1251" i="7"/>
  <c r="B1251" i="7"/>
  <c r="D1251" i="7"/>
  <c r="J1251" i="7"/>
  <c r="H1251" i="7"/>
  <c r="F1251" i="7"/>
  <c r="E1251" i="7"/>
  <c r="J1250" i="7"/>
  <c r="H1250" i="7"/>
  <c r="F1250" i="7"/>
  <c r="E1250" i="7"/>
  <c r="J1249" i="7"/>
  <c r="H1249" i="7"/>
  <c r="F1249" i="7"/>
  <c r="E1249" i="7"/>
  <c r="B1248" i="7"/>
  <c r="J1248" i="7"/>
  <c r="I1248" i="1" s="1"/>
  <c r="H1248" i="7"/>
  <c r="F1248" i="7"/>
  <c r="E1248" i="7"/>
  <c r="B1247" i="7"/>
  <c r="C1247" i="7"/>
  <c r="D1247" i="7"/>
  <c r="J1247" i="7"/>
  <c r="H1247" i="7"/>
  <c r="I1247" i="1" s="1"/>
  <c r="F1247" i="7"/>
  <c r="E1247" i="7"/>
  <c r="J1246" i="7"/>
  <c r="H1246" i="7"/>
  <c r="F1246" i="7"/>
  <c r="E1246" i="7"/>
  <c r="D1245" i="7"/>
  <c r="J1245" i="7"/>
  <c r="I1245" i="1" s="1"/>
  <c r="H1245" i="7"/>
  <c r="F1245" i="7"/>
  <c r="E1245" i="7"/>
  <c r="B1244" i="7"/>
  <c r="J1244" i="7"/>
  <c r="H1244" i="7"/>
  <c r="F1244" i="7"/>
  <c r="E1244" i="7"/>
  <c r="C1243" i="7"/>
  <c r="B1243" i="7"/>
  <c r="D1243" i="7"/>
  <c r="J1243" i="7"/>
  <c r="H1243" i="7"/>
  <c r="F1243" i="7"/>
  <c r="E1243" i="7"/>
  <c r="J1242" i="7"/>
  <c r="I1242" i="1" s="1"/>
  <c r="H1242" i="7"/>
  <c r="F1242" i="7"/>
  <c r="E1242" i="7"/>
  <c r="J1241" i="7"/>
  <c r="H1241" i="7"/>
  <c r="F1241" i="7"/>
  <c r="E1241" i="7"/>
  <c r="B1240" i="7"/>
  <c r="J1240" i="7"/>
  <c r="H1240" i="7"/>
  <c r="F1240" i="7"/>
  <c r="E1240" i="7"/>
  <c r="B1239" i="7"/>
  <c r="C1239" i="7"/>
  <c r="D1239" i="7"/>
  <c r="J1239" i="7"/>
  <c r="I1239" i="1" s="1"/>
  <c r="H1239" i="7"/>
  <c r="F1239" i="7"/>
  <c r="E1239" i="7"/>
  <c r="J1238" i="7"/>
  <c r="H1238" i="7"/>
  <c r="F1238" i="7"/>
  <c r="E1238" i="7"/>
  <c r="J1237" i="7"/>
  <c r="I1237" i="1" s="1"/>
  <c r="H1237" i="7"/>
  <c r="F1237" i="7"/>
  <c r="E1237" i="7"/>
  <c r="B1236" i="7"/>
  <c r="J1236" i="7"/>
  <c r="H1236" i="7"/>
  <c r="F1236" i="7"/>
  <c r="E1236" i="7"/>
  <c r="C1235" i="7"/>
  <c r="B1235" i="7"/>
  <c r="D1235" i="7"/>
  <c r="J1235" i="7"/>
  <c r="H1235" i="7"/>
  <c r="F1235" i="7"/>
  <c r="E1235" i="7"/>
  <c r="J1234" i="7"/>
  <c r="H1234" i="7"/>
  <c r="F1234" i="7"/>
  <c r="E1234" i="7"/>
  <c r="J1233" i="7"/>
  <c r="H1233" i="7"/>
  <c r="F1233" i="7"/>
  <c r="E1233" i="7"/>
  <c r="B1232" i="7"/>
  <c r="J1232" i="7"/>
  <c r="H1232" i="7"/>
  <c r="F1232" i="7"/>
  <c r="E1232" i="7"/>
  <c r="B1231" i="7"/>
  <c r="C1231" i="7"/>
  <c r="D1231" i="7"/>
  <c r="J1231" i="7"/>
  <c r="H1231" i="7"/>
  <c r="F1231" i="7"/>
  <c r="E1231" i="7"/>
  <c r="J1230" i="7"/>
  <c r="H1230" i="7"/>
  <c r="F1230" i="7"/>
  <c r="E1230" i="7"/>
  <c r="D1229" i="7"/>
  <c r="O1229" i="7" s="1"/>
  <c r="C1229" i="7"/>
  <c r="B1229" i="7"/>
  <c r="J1229" i="7"/>
  <c r="H1229" i="7"/>
  <c r="F1229" i="7"/>
  <c r="E1229" i="7"/>
  <c r="B1228" i="7"/>
  <c r="J1228" i="7"/>
  <c r="H1228" i="7"/>
  <c r="F1228" i="7"/>
  <c r="E1228" i="7"/>
  <c r="C1227" i="7"/>
  <c r="B1227" i="7"/>
  <c r="D1227" i="7"/>
  <c r="O1227" i="7" s="1"/>
  <c r="J1227" i="7"/>
  <c r="H1227" i="7"/>
  <c r="F1227" i="7"/>
  <c r="E1227" i="7"/>
  <c r="J1226" i="7"/>
  <c r="H1226" i="7"/>
  <c r="F1226" i="7"/>
  <c r="E1226" i="7"/>
  <c r="J1225" i="7"/>
  <c r="H1225" i="7"/>
  <c r="F1225" i="7"/>
  <c r="E1225" i="7"/>
  <c r="B1224" i="7"/>
  <c r="J1224" i="7"/>
  <c r="H1224" i="7"/>
  <c r="F1224" i="7"/>
  <c r="E1224" i="7"/>
  <c r="B1223" i="7"/>
  <c r="C1223" i="7"/>
  <c r="D1223" i="7"/>
  <c r="J1223" i="7"/>
  <c r="H1223" i="7"/>
  <c r="F1223" i="7"/>
  <c r="E1223" i="7"/>
  <c r="J1222" i="7"/>
  <c r="H1222" i="7"/>
  <c r="F1222" i="7"/>
  <c r="E1222" i="7"/>
  <c r="D1221" i="7"/>
  <c r="C1221" i="7"/>
  <c r="B1221" i="7"/>
  <c r="J1221" i="7"/>
  <c r="H1221" i="7"/>
  <c r="F1221" i="7"/>
  <c r="E1221" i="7"/>
  <c r="B1220" i="7"/>
  <c r="J1220" i="7"/>
  <c r="H1220" i="7"/>
  <c r="F1220" i="7"/>
  <c r="E1220" i="7"/>
  <c r="C1219" i="7"/>
  <c r="B1219" i="7"/>
  <c r="O1219" i="7" s="1"/>
  <c r="D1219" i="7"/>
  <c r="J1219" i="7"/>
  <c r="H1219" i="7"/>
  <c r="F1219" i="7"/>
  <c r="E1219" i="7"/>
  <c r="J1218" i="7"/>
  <c r="I1218" i="1" s="1"/>
  <c r="H1218" i="7"/>
  <c r="F1218" i="7"/>
  <c r="E1218" i="7"/>
  <c r="J1217" i="7"/>
  <c r="H1217" i="7"/>
  <c r="F1217" i="7"/>
  <c r="E1217" i="7"/>
  <c r="B1216" i="7"/>
  <c r="J1216" i="7"/>
  <c r="H1216" i="7"/>
  <c r="F1216" i="7"/>
  <c r="E1216" i="7"/>
  <c r="C1215" i="7"/>
  <c r="B1215" i="7"/>
  <c r="D1215" i="7"/>
  <c r="J1215" i="7"/>
  <c r="H1215" i="7"/>
  <c r="F1215" i="7"/>
  <c r="E1215" i="7"/>
  <c r="J1214" i="7"/>
  <c r="H1214" i="7"/>
  <c r="F1214" i="7"/>
  <c r="E1214" i="7"/>
  <c r="D1213" i="7"/>
  <c r="C1213" i="7"/>
  <c r="B1213" i="7"/>
  <c r="J1213" i="7"/>
  <c r="H1213" i="7"/>
  <c r="F1213" i="7"/>
  <c r="E1213" i="7"/>
  <c r="B1212" i="7"/>
  <c r="J1212" i="7"/>
  <c r="H1212" i="7"/>
  <c r="F1212" i="7"/>
  <c r="E1212" i="7"/>
  <c r="C1211" i="7"/>
  <c r="B1211" i="7"/>
  <c r="D1211" i="7"/>
  <c r="J1211" i="7"/>
  <c r="H1211" i="7"/>
  <c r="F1211" i="7"/>
  <c r="E1211" i="7"/>
  <c r="J1210" i="7"/>
  <c r="H1210" i="7"/>
  <c r="F1210" i="7"/>
  <c r="E1210" i="7"/>
  <c r="J1209" i="7"/>
  <c r="H1209" i="7"/>
  <c r="F1209" i="7"/>
  <c r="E1209" i="7"/>
  <c r="B1208" i="7"/>
  <c r="J1208" i="7"/>
  <c r="H1208" i="7"/>
  <c r="F1208" i="7"/>
  <c r="E1208" i="7"/>
  <c r="C1207" i="7"/>
  <c r="B1207" i="7"/>
  <c r="D1207" i="7"/>
  <c r="J1207" i="7"/>
  <c r="H1207" i="7"/>
  <c r="F1207" i="7"/>
  <c r="E1207" i="7"/>
  <c r="C1206" i="7"/>
  <c r="D1206" i="7"/>
  <c r="J1206" i="7"/>
  <c r="H1206" i="7"/>
  <c r="I1206" i="1" s="1"/>
  <c r="F1206" i="7"/>
  <c r="E1206" i="7"/>
  <c r="J1205" i="7"/>
  <c r="H1205" i="7"/>
  <c r="F1205" i="7"/>
  <c r="E1205" i="7"/>
  <c r="J1204" i="7"/>
  <c r="H1204" i="7"/>
  <c r="I1204" i="1" s="1"/>
  <c r="F1204" i="7"/>
  <c r="E1204" i="7"/>
  <c r="J1203" i="7"/>
  <c r="H1203" i="7"/>
  <c r="F1203" i="7"/>
  <c r="E1203" i="7"/>
  <c r="J1202" i="7"/>
  <c r="H1202" i="7"/>
  <c r="F1202" i="7"/>
  <c r="C1201" i="7"/>
  <c r="B1201" i="7"/>
  <c r="J1201" i="7"/>
  <c r="H1201" i="7"/>
  <c r="F1201" i="7"/>
  <c r="E1201" i="7"/>
  <c r="C1200" i="7"/>
  <c r="B1200" i="7"/>
  <c r="D1200" i="7"/>
  <c r="J1200" i="7"/>
  <c r="I1200" i="1" s="1"/>
  <c r="H1200" i="7"/>
  <c r="F1200" i="7"/>
  <c r="E1200" i="7"/>
  <c r="C1199" i="7"/>
  <c r="B1199" i="7"/>
  <c r="J1199" i="7"/>
  <c r="H1199" i="7"/>
  <c r="F1199" i="7"/>
  <c r="E1199" i="7"/>
  <c r="B1198" i="7"/>
  <c r="D1198" i="7"/>
  <c r="J1198" i="7"/>
  <c r="H1198" i="7"/>
  <c r="F1198" i="7"/>
  <c r="E1198" i="7"/>
  <c r="C1197" i="7"/>
  <c r="B1197" i="7"/>
  <c r="J1197" i="7"/>
  <c r="H1197" i="7"/>
  <c r="F1197" i="7"/>
  <c r="E1197" i="7"/>
  <c r="J1196" i="7"/>
  <c r="H1196" i="7"/>
  <c r="F1196" i="7"/>
  <c r="E1196" i="7"/>
  <c r="J1195" i="7"/>
  <c r="H1195" i="7"/>
  <c r="F1195" i="7"/>
  <c r="E1195" i="7"/>
  <c r="C1194" i="7"/>
  <c r="D1194" i="7"/>
  <c r="J1194" i="7"/>
  <c r="H1194" i="7"/>
  <c r="F1194" i="7"/>
  <c r="E1194" i="7"/>
  <c r="C1193" i="7"/>
  <c r="B1193" i="7"/>
  <c r="J1193" i="7"/>
  <c r="H1193" i="7"/>
  <c r="F1193" i="7"/>
  <c r="E1193" i="7"/>
  <c r="C1192" i="7"/>
  <c r="B1192" i="7"/>
  <c r="D1192" i="7"/>
  <c r="J1192" i="7"/>
  <c r="H1192" i="7"/>
  <c r="F1192" i="7"/>
  <c r="E1192" i="7"/>
  <c r="C1191" i="7"/>
  <c r="B1191" i="7"/>
  <c r="J1191" i="7"/>
  <c r="H1191" i="7"/>
  <c r="F1191" i="7"/>
  <c r="E1191" i="7"/>
  <c r="C1190" i="7"/>
  <c r="D1190" i="7"/>
  <c r="J1190" i="7"/>
  <c r="H1190" i="7"/>
  <c r="I1190" i="1" s="1"/>
  <c r="F1190" i="7"/>
  <c r="E1190" i="7"/>
  <c r="C1189" i="7"/>
  <c r="B1189" i="7"/>
  <c r="J1189" i="7"/>
  <c r="H1189" i="7"/>
  <c r="F1189" i="7"/>
  <c r="E1189" i="7"/>
  <c r="C1188" i="7"/>
  <c r="J1188" i="7"/>
  <c r="H1188" i="7"/>
  <c r="F1188" i="7"/>
  <c r="E1188" i="7"/>
  <c r="J1187" i="7"/>
  <c r="H1187" i="7"/>
  <c r="F1187" i="7"/>
  <c r="E1187" i="7"/>
  <c r="B1186" i="7"/>
  <c r="D1186" i="7"/>
  <c r="J1186" i="7"/>
  <c r="H1186" i="7"/>
  <c r="F1186" i="7"/>
  <c r="E1186" i="7"/>
  <c r="C1185" i="7"/>
  <c r="B1185" i="7"/>
  <c r="J1185" i="7"/>
  <c r="H1185" i="7"/>
  <c r="I1185" i="1" s="1"/>
  <c r="F1185" i="7"/>
  <c r="E1185" i="7"/>
  <c r="C1184" i="7"/>
  <c r="B1184" i="7"/>
  <c r="D1184" i="7"/>
  <c r="J1184" i="7"/>
  <c r="I1184" i="1" s="1"/>
  <c r="H1184" i="7"/>
  <c r="F1184" i="7"/>
  <c r="E1184" i="7"/>
  <c r="C1183" i="7"/>
  <c r="B1183" i="7"/>
  <c r="J1183" i="7"/>
  <c r="H1183" i="7"/>
  <c r="F1183" i="7"/>
  <c r="E1183" i="7"/>
  <c r="C1182" i="7"/>
  <c r="D1182" i="7"/>
  <c r="J1182" i="7"/>
  <c r="H1182" i="7"/>
  <c r="F1182" i="7"/>
  <c r="E1182" i="7"/>
  <c r="C1181" i="7"/>
  <c r="B1181" i="7"/>
  <c r="J1181" i="7"/>
  <c r="H1181" i="7"/>
  <c r="F1181" i="7"/>
  <c r="E1181" i="7"/>
  <c r="B1180" i="7"/>
  <c r="C1180" i="7"/>
  <c r="D1180" i="7"/>
  <c r="J1180" i="7"/>
  <c r="H1180" i="7"/>
  <c r="F1180" i="7"/>
  <c r="E1180" i="7"/>
  <c r="C1179" i="7"/>
  <c r="B1179" i="7"/>
  <c r="J1179" i="7"/>
  <c r="H1179" i="7"/>
  <c r="F1179" i="7"/>
  <c r="E1179" i="7"/>
  <c r="J1178" i="7"/>
  <c r="H1178" i="7"/>
  <c r="F1178" i="7"/>
  <c r="C1177" i="7"/>
  <c r="B1177" i="7"/>
  <c r="J1177" i="7"/>
  <c r="H1177" i="7"/>
  <c r="F1177" i="7"/>
  <c r="E1177" i="7"/>
  <c r="C1176" i="7"/>
  <c r="B1176" i="7"/>
  <c r="D1176" i="7"/>
  <c r="J1176" i="7"/>
  <c r="H1176" i="7"/>
  <c r="F1176" i="7"/>
  <c r="E1176" i="7"/>
  <c r="C1175" i="7"/>
  <c r="B1175" i="7"/>
  <c r="J1175" i="7"/>
  <c r="H1175" i="7"/>
  <c r="F1175" i="7"/>
  <c r="E1175" i="7"/>
  <c r="C1174" i="7"/>
  <c r="B1174" i="7"/>
  <c r="D1174" i="7"/>
  <c r="J1174" i="7"/>
  <c r="H1174" i="7"/>
  <c r="F1174" i="7"/>
  <c r="E1174" i="7"/>
  <c r="C1173" i="7"/>
  <c r="B1173" i="7"/>
  <c r="J1173" i="7"/>
  <c r="H1173" i="7"/>
  <c r="F1173" i="7"/>
  <c r="E1173" i="7"/>
  <c r="B1172" i="7"/>
  <c r="C1172" i="7"/>
  <c r="D1172" i="7"/>
  <c r="J1172" i="7"/>
  <c r="H1172" i="7"/>
  <c r="F1172" i="7"/>
  <c r="E1172" i="7"/>
  <c r="C1171" i="7"/>
  <c r="B1171" i="7"/>
  <c r="J1171" i="7"/>
  <c r="H1171" i="7"/>
  <c r="F1171" i="7"/>
  <c r="E1171" i="7"/>
  <c r="B1170" i="7"/>
  <c r="C1170" i="7"/>
  <c r="J1170" i="7"/>
  <c r="H1170" i="7"/>
  <c r="F1170" i="7"/>
  <c r="E1170" i="7"/>
  <c r="J1169" i="7"/>
  <c r="H1169" i="7"/>
  <c r="F1169" i="7"/>
  <c r="E1169" i="7"/>
  <c r="C1168" i="7"/>
  <c r="B1168" i="7"/>
  <c r="D1168" i="7"/>
  <c r="J1168" i="7"/>
  <c r="H1168" i="7"/>
  <c r="F1168" i="7"/>
  <c r="E1168" i="7"/>
  <c r="J1167" i="7"/>
  <c r="H1167" i="7"/>
  <c r="F1167" i="7"/>
  <c r="E1167" i="7"/>
  <c r="C1166" i="7"/>
  <c r="B1166" i="7"/>
  <c r="D1166" i="7"/>
  <c r="J1166" i="7"/>
  <c r="H1166" i="7"/>
  <c r="F1166" i="7"/>
  <c r="E1166" i="7"/>
  <c r="J1165" i="7"/>
  <c r="H1165" i="7"/>
  <c r="F1165" i="7"/>
  <c r="E1165" i="7"/>
  <c r="C1164" i="7"/>
  <c r="J1164" i="7"/>
  <c r="H1164" i="7"/>
  <c r="F1164" i="7"/>
  <c r="E1164" i="7"/>
  <c r="C1163" i="7"/>
  <c r="B1163" i="7"/>
  <c r="J1163" i="7"/>
  <c r="H1163" i="7"/>
  <c r="F1163" i="7"/>
  <c r="E1163" i="7"/>
  <c r="B1162" i="7"/>
  <c r="C1162" i="7"/>
  <c r="D1162" i="7"/>
  <c r="J1162" i="7"/>
  <c r="H1162" i="7"/>
  <c r="F1162" i="7"/>
  <c r="E1162" i="7"/>
  <c r="C1161" i="7"/>
  <c r="J1161" i="7"/>
  <c r="I1161" i="1" s="1"/>
  <c r="H1161" i="7"/>
  <c r="F1161" i="7"/>
  <c r="E1161" i="7"/>
  <c r="C1160" i="7"/>
  <c r="B1160" i="7"/>
  <c r="D1160" i="7"/>
  <c r="J1160" i="7"/>
  <c r="H1160" i="7"/>
  <c r="I1160" i="1" s="1"/>
  <c r="F1160" i="7"/>
  <c r="E1160" i="7"/>
  <c r="C1159" i="7"/>
  <c r="B1159" i="7"/>
  <c r="J1159" i="7"/>
  <c r="H1159" i="7"/>
  <c r="F1159" i="7"/>
  <c r="E1159" i="7"/>
  <c r="J1158" i="7"/>
  <c r="H1158" i="7"/>
  <c r="F1158" i="7"/>
  <c r="C1157" i="7"/>
  <c r="J1157" i="7"/>
  <c r="H1157" i="7"/>
  <c r="F1157" i="7"/>
  <c r="E1157" i="7"/>
  <c r="B1156" i="7"/>
  <c r="C1156" i="7"/>
  <c r="D1156" i="7"/>
  <c r="J1156" i="7"/>
  <c r="H1156" i="7"/>
  <c r="F1156" i="7"/>
  <c r="E1156" i="7"/>
  <c r="C1155" i="7"/>
  <c r="B1155" i="7"/>
  <c r="J1155" i="7"/>
  <c r="H1155" i="7"/>
  <c r="F1155" i="7"/>
  <c r="E1155" i="7"/>
  <c r="B1154" i="7"/>
  <c r="C1154" i="7"/>
  <c r="D1154" i="7"/>
  <c r="J1154" i="7"/>
  <c r="H1154" i="7"/>
  <c r="F1154" i="7"/>
  <c r="E1154" i="7"/>
  <c r="C1153" i="7"/>
  <c r="B1153" i="7"/>
  <c r="J1153" i="7"/>
  <c r="H1153" i="7"/>
  <c r="F1153" i="7"/>
  <c r="E1153" i="7"/>
  <c r="C1152" i="7"/>
  <c r="B1152" i="7"/>
  <c r="D1152" i="7"/>
  <c r="J1152" i="7"/>
  <c r="H1152" i="7"/>
  <c r="F1152" i="7"/>
  <c r="E1152" i="7"/>
  <c r="C1151" i="7"/>
  <c r="B1151" i="7"/>
  <c r="J1151" i="7"/>
  <c r="H1151" i="7"/>
  <c r="F1151" i="7"/>
  <c r="E1151" i="7"/>
  <c r="C1150" i="7"/>
  <c r="B1150" i="7"/>
  <c r="D1150" i="7"/>
  <c r="J1150" i="7"/>
  <c r="H1150" i="7"/>
  <c r="F1150" i="7"/>
  <c r="E1150" i="7"/>
  <c r="C1149" i="7"/>
  <c r="B1149" i="7"/>
  <c r="J1149" i="7"/>
  <c r="H1149" i="7"/>
  <c r="F1149" i="7"/>
  <c r="E1149" i="7"/>
  <c r="J1148" i="7"/>
  <c r="H1148" i="7"/>
  <c r="F1148" i="7"/>
  <c r="E1148" i="7"/>
  <c r="J1147" i="7"/>
  <c r="H1147" i="7"/>
  <c r="F1147" i="7"/>
  <c r="E1147" i="7"/>
  <c r="B1146" i="7"/>
  <c r="C1146" i="7"/>
  <c r="D1146" i="7"/>
  <c r="J1146" i="7"/>
  <c r="H1146" i="7"/>
  <c r="F1146" i="7"/>
  <c r="E1146" i="7"/>
  <c r="C1145" i="7"/>
  <c r="B1145" i="7"/>
  <c r="J1145" i="7"/>
  <c r="I1145" i="1" s="1"/>
  <c r="H1145" i="7"/>
  <c r="F1145" i="7"/>
  <c r="E1145" i="7"/>
  <c r="C1144" i="7"/>
  <c r="B1144" i="7"/>
  <c r="D1144" i="7"/>
  <c r="J1144" i="7"/>
  <c r="H1144" i="7"/>
  <c r="F1144" i="7"/>
  <c r="E1144" i="7"/>
  <c r="C1143" i="7"/>
  <c r="B1143" i="7"/>
  <c r="J1143" i="7"/>
  <c r="H1143" i="7"/>
  <c r="F1143" i="7"/>
  <c r="E1143" i="7"/>
  <c r="C1142" i="7"/>
  <c r="B1142" i="7"/>
  <c r="D1142" i="7"/>
  <c r="J1142" i="7"/>
  <c r="H1142" i="7"/>
  <c r="F1142" i="7"/>
  <c r="E1142" i="7"/>
  <c r="C1141" i="7"/>
  <c r="B1141" i="7"/>
  <c r="J1141" i="7"/>
  <c r="H1141" i="7"/>
  <c r="F1141" i="7"/>
  <c r="E1141" i="7"/>
  <c r="B1140" i="7"/>
  <c r="J1140" i="7"/>
  <c r="H1140" i="7"/>
  <c r="F1140" i="7"/>
  <c r="E1140" i="7"/>
  <c r="C1139" i="7"/>
  <c r="J1139" i="7"/>
  <c r="H1139" i="7"/>
  <c r="F1139" i="7"/>
  <c r="E1139" i="7"/>
  <c r="B1138" i="7"/>
  <c r="C1138" i="7"/>
  <c r="D1138" i="7"/>
  <c r="J1138" i="7"/>
  <c r="H1138" i="7"/>
  <c r="F1138" i="7"/>
  <c r="E1138" i="7"/>
  <c r="C1137" i="7"/>
  <c r="B1137" i="7"/>
  <c r="J1137" i="7"/>
  <c r="H1137" i="7"/>
  <c r="F1137" i="7"/>
  <c r="E1137" i="7"/>
  <c r="C1136" i="7"/>
  <c r="B1136" i="7"/>
  <c r="D1136" i="7"/>
  <c r="J1136" i="7"/>
  <c r="I1136" i="1" s="1"/>
  <c r="H1136" i="7"/>
  <c r="F1136" i="7"/>
  <c r="E1136" i="7"/>
  <c r="C1135" i="7"/>
  <c r="B1135" i="7"/>
  <c r="J1135" i="7"/>
  <c r="H1135" i="7"/>
  <c r="F1135" i="7"/>
  <c r="E1135" i="7"/>
  <c r="C1134" i="7"/>
  <c r="B1134" i="7"/>
  <c r="D1134" i="7"/>
  <c r="J1134" i="7"/>
  <c r="H1134" i="7"/>
  <c r="I1134" i="1" s="1"/>
  <c r="F1134" i="7"/>
  <c r="E1134" i="7"/>
  <c r="C1133" i="7"/>
  <c r="B1133" i="7"/>
  <c r="J1133" i="7"/>
  <c r="H1133" i="7"/>
  <c r="F1133" i="7"/>
  <c r="E1133" i="7"/>
  <c r="B1132" i="7"/>
  <c r="C1132" i="7"/>
  <c r="D1132" i="7"/>
  <c r="J1132" i="7"/>
  <c r="H1132" i="7"/>
  <c r="F1132" i="7"/>
  <c r="E1132" i="7"/>
  <c r="C1131" i="7"/>
  <c r="B1131" i="7"/>
  <c r="J1131" i="7"/>
  <c r="H1131" i="7"/>
  <c r="F1131" i="7"/>
  <c r="E1131" i="7"/>
  <c r="B1130" i="7"/>
  <c r="C1130" i="7"/>
  <c r="D1130" i="7"/>
  <c r="J1130" i="7"/>
  <c r="H1130" i="7"/>
  <c r="F1130" i="7"/>
  <c r="E1130" i="7"/>
  <c r="C1129" i="7"/>
  <c r="B1129" i="7"/>
  <c r="J1129" i="7"/>
  <c r="H1129" i="7"/>
  <c r="I1129" i="1" s="1"/>
  <c r="F1129" i="7"/>
  <c r="E1129" i="7"/>
  <c r="C1128" i="7"/>
  <c r="B1128" i="7"/>
  <c r="D1128" i="7"/>
  <c r="J1128" i="7"/>
  <c r="H1128" i="7"/>
  <c r="F1128" i="7"/>
  <c r="E1128" i="7"/>
  <c r="J1127" i="7"/>
  <c r="H1127" i="7"/>
  <c r="F1127" i="7"/>
  <c r="E1127" i="7"/>
  <c r="C1126" i="7"/>
  <c r="D1126" i="7"/>
  <c r="J1126" i="7"/>
  <c r="I1126" i="1" s="1"/>
  <c r="H1126" i="7"/>
  <c r="F1126" i="7"/>
  <c r="E1126" i="7"/>
  <c r="C1125" i="7"/>
  <c r="B1125" i="7"/>
  <c r="J1125" i="7"/>
  <c r="H1125" i="7"/>
  <c r="F1125" i="7"/>
  <c r="E1125" i="7"/>
  <c r="J1124" i="7"/>
  <c r="I1124" i="1" s="1"/>
  <c r="H1124" i="7"/>
  <c r="F1124" i="7"/>
  <c r="E1124" i="7"/>
  <c r="J1123" i="7"/>
  <c r="H1123" i="7"/>
  <c r="F1123" i="7"/>
  <c r="E1123" i="7"/>
  <c r="B1122" i="7"/>
  <c r="C1122" i="7"/>
  <c r="D1122" i="7"/>
  <c r="J1122" i="7"/>
  <c r="H1122" i="7"/>
  <c r="F1122" i="7"/>
  <c r="E1122" i="7"/>
  <c r="C1121" i="7"/>
  <c r="J1121" i="7"/>
  <c r="H1121" i="7"/>
  <c r="F1121" i="7"/>
  <c r="E1121" i="7"/>
  <c r="C1120" i="7"/>
  <c r="B1120" i="7"/>
  <c r="D1120" i="7"/>
  <c r="J1120" i="7"/>
  <c r="H1120" i="7"/>
  <c r="F1120" i="7"/>
  <c r="E1120" i="7"/>
  <c r="C1119" i="7"/>
  <c r="B1119" i="7"/>
  <c r="J1119" i="7"/>
  <c r="I1119" i="1" s="1"/>
  <c r="H1119" i="7"/>
  <c r="F1119" i="7"/>
  <c r="E1119" i="7"/>
  <c r="C1118" i="7"/>
  <c r="B1118" i="7"/>
  <c r="D1118" i="7"/>
  <c r="J1118" i="7"/>
  <c r="H1118" i="7"/>
  <c r="I1118" i="1" s="1"/>
  <c r="F1118" i="7"/>
  <c r="E1118" i="7"/>
  <c r="C1117" i="7"/>
  <c r="J1117" i="7"/>
  <c r="H1117" i="7"/>
  <c r="F1117" i="7"/>
  <c r="E1117" i="7"/>
  <c r="B1116" i="7"/>
  <c r="C1116" i="7"/>
  <c r="D1116" i="7"/>
  <c r="J1116" i="7"/>
  <c r="H1116" i="7"/>
  <c r="F1116" i="7"/>
  <c r="E1116" i="7"/>
  <c r="C1115" i="7"/>
  <c r="B1115" i="7"/>
  <c r="J1115" i="7"/>
  <c r="I1115" i="1" s="1"/>
  <c r="H1115" i="7"/>
  <c r="F1115" i="7"/>
  <c r="E1115" i="7"/>
  <c r="B1114" i="7"/>
  <c r="C1114" i="7"/>
  <c r="D1114" i="7"/>
  <c r="J1114" i="7"/>
  <c r="I1114" i="1" s="1"/>
  <c r="H1114" i="7"/>
  <c r="F1114" i="7"/>
  <c r="E1114" i="7"/>
  <c r="B1113" i="7"/>
  <c r="J1113" i="7"/>
  <c r="H1113" i="7"/>
  <c r="F1113" i="7"/>
  <c r="E1113" i="7"/>
  <c r="J1112" i="7"/>
  <c r="H1112" i="7"/>
  <c r="F1112" i="7"/>
  <c r="E1112" i="7"/>
  <c r="B1111" i="7"/>
  <c r="J1111" i="7"/>
  <c r="H1111" i="7"/>
  <c r="F1111" i="7"/>
  <c r="E1111" i="7"/>
  <c r="D1110" i="7"/>
  <c r="C1110" i="7"/>
  <c r="B1110" i="7"/>
  <c r="J1110" i="7"/>
  <c r="H1110" i="7"/>
  <c r="F1110" i="7"/>
  <c r="E1110" i="7"/>
  <c r="B1109" i="7"/>
  <c r="J1109" i="7"/>
  <c r="H1109" i="7"/>
  <c r="F1109" i="7"/>
  <c r="E1109" i="7"/>
  <c r="B1108" i="7"/>
  <c r="J1108" i="7"/>
  <c r="H1108" i="7"/>
  <c r="I1108" i="1" s="1"/>
  <c r="F1108" i="7"/>
  <c r="E1108" i="7"/>
  <c r="B1107" i="7"/>
  <c r="J1107" i="7"/>
  <c r="H1107" i="7"/>
  <c r="F1107" i="7"/>
  <c r="E1107" i="7"/>
  <c r="D1106" i="7"/>
  <c r="J1106" i="7"/>
  <c r="I1106" i="1" s="1"/>
  <c r="H1106" i="7"/>
  <c r="F1106" i="7"/>
  <c r="E1106" i="7"/>
  <c r="B1105" i="7"/>
  <c r="J1105" i="7"/>
  <c r="H1105" i="7"/>
  <c r="F1105" i="7"/>
  <c r="E1105" i="7"/>
  <c r="D1104" i="7"/>
  <c r="C1104" i="7"/>
  <c r="B1104" i="7"/>
  <c r="J1104" i="7"/>
  <c r="H1104" i="7"/>
  <c r="F1104" i="7"/>
  <c r="E1104" i="7"/>
  <c r="B1103" i="7"/>
  <c r="J1103" i="7"/>
  <c r="H1103" i="7"/>
  <c r="F1103" i="7"/>
  <c r="E1103" i="7"/>
  <c r="C1102" i="7"/>
  <c r="D1102" i="7"/>
  <c r="J1102" i="7"/>
  <c r="H1102" i="7"/>
  <c r="F1102" i="7"/>
  <c r="E1102" i="7"/>
  <c r="B1101" i="7"/>
  <c r="J1101" i="7"/>
  <c r="H1101" i="7"/>
  <c r="F1101" i="7"/>
  <c r="E1101" i="7"/>
  <c r="J1100" i="7"/>
  <c r="H1100" i="7"/>
  <c r="F1100" i="7"/>
  <c r="E1100" i="7"/>
  <c r="B1099" i="7"/>
  <c r="J1099" i="7"/>
  <c r="H1099" i="7"/>
  <c r="I1099" i="1" s="1"/>
  <c r="F1099" i="7"/>
  <c r="E1099" i="7"/>
  <c r="C1098" i="7"/>
  <c r="B1098" i="7"/>
  <c r="D1098" i="7"/>
  <c r="J1098" i="7"/>
  <c r="H1098" i="7"/>
  <c r="F1098" i="7"/>
  <c r="E1098" i="7"/>
  <c r="B1097" i="7"/>
  <c r="J1097" i="7"/>
  <c r="H1097" i="7"/>
  <c r="F1097" i="7"/>
  <c r="E1097" i="7"/>
  <c r="B1096" i="7"/>
  <c r="J1096" i="7"/>
  <c r="H1096" i="7"/>
  <c r="F1096" i="7"/>
  <c r="E1096" i="7"/>
  <c r="B1095" i="7"/>
  <c r="J1095" i="7"/>
  <c r="H1095" i="7"/>
  <c r="F1095" i="7"/>
  <c r="E1095" i="7"/>
  <c r="J1094" i="7"/>
  <c r="I1094" i="1" s="1"/>
  <c r="H1094" i="7"/>
  <c r="F1094" i="7"/>
  <c r="B1093" i="7"/>
  <c r="J1093" i="7"/>
  <c r="H1093" i="7"/>
  <c r="F1093" i="7"/>
  <c r="E1093" i="7"/>
  <c r="B1092" i="7"/>
  <c r="J1092" i="7"/>
  <c r="H1092" i="7"/>
  <c r="F1092" i="7"/>
  <c r="E1092" i="7"/>
  <c r="B1091" i="7"/>
  <c r="J1091" i="7"/>
  <c r="H1091" i="7"/>
  <c r="F1091" i="7"/>
  <c r="E1091" i="7"/>
  <c r="J1090" i="7"/>
  <c r="H1090" i="7"/>
  <c r="F1090" i="7"/>
  <c r="E1090" i="7"/>
  <c r="B1089" i="7"/>
  <c r="J1089" i="7"/>
  <c r="H1089" i="7"/>
  <c r="I1089" i="1" s="1"/>
  <c r="F1089" i="7"/>
  <c r="E1089" i="7"/>
  <c r="D1088" i="7"/>
  <c r="C1088" i="7"/>
  <c r="B1088" i="7"/>
  <c r="J1088" i="7"/>
  <c r="H1088" i="7"/>
  <c r="F1088" i="7"/>
  <c r="E1088" i="7"/>
  <c r="B1087" i="7"/>
  <c r="J1087" i="7"/>
  <c r="H1087" i="7"/>
  <c r="F1087" i="7"/>
  <c r="E1087" i="7"/>
  <c r="C1086" i="7"/>
  <c r="B1086" i="7"/>
  <c r="D1086" i="7"/>
  <c r="J1086" i="7"/>
  <c r="H1086" i="7"/>
  <c r="F1086" i="7"/>
  <c r="E1086" i="7"/>
  <c r="B1085" i="7"/>
  <c r="J1085" i="7"/>
  <c r="H1085" i="7"/>
  <c r="F1085" i="7"/>
  <c r="E1085" i="7"/>
  <c r="C1084" i="7"/>
  <c r="B1084" i="7"/>
  <c r="D1084" i="7"/>
  <c r="J1084" i="7"/>
  <c r="H1084" i="7"/>
  <c r="F1084" i="7"/>
  <c r="E1084" i="7"/>
  <c r="B1083" i="7"/>
  <c r="J1083" i="7"/>
  <c r="I1083" i="1" s="1"/>
  <c r="H1083" i="7"/>
  <c r="F1083" i="7"/>
  <c r="E1083" i="7"/>
  <c r="C1082" i="7"/>
  <c r="B1082" i="7"/>
  <c r="O1082" i="7" s="1"/>
  <c r="D1082" i="7"/>
  <c r="J1082" i="7"/>
  <c r="H1082" i="7"/>
  <c r="F1082" i="7"/>
  <c r="E1082" i="7"/>
  <c r="B1081" i="7"/>
  <c r="J1081" i="7"/>
  <c r="H1081" i="7"/>
  <c r="F1081" i="7"/>
  <c r="E1081" i="7"/>
  <c r="D1080" i="7"/>
  <c r="C1080" i="7"/>
  <c r="B1080" i="7"/>
  <c r="J1080" i="7"/>
  <c r="H1080" i="7"/>
  <c r="F1080" i="7"/>
  <c r="E1080" i="7"/>
  <c r="B1079" i="7"/>
  <c r="J1079" i="7"/>
  <c r="H1079" i="7"/>
  <c r="F1079" i="7"/>
  <c r="E1079" i="7"/>
  <c r="D1078" i="7"/>
  <c r="C1078" i="7"/>
  <c r="B1078" i="7"/>
  <c r="J1078" i="7"/>
  <c r="H1078" i="7"/>
  <c r="F1078" i="7"/>
  <c r="E1078" i="7"/>
  <c r="B1077" i="7"/>
  <c r="J1077" i="7"/>
  <c r="H1077" i="7"/>
  <c r="F1077" i="7"/>
  <c r="E1077" i="7"/>
  <c r="J1076" i="7"/>
  <c r="H1076" i="7"/>
  <c r="F1076" i="7"/>
  <c r="E1076" i="7"/>
  <c r="B1075" i="7"/>
  <c r="J1075" i="7"/>
  <c r="I1075" i="1" s="1"/>
  <c r="H1075" i="7"/>
  <c r="F1075" i="7"/>
  <c r="E1075" i="7"/>
  <c r="D1074" i="7"/>
  <c r="C1074" i="7"/>
  <c r="B1074" i="7"/>
  <c r="J1074" i="7"/>
  <c r="H1074" i="7"/>
  <c r="F1074" i="7"/>
  <c r="E1074" i="7"/>
  <c r="B1073" i="7"/>
  <c r="J1073" i="7"/>
  <c r="H1073" i="7"/>
  <c r="F1073" i="7"/>
  <c r="E1073" i="7"/>
  <c r="D1072" i="7"/>
  <c r="B1072" i="7"/>
  <c r="J1072" i="7"/>
  <c r="H1072" i="7"/>
  <c r="F1072" i="7"/>
  <c r="E1072" i="7"/>
  <c r="B1071" i="7"/>
  <c r="J1071" i="7"/>
  <c r="H1071" i="7"/>
  <c r="F1071" i="7"/>
  <c r="E1071" i="7"/>
  <c r="C1070" i="7"/>
  <c r="B1070" i="7"/>
  <c r="D1070" i="7"/>
  <c r="J1070" i="7"/>
  <c r="H1070" i="7"/>
  <c r="F1070" i="7"/>
  <c r="E1070" i="7"/>
  <c r="B1069" i="7"/>
  <c r="J1069" i="7"/>
  <c r="H1069" i="7"/>
  <c r="F1069" i="7"/>
  <c r="E1069" i="7"/>
  <c r="J1068" i="7"/>
  <c r="H1068" i="7"/>
  <c r="F1068" i="7"/>
  <c r="E1068" i="7"/>
  <c r="B1067" i="7"/>
  <c r="J1067" i="7"/>
  <c r="H1067" i="7"/>
  <c r="F1067" i="7"/>
  <c r="E1067" i="7"/>
  <c r="D1066" i="7"/>
  <c r="C1066" i="7"/>
  <c r="B1066" i="7"/>
  <c r="J1066" i="7"/>
  <c r="H1066" i="7"/>
  <c r="F1066" i="7"/>
  <c r="E1066" i="7"/>
  <c r="B1065" i="7"/>
  <c r="J1065" i="7"/>
  <c r="I1065" i="1" s="1"/>
  <c r="H1065" i="7"/>
  <c r="F1065" i="7"/>
  <c r="E1065" i="7"/>
  <c r="D1064" i="7"/>
  <c r="B1064" i="7"/>
  <c r="J1064" i="7"/>
  <c r="H1064" i="7"/>
  <c r="F1064" i="7"/>
  <c r="E1064" i="7"/>
  <c r="B1063" i="7"/>
  <c r="J1063" i="7"/>
  <c r="H1063" i="7"/>
  <c r="F1063" i="7"/>
  <c r="E1063" i="7"/>
  <c r="D1062" i="7"/>
  <c r="C1062" i="7"/>
  <c r="B1062" i="7"/>
  <c r="J1062" i="7"/>
  <c r="H1062" i="7"/>
  <c r="F1062" i="7"/>
  <c r="E1062" i="7"/>
  <c r="B1061" i="7"/>
  <c r="J1061" i="7"/>
  <c r="H1061" i="7"/>
  <c r="F1061" i="7"/>
  <c r="E1061" i="7"/>
  <c r="C1060" i="7"/>
  <c r="J1060" i="7"/>
  <c r="H1060" i="7"/>
  <c r="F1060" i="7"/>
  <c r="E1060" i="7"/>
  <c r="B1059" i="7"/>
  <c r="J1059" i="7"/>
  <c r="H1059" i="7"/>
  <c r="F1059" i="7"/>
  <c r="E1059" i="7"/>
  <c r="C1058" i="7"/>
  <c r="J1058" i="7"/>
  <c r="H1058" i="7"/>
  <c r="F1058" i="7"/>
  <c r="E1058" i="7"/>
  <c r="B1057" i="7"/>
  <c r="J1057" i="7"/>
  <c r="H1057" i="7"/>
  <c r="F1057" i="7"/>
  <c r="E1057" i="7"/>
  <c r="C1056" i="7"/>
  <c r="B1056" i="7"/>
  <c r="D1056" i="7"/>
  <c r="J1056" i="7"/>
  <c r="H1056" i="7"/>
  <c r="F1056" i="7"/>
  <c r="E1056" i="7"/>
  <c r="B1055" i="7"/>
  <c r="J1055" i="7"/>
  <c r="H1055" i="7"/>
  <c r="F1055" i="7"/>
  <c r="E1055" i="7"/>
  <c r="C1054" i="7"/>
  <c r="B1054" i="7"/>
  <c r="D1054" i="7"/>
  <c r="J1054" i="7"/>
  <c r="H1054" i="7"/>
  <c r="F1054" i="7"/>
  <c r="E1054" i="7"/>
  <c r="B1053" i="7"/>
  <c r="J1053" i="7"/>
  <c r="H1053" i="7"/>
  <c r="F1053" i="7"/>
  <c r="E1053" i="7"/>
  <c r="C1052" i="7"/>
  <c r="D1052" i="7"/>
  <c r="J1052" i="7"/>
  <c r="H1052" i="7"/>
  <c r="F1052" i="7"/>
  <c r="E1052" i="7"/>
  <c r="B1051" i="7"/>
  <c r="J1051" i="7"/>
  <c r="H1051" i="7"/>
  <c r="F1051" i="7"/>
  <c r="E1051" i="7"/>
  <c r="C1050" i="7"/>
  <c r="B1050" i="7"/>
  <c r="D1050" i="7"/>
  <c r="J1050" i="7"/>
  <c r="H1050" i="7"/>
  <c r="F1050" i="7"/>
  <c r="E1050" i="7"/>
  <c r="B1049" i="7"/>
  <c r="J1049" i="7"/>
  <c r="H1049" i="7"/>
  <c r="F1049" i="7"/>
  <c r="E1049" i="7"/>
  <c r="D1048" i="7"/>
  <c r="J1048" i="7"/>
  <c r="H1048" i="7"/>
  <c r="F1048" i="7"/>
  <c r="E1048" i="7"/>
  <c r="B1047" i="7"/>
  <c r="J1047" i="7"/>
  <c r="H1047" i="7"/>
  <c r="I1047" i="1" s="1"/>
  <c r="F1047" i="7"/>
  <c r="E1047" i="7"/>
  <c r="D1046" i="7"/>
  <c r="C1046" i="7"/>
  <c r="J1046" i="7"/>
  <c r="H1046" i="7"/>
  <c r="F1046" i="7"/>
  <c r="E1046" i="7"/>
  <c r="B1045" i="7"/>
  <c r="J1045" i="7"/>
  <c r="H1045" i="7"/>
  <c r="F1045" i="7"/>
  <c r="E1045" i="7"/>
  <c r="C1044" i="7"/>
  <c r="B1044" i="7"/>
  <c r="D1044" i="7"/>
  <c r="J1044" i="7"/>
  <c r="H1044" i="7"/>
  <c r="F1044" i="7"/>
  <c r="E1044" i="7"/>
  <c r="B1043" i="7"/>
  <c r="J1043" i="7"/>
  <c r="H1043" i="7"/>
  <c r="F1043" i="7"/>
  <c r="E1043" i="7"/>
  <c r="C1042" i="7"/>
  <c r="B1042" i="7"/>
  <c r="D1042" i="7"/>
  <c r="J1042" i="7"/>
  <c r="H1042" i="7"/>
  <c r="F1042" i="7"/>
  <c r="E1042" i="7"/>
  <c r="B1041" i="7"/>
  <c r="J1041" i="7"/>
  <c r="H1041" i="7"/>
  <c r="F1041" i="7"/>
  <c r="E1041" i="7"/>
  <c r="J1040" i="7"/>
  <c r="H1040" i="7"/>
  <c r="F1040" i="7"/>
  <c r="E1040" i="7"/>
  <c r="B1039" i="7"/>
  <c r="J1039" i="7"/>
  <c r="I1039" i="1" s="1"/>
  <c r="H1039" i="7"/>
  <c r="F1039" i="7"/>
  <c r="E1039" i="7"/>
  <c r="C1038" i="7"/>
  <c r="B1038" i="7"/>
  <c r="D1038" i="7"/>
  <c r="J1038" i="7"/>
  <c r="H1038" i="7"/>
  <c r="F1038" i="7"/>
  <c r="E1038" i="7"/>
  <c r="B1037" i="7"/>
  <c r="J1037" i="7"/>
  <c r="H1037" i="7"/>
  <c r="F1037" i="7"/>
  <c r="E1037" i="7"/>
  <c r="J1036" i="7"/>
  <c r="H1036" i="7"/>
  <c r="F1036" i="7"/>
  <c r="E1036" i="7"/>
  <c r="B1035" i="7"/>
  <c r="J1035" i="7"/>
  <c r="H1035" i="7"/>
  <c r="F1035" i="7"/>
  <c r="E1035" i="7"/>
  <c r="C1034" i="7"/>
  <c r="B1034" i="7"/>
  <c r="D1034" i="7"/>
  <c r="J1034" i="7"/>
  <c r="H1034" i="7"/>
  <c r="F1034" i="7"/>
  <c r="E1034" i="7"/>
  <c r="B1033" i="7"/>
  <c r="J1033" i="7"/>
  <c r="H1033" i="7"/>
  <c r="F1033" i="7"/>
  <c r="E1033" i="7"/>
  <c r="D1032" i="7"/>
  <c r="C1032" i="7"/>
  <c r="B1032" i="7"/>
  <c r="J1032" i="7"/>
  <c r="H1032" i="7"/>
  <c r="F1032" i="7"/>
  <c r="E1032" i="7"/>
  <c r="B1031" i="7"/>
  <c r="J1031" i="7"/>
  <c r="H1031" i="7"/>
  <c r="F1031" i="7"/>
  <c r="E1031" i="7"/>
  <c r="C1030" i="7"/>
  <c r="J1030" i="7"/>
  <c r="H1030" i="7"/>
  <c r="F1030" i="7"/>
  <c r="E1030" i="7"/>
  <c r="B1029" i="7"/>
  <c r="J1029" i="7"/>
  <c r="H1029" i="7"/>
  <c r="F1029" i="7"/>
  <c r="E1029" i="7"/>
  <c r="C1028" i="7"/>
  <c r="B1028" i="7"/>
  <c r="D1028" i="7"/>
  <c r="J1028" i="7"/>
  <c r="H1028" i="7"/>
  <c r="F1028" i="7"/>
  <c r="E1028" i="7"/>
  <c r="B1027" i="7"/>
  <c r="J1027" i="7"/>
  <c r="H1027" i="7"/>
  <c r="F1027" i="7"/>
  <c r="E1027" i="7"/>
  <c r="C1026" i="7"/>
  <c r="B1026" i="7"/>
  <c r="D1026" i="7"/>
  <c r="J1026" i="7"/>
  <c r="H1026" i="7"/>
  <c r="F1026" i="7"/>
  <c r="E1026" i="7"/>
  <c r="B1025" i="7"/>
  <c r="J1025" i="7"/>
  <c r="H1025" i="7"/>
  <c r="F1025" i="7"/>
  <c r="E1025" i="7"/>
  <c r="C1024" i="7"/>
  <c r="B1024" i="7"/>
  <c r="D1024" i="7"/>
  <c r="J1024" i="7"/>
  <c r="H1024" i="7"/>
  <c r="F1024" i="7"/>
  <c r="E1024" i="7"/>
  <c r="C1023" i="7"/>
  <c r="J1023" i="7"/>
  <c r="H1023" i="7"/>
  <c r="F1023" i="7"/>
  <c r="E1023" i="7"/>
  <c r="J1022" i="7"/>
  <c r="H1022" i="7"/>
  <c r="F1022" i="7"/>
  <c r="E1022" i="7"/>
  <c r="J1021" i="7"/>
  <c r="H1021" i="7"/>
  <c r="F1021" i="7"/>
  <c r="E1021" i="7"/>
  <c r="C1020" i="7"/>
  <c r="J1020" i="7"/>
  <c r="I1020" i="1" s="1"/>
  <c r="H1020" i="7"/>
  <c r="F1020" i="7"/>
  <c r="E1020" i="7"/>
  <c r="C1019" i="7"/>
  <c r="B1019" i="7"/>
  <c r="J1019" i="7"/>
  <c r="H1019" i="7"/>
  <c r="F1019" i="7"/>
  <c r="E1019" i="7"/>
  <c r="D1018" i="7"/>
  <c r="J1018" i="7"/>
  <c r="H1018" i="7"/>
  <c r="F1018" i="7"/>
  <c r="E1018" i="7"/>
  <c r="C1017" i="7"/>
  <c r="B1017" i="7"/>
  <c r="J1017" i="7"/>
  <c r="H1017" i="7"/>
  <c r="F1017" i="7"/>
  <c r="E1017" i="7"/>
  <c r="C1016" i="7"/>
  <c r="B1016" i="7"/>
  <c r="D1016" i="7"/>
  <c r="J1016" i="7"/>
  <c r="H1016" i="7"/>
  <c r="F1016" i="7"/>
  <c r="E1016" i="7"/>
  <c r="C1015" i="7"/>
  <c r="B1015" i="7"/>
  <c r="J1015" i="7"/>
  <c r="H1015" i="7"/>
  <c r="F1015" i="7"/>
  <c r="E1015" i="7"/>
  <c r="D1014" i="7"/>
  <c r="C1014" i="7"/>
  <c r="B1014" i="7"/>
  <c r="J1014" i="7"/>
  <c r="H1014" i="7"/>
  <c r="F1014" i="7"/>
  <c r="E1014" i="7"/>
  <c r="B1013" i="7"/>
  <c r="C1013" i="7"/>
  <c r="J1013" i="7"/>
  <c r="H1013" i="7"/>
  <c r="F1013" i="7"/>
  <c r="E1013" i="7"/>
  <c r="J1012" i="7"/>
  <c r="H1012" i="7"/>
  <c r="F1012" i="7"/>
  <c r="E1012" i="7"/>
  <c r="C1011" i="7"/>
  <c r="B1011" i="7"/>
  <c r="J1011" i="7"/>
  <c r="H1011" i="7"/>
  <c r="F1011" i="7"/>
  <c r="E1011" i="7"/>
  <c r="J1010" i="7"/>
  <c r="H1010" i="7"/>
  <c r="F1010" i="7"/>
  <c r="E1010" i="7"/>
  <c r="C1009" i="7"/>
  <c r="B1009" i="7"/>
  <c r="J1009" i="7"/>
  <c r="H1009" i="7"/>
  <c r="I1009" i="1" s="1"/>
  <c r="F1009" i="7"/>
  <c r="E1009" i="7"/>
  <c r="C1008" i="7"/>
  <c r="B1008" i="7"/>
  <c r="D1008" i="7"/>
  <c r="J1008" i="7"/>
  <c r="H1008" i="7"/>
  <c r="F1008" i="7"/>
  <c r="E1008" i="7"/>
  <c r="B1007" i="7"/>
  <c r="C1007" i="7"/>
  <c r="J1007" i="7"/>
  <c r="H1007" i="7"/>
  <c r="F1007" i="7"/>
  <c r="E1007" i="7"/>
  <c r="D1006" i="7"/>
  <c r="C1006" i="7"/>
  <c r="B1006" i="7"/>
  <c r="J1006" i="7"/>
  <c r="H1006" i="7"/>
  <c r="F1006" i="7"/>
  <c r="E1006" i="7"/>
  <c r="B1005" i="7"/>
  <c r="C1005" i="7"/>
  <c r="J1005" i="7"/>
  <c r="H1005" i="7"/>
  <c r="F1005" i="7"/>
  <c r="E1005" i="7"/>
  <c r="C1004" i="7"/>
  <c r="J1004" i="7"/>
  <c r="H1004" i="7"/>
  <c r="F1004" i="7"/>
  <c r="E1004" i="7"/>
  <c r="C1003" i="7"/>
  <c r="B1003" i="7"/>
  <c r="J1003" i="7"/>
  <c r="H1003" i="7"/>
  <c r="F1003" i="7"/>
  <c r="E1003" i="7"/>
  <c r="D1002" i="7"/>
  <c r="J1002" i="7"/>
  <c r="H1002" i="7"/>
  <c r="F1002" i="7"/>
  <c r="E1002" i="7"/>
  <c r="C1001" i="7"/>
  <c r="B1001" i="7"/>
  <c r="J1001" i="7"/>
  <c r="H1001" i="7"/>
  <c r="F1001" i="7"/>
  <c r="E1001" i="7"/>
  <c r="C1000" i="7"/>
  <c r="B1000" i="7"/>
  <c r="D1000" i="7"/>
  <c r="J1000" i="7"/>
  <c r="H1000" i="7"/>
  <c r="F1000" i="7"/>
  <c r="E1000" i="7"/>
  <c r="C999" i="7"/>
  <c r="J999" i="7"/>
  <c r="H999" i="7"/>
  <c r="F999" i="7"/>
  <c r="E999" i="7"/>
  <c r="D998" i="7"/>
  <c r="C998" i="7"/>
  <c r="B998" i="7"/>
  <c r="J998" i="7"/>
  <c r="H998" i="7"/>
  <c r="F998" i="7"/>
  <c r="E998" i="7"/>
  <c r="B997" i="7"/>
  <c r="J997" i="7"/>
  <c r="H997" i="7"/>
  <c r="F997" i="7"/>
  <c r="E997" i="7"/>
  <c r="C996" i="7"/>
  <c r="J996" i="7"/>
  <c r="H996" i="7"/>
  <c r="F996" i="7"/>
  <c r="E996" i="7"/>
  <c r="C995" i="7"/>
  <c r="B995" i="7"/>
  <c r="J995" i="7"/>
  <c r="H995" i="7"/>
  <c r="F995" i="7"/>
  <c r="E995" i="7"/>
  <c r="D994" i="7"/>
  <c r="J994" i="7"/>
  <c r="H994" i="7"/>
  <c r="I994" i="1" s="1"/>
  <c r="F994" i="7"/>
  <c r="E994" i="7"/>
  <c r="C993" i="7"/>
  <c r="B993" i="7"/>
  <c r="J993" i="7"/>
  <c r="I993" i="1" s="1"/>
  <c r="H993" i="7"/>
  <c r="F993" i="7"/>
  <c r="E993" i="7"/>
  <c r="C992" i="7"/>
  <c r="B992" i="7"/>
  <c r="D992" i="7"/>
  <c r="J992" i="7"/>
  <c r="H992" i="7"/>
  <c r="F992" i="7"/>
  <c r="E992" i="7"/>
  <c r="C991" i="7"/>
  <c r="B991" i="7"/>
  <c r="J991" i="7"/>
  <c r="H991" i="7"/>
  <c r="F991" i="7"/>
  <c r="E991" i="7"/>
  <c r="D990" i="7"/>
  <c r="C990" i="7"/>
  <c r="B990" i="7"/>
  <c r="J990" i="7"/>
  <c r="H990" i="7"/>
  <c r="F990" i="7"/>
  <c r="E990" i="7"/>
  <c r="B989" i="7"/>
  <c r="C989" i="7"/>
  <c r="J989" i="7"/>
  <c r="H989" i="7"/>
  <c r="F989" i="7"/>
  <c r="E989" i="7"/>
  <c r="C988" i="7"/>
  <c r="J988" i="7"/>
  <c r="H988" i="7"/>
  <c r="F988" i="7"/>
  <c r="E988" i="7"/>
  <c r="C987" i="7"/>
  <c r="B987" i="7"/>
  <c r="J987" i="7"/>
  <c r="H987" i="7"/>
  <c r="F987" i="7"/>
  <c r="E987" i="7"/>
  <c r="J986" i="7"/>
  <c r="H986" i="7"/>
  <c r="F986" i="7"/>
  <c r="E986" i="7"/>
  <c r="C985" i="7"/>
  <c r="B985" i="7"/>
  <c r="J985" i="7"/>
  <c r="H985" i="7"/>
  <c r="F985" i="7"/>
  <c r="E985" i="7"/>
  <c r="C984" i="7"/>
  <c r="B984" i="7"/>
  <c r="D984" i="7"/>
  <c r="J984" i="7"/>
  <c r="H984" i="7"/>
  <c r="F984" i="7"/>
  <c r="E984" i="7"/>
  <c r="B983" i="7"/>
  <c r="C983" i="7"/>
  <c r="O983" i="7" s="1"/>
  <c r="J983" i="7"/>
  <c r="H983" i="7"/>
  <c r="F983" i="7"/>
  <c r="E983" i="7"/>
  <c r="D982" i="7"/>
  <c r="C982" i="7"/>
  <c r="B982" i="7"/>
  <c r="J982" i="7"/>
  <c r="I982" i="1" s="1"/>
  <c r="H982" i="7"/>
  <c r="F982" i="7"/>
  <c r="E982" i="7"/>
  <c r="B981" i="7"/>
  <c r="C981" i="7"/>
  <c r="J981" i="7"/>
  <c r="H981" i="7"/>
  <c r="F981" i="7"/>
  <c r="E981" i="7"/>
  <c r="C980" i="7"/>
  <c r="J980" i="7"/>
  <c r="H980" i="7"/>
  <c r="F980" i="7"/>
  <c r="E980" i="7"/>
  <c r="C979" i="7"/>
  <c r="B979" i="7"/>
  <c r="J979" i="7"/>
  <c r="H979" i="7"/>
  <c r="F979" i="7"/>
  <c r="E979" i="7"/>
  <c r="D978" i="7"/>
  <c r="J978" i="7"/>
  <c r="H978" i="7"/>
  <c r="F978" i="7"/>
  <c r="E978" i="7"/>
  <c r="C977" i="7"/>
  <c r="B977" i="7"/>
  <c r="J977" i="7"/>
  <c r="H977" i="7"/>
  <c r="F977" i="7"/>
  <c r="E977" i="7"/>
  <c r="C976" i="7"/>
  <c r="B976" i="7"/>
  <c r="D976" i="7"/>
  <c r="J976" i="7"/>
  <c r="H976" i="7"/>
  <c r="F976" i="7"/>
  <c r="E976" i="7"/>
  <c r="C975" i="7"/>
  <c r="B975" i="7"/>
  <c r="J975" i="7"/>
  <c r="H975" i="7"/>
  <c r="F975" i="7"/>
  <c r="E975" i="7"/>
  <c r="D974" i="7"/>
  <c r="C974" i="7"/>
  <c r="B974" i="7"/>
  <c r="J974" i="7"/>
  <c r="H974" i="7"/>
  <c r="F974" i="7"/>
  <c r="E974" i="7"/>
  <c r="B973" i="7"/>
  <c r="J973" i="7"/>
  <c r="H973" i="7"/>
  <c r="F973" i="7"/>
  <c r="E973" i="7"/>
  <c r="J972" i="7"/>
  <c r="H972" i="7"/>
  <c r="F972" i="7"/>
  <c r="E972" i="7"/>
  <c r="C971" i="7"/>
  <c r="B971" i="7"/>
  <c r="J971" i="7"/>
  <c r="H971" i="7"/>
  <c r="F971" i="7"/>
  <c r="E971" i="7"/>
  <c r="D970" i="7"/>
  <c r="J970" i="7"/>
  <c r="H970" i="7"/>
  <c r="F970" i="7"/>
  <c r="E970" i="7"/>
  <c r="C969" i="7"/>
  <c r="B969" i="7"/>
  <c r="J969" i="7"/>
  <c r="H969" i="7"/>
  <c r="F969" i="7"/>
  <c r="E969" i="7"/>
  <c r="C968" i="7"/>
  <c r="B968" i="7"/>
  <c r="D968" i="7"/>
  <c r="J968" i="7"/>
  <c r="H968" i="7"/>
  <c r="F968" i="7"/>
  <c r="E968" i="7"/>
  <c r="C967" i="7"/>
  <c r="B967" i="7"/>
  <c r="J967" i="7"/>
  <c r="H967" i="7"/>
  <c r="F967" i="7"/>
  <c r="E967" i="7"/>
  <c r="D966" i="7"/>
  <c r="C966" i="7"/>
  <c r="B966" i="7"/>
  <c r="J966" i="7"/>
  <c r="H966" i="7"/>
  <c r="F966" i="7"/>
  <c r="E966" i="7"/>
  <c r="B965" i="7"/>
  <c r="C965" i="7"/>
  <c r="J965" i="7"/>
  <c r="H965" i="7"/>
  <c r="F965" i="7"/>
  <c r="E965" i="7"/>
  <c r="C964" i="7"/>
  <c r="J964" i="7"/>
  <c r="H964" i="7"/>
  <c r="F964" i="7"/>
  <c r="E964" i="7"/>
  <c r="C963" i="7"/>
  <c r="B963" i="7"/>
  <c r="J963" i="7"/>
  <c r="H963" i="7"/>
  <c r="F963" i="7"/>
  <c r="E963" i="7"/>
  <c r="J962" i="7"/>
  <c r="H962" i="7"/>
  <c r="F962" i="7"/>
  <c r="E962" i="7"/>
  <c r="C961" i="7"/>
  <c r="B961" i="7"/>
  <c r="J961" i="7"/>
  <c r="H961" i="7"/>
  <c r="F961" i="7"/>
  <c r="E961" i="7"/>
  <c r="C960" i="7"/>
  <c r="B960" i="7"/>
  <c r="D960" i="7"/>
  <c r="J960" i="7"/>
  <c r="H960" i="7"/>
  <c r="F960" i="7"/>
  <c r="E960" i="7"/>
  <c r="J959" i="7"/>
  <c r="H959" i="7"/>
  <c r="F959" i="7"/>
  <c r="E959" i="7"/>
  <c r="D958" i="7"/>
  <c r="C958" i="7"/>
  <c r="B958" i="7"/>
  <c r="J958" i="7"/>
  <c r="H958" i="7"/>
  <c r="F958" i="7"/>
  <c r="E958" i="7"/>
  <c r="J957" i="7"/>
  <c r="H957" i="7"/>
  <c r="F957" i="7"/>
  <c r="E957" i="7"/>
  <c r="C956" i="7"/>
  <c r="J956" i="7"/>
  <c r="H956" i="7"/>
  <c r="F956" i="7"/>
  <c r="E956" i="7"/>
  <c r="C955" i="7"/>
  <c r="B955" i="7"/>
  <c r="J955" i="7"/>
  <c r="H955" i="7"/>
  <c r="F955" i="7"/>
  <c r="E955" i="7"/>
  <c r="D954" i="7"/>
  <c r="J954" i="7"/>
  <c r="H954" i="7"/>
  <c r="I954" i="1" s="1"/>
  <c r="F954" i="7"/>
  <c r="E954" i="7"/>
  <c r="C953" i="7"/>
  <c r="B953" i="7"/>
  <c r="J953" i="7"/>
  <c r="H953" i="7"/>
  <c r="F953" i="7"/>
  <c r="E953" i="7"/>
  <c r="C952" i="7"/>
  <c r="B952" i="7"/>
  <c r="D952" i="7"/>
  <c r="J952" i="7"/>
  <c r="H952" i="7"/>
  <c r="F952" i="7"/>
  <c r="E952" i="7"/>
  <c r="C951" i="7"/>
  <c r="B951" i="7"/>
  <c r="J951" i="7"/>
  <c r="H951" i="7"/>
  <c r="F951" i="7"/>
  <c r="E951" i="7"/>
  <c r="D950" i="7"/>
  <c r="C950" i="7"/>
  <c r="B950" i="7"/>
  <c r="J950" i="7"/>
  <c r="H950" i="7"/>
  <c r="F950" i="7"/>
  <c r="E950" i="7"/>
  <c r="B949" i="7"/>
  <c r="C949" i="7"/>
  <c r="J949" i="7"/>
  <c r="H949" i="7"/>
  <c r="F949" i="7"/>
  <c r="E949" i="7"/>
  <c r="J948" i="7"/>
  <c r="H948" i="7"/>
  <c r="F948" i="7"/>
  <c r="E948" i="7"/>
  <c r="C947" i="7"/>
  <c r="B947" i="7"/>
  <c r="J947" i="7"/>
  <c r="H947" i="7"/>
  <c r="F947" i="7"/>
  <c r="E947" i="7"/>
  <c r="D946" i="7"/>
  <c r="J946" i="7"/>
  <c r="H946" i="7"/>
  <c r="F946" i="7"/>
  <c r="E946" i="7"/>
  <c r="C945" i="7"/>
  <c r="B945" i="7"/>
  <c r="J945" i="7"/>
  <c r="H945" i="7"/>
  <c r="F945" i="7"/>
  <c r="E945" i="7"/>
  <c r="C944" i="7"/>
  <c r="B944" i="7"/>
  <c r="D944" i="7"/>
  <c r="J944" i="7"/>
  <c r="H944" i="7"/>
  <c r="F944" i="7"/>
  <c r="E944" i="7"/>
  <c r="B943" i="7"/>
  <c r="C943" i="7"/>
  <c r="J943" i="7"/>
  <c r="H943" i="7"/>
  <c r="F943" i="7"/>
  <c r="E943" i="7"/>
  <c r="D942" i="7"/>
  <c r="C942" i="7"/>
  <c r="B942" i="7"/>
  <c r="J942" i="7"/>
  <c r="I942" i="1" s="1"/>
  <c r="H942" i="7"/>
  <c r="F942" i="7"/>
  <c r="E942" i="7"/>
  <c r="B941" i="7"/>
  <c r="C941" i="7"/>
  <c r="J941" i="7"/>
  <c r="H941" i="7"/>
  <c r="F941" i="7"/>
  <c r="E941" i="7"/>
  <c r="C940" i="7"/>
  <c r="J940" i="7"/>
  <c r="H940" i="7"/>
  <c r="F940" i="7"/>
  <c r="E940" i="7"/>
  <c r="C939" i="7"/>
  <c r="B939" i="7"/>
  <c r="J939" i="7"/>
  <c r="H939" i="7"/>
  <c r="F939" i="7"/>
  <c r="E939" i="7"/>
  <c r="D938" i="7"/>
  <c r="J938" i="7"/>
  <c r="H938" i="7"/>
  <c r="F938" i="7"/>
  <c r="E938" i="7"/>
  <c r="C937" i="7"/>
  <c r="B937" i="7"/>
  <c r="J937" i="7"/>
  <c r="H937" i="7"/>
  <c r="F937" i="7"/>
  <c r="E937" i="7"/>
  <c r="C936" i="7"/>
  <c r="B936" i="7"/>
  <c r="D936" i="7"/>
  <c r="J936" i="7"/>
  <c r="H936" i="7"/>
  <c r="F936" i="7"/>
  <c r="E936" i="7"/>
  <c r="C935" i="7"/>
  <c r="J935" i="7"/>
  <c r="H935" i="7"/>
  <c r="F935" i="7"/>
  <c r="E935" i="7"/>
  <c r="D934" i="7"/>
  <c r="C934" i="7"/>
  <c r="B934" i="7"/>
  <c r="J934" i="7"/>
  <c r="H934" i="7"/>
  <c r="F934" i="7"/>
  <c r="E934" i="7"/>
  <c r="B933" i="7"/>
  <c r="J933" i="7"/>
  <c r="H933" i="7"/>
  <c r="F933" i="7"/>
  <c r="E933" i="7"/>
  <c r="J932" i="7"/>
  <c r="H932" i="7"/>
  <c r="F932" i="7"/>
  <c r="E932" i="7"/>
  <c r="C931" i="7"/>
  <c r="B931" i="7"/>
  <c r="J931" i="7"/>
  <c r="H931" i="7"/>
  <c r="F931" i="7"/>
  <c r="E931" i="7"/>
  <c r="J930" i="7"/>
  <c r="H930" i="7"/>
  <c r="F930" i="7"/>
  <c r="E930" i="7"/>
  <c r="C929" i="7"/>
  <c r="B929" i="7"/>
  <c r="J929" i="7"/>
  <c r="H929" i="7"/>
  <c r="F929" i="7"/>
  <c r="E929" i="7"/>
  <c r="C928" i="7"/>
  <c r="B928" i="7"/>
  <c r="D928" i="7"/>
  <c r="J928" i="7"/>
  <c r="H928" i="7"/>
  <c r="F928" i="7"/>
  <c r="E928" i="7"/>
  <c r="C927" i="7"/>
  <c r="B927" i="7"/>
  <c r="J927" i="7"/>
  <c r="H927" i="7"/>
  <c r="F927" i="7"/>
  <c r="E927" i="7"/>
  <c r="D926" i="7"/>
  <c r="C926" i="7"/>
  <c r="B926" i="7"/>
  <c r="J926" i="7"/>
  <c r="H926" i="7"/>
  <c r="F926" i="7"/>
  <c r="E926" i="7"/>
  <c r="B925" i="7"/>
  <c r="C925" i="7"/>
  <c r="J925" i="7"/>
  <c r="H925" i="7"/>
  <c r="F925" i="7"/>
  <c r="E925" i="7"/>
  <c r="C924" i="7"/>
  <c r="J924" i="7"/>
  <c r="H924" i="7"/>
  <c r="F924" i="7"/>
  <c r="E924" i="7"/>
  <c r="C923" i="7"/>
  <c r="B923" i="7"/>
  <c r="J923" i="7"/>
  <c r="H923" i="7"/>
  <c r="F923" i="7"/>
  <c r="E923" i="7"/>
  <c r="J922" i="7"/>
  <c r="H922" i="7"/>
  <c r="F922" i="7"/>
  <c r="E922" i="7"/>
  <c r="C921" i="7"/>
  <c r="B921" i="7"/>
  <c r="J921" i="7"/>
  <c r="H921" i="7"/>
  <c r="I921" i="1" s="1"/>
  <c r="F921" i="7"/>
  <c r="E921" i="7"/>
  <c r="C920" i="7"/>
  <c r="B920" i="7"/>
  <c r="D920" i="7"/>
  <c r="J920" i="7"/>
  <c r="H920" i="7"/>
  <c r="F920" i="7"/>
  <c r="E920" i="7"/>
  <c r="B919" i="7"/>
  <c r="C919" i="7"/>
  <c r="J919" i="7"/>
  <c r="H919" i="7"/>
  <c r="F919" i="7"/>
  <c r="E919" i="7"/>
  <c r="D918" i="7"/>
  <c r="C918" i="7"/>
  <c r="B918" i="7"/>
  <c r="J918" i="7"/>
  <c r="H918" i="7"/>
  <c r="F918" i="7"/>
  <c r="E918" i="7"/>
  <c r="B917" i="7"/>
  <c r="C917" i="7"/>
  <c r="J917" i="7"/>
  <c r="H917" i="7"/>
  <c r="F917" i="7"/>
  <c r="E917" i="7"/>
  <c r="C916" i="7"/>
  <c r="J916" i="7"/>
  <c r="H916" i="7"/>
  <c r="F916" i="7"/>
  <c r="E916" i="7"/>
  <c r="C915" i="7"/>
  <c r="B915" i="7"/>
  <c r="J915" i="7"/>
  <c r="H915" i="7"/>
  <c r="F915" i="7"/>
  <c r="E915" i="7"/>
  <c r="D914" i="7"/>
  <c r="J914" i="7"/>
  <c r="H914" i="7"/>
  <c r="F914" i="7"/>
  <c r="E914" i="7"/>
  <c r="C913" i="7"/>
  <c r="B913" i="7"/>
  <c r="J913" i="7"/>
  <c r="H913" i="7"/>
  <c r="F913" i="7"/>
  <c r="E913" i="7"/>
  <c r="C912" i="7"/>
  <c r="B912" i="7"/>
  <c r="D912" i="7"/>
  <c r="J912" i="7"/>
  <c r="H912" i="7"/>
  <c r="F912" i="7"/>
  <c r="E912" i="7"/>
  <c r="C911" i="7"/>
  <c r="B911" i="7"/>
  <c r="J911" i="7"/>
  <c r="H911" i="7"/>
  <c r="F911" i="7"/>
  <c r="E911" i="7"/>
  <c r="D910" i="7"/>
  <c r="K910" i="7" s="1"/>
  <c r="L910" i="7" s="1"/>
  <c r="C910" i="7"/>
  <c r="B910" i="7"/>
  <c r="J910" i="7"/>
  <c r="H910" i="7"/>
  <c r="F910" i="7"/>
  <c r="E910" i="7"/>
  <c r="B909" i="7"/>
  <c r="J909" i="7"/>
  <c r="H909" i="7"/>
  <c r="F909" i="7"/>
  <c r="E909" i="7"/>
  <c r="J908" i="7"/>
  <c r="H908" i="7"/>
  <c r="F908" i="7"/>
  <c r="E908" i="7"/>
  <c r="C907" i="7"/>
  <c r="B907" i="7"/>
  <c r="J907" i="7"/>
  <c r="H907" i="7"/>
  <c r="F907" i="7"/>
  <c r="E907" i="7"/>
  <c r="D906" i="7"/>
  <c r="J906" i="7"/>
  <c r="H906" i="7"/>
  <c r="I906" i="1" s="1"/>
  <c r="F906" i="7"/>
  <c r="E906" i="7"/>
  <c r="C905" i="7"/>
  <c r="B905" i="7"/>
  <c r="J905" i="7"/>
  <c r="H905" i="7"/>
  <c r="F905" i="7"/>
  <c r="E905" i="7"/>
  <c r="C904" i="7"/>
  <c r="B904" i="7"/>
  <c r="D904" i="7"/>
  <c r="J904" i="7"/>
  <c r="H904" i="7"/>
  <c r="F904" i="7"/>
  <c r="E904" i="7"/>
  <c r="C903" i="7"/>
  <c r="B903" i="7"/>
  <c r="J903" i="7"/>
  <c r="H903" i="7"/>
  <c r="F903" i="7"/>
  <c r="E903" i="7"/>
  <c r="D902" i="7"/>
  <c r="C902" i="7"/>
  <c r="B902" i="7"/>
  <c r="J902" i="7"/>
  <c r="H902" i="7"/>
  <c r="F902" i="7"/>
  <c r="E902" i="7"/>
  <c r="J901" i="7"/>
  <c r="H901" i="7"/>
  <c r="F901" i="7"/>
  <c r="E901" i="7"/>
  <c r="C900" i="7"/>
  <c r="J900" i="7"/>
  <c r="H900" i="7"/>
  <c r="F900" i="7"/>
  <c r="E900" i="7"/>
  <c r="C899" i="7"/>
  <c r="B899" i="7"/>
  <c r="J899" i="7"/>
  <c r="H899" i="7"/>
  <c r="F899" i="7"/>
  <c r="E899" i="7"/>
  <c r="J898" i="7"/>
  <c r="H898" i="7"/>
  <c r="F898" i="7"/>
  <c r="E898" i="7"/>
  <c r="C897" i="7"/>
  <c r="B897" i="7"/>
  <c r="J897" i="7"/>
  <c r="H897" i="7"/>
  <c r="F897" i="7"/>
  <c r="E897" i="7"/>
  <c r="C896" i="7"/>
  <c r="B896" i="7"/>
  <c r="D896" i="7"/>
  <c r="J896" i="7"/>
  <c r="H896" i="7"/>
  <c r="F896" i="7"/>
  <c r="E896" i="7"/>
  <c r="J895" i="7"/>
  <c r="H895" i="7"/>
  <c r="F895" i="7"/>
  <c r="E895" i="7"/>
  <c r="D894" i="7"/>
  <c r="C894" i="7"/>
  <c r="B894" i="7"/>
  <c r="J894" i="7"/>
  <c r="H894" i="7"/>
  <c r="F894" i="7"/>
  <c r="E894" i="7"/>
  <c r="J893" i="7"/>
  <c r="H893" i="7"/>
  <c r="F893" i="7"/>
  <c r="E893" i="7"/>
  <c r="C892" i="7"/>
  <c r="J892" i="7"/>
  <c r="H892" i="7"/>
  <c r="F892" i="7"/>
  <c r="E892" i="7"/>
  <c r="C891" i="7"/>
  <c r="B891" i="7"/>
  <c r="J891" i="7"/>
  <c r="H891" i="7"/>
  <c r="F891" i="7"/>
  <c r="E891" i="7"/>
  <c r="D890" i="7"/>
  <c r="J890" i="7"/>
  <c r="I890" i="1" s="1"/>
  <c r="H890" i="7"/>
  <c r="F890" i="7"/>
  <c r="E890" i="7"/>
  <c r="C889" i="7"/>
  <c r="B889" i="7"/>
  <c r="J889" i="7"/>
  <c r="H889" i="7"/>
  <c r="F889" i="7"/>
  <c r="E889" i="7"/>
  <c r="C888" i="7"/>
  <c r="B888" i="7"/>
  <c r="D888" i="7"/>
  <c r="J888" i="7"/>
  <c r="H888" i="7"/>
  <c r="F888" i="7"/>
  <c r="E888" i="7"/>
  <c r="C887" i="7"/>
  <c r="B887" i="7"/>
  <c r="J887" i="7"/>
  <c r="H887" i="7"/>
  <c r="F887" i="7"/>
  <c r="E887" i="7"/>
  <c r="D886" i="7"/>
  <c r="C886" i="7"/>
  <c r="B886" i="7"/>
  <c r="J886" i="7"/>
  <c r="H886" i="7"/>
  <c r="F886" i="7"/>
  <c r="E886" i="7"/>
  <c r="B885" i="7"/>
  <c r="C885" i="7"/>
  <c r="J885" i="7"/>
  <c r="I885" i="1" s="1"/>
  <c r="H885" i="7"/>
  <c r="F885" i="7"/>
  <c r="E885" i="7"/>
  <c r="J884" i="7"/>
  <c r="H884" i="7"/>
  <c r="F884" i="7"/>
  <c r="E884" i="7"/>
  <c r="C883" i="7"/>
  <c r="B883" i="7"/>
  <c r="J883" i="7"/>
  <c r="H883" i="7"/>
  <c r="F883" i="7"/>
  <c r="E883" i="7"/>
  <c r="D882" i="7"/>
  <c r="J882" i="7"/>
  <c r="H882" i="7"/>
  <c r="F882" i="7"/>
  <c r="E882" i="7"/>
  <c r="C881" i="7"/>
  <c r="B881" i="7"/>
  <c r="J881" i="7"/>
  <c r="H881" i="7"/>
  <c r="F881" i="7"/>
  <c r="E881" i="7"/>
  <c r="C880" i="7"/>
  <c r="B880" i="7"/>
  <c r="D880" i="7"/>
  <c r="J880" i="7"/>
  <c r="H880" i="7"/>
  <c r="F880" i="7"/>
  <c r="E880" i="7"/>
  <c r="C879" i="7"/>
  <c r="B879" i="7"/>
  <c r="J879" i="7"/>
  <c r="H879" i="7"/>
  <c r="F879" i="7"/>
  <c r="E879" i="7"/>
  <c r="D878" i="7"/>
  <c r="C878" i="7"/>
  <c r="B878" i="7"/>
  <c r="J878" i="7"/>
  <c r="H878" i="7"/>
  <c r="F878" i="7"/>
  <c r="E878" i="7"/>
  <c r="B877" i="7"/>
  <c r="C877" i="7"/>
  <c r="J877" i="7"/>
  <c r="H877" i="7"/>
  <c r="F877" i="7"/>
  <c r="E877" i="7"/>
  <c r="C876" i="7"/>
  <c r="J876" i="7"/>
  <c r="H876" i="7"/>
  <c r="F876" i="7"/>
  <c r="E876" i="7"/>
  <c r="C875" i="7"/>
  <c r="B875" i="7"/>
  <c r="J875" i="7"/>
  <c r="H875" i="7"/>
  <c r="F875" i="7"/>
  <c r="E875" i="7"/>
  <c r="D874" i="7"/>
  <c r="J874" i="7"/>
  <c r="H874" i="7"/>
  <c r="F874" i="7"/>
  <c r="E874" i="7"/>
  <c r="C873" i="7"/>
  <c r="B873" i="7"/>
  <c r="J873" i="7"/>
  <c r="H873" i="7"/>
  <c r="F873" i="7"/>
  <c r="E873" i="7"/>
  <c r="C872" i="7"/>
  <c r="B872" i="7"/>
  <c r="D872" i="7"/>
  <c r="J872" i="7"/>
  <c r="H872" i="7"/>
  <c r="F872" i="7"/>
  <c r="E872" i="7"/>
  <c r="C871" i="7"/>
  <c r="J871" i="7"/>
  <c r="H871" i="7"/>
  <c r="F871" i="7"/>
  <c r="E871" i="7"/>
  <c r="D870" i="7"/>
  <c r="C870" i="7"/>
  <c r="B870" i="7"/>
  <c r="J870" i="7"/>
  <c r="I870" i="1" s="1"/>
  <c r="H870" i="7"/>
  <c r="F870" i="7"/>
  <c r="E870" i="7"/>
  <c r="B869" i="7"/>
  <c r="J869" i="7"/>
  <c r="H869" i="7"/>
  <c r="F869" i="7"/>
  <c r="E869" i="7"/>
  <c r="C868" i="7"/>
  <c r="J868" i="7"/>
  <c r="H868" i="7"/>
  <c r="F868" i="7"/>
  <c r="E868" i="7"/>
  <c r="C867" i="7"/>
  <c r="B867" i="7"/>
  <c r="J867" i="7"/>
  <c r="H867" i="7"/>
  <c r="F867" i="7"/>
  <c r="E867" i="7"/>
  <c r="J866" i="7"/>
  <c r="H866" i="7"/>
  <c r="F866" i="7"/>
  <c r="E866" i="7"/>
  <c r="C865" i="7"/>
  <c r="B865" i="7"/>
  <c r="J865" i="7"/>
  <c r="H865" i="7"/>
  <c r="F865" i="7"/>
  <c r="E865" i="7"/>
  <c r="C864" i="7"/>
  <c r="B864" i="7"/>
  <c r="D864" i="7"/>
  <c r="J864" i="7"/>
  <c r="H864" i="7"/>
  <c r="F864" i="7"/>
  <c r="E864" i="7"/>
  <c r="B863" i="7"/>
  <c r="C863" i="7"/>
  <c r="J863" i="7"/>
  <c r="H863" i="7"/>
  <c r="F863" i="7"/>
  <c r="E863" i="7"/>
  <c r="D862" i="7"/>
  <c r="C862" i="7"/>
  <c r="B862" i="7"/>
  <c r="J862" i="7"/>
  <c r="H862" i="7"/>
  <c r="F862" i="7"/>
  <c r="E862" i="7"/>
  <c r="B861" i="7"/>
  <c r="C861" i="7"/>
  <c r="J861" i="7"/>
  <c r="H861" i="7"/>
  <c r="F861" i="7"/>
  <c r="E861" i="7"/>
  <c r="B860" i="7"/>
  <c r="C860" i="7"/>
  <c r="D860" i="7"/>
  <c r="J860" i="7"/>
  <c r="H860" i="7"/>
  <c r="F860" i="7"/>
  <c r="E860" i="7"/>
  <c r="C859" i="7"/>
  <c r="B859" i="7"/>
  <c r="J859" i="7"/>
  <c r="H859" i="7"/>
  <c r="F859" i="7"/>
  <c r="E859" i="7"/>
  <c r="D858" i="7"/>
  <c r="J858" i="7"/>
  <c r="H858" i="7"/>
  <c r="F858" i="7"/>
  <c r="E858" i="7"/>
  <c r="C857" i="7"/>
  <c r="J857" i="7"/>
  <c r="H857" i="7"/>
  <c r="F857" i="7"/>
  <c r="E857" i="7"/>
  <c r="C856" i="7"/>
  <c r="B856" i="7"/>
  <c r="D856" i="7"/>
  <c r="J856" i="7"/>
  <c r="H856" i="7"/>
  <c r="F856" i="7"/>
  <c r="E856" i="7"/>
  <c r="C855" i="7"/>
  <c r="B855" i="7"/>
  <c r="J855" i="7"/>
  <c r="I855" i="1" s="1"/>
  <c r="H855" i="7"/>
  <c r="F855" i="7"/>
  <c r="E855" i="7"/>
  <c r="D854" i="7"/>
  <c r="C854" i="7"/>
  <c r="B854" i="7"/>
  <c r="J854" i="7"/>
  <c r="H854" i="7"/>
  <c r="F854" i="7"/>
  <c r="E854" i="7"/>
  <c r="B853" i="7"/>
  <c r="J853" i="7"/>
  <c r="H853" i="7"/>
  <c r="F853" i="7"/>
  <c r="E853" i="7"/>
  <c r="J852" i="7"/>
  <c r="I852" i="1" s="1"/>
  <c r="H852" i="7"/>
  <c r="F852" i="7"/>
  <c r="E852" i="7"/>
  <c r="C851" i="7"/>
  <c r="B851" i="7"/>
  <c r="J851" i="7"/>
  <c r="H851" i="7"/>
  <c r="F851" i="7"/>
  <c r="E851" i="7"/>
  <c r="J850" i="7"/>
  <c r="H850" i="7"/>
  <c r="F850" i="7"/>
  <c r="E850" i="7"/>
  <c r="J849" i="7"/>
  <c r="H849" i="7"/>
  <c r="F849" i="7"/>
  <c r="E849" i="7"/>
  <c r="C848" i="7"/>
  <c r="B848" i="7"/>
  <c r="D848" i="7"/>
  <c r="J848" i="7"/>
  <c r="H848" i="7"/>
  <c r="F848" i="7"/>
  <c r="E848" i="7"/>
  <c r="B847" i="7"/>
  <c r="C847" i="7"/>
  <c r="J847" i="7"/>
  <c r="H847" i="7"/>
  <c r="F847" i="7"/>
  <c r="E847" i="7"/>
  <c r="D846" i="7"/>
  <c r="C846" i="7"/>
  <c r="B846" i="7"/>
  <c r="J846" i="7"/>
  <c r="H846" i="7"/>
  <c r="F846" i="7"/>
  <c r="E846" i="7"/>
  <c r="B845" i="7"/>
  <c r="J845" i="7"/>
  <c r="H845" i="7"/>
  <c r="F845" i="7"/>
  <c r="E845" i="7"/>
  <c r="J844" i="7"/>
  <c r="H844" i="7"/>
  <c r="F844" i="7"/>
  <c r="E844" i="7"/>
  <c r="C843" i="7"/>
  <c r="B843" i="7"/>
  <c r="J843" i="7"/>
  <c r="H843" i="7"/>
  <c r="F843" i="7"/>
  <c r="E843" i="7"/>
  <c r="D842" i="7"/>
  <c r="J842" i="7"/>
  <c r="H842" i="7"/>
  <c r="F842" i="7"/>
  <c r="E842" i="7"/>
  <c r="C841" i="7"/>
  <c r="B841" i="7"/>
  <c r="J841" i="7"/>
  <c r="H841" i="7"/>
  <c r="F841" i="7"/>
  <c r="E841" i="7"/>
  <c r="C840" i="7"/>
  <c r="B840" i="7"/>
  <c r="D840" i="7"/>
  <c r="J840" i="7"/>
  <c r="H840" i="7"/>
  <c r="F840" i="7"/>
  <c r="E840" i="7"/>
  <c r="C839" i="7"/>
  <c r="B839" i="7"/>
  <c r="J839" i="7"/>
  <c r="H839" i="7"/>
  <c r="F839" i="7"/>
  <c r="E839" i="7"/>
  <c r="D838" i="7"/>
  <c r="C838" i="7"/>
  <c r="B838" i="7"/>
  <c r="J838" i="7"/>
  <c r="I838" i="1" s="1"/>
  <c r="H838" i="7"/>
  <c r="F838" i="7"/>
  <c r="E838" i="7"/>
  <c r="B837" i="7"/>
  <c r="C837" i="7"/>
  <c r="J837" i="7"/>
  <c r="H837" i="7"/>
  <c r="F837" i="7"/>
  <c r="E837" i="7"/>
  <c r="B836" i="7"/>
  <c r="D836" i="7"/>
  <c r="J836" i="7"/>
  <c r="H836" i="7"/>
  <c r="F836" i="7"/>
  <c r="E836" i="7"/>
  <c r="C835" i="7"/>
  <c r="B835" i="7"/>
  <c r="J835" i="7"/>
  <c r="H835" i="7"/>
  <c r="F835" i="7"/>
  <c r="E835" i="7"/>
  <c r="J834" i="7"/>
  <c r="H834" i="7"/>
  <c r="F834" i="7"/>
  <c r="E834" i="7"/>
  <c r="C833" i="7"/>
  <c r="J833" i="7"/>
  <c r="H833" i="7"/>
  <c r="F833" i="7"/>
  <c r="E833" i="7"/>
  <c r="C832" i="7"/>
  <c r="B832" i="7"/>
  <c r="D832" i="7"/>
  <c r="J832" i="7"/>
  <c r="H832" i="7"/>
  <c r="F832" i="7"/>
  <c r="E832" i="7"/>
  <c r="C831" i="7"/>
  <c r="J831" i="7"/>
  <c r="H831" i="7"/>
  <c r="F831" i="7"/>
  <c r="E831" i="7"/>
  <c r="D830" i="7"/>
  <c r="C830" i="7"/>
  <c r="B830" i="7"/>
  <c r="J830" i="7"/>
  <c r="H830" i="7"/>
  <c r="F830" i="7"/>
  <c r="E830" i="7"/>
  <c r="B829" i="7"/>
  <c r="J829" i="7"/>
  <c r="H829" i="7"/>
  <c r="F829" i="7"/>
  <c r="E829" i="7"/>
  <c r="C828" i="7"/>
  <c r="J828" i="7"/>
  <c r="I828" i="1" s="1"/>
  <c r="H828" i="7"/>
  <c r="F828" i="7"/>
  <c r="E828" i="7"/>
  <c r="C827" i="7"/>
  <c r="B827" i="7"/>
  <c r="J827" i="7"/>
  <c r="H827" i="7"/>
  <c r="F827" i="7"/>
  <c r="E827" i="7"/>
  <c r="D826" i="7"/>
  <c r="J826" i="7"/>
  <c r="H826" i="7"/>
  <c r="F826" i="7"/>
  <c r="E826" i="7"/>
  <c r="J825" i="7"/>
  <c r="H825" i="7"/>
  <c r="F825" i="7"/>
  <c r="E825" i="7"/>
  <c r="C824" i="7"/>
  <c r="B824" i="7"/>
  <c r="D824" i="7"/>
  <c r="J824" i="7"/>
  <c r="H824" i="7"/>
  <c r="F824" i="7"/>
  <c r="E824" i="7"/>
  <c r="B823" i="7"/>
  <c r="C823" i="7"/>
  <c r="J823" i="7"/>
  <c r="H823" i="7"/>
  <c r="F823" i="7"/>
  <c r="E823" i="7"/>
  <c r="D822" i="7"/>
  <c r="C822" i="7"/>
  <c r="B822" i="7"/>
  <c r="J822" i="7"/>
  <c r="H822" i="7"/>
  <c r="F822" i="7"/>
  <c r="E822" i="7"/>
  <c r="B821" i="7"/>
  <c r="C821" i="7"/>
  <c r="J821" i="7"/>
  <c r="H821" i="7"/>
  <c r="F821" i="7"/>
  <c r="E821" i="7"/>
  <c r="B820" i="7"/>
  <c r="C820" i="7"/>
  <c r="D820" i="7"/>
  <c r="J820" i="7"/>
  <c r="H820" i="7"/>
  <c r="F820" i="7"/>
  <c r="E820" i="7"/>
  <c r="C819" i="7"/>
  <c r="B819" i="7"/>
  <c r="J819" i="7"/>
  <c r="H819" i="7"/>
  <c r="F819" i="7"/>
  <c r="E819" i="7"/>
  <c r="D818" i="7"/>
  <c r="J818" i="7"/>
  <c r="H818" i="7"/>
  <c r="F818" i="7"/>
  <c r="E818" i="7"/>
  <c r="C817" i="7"/>
  <c r="B817" i="7"/>
  <c r="J817" i="7"/>
  <c r="H817" i="7"/>
  <c r="F817" i="7"/>
  <c r="E817" i="7"/>
  <c r="C816" i="7"/>
  <c r="B816" i="7"/>
  <c r="D816" i="7"/>
  <c r="J816" i="7"/>
  <c r="I816" i="1" s="1"/>
  <c r="H816" i="7"/>
  <c r="F816" i="7"/>
  <c r="E816" i="7"/>
  <c r="C815" i="7"/>
  <c r="B815" i="7"/>
  <c r="J815" i="7"/>
  <c r="H815" i="7"/>
  <c r="F815" i="7"/>
  <c r="E815" i="7"/>
  <c r="D814" i="7"/>
  <c r="C814" i="7"/>
  <c r="B814" i="7"/>
  <c r="J814" i="7"/>
  <c r="H814" i="7"/>
  <c r="F814" i="7"/>
  <c r="E814" i="7"/>
  <c r="B813" i="7"/>
  <c r="C813" i="7"/>
  <c r="J813" i="7"/>
  <c r="H813" i="7"/>
  <c r="F813" i="7"/>
  <c r="E813" i="7"/>
  <c r="B812" i="7"/>
  <c r="J812" i="7"/>
  <c r="I812" i="1" s="1"/>
  <c r="H812" i="7"/>
  <c r="F812" i="7"/>
  <c r="E812" i="7"/>
  <c r="C811" i="7"/>
  <c r="B811" i="7"/>
  <c r="J811" i="7"/>
  <c r="H811" i="7"/>
  <c r="F811" i="7"/>
  <c r="E811" i="7"/>
  <c r="J810" i="7"/>
  <c r="H810" i="7"/>
  <c r="F810" i="7"/>
  <c r="E810" i="7"/>
  <c r="J809" i="7"/>
  <c r="H809" i="7"/>
  <c r="F809" i="7"/>
  <c r="E809" i="7"/>
  <c r="C808" i="7"/>
  <c r="B808" i="7"/>
  <c r="D808" i="7"/>
  <c r="J808" i="7"/>
  <c r="H808" i="7"/>
  <c r="F808" i="7"/>
  <c r="E808" i="7"/>
  <c r="J807" i="7"/>
  <c r="H807" i="7"/>
  <c r="F807" i="7"/>
  <c r="E807" i="7"/>
  <c r="D806" i="7"/>
  <c r="C806" i="7"/>
  <c r="B806" i="7"/>
  <c r="J806" i="7"/>
  <c r="H806" i="7"/>
  <c r="F806" i="7"/>
  <c r="E806" i="7"/>
  <c r="J805" i="7"/>
  <c r="H805" i="7"/>
  <c r="F805" i="7"/>
  <c r="E805" i="7"/>
  <c r="C804" i="7"/>
  <c r="J804" i="7"/>
  <c r="H804" i="7"/>
  <c r="F804" i="7"/>
  <c r="E804" i="7"/>
  <c r="C803" i="7"/>
  <c r="B803" i="7"/>
  <c r="J803" i="7"/>
  <c r="H803" i="7"/>
  <c r="F803" i="7"/>
  <c r="E803" i="7"/>
  <c r="J802" i="7"/>
  <c r="H802" i="7"/>
  <c r="F802" i="7"/>
  <c r="E802" i="7"/>
  <c r="C801" i="7"/>
  <c r="B801" i="7"/>
  <c r="N801" i="7" s="1"/>
  <c r="J801" i="7"/>
  <c r="H801" i="7"/>
  <c r="F801" i="7"/>
  <c r="E801" i="7"/>
  <c r="C800" i="7"/>
  <c r="B800" i="7"/>
  <c r="D800" i="7"/>
  <c r="J800" i="7"/>
  <c r="I800" i="1" s="1"/>
  <c r="H800" i="7"/>
  <c r="F800" i="7"/>
  <c r="E800" i="7"/>
  <c r="B799" i="7"/>
  <c r="C799" i="7"/>
  <c r="J799" i="7"/>
  <c r="H799" i="7"/>
  <c r="F799" i="7"/>
  <c r="E799" i="7"/>
  <c r="D798" i="7"/>
  <c r="C798" i="7"/>
  <c r="B798" i="7"/>
  <c r="J798" i="7"/>
  <c r="H798" i="7"/>
  <c r="F798" i="7"/>
  <c r="E798" i="7"/>
  <c r="B797" i="7"/>
  <c r="C797" i="7"/>
  <c r="J797" i="7"/>
  <c r="H797" i="7"/>
  <c r="F797" i="7"/>
  <c r="E797" i="7"/>
  <c r="C796" i="7"/>
  <c r="B796" i="7"/>
  <c r="D796" i="7"/>
  <c r="J796" i="7"/>
  <c r="H796" i="7"/>
  <c r="F796" i="7"/>
  <c r="E796" i="7"/>
  <c r="C795" i="7"/>
  <c r="B795" i="7"/>
  <c r="J795" i="7"/>
  <c r="H795" i="7"/>
  <c r="F795" i="7"/>
  <c r="E795" i="7"/>
  <c r="D794" i="7"/>
  <c r="J794" i="7"/>
  <c r="I794" i="1" s="1"/>
  <c r="H794" i="7"/>
  <c r="F794" i="7"/>
  <c r="E794" i="7"/>
  <c r="C793" i="7"/>
  <c r="B793" i="7"/>
  <c r="J793" i="7"/>
  <c r="H793" i="7"/>
  <c r="F793" i="7"/>
  <c r="E793" i="7"/>
  <c r="C792" i="7"/>
  <c r="B792" i="7"/>
  <c r="D792" i="7"/>
  <c r="J792" i="7"/>
  <c r="H792" i="7"/>
  <c r="F792" i="7"/>
  <c r="E792" i="7"/>
  <c r="C791" i="7"/>
  <c r="B791" i="7"/>
  <c r="J791" i="7"/>
  <c r="I791" i="1" s="1"/>
  <c r="H791" i="7"/>
  <c r="F791" i="7"/>
  <c r="E791" i="7"/>
  <c r="D790" i="7"/>
  <c r="C790" i="7"/>
  <c r="B790" i="7"/>
  <c r="J790" i="7"/>
  <c r="H790" i="7"/>
  <c r="F790" i="7"/>
  <c r="E790" i="7"/>
  <c r="B789" i="7"/>
  <c r="J789" i="7"/>
  <c r="H789" i="7"/>
  <c r="F789" i="7"/>
  <c r="E789" i="7"/>
  <c r="C788" i="7"/>
  <c r="K788" i="7" s="1"/>
  <c r="L788" i="7" s="1"/>
  <c r="B788" i="7"/>
  <c r="D788" i="7"/>
  <c r="J788" i="7"/>
  <c r="H788" i="7"/>
  <c r="F788" i="7"/>
  <c r="E788" i="7"/>
  <c r="C787" i="7"/>
  <c r="B787" i="7"/>
  <c r="J787" i="7"/>
  <c r="H787" i="7"/>
  <c r="F787" i="7"/>
  <c r="E787" i="7"/>
  <c r="D786" i="7"/>
  <c r="J786" i="7"/>
  <c r="H786" i="7"/>
  <c r="F786" i="7"/>
  <c r="E786" i="7"/>
  <c r="C785" i="7"/>
  <c r="B785" i="7"/>
  <c r="J785" i="7"/>
  <c r="H785" i="7"/>
  <c r="F785" i="7"/>
  <c r="E785" i="7"/>
  <c r="C784" i="7"/>
  <c r="B784" i="7"/>
  <c r="D784" i="7"/>
  <c r="J784" i="7"/>
  <c r="H784" i="7"/>
  <c r="F784" i="7"/>
  <c r="E784" i="7"/>
  <c r="C783" i="7"/>
  <c r="B783" i="7"/>
  <c r="J783" i="7"/>
  <c r="H783" i="7"/>
  <c r="F783" i="7"/>
  <c r="E783" i="7"/>
  <c r="J782" i="7"/>
  <c r="H782" i="7"/>
  <c r="F782" i="7"/>
  <c r="E782" i="7"/>
  <c r="J781" i="7"/>
  <c r="H781" i="7"/>
  <c r="F781" i="7"/>
  <c r="E781" i="7"/>
  <c r="J780" i="7"/>
  <c r="H780" i="7"/>
  <c r="F780" i="7"/>
  <c r="E780" i="7"/>
  <c r="C779" i="7"/>
  <c r="B779" i="7"/>
  <c r="J779" i="7"/>
  <c r="H779" i="7"/>
  <c r="F779" i="7"/>
  <c r="E779" i="7"/>
  <c r="J778" i="7"/>
  <c r="H778" i="7"/>
  <c r="F778" i="7"/>
  <c r="E778" i="7"/>
  <c r="J777" i="7"/>
  <c r="H777" i="7"/>
  <c r="I777" i="1" s="1"/>
  <c r="F777" i="7"/>
  <c r="E777" i="7"/>
  <c r="C776" i="7"/>
  <c r="J776" i="7"/>
  <c r="H776" i="7"/>
  <c r="F776" i="7"/>
  <c r="E776" i="7"/>
  <c r="C775" i="7"/>
  <c r="B775" i="7"/>
  <c r="J775" i="7"/>
  <c r="H775" i="7"/>
  <c r="F775" i="7"/>
  <c r="E775" i="7"/>
  <c r="D774" i="7"/>
  <c r="B774" i="7"/>
  <c r="J774" i="7"/>
  <c r="H774" i="7"/>
  <c r="F774" i="7"/>
  <c r="E774" i="7"/>
  <c r="B773" i="7"/>
  <c r="C773" i="7"/>
  <c r="J773" i="7"/>
  <c r="H773" i="7"/>
  <c r="I773" i="1" s="1"/>
  <c r="F773" i="7"/>
  <c r="E773" i="7"/>
  <c r="C772" i="7"/>
  <c r="B772" i="7"/>
  <c r="D772" i="7"/>
  <c r="J772" i="7"/>
  <c r="H772" i="7"/>
  <c r="F772" i="7"/>
  <c r="E772" i="7"/>
  <c r="C771" i="7"/>
  <c r="B771" i="7"/>
  <c r="J771" i="7"/>
  <c r="H771" i="7"/>
  <c r="I771" i="1" s="1"/>
  <c r="F771" i="7"/>
  <c r="E771" i="7"/>
  <c r="C770" i="7"/>
  <c r="B770" i="7"/>
  <c r="D770" i="7"/>
  <c r="J770" i="7"/>
  <c r="H770" i="7"/>
  <c r="F770" i="7"/>
  <c r="E770" i="7"/>
  <c r="C769" i="7"/>
  <c r="B769" i="7"/>
  <c r="J769" i="7"/>
  <c r="I769" i="1" s="1"/>
  <c r="H769" i="7"/>
  <c r="F769" i="7"/>
  <c r="E769" i="7"/>
  <c r="C768" i="7"/>
  <c r="B768" i="7"/>
  <c r="D768" i="7"/>
  <c r="J768" i="7"/>
  <c r="H768" i="7"/>
  <c r="F768" i="7"/>
  <c r="E768" i="7"/>
  <c r="C767" i="7"/>
  <c r="B767" i="7"/>
  <c r="J767" i="7"/>
  <c r="H767" i="7"/>
  <c r="F767" i="7"/>
  <c r="E767" i="7"/>
  <c r="C766" i="7"/>
  <c r="J766" i="7"/>
  <c r="H766" i="7"/>
  <c r="F766" i="7"/>
  <c r="E766" i="7"/>
  <c r="B765" i="7"/>
  <c r="J765" i="7"/>
  <c r="H765" i="7"/>
  <c r="F765" i="7"/>
  <c r="E765" i="7"/>
  <c r="D764" i="7"/>
  <c r="J764" i="7"/>
  <c r="I764" i="1" s="1"/>
  <c r="H764" i="7"/>
  <c r="F764" i="7"/>
  <c r="E764" i="7"/>
  <c r="C763" i="7"/>
  <c r="B763" i="7"/>
  <c r="J763" i="7"/>
  <c r="H763" i="7"/>
  <c r="F763" i="7"/>
  <c r="E763" i="7"/>
  <c r="J762" i="7"/>
  <c r="H762" i="7"/>
  <c r="F762" i="7"/>
  <c r="E762" i="7"/>
  <c r="J761" i="7"/>
  <c r="H761" i="7"/>
  <c r="F761" i="7"/>
  <c r="E761" i="7"/>
  <c r="J760" i="7"/>
  <c r="H760" i="7"/>
  <c r="I760" i="1" s="1"/>
  <c r="F760" i="7"/>
  <c r="E760" i="7"/>
  <c r="C759" i="7"/>
  <c r="B759" i="7"/>
  <c r="J759" i="7"/>
  <c r="H759" i="7"/>
  <c r="F759" i="7"/>
  <c r="E759" i="7"/>
  <c r="J758" i="7"/>
  <c r="H758" i="7"/>
  <c r="F758" i="7"/>
  <c r="E758" i="7"/>
  <c r="B757" i="7"/>
  <c r="C757" i="7"/>
  <c r="J757" i="7"/>
  <c r="H757" i="7"/>
  <c r="F757" i="7"/>
  <c r="E757" i="7"/>
  <c r="C756" i="7"/>
  <c r="B756" i="7"/>
  <c r="D756" i="7"/>
  <c r="J756" i="7"/>
  <c r="H756" i="7"/>
  <c r="I756" i="1" s="1"/>
  <c r="F756" i="7"/>
  <c r="E756" i="7"/>
  <c r="C755" i="7"/>
  <c r="B755" i="7"/>
  <c r="J755" i="7"/>
  <c r="H755" i="7"/>
  <c r="I755" i="1" s="1"/>
  <c r="F755" i="7"/>
  <c r="E755" i="7"/>
  <c r="C754" i="7"/>
  <c r="B754" i="7"/>
  <c r="D754" i="7"/>
  <c r="J754" i="7"/>
  <c r="H754" i="7"/>
  <c r="F754" i="7"/>
  <c r="E754" i="7"/>
  <c r="C753" i="7"/>
  <c r="B753" i="7"/>
  <c r="J753" i="7"/>
  <c r="H753" i="7"/>
  <c r="F753" i="7"/>
  <c r="E753" i="7"/>
  <c r="C752" i="7"/>
  <c r="B752" i="7"/>
  <c r="D752" i="7"/>
  <c r="J752" i="7"/>
  <c r="H752" i="7"/>
  <c r="F752" i="7"/>
  <c r="E752" i="7"/>
  <c r="J751" i="7"/>
  <c r="H751" i="7"/>
  <c r="I751" i="1" s="1"/>
  <c r="F751" i="7"/>
  <c r="E751" i="7"/>
  <c r="J750" i="7"/>
  <c r="H750" i="7"/>
  <c r="F750" i="7"/>
  <c r="E750" i="7"/>
  <c r="J749" i="7"/>
  <c r="H749" i="7"/>
  <c r="I749" i="1" s="1"/>
  <c r="F749" i="7"/>
  <c r="E749" i="7"/>
  <c r="C748" i="7"/>
  <c r="B748" i="7"/>
  <c r="D748" i="7"/>
  <c r="J748" i="7"/>
  <c r="H748" i="7"/>
  <c r="F748" i="7"/>
  <c r="E748" i="7"/>
  <c r="C747" i="7"/>
  <c r="B747" i="7"/>
  <c r="J747" i="7"/>
  <c r="H747" i="7"/>
  <c r="F747" i="7"/>
  <c r="E747" i="7"/>
  <c r="B746" i="7"/>
  <c r="J746" i="7"/>
  <c r="H746" i="7"/>
  <c r="I746" i="1" s="1"/>
  <c r="F746" i="7"/>
  <c r="E746" i="7"/>
  <c r="B745" i="7"/>
  <c r="C745" i="7"/>
  <c r="J745" i="7"/>
  <c r="H745" i="7"/>
  <c r="F745" i="7"/>
  <c r="E745" i="7"/>
  <c r="B744" i="7"/>
  <c r="C744" i="7"/>
  <c r="D744" i="7"/>
  <c r="J744" i="7"/>
  <c r="H744" i="7"/>
  <c r="F744" i="7"/>
  <c r="E744" i="7"/>
  <c r="C743" i="7"/>
  <c r="B743" i="7"/>
  <c r="J743" i="7"/>
  <c r="H743" i="7"/>
  <c r="F743" i="7"/>
  <c r="E743" i="7"/>
  <c r="J742" i="7"/>
  <c r="H742" i="7"/>
  <c r="F742" i="7"/>
  <c r="E742" i="7"/>
  <c r="B741" i="7"/>
  <c r="C741" i="7"/>
  <c r="J741" i="7"/>
  <c r="H741" i="7"/>
  <c r="F741" i="7"/>
  <c r="E741" i="7"/>
  <c r="D740" i="7"/>
  <c r="J740" i="7"/>
  <c r="H740" i="7"/>
  <c r="F740" i="7"/>
  <c r="E740" i="7"/>
  <c r="C739" i="7"/>
  <c r="B739" i="7"/>
  <c r="J739" i="7"/>
  <c r="H739" i="7"/>
  <c r="I739" i="1" s="1"/>
  <c r="F739" i="7"/>
  <c r="E739" i="7"/>
  <c r="C738" i="7"/>
  <c r="B738" i="7"/>
  <c r="D738" i="7"/>
  <c r="J738" i="7"/>
  <c r="H738" i="7"/>
  <c r="F738" i="7"/>
  <c r="E738" i="7"/>
  <c r="J737" i="7"/>
  <c r="H737" i="7"/>
  <c r="F737" i="7"/>
  <c r="E737" i="7"/>
  <c r="C736" i="7"/>
  <c r="B736" i="7"/>
  <c r="D736" i="7"/>
  <c r="J736" i="7"/>
  <c r="H736" i="7"/>
  <c r="F736" i="7"/>
  <c r="E736" i="7"/>
  <c r="J735" i="7"/>
  <c r="H735" i="7"/>
  <c r="I735" i="1" s="1"/>
  <c r="F735" i="7"/>
  <c r="E735" i="7"/>
  <c r="D734" i="7"/>
  <c r="C734" i="7"/>
  <c r="J734" i="7"/>
  <c r="H734" i="7"/>
  <c r="F734" i="7"/>
  <c r="E734" i="7"/>
  <c r="J733" i="7"/>
  <c r="H733" i="7"/>
  <c r="F733" i="7"/>
  <c r="E733" i="7"/>
  <c r="J732" i="7"/>
  <c r="H732" i="7"/>
  <c r="F732" i="7"/>
  <c r="E732" i="7"/>
  <c r="C731" i="7"/>
  <c r="B731" i="7"/>
  <c r="J731" i="7"/>
  <c r="H731" i="7"/>
  <c r="F731" i="7"/>
  <c r="E731" i="7"/>
  <c r="J730" i="7"/>
  <c r="H730" i="7"/>
  <c r="I730" i="1" s="1"/>
  <c r="F730" i="7"/>
  <c r="E730" i="7"/>
  <c r="J729" i="7"/>
  <c r="H729" i="7"/>
  <c r="F729" i="7"/>
  <c r="E729" i="7"/>
  <c r="C728" i="7"/>
  <c r="J728" i="7"/>
  <c r="H728" i="7"/>
  <c r="F728" i="7"/>
  <c r="E728" i="7"/>
  <c r="C727" i="7"/>
  <c r="B727" i="7"/>
  <c r="J727" i="7"/>
  <c r="H727" i="7"/>
  <c r="F727" i="7"/>
  <c r="E727" i="7"/>
  <c r="B726" i="7"/>
  <c r="J726" i="7"/>
  <c r="H726" i="7"/>
  <c r="F726" i="7"/>
  <c r="E726" i="7"/>
  <c r="B725" i="7"/>
  <c r="C725" i="7"/>
  <c r="J725" i="7"/>
  <c r="H725" i="7"/>
  <c r="F725" i="7"/>
  <c r="E725" i="7"/>
  <c r="C724" i="7"/>
  <c r="B724" i="7"/>
  <c r="D724" i="7"/>
  <c r="J724" i="7"/>
  <c r="H724" i="7"/>
  <c r="F724" i="7"/>
  <c r="E724" i="7"/>
  <c r="C723" i="7"/>
  <c r="B723" i="7"/>
  <c r="J723" i="7"/>
  <c r="H723" i="7"/>
  <c r="F723" i="7"/>
  <c r="E723" i="7"/>
  <c r="C722" i="7"/>
  <c r="B722" i="7"/>
  <c r="D722" i="7"/>
  <c r="J722" i="7"/>
  <c r="H722" i="7"/>
  <c r="F722" i="7"/>
  <c r="E722" i="7"/>
  <c r="C721" i="7"/>
  <c r="B721" i="7"/>
  <c r="J721" i="7"/>
  <c r="H721" i="7"/>
  <c r="F721" i="7"/>
  <c r="E721" i="7"/>
  <c r="C720" i="7"/>
  <c r="B720" i="7"/>
  <c r="D720" i="7"/>
  <c r="J720" i="7"/>
  <c r="H720" i="7"/>
  <c r="I720" i="1" s="1"/>
  <c r="F720" i="7"/>
  <c r="E720" i="7"/>
  <c r="C719" i="7"/>
  <c r="B719" i="7"/>
  <c r="J719" i="7"/>
  <c r="I719" i="1" s="1"/>
  <c r="H719" i="7"/>
  <c r="F719" i="7"/>
  <c r="E719" i="7"/>
  <c r="D718" i="7"/>
  <c r="B718" i="7"/>
  <c r="J718" i="7"/>
  <c r="H718" i="7"/>
  <c r="F718" i="7"/>
  <c r="E718" i="7"/>
  <c r="B717" i="7"/>
  <c r="C717" i="7"/>
  <c r="J717" i="7"/>
  <c r="H717" i="7"/>
  <c r="F717" i="7"/>
  <c r="E717" i="7"/>
  <c r="C716" i="7"/>
  <c r="B716" i="7"/>
  <c r="D716" i="7"/>
  <c r="J716" i="7"/>
  <c r="H716" i="7"/>
  <c r="F716" i="7"/>
  <c r="E716" i="7"/>
  <c r="C715" i="7"/>
  <c r="B715" i="7"/>
  <c r="J715" i="7"/>
  <c r="H715" i="7"/>
  <c r="F715" i="7"/>
  <c r="E715" i="7"/>
  <c r="B714" i="7"/>
  <c r="J714" i="7"/>
  <c r="H714" i="7"/>
  <c r="F714" i="7"/>
  <c r="E714" i="7"/>
  <c r="B713" i="7"/>
  <c r="C713" i="7"/>
  <c r="J713" i="7"/>
  <c r="H713" i="7"/>
  <c r="F713" i="7"/>
  <c r="E713" i="7"/>
  <c r="B712" i="7"/>
  <c r="C712" i="7"/>
  <c r="J712" i="7"/>
  <c r="H712" i="7"/>
  <c r="F712" i="7"/>
  <c r="E712" i="7"/>
  <c r="C711" i="7"/>
  <c r="B711" i="7"/>
  <c r="J711" i="7"/>
  <c r="H711" i="7"/>
  <c r="F711" i="7"/>
  <c r="E711" i="7"/>
  <c r="J710" i="7"/>
  <c r="H710" i="7"/>
  <c r="F710" i="7"/>
  <c r="E710" i="7"/>
  <c r="B709" i="7"/>
  <c r="C709" i="7"/>
  <c r="J709" i="7"/>
  <c r="H709" i="7"/>
  <c r="F709" i="7"/>
  <c r="E709" i="7"/>
  <c r="C708" i="7"/>
  <c r="B708" i="7"/>
  <c r="D708" i="7"/>
  <c r="J708" i="7"/>
  <c r="H708" i="7"/>
  <c r="F708" i="7"/>
  <c r="E708" i="7"/>
  <c r="C707" i="7"/>
  <c r="B707" i="7"/>
  <c r="J707" i="7"/>
  <c r="H707" i="7"/>
  <c r="F707" i="7"/>
  <c r="E707" i="7"/>
  <c r="C706" i="7"/>
  <c r="B706" i="7"/>
  <c r="D706" i="7"/>
  <c r="J706" i="7"/>
  <c r="H706" i="7"/>
  <c r="F706" i="7"/>
  <c r="E706" i="7"/>
  <c r="J705" i="7"/>
  <c r="H705" i="7"/>
  <c r="F705" i="7"/>
  <c r="E705" i="7"/>
  <c r="C704" i="7"/>
  <c r="B704" i="7"/>
  <c r="D704" i="7"/>
  <c r="J704" i="7"/>
  <c r="H704" i="7"/>
  <c r="F704" i="7"/>
  <c r="E704" i="7"/>
  <c r="C703" i="7"/>
  <c r="B703" i="7"/>
  <c r="J703" i="7"/>
  <c r="H703" i="7"/>
  <c r="F703" i="7"/>
  <c r="E703" i="7"/>
  <c r="C702" i="7"/>
  <c r="J702" i="7"/>
  <c r="H702" i="7"/>
  <c r="F702" i="7"/>
  <c r="E702" i="7"/>
  <c r="J701" i="7"/>
  <c r="H701" i="7"/>
  <c r="F701" i="7"/>
  <c r="E701" i="7"/>
  <c r="B700" i="7"/>
  <c r="C700" i="7"/>
  <c r="D700" i="7"/>
  <c r="J700" i="7"/>
  <c r="H700" i="7"/>
  <c r="F700" i="7"/>
  <c r="E700" i="7"/>
  <c r="C699" i="7"/>
  <c r="B699" i="7"/>
  <c r="J699" i="7"/>
  <c r="H699" i="7"/>
  <c r="I699" i="1" s="1"/>
  <c r="F699" i="7"/>
  <c r="E699" i="7"/>
  <c r="J698" i="7"/>
  <c r="H698" i="7"/>
  <c r="F698" i="7"/>
  <c r="E698" i="7"/>
  <c r="B697" i="7"/>
  <c r="C697" i="7"/>
  <c r="J697" i="7"/>
  <c r="H697" i="7"/>
  <c r="F697" i="7"/>
  <c r="E697" i="7"/>
  <c r="B696" i="7"/>
  <c r="D696" i="7"/>
  <c r="J696" i="7"/>
  <c r="H696" i="7"/>
  <c r="I696" i="1" s="1"/>
  <c r="F696" i="7"/>
  <c r="E696" i="7"/>
  <c r="C695" i="7"/>
  <c r="B695" i="7"/>
  <c r="J695" i="7"/>
  <c r="I695" i="1" s="1"/>
  <c r="H695" i="7"/>
  <c r="F695" i="7"/>
  <c r="E695" i="7"/>
  <c r="B694" i="7"/>
  <c r="J694" i="7"/>
  <c r="H694" i="7"/>
  <c r="F694" i="7"/>
  <c r="E694" i="7"/>
  <c r="B693" i="7"/>
  <c r="C693" i="7"/>
  <c r="J693" i="7"/>
  <c r="H693" i="7"/>
  <c r="F693" i="7"/>
  <c r="E693" i="7"/>
  <c r="C692" i="7"/>
  <c r="B692" i="7"/>
  <c r="J692" i="7"/>
  <c r="H692" i="7"/>
  <c r="F692" i="7"/>
  <c r="E692" i="7"/>
  <c r="C691" i="7"/>
  <c r="B691" i="7"/>
  <c r="J691" i="7"/>
  <c r="I691" i="1" s="1"/>
  <c r="H691" i="7"/>
  <c r="F691" i="7"/>
  <c r="E691" i="7"/>
  <c r="C690" i="7"/>
  <c r="B690" i="7"/>
  <c r="D690" i="7"/>
  <c r="J690" i="7"/>
  <c r="H690" i="7"/>
  <c r="F690" i="7"/>
  <c r="E690" i="7"/>
  <c r="B689" i="7"/>
  <c r="C689" i="7"/>
  <c r="J689" i="7"/>
  <c r="H689" i="7"/>
  <c r="F689" i="7"/>
  <c r="E689" i="7"/>
  <c r="C688" i="7"/>
  <c r="B688" i="7"/>
  <c r="D688" i="7"/>
  <c r="J688" i="7"/>
  <c r="H688" i="7"/>
  <c r="F688" i="7"/>
  <c r="E688" i="7"/>
  <c r="C687" i="7"/>
  <c r="B687" i="7"/>
  <c r="J687" i="7"/>
  <c r="H687" i="7"/>
  <c r="I687" i="1" s="1"/>
  <c r="F687" i="7"/>
  <c r="E687" i="7"/>
  <c r="B686" i="7"/>
  <c r="J686" i="7"/>
  <c r="H686" i="7"/>
  <c r="F686" i="7"/>
  <c r="E686" i="7"/>
  <c r="B685" i="7"/>
  <c r="C685" i="7"/>
  <c r="J685" i="7"/>
  <c r="H685" i="7"/>
  <c r="F685" i="7"/>
  <c r="E685" i="7"/>
  <c r="B684" i="7"/>
  <c r="C684" i="7"/>
  <c r="J684" i="7"/>
  <c r="H684" i="7"/>
  <c r="F684" i="7"/>
  <c r="E684" i="7"/>
  <c r="C683" i="7"/>
  <c r="B683" i="7"/>
  <c r="J683" i="7"/>
  <c r="H683" i="7"/>
  <c r="F683" i="7"/>
  <c r="E683" i="7"/>
  <c r="B682" i="7"/>
  <c r="J682" i="7"/>
  <c r="H682" i="7"/>
  <c r="F682" i="7"/>
  <c r="E682" i="7"/>
  <c r="B681" i="7"/>
  <c r="C681" i="7"/>
  <c r="J681" i="7"/>
  <c r="H681" i="7"/>
  <c r="F681" i="7"/>
  <c r="E681" i="7"/>
  <c r="C680" i="7"/>
  <c r="B680" i="7"/>
  <c r="D680" i="7"/>
  <c r="J680" i="7"/>
  <c r="H680" i="7"/>
  <c r="F680" i="7"/>
  <c r="E680" i="7"/>
  <c r="C679" i="7"/>
  <c r="B679" i="7"/>
  <c r="J679" i="7"/>
  <c r="H679" i="7"/>
  <c r="F679" i="7"/>
  <c r="E679" i="7"/>
  <c r="B678" i="7"/>
  <c r="J678" i="7"/>
  <c r="H678" i="7"/>
  <c r="F678" i="7"/>
  <c r="E678" i="7"/>
  <c r="B677" i="7"/>
  <c r="C677" i="7"/>
  <c r="J677" i="7"/>
  <c r="H677" i="7"/>
  <c r="F677" i="7"/>
  <c r="E677" i="7"/>
  <c r="B676" i="7"/>
  <c r="C676" i="7"/>
  <c r="J676" i="7"/>
  <c r="H676" i="7"/>
  <c r="F676" i="7"/>
  <c r="E676" i="7"/>
  <c r="C675" i="7"/>
  <c r="B675" i="7"/>
  <c r="J675" i="7"/>
  <c r="H675" i="7"/>
  <c r="F675" i="7"/>
  <c r="E675" i="7"/>
  <c r="B674" i="7"/>
  <c r="J674" i="7"/>
  <c r="H674" i="7"/>
  <c r="F674" i="7"/>
  <c r="E674" i="7"/>
  <c r="B673" i="7"/>
  <c r="C673" i="7"/>
  <c r="J673" i="7"/>
  <c r="H673" i="7"/>
  <c r="F673" i="7"/>
  <c r="E673" i="7"/>
  <c r="C672" i="7"/>
  <c r="B672" i="7"/>
  <c r="D672" i="7"/>
  <c r="J672" i="7"/>
  <c r="H672" i="7"/>
  <c r="F672" i="7"/>
  <c r="E672" i="7"/>
  <c r="C671" i="7"/>
  <c r="B671" i="7"/>
  <c r="J671" i="7"/>
  <c r="H671" i="7"/>
  <c r="F671" i="7"/>
  <c r="E671" i="7"/>
  <c r="C670" i="7"/>
  <c r="B670" i="7"/>
  <c r="J670" i="7"/>
  <c r="H670" i="7"/>
  <c r="F670" i="7"/>
  <c r="E670" i="7"/>
  <c r="C669" i="7"/>
  <c r="B669" i="7"/>
  <c r="J669" i="7"/>
  <c r="H669" i="7"/>
  <c r="F669" i="7"/>
  <c r="E669" i="7"/>
  <c r="B668" i="7"/>
  <c r="C668" i="7"/>
  <c r="D668" i="7"/>
  <c r="J668" i="7"/>
  <c r="H668" i="7"/>
  <c r="I668" i="1" s="1"/>
  <c r="F668" i="7"/>
  <c r="E668" i="7"/>
  <c r="C667" i="7"/>
  <c r="B667" i="7"/>
  <c r="J667" i="7"/>
  <c r="H667" i="7"/>
  <c r="F667" i="7"/>
  <c r="E667" i="7"/>
  <c r="C666" i="7"/>
  <c r="B666" i="7"/>
  <c r="D666" i="7"/>
  <c r="J666" i="7"/>
  <c r="H666" i="7"/>
  <c r="F666" i="7"/>
  <c r="E666" i="7"/>
  <c r="C665" i="7"/>
  <c r="B665" i="7"/>
  <c r="J665" i="7"/>
  <c r="H665" i="7"/>
  <c r="F665" i="7"/>
  <c r="E665" i="7"/>
  <c r="C664" i="7"/>
  <c r="B664" i="7"/>
  <c r="D664" i="7"/>
  <c r="J664" i="7"/>
  <c r="H664" i="7"/>
  <c r="F664" i="7"/>
  <c r="E664" i="7"/>
  <c r="J663" i="7"/>
  <c r="H663" i="7"/>
  <c r="F663" i="7"/>
  <c r="E663" i="7"/>
  <c r="J662" i="7"/>
  <c r="H662" i="7"/>
  <c r="F662" i="7"/>
  <c r="E662" i="7"/>
  <c r="B661" i="7"/>
  <c r="C661" i="7"/>
  <c r="J661" i="7"/>
  <c r="H661" i="7"/>
  <c r="F661" i="7"/>
  <c r="E661" i="7"/>
  <c r="J660" i="7"/>
  <c r="H660" i="7"/>
  <c r="F660" i="7"/>
  <c r="E660" i="7"/>
  <c r="C659" i="7"/>
  <c r="B659" i="7"/>
  <c r="J659" i="7"/>
  <c r="H659" i="7"/>
  <c r="F659" i="7"/>
  <c r="E659" i="7"/>
  <c r="J658" i="7"/>
  <c r="H658" i="7"/>
  <c r="F658" i="7"/>
  <c r="E658" i="7"/>
  <c r="C657" i="7"/>
  <c r="B657" i="7"/>
  <c r="J657" i="7"/>
  <c r="H657" i="7"/>
  <c r="F657" i="7"/>
  <c r="E657" i="7"/>
  <c r="C656" i="7"/>
  <c r="B656" i="7"/>
  <c r="D656" i="7"/>
  <c r="J656" i="7"/>
  <c r="H656" i="7"/>
  <c r="F656" i="7"/>
  <c r="E656" i="7"/>
  <c r="B655" i="7"/>
  <c r="C655" i="7"/>
  <c r="J655" i="7"/>
  <c r="I655" i="1" s="1"/>
  <c r="H655" i="7"/>
  <c r="F655" i="7"/>
  <c r="E655" i="7"/>
  <c r="D654" i="7"/>
  <c r="C654" i="7"/>
  <c r="J654" i="7"/>
  <c r="H654" i="7"/>
  <c r="I654" i="1" s="1"/>
  <c r="F654" i="7"/>
  <c r="E654" i="7"/>
  <c r="B653" i="7"/>
  <c r="C653" i="7"/>
  <c r="J653" i="7"/>
  <c r="H653" i="7"/>
  <c r="F653" i="7"/>
  <c r="E653" i="7"/>
  <c r="J652" i="7"/>
  <c r="H652" i="7"/>
  <c r="F652" i="7"/>
  <c r="E652" i="7"/>
  <c r="C651" i="7"/>
  <c r="B651" i="7"/>
  <c r="J651" i="7"/>
  <c r="H651" i="7"/>
  <c r="F651" i="7"/>
  <c r="E651" i="7"/>
  <c r="C650" i="7"/>
  <c r="B650" i="7"/>
  <c r="D650" i="7"/>
  <c r="J650" i="7"/>
  <c r="H650" i="7"/>
  <c r="F650" i="7"/>
  <c r="E650" i="7"/>
  <c r="C649" i="7"/>
  <c r="B649" i="7"/>
  <c r="J649" i="7"/>
  <c r="H649" i="7"/>
  <c r="F649" i="7"/>
  <c r="E649" i="7"/>
  <c r="C648" i="7"/>
  <c r="B648" i="7"/>
  <c r="D648" i="7"/>
  <c r="J648" i="7"/>
  <c r="H648" i="7"/>
  <c r="F648" i="7"/>
  <c r="E648" i="7"/>
  <c r="B647" i="7"/>
  <c r="C647" i="7"/>
  <c r="J647" i="7"/>
  <c r="I647" i="1" s="1"/>
  <c r="H647" i="7"/>
  <c r="F647" i="7"/>
  <c r="E647" i="7"/>
  <c r="D646" i="7"/>
  <c r="C646" i="7"/>
  <c r="B646" i="7"/>
  <c r="J646" i="7"/>
  <c r="H646" i="7"/>
  <c r="F646" i="7"/>
  <c r="E646" i="7"/>
  <c r="B645" i="7"/>
  <c r="C645" i="7"/>
  <c r="J645" i="7"/>
  <c r="H645" i="7"/>
  <c r="F645" i="7"/>
  <c r="E645" i="7"/>
  <c r="J644" i="7"/>
  <c r="H644" i="7"/>
  <c r="F644" i="7"/>
  <c r="E644" i="7"/>
  <c r="C643" i="7"/>
  <c r="B643" i="7"/>
  <c r="J643" i="7"/>
  <c r="H643" i="7"/>
  <c r="F643" i="7"/>
  <c r="E643" i="7"/>
  <c r="D642" i="7"/>
  <c r="J642" i="7"/>
  <c r="H642" i="7"/>
  <c r="F642" i="7"/>
  <c r="E642" i="7"/>
  <c r="C641" i="7"/>
  <c r="B641" i="7"/>
  <c r="J641" i="7"/>
  <c r="H641" i="7"/>
  <c r="F641" i="7"/>
  <c r="E641" i="7"/>
  <c r="C640" i="7"/>
  <c r="B640" i="7"/>
  <c r="D640" i="7"/>
  <c r="J640" i="7"/>
  <c r="H640" i="7"/>
  <c r="F640" i="7"/>
  <c r="E640" i="7"/>
  <c r="B639" i="7"/>
  <c r="C639" i="7"/>
  <c r="J639" i="7"/>
  <c r="H639" i="7"/>
  <c r="F639" i="7"/>
  <c r="E639" i="7"/>
  <c r="J638" i="7"/>
  <c r="H638" i="7"/>
  <c r="F638" i="7"/>
  <c r="E638" i="7"/>
  <c r="B637" i="7"/>
  <c r="C637" i="7"/>
  <c r="J637" i="7"/>
  <c r="H637" i="7"/>
  <c r="F637" i="7"/>
  <c r="E637" i="7"/>
  <c r="J636" i="7"/>
  <c r="H636" i="7"/>
  <c r="F636" i="7"/>
  <c r="E636" i="7"/>
  <c r="C635" i="7"/>
  <c r="B635" i="7"/>
  <c r="J635" i="7"/>
  <c r="H635" i="7"/>
  <c r="F635" i="7"/>
  <c r="E635" i="7"/>
  <c r="C634" i="7"/>
  <c r="B634" i="7"/>
  <c r="D634" i="7"/>
  <c r="J634" i="7"/>
  <c r="H634" i="7"/>
  <c r="F634" i="7"/>
  <c r="E634" i="7"/>
  <c r="C633" i="7"/>
  <c r="B633" i="7"/>
  <c r="J633" i="7"/>
  <c r="H633" i="7"/>
  <c r="F633" i="7"/>
  <c r="E633" i="7"/>
  <c r="C632" i="7"/>
  <c r="B632" i="7"/>
  <c r="D632" i="7"/>
  <c r="J632" i="7"/>
  <c r="H632" i="7"/>
  <c r="F632" i="7"/>
  <c r="E632" i="7"/>
  <c r="B631" i="7"/>
  <c r="C631" i="7"/>
  <c r="J631" i="7"/>
  <c r="H631" i="7"/>
  <c r="F631" i="7"/>
  <c r="E631" i="7"/>
  <c r="J630" i="7"/>
  <c r="H630" i="7"/>
  <c r="F630" i="7"/>
  <c r="E630" i="7"/>
  <c r="B629" i="7"/>
  <c r="C629" i="7"/>
  <c r="J629" i="7"/>
  <c r="H629" i="7"/>
  <c r="F629" i="7"/>
  <c r="E629" i="7"/>
  <c r="J628" i="7"/>
  <c r="H628" i="7"/>
  <c r="F628" i="7"/>
  <c r="E628" i="7"/>
  <c r="C627" i="7"/>
  <c r="B627" i="7"/>
  <c r="J627" i="7"/>
  <c r="H627" i="7"/>
  <c r="F627" i="7"/>
  <c r="E627" i="7"/>
  <c r="J626" i="7"/>
  <c r="H626" i="7"/>
  <c r="F626" i="7"/>
  <c r="E626" i="7"/>
  <c r="C625" i="7"/>
  <c r="B625" i="7"/>
  <c r="J625" i="7"/>
  <c r="H625" i="7"/>
  <c r="F625" i="7"/>
  <c r="E625" i="7"/>
  <c r="C624" i="7"/>
  <c r="B624" i="7"/>
  <c r="D624" i="7"/>
  <c r="J624" i="7"/>
  <c r="H624" i="7"/>
  <c r="F624" i="7"/>
  <c r="E624" i="7"/>
  <c r="J623" i="7"/>
  <c r="H623" i="7"/>
  <c r="F623" i="7"/>
  <c r="E623" i="7"/>
  <c r="D622" i="7"/>
  <c r="C622" i="7"/>
  <c r="B622" i="7"/>
  <c r="J622" i="7"/>
  <c r="H622" i="7"/>
  <c r="F622" i="7"/>
  <c r="E622" i="7"/>
  <c r="B621" i="7"/>
  <c r="C621" i="7"/>
  <c r="J621" i="7"/>
  <c r="H621" i="7"/>
  <c r="F621" i="7"/>
  <c r="E621" i="7"/>
  <c r="J620" i="7"/>
  <c r="H620" i="7"/>
  <c r="F620" i="7"/>
  <c r="E620" i="7"/>
  <c r="C619" i="7"/>
  <c r="B619" i="7"/>
  <c r="J619" i="7"/>
  <c r="H619" i="7"/>
  <c r="F619" i="7"/>
  <c r="E619" i="7"/>
  <c r="C618" i="7"/>
  <c r="B618" i="7"/>
  <c r="J618" i="7"/>
  <c r="H618" i="7"/>
  <c r="F618" i="7"/>
  <c r="E618" i="7"/>
  <c r="C617" i="7"/>
  <c r="B617" i="7"/>
  <c r="J617" i="7"/>
  <c r="H617" i="7"/>
  <c r="F617" i="7"/>
  <c r="E617" i="7"/>
  <c r="C616" i="7"/>
  <c r="B616" i="7"/>
  <c r="D616" i="7"/>
  <c r="J616" i="7"/>
  <c r="H616" i="7"/>
  <c r="F616" i="7"/>
  <c r="E616" i="7"/>
  <c r="B615" i="7"/>
  <c r="C615" i="7"/>
  <c r="J615" i="7"/>
  <c r="H615" i="7"/>
  <c r="I615" i="1" s="1"/>
  <c r="F615" i="7"/>
  <c r="E615" i="7"/>
  <c r="D614" i="7"/>
  <c r="C614" i="7"/>
  <c r="J614" i="7"/>
  <c r="H614" i="7"/>
  <c r="F614" i="7"/>
  <c r="E614" i="7"/>
  <c r="B613" i="7"/>
  <c r="C613" i="7"/>
  <c r="J613" i="7"/>
  <c r="H613" i="7"/>
  <c r="F613" i="7"/>
  <c r="E613" i="7"/>
  <c r="J612" i="7"/>
  <c r="H612" i="7"/>
  <c r="F612" i="7"/>
  <c r="E612" i="7"/>
  <c r="C611" i="7"/>
  <c r="B611" i="7"/>
  <c r="J611" i="7"/>
  <c r="H611" i="7"/>
  <c r="F611" i="7"/>
  <c r="E611" i="7"/>
  <c r="C610" i="7"/>
  <c r="B610" i="7"/>
  <c r="D610" i="7"/>
  <c r="J610" i="7"/>
  <c r="H610" i="7"/>
  <c r="F610" i="7"/>
  <c r="E610" i="7"/>
  <c r="C609" i="7"/>
  <c r="B609" i="7"/>
  <c r="J609" i="7"/>
  <c r="H609" i="7"/>
  <c r="F609" i="7"/>
  <c r="E609" i="7"/>
  <c r="C608" i="7"/>
  <c r="B608" i="7"/>
  <c r="D608" i="7"/>
  <c r="J608" i="7"/>
  <c r="H608" i="7"/>
  <c r="F608" i="7"/>
  <c r="E608" i="7"/>
  <c r="J607" i="7"/>
  <c r="H607" i="7"/>
  <c r="F607" i="7"/>
  <c r="E607" i="7"/>
  <c r="D606" i="7"/>
  <c r="C606" i="7"/>
  <c r="B606" i="7"/>
  <c r="J606" i="7"/>
  <c r="H606" i="7"/>
  <c r="F606" i="7"/>
  <c r="E606" i="7"/>
  <c r="B605" i="7"/>
  <c r="C605" i="7"/>
  <c r="J605" i="7"/>
  <c r="H605" i="7"/>
  <c r="F605" i="7"/>
  <c r="E605" i="7"/>
  <c r="J604" i="7"/>
  <c r="H604" i="7"/>
  <c r="F604" i="7"/>
  <c r="E604" i="7"/>
  <c r="C603" i="7"/>
  <c r="B603" i="7"/>
  <c r="J603" i="7"/>
  <c r="H603" i="7"/>
  <c r="F603" i="7"/>
  <c r="E603" i="7"/>
  <c r="C602" i="7"/>
  <c r="B602" i="7"/>
  <c r="J602" i="7"/>
  <c r="H602" i="7"/>
  <c r="F602" i="7"/>
  <c r="E602" i="7"/>
  <c r="C601" i="7"/>
  <c r="B601" i="7"/>
  <c r="J601" i="7"/>
  <c r="I601" i="1" s="1"/>
  <c r="H601" i="7"/>
  <c r="F601" i="7"/>
  <c r="E601" i="7"/>
  <c r="C600" i="7"/>
  <c r="B600" i="7"/>
  <c r="D600" i="7"/>
  <c r="J600" i="7"/>
  <c r="H600" i="7"/>
  <c r="F600" i="7"/>
  <c r="E600" i="7"/>
  <c r="B599" i="7"/>
  <c r="C599" i="7"/>
  <c r="J599" i="7"/>
  <c r="H599" i="7"/>
  <c r="F599" i="7"/>
  <c r="E599" i="7"/>
  <c r="D598" i="7"/>
  <c r="C598" i="7"/>
  <c r="J598" i="7"/>
  <c r="I598" i="1" s="1"/>
  <c r="H598" i="7"/>
  <c r="F598" i="7"/>
  <c r="E598" i="7"/>
  <c r="B597" i="7"/>
  <c r="C597" i="7"/>
  <c r="J597" i="7"/>
  <c r="H597" i="7"/>
  <c r="F597" i="7"/>
  <c r="E597" i="7"/>
  <c r="J596" i="7"/>
  <c r="H596" i="7"/>
  <c r="F596" i="7"/>
  <c r="E596" i="7"/>
  <c r="C595" i="7"/>
  <c r="B595" i="7"/>
  <c r="J595" i="7"/>
  <c r="H595" i="7"/>
  <c r="F595" i="7"/>
  <c r="E595" i="7"/>
  <c r="C594" i="7"/>
  <c r="B594" i="7"/>
  <c r="D594" i="7"/>
  <c r="J594" i="7"/>
  <c r="I594" i="1" s="1"/>
  <c r="H594" i="7"/>
  <c r="F594" i="7"/>
  <c r="E594" i="7"/>
  <c r="C593" i="7"/>
  <c r="B593" i="7"/>
  <c r="J593" i="7"/>
  <c r="I593" i="1" s="1"/>
  <c r="H593" i="7"/>
  <c r="F593" i="7"/>
  <c r="E593" i="7"/>
  <c r="C592" i="7"/>
  <c r="B592" i="7"/>
  <c r="D592" i="7"/>
  <c r="J592" i="7"/>
  <c r="H592" i="7"/>
  <c r="F592" i="7"/>
  <c r="E592" i="7"/>
  <c r="J591" i="7"/>
  <c r="H591" i="7"/>
  <c r="F591" i="7"/>
  <c r="E591" i="7"/>
  <c r="D590" i="7"/>
  <c r="C590" i="7"/>
  <c r="B590" i="7"/>
  <c r="J590" i="7"/>
  <c r="H590" i="7"/>
  <c r="F590" i="7"/>
  <c r="E590" i="7"/>
  <c r="B589" i="7"/>
  <c r="C589" i="7"/>
  <c r="J589" i="7"/>
  <c r="H589" i="7"/>
  <c r="F589" i="7"/>
  <c r="E589" i="7"/>
  <c r="J588" i="7"/>
  <c r="H588" i="7"/>
  <c r="F588" i="7"/>
  <c r="E588" i="7"/>
  <c r="C587" i="7"/>
  <c r="B587" i="7"/>
  <c r="J587" i="7"/>
  <c r="H587" i="7"/>
  <c r="F587" i="7"/>
  <c r="E587" i="7"/>
  <c r="C586" i="7"/>
  <c r="B586" i="7"/>
  <c r="J586" i="7"/>
  <c r="I586" i="1" s="1"/>
  <c r="H586" i="7"/>
  <c r="F586" i="7"/>
  <c r="E586" i="7"/>
  <c r="C585" i="7"/>
  <c r="B585" i="7"/>
  <c r="J585" i="7"/>
  <c r="H585" i="7"/>
  <c r="F585" i="7"/>
  <c r="E585" i="7"/>
  <c r="C584" i="7"/>
  <c r="B584" i="7"/>
  <c r="D584" i="7"/>
  <c r="J584" i="7"/>
  <c r="H584" i="7"/>
  <c r="F584" i="7"/>
  <c r="E584" i="7"/>
  <c r="B583" i="7"/>
  <c r="C583" i="7"/>
  <c r="J583" i="7"/>
  <c r="I583" i="1" s="1"/>
  <c r="H583" i="7"/>
  <c r="F583" i="7"/>
  <c r="E583" i="7"/>
  <c r="J582" i="7"/>
  <c r="H582" i="7"/>
  <c r="F582" i="7"/>
  <c r="E582" i="7"/>
  <c r="J581" i="7"/>
  <c r="H581" i="7"/>
  <c r="F581" i="7"/>
  <c r="E581" i="7"/>
  <c r="J580" i="7"/>
  <c r="H580" i="7"/>
  <c r="F580" i="7"/>
  <c r="E580" i="7"/>
  <c r="J579" i="7"/>
  <c r="H579" i="7"/>
  <c r="F579" i="7"/>
  <c r="E579" i="7"/>
  <c r="J578" i="7"/>
  <c r="H578" i="7"/>
  <c r="F578" i="7"/>
  <c r="E578" i="7"/>
  <c r="J577" i="7"/>
  <c r="H577" i="7"/>
  <c r="F577" i="7"/>
  <c r="E577" i="7"/>
  <c r="J576" i="7"/>
  <c r="H576" i="7"/>
  <c r="F576" i="7"/>
  <c r="E576" i="7"/>
  <c r="J575" i="7"/>
  <c r="I575" i="1" s="1"/>
  <c r="H575" i="7"/>
  <c r="F575" i="7"/>
  <c r="E575" i="7"/>
  <c r="J574" i="7"/>
  <c r="H574" i="7"/>
  <c r="F574" i="7"/>
  <c r="E574" i="7"/>
  <c r="J573" i="7"/>
  <c r="I573" i="1" s="1"/>
  <c r="H573" i="7"/>
  <c r="F573" i="7"/>
  <c r="E573" i="7"/>
  <c r="J572" i="7"/>
  <c r="H572" i="7"/>
  <c r="F572" i="7"/>
  <c r="E572" i="7"/>
  <c r="J571" i="7"/>
  <c r="I571" i="1" s="1"/>
  <c r="H571" i="7"/>
  <c r="F571" i="7"/>
  <c r="E571" i="7"/>
  <c r="J570" i="7"/>
  <c r="H570" i="7"/>
  <c r="F570" i="7"/>
  <c r="E570" i="7"/>
  <c r="J569" i="7"/>
  <c r="I569" i="1" s="1"/>
  <c r="H569" i="7"/>
  <c r="F569" i="7"/>
  <c r="E569" i="7"/>
  <c r="J568" i="7"/>
  <c r="H568" i="7"/>
  <c r="F568" i="7"/>
  <c r="E568" i="7"/>
  <c r="J567" i="7"/>
  <c r="I567" i="1" s="1"/>
  <c r="H567" i="7"/>
  <c r="F567" i="7"/>
  <c r="E567" i="7"/>
  <c r="J566" i="7"/>
  <c r="H566" i="7"/>
  <c r="F566" i="7"/>
  <c r="E566" i="7"/>
  <c r="J565" i="7"/>
  <c r="I565" i="1" s="1"/>
  <c r="H565" i="7"/>
  <c r="F565" i="7"/>
  <c r="E565" i="7"/>
  <c r="J564" i="7"/>
  <c r="H564" i="7"/>
  <c r="F564" i="7"/>
  <c r="E564" i="7"/>
  <c r="J563" i="7"/>
  <c r="I563" i="1" s="1"/>
  <c r="H563" i="7"/>
  <c r="F563" i="7"/>
  <c r="E563" i="7"/>
  <c r="J562" i="7"/>
  <c r="H562" i="7"/>
  <c r="F562" i="7"/>
  <c r="E562" i="7"/>
  <c r="J561" i="7"/>
  <c r="I561" i="1" s="1"/>
  <c r="H561" i="7"/>
  <c r="F561" i="7"/>
  <c r="E561" i="7"/>
  <c r="J560" i="7"/>
  <c r="H560" i="7"/>
  <c r="F560" i="7"/>
  <c r="E560" i="7"/>
  <c r="J559" i="7"/>
  <c r="I559" i="1" s="1"/>
  <c r="H559" i="7"/>
  <c r="F559" i="7"/>
  <c r="E559" i="7"/>
  <c r="J558" i="7"/>
  <c r="H558" i="7"/>
  <c r="F558" i="7"/>
  <c r="E558" i="7"/>
  <c r="J557" i="7"/>
  <c r="I557" i="1" s="1"/>
  <c r="H557" i="7"/>
  <c r="F557" i="7"/>
  <c r="E557" i="7"/>
  <c r="J556" i="7"/>
  <c r="H556" i="7"/>
  <c r="F556" i="7"/>
  <c r="E556" i="7"/>
  <c r="J555" i="7"/>
  <c r="I555" i="1" s="1"/>
  <c r="H555" i="7"/>
  <c r="F555" i="7"/>
  <c r="E555" i="7"/>
  <c r="J554" i="7"/>
  <c r="H554" i="7"/>
  <c r="F554" i="7"/>
  <c r="E554" i="7"/>
  <c r="J553" i="7"/>
  <c r="I553" i="1" s="1"/>
  <c r="H553" i="7"/>
  <c r="F553" i="7"/>
  <c r="E553" i="7"/>
  <c r="J552" i="7"/>
  <c r="H552" i="7"/>
  <c r="F552" i="7"/>
  <c r="E552" i="7"/>
  <c r="J551" i="7"/>
  <c r="I551" i="1" s="1"/>
  <c r="H551" i="7"/>
  <c r="F551" i="7"/>
  <c r="E551" i="7"/>
  <c r="J550" i="7"/>
  <c r="H550" i="7"/>
  <c r="F550" i="7"/>
  <c r="E550" i="7"/>
  <c r="J549" i="7"/>
  <c r="I549" i="1" s="1"/>
  <c r="H549" i="7"/>
  <c r="F549" i="7"/>
  <c r="E549" i="7"/>
  <c r="J548" i="7"/>
  <c r="H548" i="7"/>
  <c r="F548" i="7"/>
  <c r="E548" i="7"/>
  <c r="J547" i="7"/>
  <c r="I547" i="1" s="1"/>
  <c r="H547" i="7"/>
  <c r="F547" i="7"/>
  <c r="E547" i="7"/>
  <c r="J546" i="7"/>
  <c r="H546" i="7"/>
  <c r="F546" i="7"/>
  <c r="E546" i="7"/>
  <c r="J545" i="7"/>
  <c r="I545" i="1" s="1"/>
  <c r="H545" i="7"/>
  <c r="F545" i="7"/>
  <c r="E545" i="7"/>
  <c r="J544" i="7"/>
  <c r="H544" i="7"/>
  <c r="F544" i="7"/>
  <c r="E544" i="7"/>
  <c r="J543" i="7"/>
  <c r="I543" i="1" s="1"/>
  <c r="H543" i="7"/>
  <c r="F543" i="7"/>
  <c r="E543" i="7"/>
  <c r="J542" i="7"/>
  <c r="H542" i="7"/>
  <c r="F542" i="7"/>
  <c r="E542" i="7"/>
  <c r="J541" i="7"/>
  <c r="I541" i="1" s="1"/>
  <c r="H541" i="7"/>
  <c r="F541" i="7"/>
  <c r="E541" i="7"/>
  <c r="J540" i="7"/>
  <c r="H540" i="7"/>
  <c r="F540" i="7"/>
  <c r="E540" i="7"/>
  <c r="J539" i="7"/>
  <c r="I539" i="1" s="1"/>
  <c r="H539" i="7"/>
  <c r="F539" i="7"/>
  <c r="E539" i="7"/>
  <c r="J538" i="7"/>
  <c r="H538" i="7"/>
  <c r="F538" i="7"/>
  <c r="E538" i="7"/>
  <c r="J537" i="7"/>
  <c r="I537" i="1" s="1"/>
  <c r="H537" i="7"/>
  <c r="F537" i="7"/>
  <c r="E537" i="7"/>
  <c r="J536" i="7"/>
  <c r="H536" i="7"/>
  <c r="F536" i="7"/>
  <c r="E536" i="7"/>
  <c r="J535" i="7"/>
  <c r="I535" i="1" s="1"/>
  <c r="H535" i="7"/>
  <c r="F535" i="7"/>
  <c r="E535" i="7"/>
  <c r="J534" i="7"/>
  <c r="H534" i="7"/>
  <c r="F534" i="7"/>
  <c r="E534" i="7"/>
  <c r="J533" i="7"/>
  <c r="I533" i="1" s="1"/>
  <c r="H533" i="7"/>
  <c r="F533" i="7"/>
  <c r="E533" i="7"/>
  <c r="J532" i="7"/>
  <c r="H532" i="7"/>
  <c r="F532" i="7"/>
  <c r="E532" i="7"/>
  <c r="J531" i="7"/>
  <c r="I531" i="1" s="1"/>
  <c r="H531" i="7"/>
  <c r="F531" i="7"/>
  <c r="E531" i="7"/>
  <c r="J530" i="7"/>
  <c r="H530" i="7"/>
  <c r="F530" i="7"/>
  <c r="E530" i="7"/>
  <c r="J529" i="7"/>
  <c r="I529" i="1" s="1"/>
  <c r="H529" i="7"/>
  <c r="F529" i="7"/>
  <c r="E529" i="7"/>
  <c r="J528" i="7"/>
  <c r="H528" i="7"/>
  <c r="F528" i="7"/>
  <c r="E528" i="7"/>
  <c r="J527" i="7"/>
  <c r="I527" i="1" s="1"/>
  <c r="H527" i="7"/>
  <c r="F527" i="7"/>
  <c r="E527" i="7"/>
  <c r="J526" i="7"/>
  <c r="H526" i="7"/>
  <c r="F526" i="7"/>
  <c r="E526" i="7"/>
  <c r="J525" i="7"/>
  <c r="I525" i="1" s="1"/>
  <c r="H525" i="7"/>
  <c r="F525" i="7"/>
  <c r="E525" i="7"/>
  <c r="J524" i="7"/>
  <c r="H524" i="7"/>
  <c r="F524" i="7"/>
  <c r="E524" i="7"/>
  <c r="J523" i="7"/>
  <c r="I523" i="1" s="1"/>
  <c r="H523" i="7"/>
  <c r="F523" i="7"/>
  <c r="E523" i="7"/>
  <c r="J522" i="7"/>
  <c r="H522" i="7"/>
  <c r="F522" i="7"/>
  <c r="E522" i="7"/>
  <c r="J521" i="7"/>
  <c r="I521" i="1" s="1"/>
  <c r="H521" i="7"/>
  <c r="F521" i="7"/>
  <c r="E521" i="7"/>
  <c r="J520" i="7"/>
  <c r="H520" i="7"/>
  <c r="F520" i="7"/>
  <c r="E520" i="7"/>
  <c r="J519" i="7"/>
  <c r="I519" i="1" s="1"/>
  <c r="H519" i="7"/>
  <c r="F519" i="7"/>
  <c r="E519" i="7"/>
  <c r="J518" i="7"/>
  <c r="H518" i="7"/>
  <c r="F518" i="7"/>
  <c r="E518" i="7"/>
  <c r="J517" i="7"/>
  <c r="I517" i="1" s="1"/>
  <c r="H517" i="7"/>
  <c r="F517" i="7"/>
  <c r="E517" i="7"/>
  <c r="J516" i="7"/>
  <c r="H516" i="7"/>
  <c r="F516" i="7"/>
  <c r="E516" i="7"/>
  <c r="J515" i="7"/>
  <c r="I515" i="1" s="1"/>
  <c r="H515" i="7"/>
  <c r="F515" i="7"/>
  <c r="E515" i="7"/>
  <c r="J514" i="7"/>
  <c r="H514" i="7"/>
  <c r="F514" i="7"/>
  <c r="E514" i="7"/>
  <c r="J513" i="7"/>
  <c r="I513" i="1" s="1"/>
  <c r="H513" i="7"/>
  <c r="F513" i="7"/>
  <c r="E513" i="7"/>
  <c r="J512" i="7"/>
  <c r="H512" i="7"/>
  <c r="F512" i="7"/>
  <c r="E512" i="7"/>
  <c r="J511" i="7"/>
  <c r="I511" i="1" s="1"/>
  <c r="H511" i="7"/>
  <c r="F511" i="7"/>
  <c r="E511" i="7"/>
  <c r="J510" i="7"/>
  <c r="H510" i="7"/>
  <c r="F510" i="7"/>
  <c r="E510" i="7"/>
  <c r="J509" i="7"/>
  <c r="I509" i="1" s="1"/>
  <c r="H509" i="7"/>
  <c r="F509" i="7"/>
  <c r="E509" i="7"/>
  <c r="J508" i="7"/>
  <c r="H508" i="7"/>
  <c r="F508" i="7"/>
  <c r="E508" i="7"/>
  <c r="J507" i="7"/>
  <c r="I507" i="1" s="1"/>
  <c r="H507" i="7"/>
  <c r="F507" i="7"/>
  <c r="E507" i="7"/>
  <c r="J506" i="7"/>
  <c r="H506" i="7"/>
  <c r="F506" i="7"/>
  <c r="E506" i="7"/>
  <c r="J505" i="7"/>
  <c r="I505" i="1" s="1"/>
  <c r="H505" i="7"/>
  <c r="F505" i="7"/>
  <c r="E505" i="7"/>
  <c r="J504" i="7"/>
  <c r="H504" i="7"/>
  <c r="F504" i="7"/>
  <c r="E504" i="7"/>
  <c r="J503" i="7"/>
  <c r="I503" i="1" s="1"/>
  <c r="H503" i="7"/>
  <c r="F503" i="7"/>
  <c r="E503" i="7"/>
  <c r="J502" i="7"/>
  <c r="H502" i="7"/>
  <c r="F502" i="7"/>
  <c r="E502" i="7"/>
  <c r="J501" i="7"/>
  <c r="I501" i="1" s="1"/>
  <c r="H501" i="7"/>
  <c r="F501" i="7"/>
  <c r="E501" i="7"/>
  <c r="J500" i="7"/>
  <c r="H500" i="7"/>
  <c r="F500" i="7"/>
  <c r="E500" i="7"/>
  <c r="J499" i="7"/>
  <c r="I499" i="1" s="1"/>
  <c r="H499" i="7"/>
  <c r="F499" i="7"/>
  <c r="E499" i="7"/>
  <c r="J498" i="7"/>
  <c r="H498" i="7"/>
  <c r="F498" i="7"/>
  <c r="E498" i="7"/>
  <c r="J497" i="7"/>
  <c r="I497" i="1" s="1"/>
  <c r="H497" i="7"/>
  <c r="F497" i="7"/>
  <c r="E497" i="7"/>
  <c r="J496" i="7"/>
  <c r="H496" i="7"/>
  <c r="F496" i="7"/>
  <c r="E496" i="7"/>
  <c r="J495" i="7"/>
  <c r="I495" i="1" s="1"/>
  <c r="H495" i="7"/>
  <c r="F495" i="7"/>
  <c r="E495" i="7"/>
  <c r="J494" i="7"/>
  <c r="H494" i="7"/>
  <c r="F494" i="7"/>
  <c r="E494" i="7"/>
  <c r="J493" i="7"/>
  <c r="I493" i="1" s="1"/>
  <c r="H493" i="7"/>
  <c r="F493" i="7"/>
  <c r="E493" i="7"/>
  <c r="J492" i="7"/>
  <c r="H492" i="7"/>
  <c r="F492" i="7"/>
  <c r="E492" i="7"/>
  <c r="J491" i="7"/>
  <c r="I491" i="1" s="1"/>
  <c r="H491" i="7"/>
  <c r="F491" i="7"/>
  <c r="E491" i="7"/>
  <c r="J490" i="7"/>
  <c r="H490" i="7"/>
  <c r="F490" i="7"/>
  <c r="E490" i="7"/>
  <c r="J489" i="7"/>
  <c r="I489" i="1" s="1"/>
  <c r="H489" i="7"/>
  <c r="F489" i="7"/>
  <c r="E489" i="7"/>
  <c r="J488" i="7"/>
  <c r="H488" i="7"/>
  <c r="F488" i="7"/>
  <c r="E488" i="7"/>
  <c r="J487" i="7"/>
  <c r="I487" i="1" s="1"/>
  <c r="H487" i="7"/>
  <c r="F487" i="7"/>
  <c r="E487" i="7"/>
  <c r="J486" i="7"/>
  <c r="H486" i="7"/>
  <c r="F486" i="7"/>
  <c r="E486" i="7"/>
  <c r="J485" i="7"/>
  <c r="I485" i="1" s="1"/>
  <c r="H485" i="7"/>
  <c r="F485" i="7"/>
  <c r="E485" i="7"/>
  <c r="J484" i="7"/>
  <c r="H484" i="7"/>
  <c r="F484" i="7"/>
  <c r="E484" i="7"/>
  <c r="J483" i="7"/>
  <c r="I483" i="1" s="1"/>
  <c r="H483" i="7"/>
  <c r="F483" i="7"/>
  <c r="E483" i="7"/>
  <c r="J482" i="7"/>
  <c r="H482" i="7"/>
  <c r="F482" i="7"/>
  <c r="E482" i="7"/>
  <c r="J481" i="7"/>
  <c r="I481" i="1" s="1"/>
  <c r="H481" i="7"/>
  <c r="F481" i="7"/>
  <c r="E481" i="7"/>
  <c r="J480" i="7"/>
  <c r="H480" i="7"/>
  <c r="F480" i="7"/>
  <c r="E480" i="7"/>
  <c r="J479" i="7"/>
  <c r="I479" i="1" s="1"/>
  <c r="H479" i="7"/>
  <c r="F479" i="7"/>
  <c r="E479" i="7"/>
  <c r="J478" i="7"/>
  <c r="H478" i="7"/>
  <c r="F478" i="7"/>
  <c r="E478" i="7"/>
  <c r="J477" i="7"/>
  <c r="I477" i="1" s="1"/>
  <c r="H477" i="7"/>
  <c r="F477" i="7"/>
  <c r="E477" i="7"/>
  <c r="J476" i="7"/>
  <c r="H476" i="7"/>
  <c r="F476" i="7"/>
  <c r="E476" i="7"/>
  <c r="J475" i="7"/>
  <c r="I475" i="1" s="1"/>
  <c r="H475" i="7"/>
  <c r="F475" i="7"/>
  <c r="E475" i="7"/>
  <c r="J474" i="7"/>
  <c r="H474" i="7"/>
  <c r="F474" i="7"/>
  <c r="E474" i="7"/>
  <c r="J473" i="7"/>
  <c r="I473" i="1" s="1"/>
  <c r="H473" i="7"/>
  <c r="F473" i="7"/>
  <c r="E473" i="7"/>
  <c r="J472" i="7"/>
  <c r="H472" i="7"/>
  <c r="F472" i="7"/>
  <c r="E472" i="7"/>
  <c r="J471" i="7"/>
  <c r="I471" i="1" s="1"/>
  <c r="H471" i="7"/>
  <c r="F471" i="7"/>
  <c r="E471" i="7"/>
  <c r="J470" i="7"/>
  <c r="H470" i="7"/>
  <c r="F470" i="7"/>
  <c r="E470" i="7"/>
  <c r="J469" i="7"/>
  <c r="I469" i="1" s="1"/>
  <c r="H469" i="7"/>
  <c r="F469" i="7"/>
  <c r="E469" i="7"/>
  <c r="J468" i="7"/>
  <c r="H468" i="7"/>
  <c r="F468" i="7"/>
  <c r="E468" i="7"/>
  <c r="J467" i="7"/>
  <c r="I467" i="1" s="1"/>
  <c r="H467" i="7"/>
  <c r="F467" i="7"/>
  <c r="E467" i="7"/>
  <c r="J466" i="7"/>
  <c r="H466" i="7"/>
  <c r="F466" i="7"/>
  <c r="E466" i="7"/>
  <c r="J465" i="7"/>
  <c r="I465" i="1" s="1"/>
  <c r="H465" i="7"/>
  <c r="F465" i="7"/>
  <c r="E465" i="7"/>
  <c r="J464" i="7"/>
  <c r="H464" i="7"/>
  <c r="F464" i="7"/>
  <c r="E464" i="7"/>
  <c r="J463" i="7"/>
  <c r="I463" i="1" s="1"/>
  <c r="H463" i="7"/>
  <c r="F463" i="7"/>
  <c r="E463" i="7"/>
  <c r="J462" i="7"/>
  <c r="H462" i="7"/>
  <c r="F462" i="7"/>
  <c r="E462" i="7"/>
  <c r="J461" i="7"/>
  <c r="I461" i="1" s="1"/>
  <c r="H461" i="7"/>
  <c r="F461" i="7"/>
  <c r="E461" i="7"/>
  <c r="J460" i="7"/>
  <c r="H460" i="7"/>
  <c r="F460" i="7"/>
  <c r="E460" i="7"/>
  <c r="J459" i="7"/>
  <c r="I459" i="1" s="1"/>
  <c r="H459" i="7"/>
  <c r="F459" i="7"/>
  <c r="E459" i="7"/>
  <c r="J458" i="7"/>
  <c r="H458" i="7"/>
  <c r="F458" i="7"/>
  <c r="E458" i="7"/>
  <c r="J457" i="7"/>
  <c r="I457" i="1" s="1"/>
  <c r="H457" i="7"/>
  <c r="F457" i="7"/>
  <c r="E457" i="7"/>
  <c r="J456" i="7"/>
  <c r="H456" i="7"/>
  <c r="F456" i="7"/>
  <c r="E456" i="7"/>
  <c r="J455" i="7"/>
  <c r="I455" i="1" s="1"/>
  <c r="H455" i="7"/>
  <c r="F455" i="7"/>
  <c r="E455" i="7"/>
  <c r="J454" i="7"/>
  <c r="H454" i="7"/>
  <c r="F454" i="7"/>
  <c r="E454" i="7"/>
  <c r="J453" i="7"/>
  <c r="I453" i="1" s="1"/>
  <c r="H453" i="7"/>
  <c r="F453" i="7"/>
  <c r="E453" i="7"/>
  <c r="J452" i="7"/>
  <c r="H452" i="7"/>
  <c r="F452" i="7"/>
  <c r="E452" i="7"/>
  <c r="J451" i="7"/>
  <c r="I451" i="1" s="1"/>
  <c r="H451" i="7"/>
  <c r="F451" i="7"/>
  <c r="E451" i="7"/>
  <c r="J450" i="7"/>
  <c r="H450" i="7"/>
  <c r="F450" i="7"/>
  <c r="E450" i="7"/>
  <c r="J449" i="7"/>
  <c r="I449" i="1" s="1"/>
  <c r="H449" i="7"/>
  <c r="F449" i="7"/>
  <c r="E449" i="7"/>
  <c r="J448" i="7"/>
  <c r="H448" i="7"/>
  <c r="F448" i="7"/>
  <c r="E448" i="7"/>
  <c r="J447" i="7"/>
  <c r="I447" i="1" s="1"/>
  <c r="H447" i="7"/>
  <c r="F447" i="7"/>
  <c r="E447" i="7"/>
  <c r="J446" i="7"/>
  <c r="H446" i="7"/>
  <c r="F446" i="7"/>
  <c r="E446" i="7"/>
  <c r="J445" i="7"/>
  <c r="I445" i="1" s="1"/>
  <c r="H445" i="7"/>
  <c r="F445" i="7"/>
  <c r="E445" i="7"/>
  <c r="J444" i="7"/>
  <c r="H444" i="7"/>
  <c r="F444" i="7"/>
  <c r="E444" i="7"/>
  <c r="J443" i="7"/>
  <c r="I443" i="1" s="1"/>
  <c r="H443" i="7"/>
  <c r="F443" i="7"/>
  <c r="E443" i="7"/>
  <c r="J442" i="7"/>
  <c r="H442" i="7"/>
  <c r="F442" i="7"/>
  <c r="E442" i="7"/>
  <c r="J441" i="7"/>
  <c r="I441" i="1" s="1"/>
  <c r="H441" i="7"/>
  <c r="F441" i="7"/>
  <c r="E441" i="7"/>
  <c r="J440" i="7"/>
  <c r="H440" i="7"/>
  <c r="F440" i="7"/>
  <c r="E440" i="7"/>
  <c r="J439" i="7"/>
  <c r="I439" i="1" s="1"/>
  <c r="H439" i="7"/>
  <c r="F439" i="7"/>
  <c r="E439" i="7"/>
  <c r="J438" i="7"/>
  <c r="H438" i="7"/>
  <c r="F438" i="7"/>
  <c r="E438" i="7"/>
  <c r="J437" i="7"/>
  <c r="I437" i="1" s="1"/>
  <c r="H437" i="7"/>
  <c r="F437" i="7"/>
  <c r="E437" i="7"/>
  <c r="J436" i="7"/>
  <c r="H436" i="7"/>
  <c r="F436" i="7"/>
  <c r="E436" i="7"/>
  <c r="J435" i="7"/>
  <c r="I435" i="1" s="1"/>
  <c r="H435" i="7"/>
  <c r="F435" i="7"/>
  <c r="E435" i="7"/>
  <c r="J434" i="7"/>
  <c r="I434" i="1" s="1"/>
  <c r="H434" i="7"/>
  <c r="F434" i="7"/>
  <c r="E434" i="7"/>
  <c r="J433" i="7"/>
  <c r="I433" i="1" s="1"/>
  <c r="H433" i="7"/>
  <c r="F433" i="7"/>
  <c r="E433" i="7"/>
  <c r="J432" i="7"/>
  <c r="I432" i="1" s="1"/>
  <c r="H432" i="7"/>
  <c r="F432" i="7"/>
  <c r="E432" i="7"/>
  <c r="J431" i="7"/>
  <c r="I431" i="1" s="1"/>
  <c r="H431" i="7"/>
  <c r="F431" i="7"/>
  <c r="E431" i="7"/>
  <c r="J430" i="7"/>
  <c r="I430" i="1" s="1"/>
  <c r="H430" i="7"/>
  <c r="F430" i="7"/>
  <c r="E430" i="7"/>
  <c r="J429" i="7"/>
  <c r="I429" i="1" s="1"/>
  <c r="H429" i="7"/>
  <c r="F429" i="7"/>
  <c r="E429" i="7"/>
  <c r="J428" i="7"/>
  <c r="I428" i="1" s="1"/>
  <c r="H428" i="7"/>
  <c r="F428" i="7"/>
  <c r="E428" i="7"/>
  <c r="J427" i="7"/>
  <c r="I427" i="1" s="1"/>
  <c r="H427" i="7"/>
  <c r="F427" i="7"/>
  <c r="E427" i="7"/>
  <c r="J426" i="7"/>
  <c r="I426" i="1" s="1"/>
  <c r="H426" i="7"/>
  <c r="F426" i="7"/>
  <c r="E426" i="7"/>
  <c r="J425" i="7"/>
  <c r="I425" i="1" s="1"/>
  <c r="H425" i="7"/>
  <c r="F425" i="7"/>
  <c r="E425" i="7"/>
  <c r="J424" i="7"/>
  <c r="I424" i="1" s="1"/>
  <c r="H424" i="7"/>
  <c r="F424" i="7"/>
  <c r="E424" i="7"/>
  <c r="J423" i="7"/>
  <c r="I423" i="1" s="1"/>
  <c r="H423" i="7"/>
  <c r="F423" i="7"/>
  <c r="E423" i="7"/>
  <c r="J422" i="7"/>
  <c r="I422" i="1" s="1"/>
  <c r="H422" i="7"/>
  <c r="F422" i="7"/>
  <c r="E422" i="7"/>
  <c r="J421" i="7"/>
  <c r="I421" i="1" s="1"/>
  <c r="H421" i="7"/>
  <c r="F421" i="7"/>
  <c r="E421" i="7"/>
  <c r="J420" i="7"/>
  <c r="I420" i="1" s="1"/>
  <c r="H420" i="7"/>
  <c r="F420" i="7"/>
  <c r="E420" i="7"/>
  <c r="J419" i="7"/>
  <c r="I419" i="1" s="1"/>
  <c r="H419" i="7"/>
  <c r="F419" i="7"/>
  <c r="E419" i="7"/>
  <c r="J418" i="7"/>
  <c r="I418" i="1" s="1"/>
  <c r="H418" i="7"/>
  <c r="F418" i="7"/>
  <c r="E418" i="7"/>
  <c r="J417" i="7"/>
  <c r="I417" i="1" s="1"/>
  <c r="H417" i="7"/>
  <c r="F417" i="7"/>
  <c r="E417" i="7"/>
  <c r="J416" i="7"/>
  <c r="I416" i="1" s="1"/>
  <c r="H416" i="7"/>
  <c r="F416" i="7"/>
  <c r="E416" i="7"/>
  <c r="J415" i="7"/>
  <c r="I415" i="1" s="1"/>
  <c r="H415" i="7"/>
  <c r="F415" i="7"/>
  <c r="E415" i="7"/>
  <c r="J414" i="7"/>
  <c r="I414" i="1" s="1"/>
  <c r="H414" i="7"/>
  <c r="F414" i="7"/>
  <c r="E414" i="7"/>
  <c r="J413" i="7"/>
  <c r="I413" i="1" s="1"/>
  <c r="H413" i="7"/>
  <c r="F413" i="7"/>
  <c r="E413" i="7"/>
  <c r="J412" i="7"/>
  <c r="I412" i="1" s="1"/>
  <c r="H412" i="7"/>
  <c r="F412" i="7"/>
  <c r="E412" i="7"/>
  <c r="C411" i="7"/>
  <c r="B411" i="7"/>
  <c r="J411" i="7"/>
  <c r="H411" i="7"/>
  <c r="F411" i="7"/>
  <c r="E411" i="7"/>
  <c r="J410" i="7"/>
  <c r="H410" i="7"/>
  <c r="F410" i="7"/>
  <c r="J409" i="7"/>
  <c r="H409" i="7"/>
  <c r="F409" i="7"/>
  <c r="C408" i="7"/>
  <c r="B408" i="7"/>
  <c r="D408" i="7"/>
  <c r="J408" i="7"/>
  <c r="F408" i="7"/>
  <c r="E408" i="7"/>
  <c r="C407" i="7"/>
  <c r="B407" i="7"/>
  <c r="J407" i="7"/>
  <c r="I407" i="1" s="1"/>
  <c r="H407" i="7"/>
  <c r="F407" i="7"/>
  <c r="E407" i="7"/>
  <c r="J406" i="7"/>
  <c r="H406" i="7"/>
  <c r="F406" i="7"/>
  <c r="E406" i="7"/>
  <c r="B405" i="7"/>
  <c r="J405" i="7"/>
  <c r="H405" i="7"/>
  <c r="F405" i="7"/>
  <c r="E405" i="7"/>
  <c r="J404" i="7"/>
  <c r="H404" i="7"/>
  <c r="F404" i="7"/>
  <c r="E404" i="7"/>
  <c r="C403" i="7"/>
  <c r="B403" i="7"/>
  <c r="J403" i="7"/>
  <c r="H403" i="7"/>
  <c r="F403" i="7"/>
  <c r="E403" i="7"/>
  <c r="J402" i="7"/>
  <c r="H402" i="7"/>
  <c r="F402" i="7"/>
  <c r="C401" i="7"/>
  <c r="J401" i="7"/>
  <c r="H401" i="7"/>
  <c r="F401" i="7"/>
  <c r="E401" i="7"/>
  <c r="C400" i="7"/>
  <c r="B400" i="7"/>
  <c r="D400" i="7"/>
  <c r="J400" i="7"/>
  <c r="F400" i="7"/>
  <c r="E400" i="7"/>
  <c r="J399" i="7"/>
  <c r="H399" i="7"/>
  <c r="F399" i="7"/>
  <c r="E399" i="7"/>
  <c r="D398" i="7"/>
  <c r="C398" i="7"/>
  <c r="J398" i="7"/>
  <c r="H398" i="7"/>
  <c r="F398" i="7"/>
  <c r="E398" i="7"/>
  <c r="J397" i="7"/>
  <c r="H397" i="7"/>
  <c r="F397" i="7"/>
  <c r="E397" i="7"/>
  <c r="J396" i="7"/>
  <c r="H396" i="7"/>
  <c r="F396" i="7"/>
  <c r="C395" i="7"/>
  <c r="B395" i="7"/>
  <c r="J395" i="7"/>
  <c r="I395" i="1" s="1"/>
  <c r="H395" i="7"/>
  <c r="F395" i="7"/>
  <c r="E395" i="7"/>
  <c r="J394" i="7"/>
  <c r="H394" i="7"/>
  <c r="F394" i="7"/>
  <c r="J393" i="7"/>
  <c r="H393" i="7"/>
  <c r="F393" i="7"/>
  <c r="C392" i="7"/>
  <c r="B392" i="7"/>
  <c r="D392" i="7"/>
  <c r="J392" i="7"/>
  <c r="F392" i="7"/>
  <c r="E392" i="7"/>
  <c r="C391" i="7"/>
  <c r="B391" i="7"/>
  <c r="J391" i="7"/>
  <c r="H391" i="7"/>
  <c r="F391" i="7"/>
  <c r="E391" i="7"/>
  <c r="B390" i="7"/>
  <c r="J390" i="7"/>
  <c r="H390" i="7"/>
  <c r="F390" i="7"/>
  <c r="E390" i="7"/>
  <c r="B389" i="7"/>
  <c r="J389" i="7"/>
  <c r="H389" i="7"/>
  <c r="F389" i="7"/>
  <c r="E389" i="7"/>
  <c r="J388" i="7"/>
  <c r="H388" i="7"/>
  <c r="F388" i="7"/>
  <c r="C387" i="7"/>
  <c r="B387" i="7"/>
  <c r="J387" i="7"/>
  <c r="I387" i="1" s="1"/>
  <c r="H387" i="7"/>
  <c r="F387" i="7"/>
  <c r="E387" i="7"/>
  <c r="J386" i="7"/>
  <c r="H386" i="7"/>
  <c r="F386" i="7"/>
  <c r="J385" i="7"/>
  <c r="H385" i="7"/>
  <c r="F385" i="7"/>
  <c r="C384" i="7"/>
  <c r="B384" i="7"/>
  <c r="D384" i="7"/>
  <c r="J384" i="7"/>
  <c r="F384" i="7"/>
  <c r="E384" i="7"/>
  <c r="C383" i="7"/>
  <c r="B383" i="7"/>
  <c r="J383" i="7"/>
  <c r="H383" i="7"/>
  <c r="F383" i="7"/>
  <c r="E383" i="7"/>
  <c r="D382" i="7"/>
  <c r="B382" i="7"/>
  <c r="J382" i="7"/>
  <c r="H382" i="7"/>
  <c r="F382" i="7"/>
  <c r="E382" i="7"/>
  <c r="B381" i="7"/>
  <c r="C381" i="7"/>
  <c r="J381" i="7"/>
  <c r="H381" i="7"/>
  <c r="F381" i="7"/>
  <c r="E381" i="7"/>
  <c r="J380" i="7"/>
  <c r="H380" i="7"/>
  <c r="F380" i="7"/>
  <c r="C379" i="7"/>
  <c r="B379" i="7"/>
  <c r="J379" i="7"/>
  <c r="H379" i="7"/>
  <c r="F379" i="7"/>
  <c r="E379" i="7"/>
  <c r="J378" i="7"/>
  <c r="I378" i="1" s="1"/>
  <c r="H378" i="7"/>
  <c r="F378" i="7"/>
  <c r="J377" i="7"/>
  <c r="H377" i="7"/>
  <c r="F377" i="7"/>
  <c r="C376" i="7"/>
  <c r="B376" i="7"/>
  <c r="D376" i="7"/>
  <c r="J376" i="7"/>
  <c r="F376" i="7"/>
  <c r="E376" i="7"/>
  <c r="C375" i="7"/>
  <c r="B375" i="7"/>
  <c r="J375" i="7"/>
  <c r="H375" i="7"/>
  <c r="F375" i="7"/>
  <c r="E375" i="7"/>
  <c r="D374" i="7"/>
  <c r="C374" i="7"/>
  <c r="B374" i="7"/>
  <c r="J374" i="7"/>
  <c r="H374" i="7"/>
  <c r="F374" i="7"/>
  <c r="E374" i="7"/>
  <c r="B373" i="7"/>
  <c r="C373" i="7"/>
  <c r="J373" i="7"/>
  <c r="H373" i="7"/>
  <c r="F373" i="7"/>
  <c r="E373" i="7"/>
  <c r="J372" i="7"/>
  <c r="H372" i="7"/>
  <c r="F372" i="7"/>
  <c r="E372" i="7"/>
  <c r="C371" i="7"/>
  <c r="B371" i="7"/>
  <c r="J371" i="7"/>
  <c r="H371" i="7"/>
  <c r="F371" i="7"/>
  <c r="E371" i="7"/>
  <c r="D370" i="7"/>
  <c r="J370" i="7"/>
  <c r="H370" i="7"/>
  <c r="F370" i="7"/>
  <c r="J369" i="7"/>
  <c r="I369" i="1" s="1"/>
  <c r="H369" i="7"/>
  <c r="F369" i="7"/>
  <c r="E369" i="7"/>
  <c r="C368" i="7"/>
  <c r="B368" i="7"/>
  <c r="D368" i="7"/>
  <c r="N368" i="7" s="1"/>
  <c r="J368" i="7"/>
  <c r="H368" i="7"/>
  <c r="F368" i="7"/>
  <c r="E368" i="7"/>
  <c r="C367" i="7"/>
  <c r="B367" i="7"/>
  <c r="J367" i="7"/>
  <c r="H367" i="7"/>
  <c r="F367" i="7"/>
  <c r="E367" i="7"/>
  <c r="D366" i="7"/>
  <c r="C366" i="7"/>
  <c r="B366" i="7"/>
  <c r="K366" i="7" s="1"/>
  <c r="L366" i="7" s="1"/>
  <c r="J366" i="7"/>
  <c r="I366" i="1" s="1"/>
  <c r="H366" i="7"/>
  <c r="F366" i="7"/>
  <c r="E366" i="7"/>
  <c r="B365" i="7"/>
  <c r="C365" i="7"/>
  <c r="J365" i="7"/>
  <c r="H365" i="7"/>
  <c r="F365" i="7"/>
  <c r="E365" i="7"/>
  <c r="D364" i="7"/>
  <c r="J364" i="7"/>
  <c r="H364" i="7"/>
  <c r="F364" i="7"/>
  <c r="C363" i="7"/>
  <c r="B363" i="7"/>
  <c r="J363" i="7"/>
  <c r="I363" i="1" s="1"/>
  <c r="H363" i="7"/>
  <c r="F363" i="7"/>
  <c r="E363" i="7"/>
  <c r="J362" i="7"/>
  <c r="I362" i="1" s="1"/>
  <c r="H362" i="7"/>
  <c r="F362" i="7"/>
  <c r="E362" i="7"/>
  <c r="C361" i="7"/>
  <c r="B361" i="7"/>
  <c r="J361" i="7"/>
  <c r="H361" i="7"/>
  <c r="F361" i="7"/>
  <c r="C360" i="7"/>
  <c r="B360" i="7"/>
  <c r="D360" i="7"/>
  <c r="J360" i="7"/>
  <c r="H360" i="7"/>
  <c r="F360" i="7"/>
  <c r="E360" i="7"/>
  <c r="B359" i="7"/>
  <c r="C359" i="7"/>
  <c r="J359" i="7"/>
  <c r="H359" i="7"/>
  <c r="F359" i="7"/>
  <c r="E359" i="7"/>
  <c r="D358" i="7"/>
  <c r="C358" i="7"/>
  <c r="N358" i="7" s="1"/>
  <c r="B358" i="7"/>
  <c r="J358" i="7"/>
  <c r="H358" i="7"/>
  <c r="F358" i="7"/>
  <c r="E358" i="7"/>
  <c r="B357" i="7"/>
  <c r="C357" i="7"/>
  <c r="J357" i="7"/>
  <c r="H357" i="7"/>
  <c r="F357" i="7"/>
  <c r="E357" i="7"/>
  <c r="B356" i="7"/>
  <c r="C356" i="7"/>
  <c r="K356" i="7" s="1"/>
  <c r="L356" i="7" s="1"/>
  <c r="J356" i="7"/>
  <c r="H356" i="7"/>
  <c r="F356" i="7"/>
  <c r="C355" i="7"/>
  <c r="B355" i="7"/>
  <c r="J355" i="7"/>
  <c r="H355" i="7"/>
  <c r="F355" i="7"/>
  <c r="E355" i="7"/>
  <c r="D354" i="7"/>
  <c r="J354" i="7"/>
  <c r="I354" i="1" s="1"/>
  <c r="H354" i="7"/>
  <c r="F354" i="7"/>
  <c r="J353" i="7"/>
  <c r="H353" i="7"/>
  <c r="F353" i="7"/>
  <c r="E353" i="7"/>
  <c r="C352" i="7"/>
  <c r="B352" i="7"/>
  <c r="D352" i="7"/>
  <c r="J352" i="7"/>
  <c r="H352" i="7"/>
  <c r="F352" i="7"/>
  <c r="E352" i="7"/>
  <c r="J351" i="7"/>
  <c r="H351" i="7"/>
  <c r="F351" i="7"/>
  <c r="E351" i="7"/>
  <c r="J350" i="7"/>
  <c r="H350" i="7"/>
  <c r="F350" i="7"/>
  <c r="E350" i="7"/>
  <c r="B349" i="7"/>
  <c r="C349" i="7"/>
  <c r="J349" i="7"/>
  <c r="H349" i="7"/>
  <c r="F349" i="7"/>
  <c r="E349" i="7"/>
  <c r="D348" i="7"/>
  <c r="J348" i="7"/>
  <c r="H348" i="7"/>
  <c r="F348" i="7"/>
  <c r="C347" i="7"/>
  <c r="B347" i="7"/>
  <c r="J347" i="7"/>
  <c r="H347" i="7"/>
  <c r="F347" i="7"/>
  <c r="E347" i="7"/>
  <c r="J346" i="7"/>
  <c r="H346" i="7"/>
  <c r="F346" i="7"/>
  <c r="E346" i="7"/>
  <c r="J345" i="7"/>
  <c r="H345" i="7"/>
  <c r="F345" i="7"/>
  <c r="E345" i="7"/>
  <c r="B344" i="7"/>
  <c r="C344" i="7"/>
  <c r="D344" i="7"/>
  <c r="J344" i="7"/>
  <c r="I344" i="1" s="1"/>
  <c r="H344" i="7"/>
  <c r="F344" i="7"/>
  <c r="E344" i="7"/>
  <c r="C343" i="7"/>
  <c r="B343" i="7"/>
  <c r="J343" i="7"/>
  <c r="H343" i="7"/>
  <c r="F343" i="7"/>
  <c r="E343" i="7"/>
  <c r="D342" i="7"/>
  <c r="B342" i="7"/>
  <c r="J342" i="7"/>
  <c r="H342" i="7"/>
  <c r="F342" i="7"/>
  <c r="E342" i="7"/>
  <c r="B341" i="7"/>
  <c r="C341" i="7"/>
  <c r="J341" i="7"/>
  <c r="H341" i="7"/>
  <c r="F341" i="7"/>
  <c r="E341" i="7"/>
  <c r="J340" i="7"/>
  <c r="H340" i="7"/>
  <c r="F340" i="7"/>
  <c r="E340" i="7"/>
  <c r="C339" i="7"/>
  <c r="B339" i="7"/>
  <c r="J339" i="7"/>
  <c r="H339" i="7"/>
  <c r="F339" i="7"/>
  <c r="E339" i="7"/>
  <c r="C338" i="7"/>
  <c r="D338" i="7"/>
  <c r="J338" i="7"/>
  <c r="H338" i="7"/>
  <c r="F338" i="7"/>
  <c r="J337" i="7"/>
  <c r="H337" i="7"/>
  <c r="F337" i="7"/>
  <c r="E337" i="7"/>
  <c r="C336" i="7"/>
  <c r="B336" i="7"/>
  <c r="D336" i="7"/>
  <c r="J336" i="7"/>
  <c r="I336" i="1" s="1"/>
  <c r="H336" i="7"/>
  <c r="F336" i="7"/>
  <c r="E336" i="7"/>
  <c r="C335" i="7"/>
  <c r="J335" i="7"/>
  <c r="H335" i="7"/>
  <c r="F335" i="7"/>
  <c r="E335" i="7"/>
  <c r="C334" i="7"/>
  <c r="J334" i="7"/>
  <c r="H334" i="7"/>
  <c r="F334" i="7"/>
  <c r="E334" i="7"/>
  <c r="B333" i="7"/>
  <c r="C333" i="7"/>
  <c r="J333" i="7"/>
  <c r="I333" i="1" s="1"/>
  <c r="H333" i="7"/>
  <c r="F333" i="7"/>
  <c r="E333" i="7"/>
  <c r="D332" i="7"/>
  <c r="J332" i="7"/>
  <c r="H332" i="7"/>
  <c r="F332" i="7"/>
  <c r="C331" i="7"/>
  <c r="B331" i="7"/>
  <c r="J331" i="7"/>
  <c r="H331" i="7"/>
  <c r="F331" i="7"/>
  <c r="E331" i="7"/>
  <c r="J330" i="7"/>
  <c r="H330" i="7"/>
  <c r="F330" i="7"/>
  <c r="J329" i="7"/>
  <c r="H329" i="7"/>
  <c r="F329" i="7"/>
  <c r="B328" i="7"/>
  <c r="C328" i="7"/>
  <c r="D328" i="7"/>
  <c r="J328" i="7"/>
  <c r="I328" i="1" s="1"/>
  <c r="H328" i="7"/>
  <c r="F328" i="7"/>
  <c r="E328" i="7"/>
  <c r="C327" i="7"/>
  <c r="B327" i="7"/>
  <c r="J327" i="7"/>
  <c r="H327" i="7"/>
  <c r="F327" i="7"/>
  <c r="E327" i="7"/>
  <c r="D326" i="7"/>
  <c r="B326" i="7"/>
  <c r="J326" i="7"/>
  <c r="I326" i="1" s="1"/>
  <c r="H326" i="7"/>
  <c r="F326" i="7"/>
  <c r="E326" i="7"/>
  <c r="B325" i="7"/>
  <c r="C325" i="7"/>
  <c r="J325" i="7"/>
  <c r="H325" i="7"/>
  <c r="F325" i="7"/>
  <c r="E325" i="7"/>
  <c r="B324" i="7"/>
  <c r="J324" i="7"/>
  <c r="H324" i="7"/>
  <c r="F324" i="7"/>
  <c r="C323" i="7"/>
  <c r="B323" i="7"/>
  <c r="J323" i="7"/>
  <c r="I323" i="1" s="1"/>
  <c r="H323" i="7"/>
  <c r="F323" i="7"/>
  <c r="E323" i="7"/>
  <c r="C322" i="7"/>
  <c r="D322" i="7"/>
  <c r="J322" i="7"/>
  <c r="H322" i="7"/>
  <c r="F322" i="7"/>
  <c r="E322" i="7"/>
  <c r="J321" i="7"/>
  <c r="H321" i="7"/>
  <c r="F321" i="7"/>
  <c r="C320" i="7"/>
  <c r="B320" i="7"/>
  <c r="D320" i="7"/>
  <c r="J320" i="7"/>
  <c r="H320" i="7"/>
  <c r="F320" i="7"/>
  <c r="E320" i="7"/>
  <c r="C319" i="7"/>
  <c r="B319" i="7"/>
  <c r="J319" i="7"/>
  <c r="H319" i="7"/>
  <c r="F319" i="7"/>
  <c r="E319" i="7"/>
  <c r="J318" i="7"/>
  <c r="H318" i="7"/>
  <c r="F318" i="7"/>
  <c r="E318" i="7"/>
  <c r="B317" i="7"/>
  <c r="C317" i="7"/>
  <c r="J317" i="7"/>
  <c r="H317" i="7"/>
  <c r="F317" i="7"/>
  <c r="E317" i="7"/>
  <c r="C316" i="7"/>
  <c r="J316" i="7"/>
  <c r="I316" i="1" s="1"/>
  <c r="H316" i="7"/>
  <c r="F316" i="7"/>
  <c r="C315" i="7"/>
  <c r="B315" i="7"/>
  <c r="J315" i="7"/>
  <c r="H315" i="7"/>
  <c r="F315" i="7"/>
  <c r="E315" i="7"/>
  <c r="J314" i="7"/>
  <c r="H314" i="7"/>
  <c r="F314" i="7"/>
  <c r="E314" i="7"/>
  <c r="J313" i="7"/>
  <c r="H313" i="7"/>
  <c r="F313" i="7"/>
  <c r="E313" i="7"/>
  <c r="B312" i="7"/>
  <c r="C312" i="7"/>
  <c r="D312" i="7"/>
  <c r="J312" i="7"/>
  <c r="H312" i="7"/>
  <c r="F312" i="7"/>
  <c r="E312" i="7"/>
  <c r="C311" i="7"/>
  <c r="B311" i="7"/>
  <c r="J311" i="7"/>
  <c r="H311" i="7"/>
  <c r="F311" i="7"/>
  <c r="E311" i="7"/>
  <c r="D310" i="7"/>
  <c r="B310" i="7"/>
  <c r="J310" i="7"/>
  <c r="I310" i="1" s="1"/>
  <c r="H310" i="7"/>
  <c r="F310" i="7"/>
  <c r="E310" i="7"/>
  <c r="B309" i="7"/>
  <c r="C309" i="7"/>
  <c r="J309" i="7"/>
  <c r="H309" i="7"/>
  <c r="F309" i="7"/>
  <c r="E309" i="7"/>
  <c r="J308" i="7"/>
  <c r="H308" i="7"/>
  <c r="F308" i="7"/>
  <c r="E308" i="7"/>
  <c r="C307" i="7"/>
  <c r="B307" i="7"/>
  <c r="J307" i="7"/>
  <c r="I307" i="1" s="1"/>
  <c r="H307" i="7"/>
  <c r="F307" i="7"/>
  <c r="E307" i="7"/>
  <c r="C306" i="7"/>
  <c r="B306" i="7"/>
  <c r="D306" i="7"/>
  <c r="J306" i="7"/>
  <c r="H306" i="7"/>
  <c r="F306" i="7"/>
  <c r="E306" i="7"/>
  <c r="B305" i="7"/>
  <c r="J305" i="7"/>
  <c r="H305" i="7"/>
  <c r="F305" i="7"/>
  <c r="C304" i="7"/>
  <c r="B304" i="7"/>
  <c r="D304" i="7"/>
  <c r="J304" i="7"/>
  <c r="H304" i="7"/>
  <c r="F304" i="7"/>
  <c r="E304" i="7"/>
  <c r="C303" i="7"/>
  <c r="J303" i="7"/>
  <c r="H303" i="7"/>
  <c r="F303" i="7"/>
  <c r="E303" i="7"/>
  <c r="C302" i="7"/>
  <c r="J302" i="7"/>
  <c r="H302" i="7"/>
  <c r="F302" i="7"/>
  <c r="E302" i="7"/>
  <c r="B301" i="7"/>
  <c r="C301" i="7"/>
  <c r="J301" i="7"/>
  <c r="H301" i="7"/>
  <c r="F301" i="7"/>
  <c r="E301" i="7"/>
  <c r="J300" i="7"/>
  <c r="H300" i="7"/>
  <c r="F300" i="7"/>
  <c r="E300" i="7"/>
  <c r="C299" i="7"/>
  <c r="B299" i="7"/>
  <c r="J299" i="7"/>
  <c r="H299" i="7"/>
  <c r="F299" i="7"/>
  <c r="E299" i="7"/>
  <c r="J298" i="7"/>
  <c r="I298" i="1" s="1"/>
  <c r="H298" i="7"/>
  <c r="F298" i="7"/>
  <c r="J297" i="7"/>
  <c r="H297" i="7"/>
  <c r="F297" i="7"/>
  <c r="B296" i="7"/>
  <c r="C296" i="7"/>
  <c r="D296" i="7"/>
  <c r="J296" i="7"/>
  <c r="H296" i="7"/>
  <c r="F296" i="7"/>
  <c r="E296" i="7"/>
  <c r="C295" i="7"/>
  <c r="B295" i="7"/>
  <c r="J295" i="7"/>
  <c r="H295" i="7"/>
  <c r="F295" i="7"/>
  <c r="E295" i="7"/>
  <c r="D294" i="7"/>
  <c r="B294" i="7"/>
  <c r="J294" i="7"/>
  <c r="H294" i="7"/>
  <c r="F294" i="7"/>
  <c r="E294" i="7"/>
  <c r="B293" i="7"/>
  <c r="C293" i="7"/>
  <c r="J293" i="7"/>
  <c r="H293" i="7"/>
  <c r="F293" i="7"/>
  <c r="E293" i="7"/>
  <c r="C292" i="7"/>
  <c r="J292" i="7"/>
  <c r="H292" i="7"/>
  <c r="F292" i="7"/>
  <c r="E292" i="7"/>
  <c r="C291" i="7"/>
  <c r="B291" i="7"/>
  <c r="J291" i="7"/>
  <c r="H291" i="7"/>
  <c r="F291" i="7"/>
  <c r="E291" i="7"/>
  <c r="B290" i="7"/>
  <c r="D290" i="7"/>
  <c r="J290" i="7"/>
  <c r="I290" i="1" s="1"/>
  <c r="H290" i="7"/>
  <c r="F290" i="7"/>
  <c r="E290" i="7"/>
  <c r="J289" i="7"/>
  <c r="I289" i="1" s="1"/>
  <c r="H289" i="7"/>
  <c r="F289" i="7"/>
  <c r="E289" i="7"/>
  <c r="C288" i="7"/>
  <c r="B288" i="7"/>
  <c r="D288" i="7"/>
  <c r="J288" i="7"/>
  <c r="H288" i="7"/>
  <c r="F288" i="7"/>
  <c r="E288" i="7"/>
  <c r="C287" i="7"/>
  <c r="B287" i="7"/>
  <c r="J287" i="7"/>
  <c r="H287" i="7"/>
  <c r="F287" i="7"/>
  <c r="E287" i="7"/>
  <c r="C286" i="7"/>
  <c r="J286" i="7"/>
  <c r="H286" i="7"/>
  <c r="F286" i="7"/>
  <c r="E286" i="7"/>
  <c r="J285" i="7"/>
  <c r="H285" i="7"/>
  <c r="F285" i="7"/>
  <c r="E285" i="7"/>
  <c r="B284" i="7"/>
  <c r="C284" i="7"/>
  <c r="J284" i="7"/>
  <c r="I284" i="1" s="1"/>
  <c r="H284" i="7"/>
  <c r="F284" i="7"/>
  <c r="E284" i="7"/>
  <c r="C283" i="7"/>
  <c r="B283" i="7"/>
  <c r="J283" i="7"/>
  <c r="H283" i="7"/>
  <c r="F283" i="7"/>
  <c r="E283" i="7"/>
  <c r="C282" i="7"/>
  <c r="B282" i="7"/>
  <c r="D282" i="7"/>
  <c r="J282" i="7"/>
  <c r="H282" i="7"/>
  <c r="F282" i="7"/>
  <c r="E282" i="7"/>
  <c r="J281" i="7"/>
  <c r="H281" i="7"/>
  <c r="F281" i="7"/>
  <c r="E281" i="7"/>
  <c r="C280" i="7"/>
  <c r="B280" i="7"/>
  <c r="D280" i="7"/>
  <c r="J280" i="7"/>
  <c r="I280" i="1" s="1"/>
  <c r="H280" i="7"/>
  <c r="F280" i="7"/>
  <c r="E280" i="7"/>
  <c r="C279" i="7"/>
  <c r="B279" i="7"/>
  <c r="J279" i="7"/>
  <c r="H279" i="7"/>
  <c r="F279" i="7"/>
  <c r="E279" i="7"/>
  <c r="C278" i="7"/>
  <c r="J278" i="7"/>
  <c r="H278" i="7"/>
  <c r="F278" i="7"/>
  <c r="E278" i="7"/>
  <c r="J277" i="7"/>
  <c r="H277" i="7"/>
  <c r="F277" i="7"/>
  <c r="E277" i="7"/>
  <c r="C276" i="7"/>
  <c r="J276" i="7"/>
  <c r="I276" i="1" s="1"/>
  <c r="H276" i="7"/>
  <c r="F276" i="7"/>
  <c r="C275" i="7"/>
  <c r="B275" i="7"/>
  <c r="J275" i="7"/>
  <c r="H275" i="7"/>
  <c r="F275" i="7"/>
  <c r="E275" i="7"/>
  <c r="B274" i="7"/>
  <c r="D274" i="7"/>
  <c r="J274" i="7"/>
  <c r="I274" i="1" s="1"/>
  <c r="H274" i="7"/>
  <c r="F274" i="7"/>
  <c r="E274" i="7"/>
  <c r="B273" i="7"/>
  <c r="J273" i="7"/>
  <c r="H273" i="7"/>
  <c r="F273" i="7"/>
  <c r="C272" i="7"/>
  <c r="B272" i="7"/>
  <c r="D272" i="7"/>
  <c r="J272" i="7"/>
  <c r="H272" i="7"/>
  <c r="F272" i="7"/>
  <c r="E272" i="7"/>
  <c r="J271" i="7"/>
  <c r="H271" i="7"/>
  <c r="F271" i="7"/>
  <c r="E271" i="7"/>
  <c r="J270" i="7"/>
  <c r="H270" i="7"/>
  <c r="F270" i="7"/>
  <c r="E270" i="7"/>
  <c r="J269" i="7"/>
  <c r="H269" i="7"/>
  <c r="F269" i="7"/>
  <c r="E269" i="7"/>
  <c r="J268" i="7"/>
  <c r="H268" i="7"/>
  <c r="F268" i="7"/>
  <c r="E268" i="7"/>
  <c r="C267" i="7"/>
  <c r="B267" i="7"/>
  <c r="J267" i="7"/>
  <c r="H267" i="7"/>
  <c r="F267" i="7"/>
  <c r="E267" i="7"/>
  <c r="B266" i="7"/>
  <c r="D266" i="7"/>
  <c r="J266" i="7"/>
  <c r="H266" i="7"/>
  <c r="F266" i="7"/>
  <c r="E266" i="7"/>
  <c r="B265" i="7"/>
  <c r="J265" i="7"/>
  <c r="H265" i="7"/>
  <c r="F265" i="7"/>
  <c r="C264" i="7"/>
  <c r="B264" i="7"/>
  <c r="D264" i="7"/>
  <c r="J264" i="7"/>
  <c r="H264" i="7"/>
  <c r="F264" i="7"/>
  <c r="E264" i="7"/>
  <c r="C263" i="7"/>
  <c r="B263" i="7"/>
  <c r="J263" i="7"/>
  <c r="H263" i="7"/>
  <c r="F263" i="7"/>
  <c r="E263" i="7"/>
  <c r="J262" i="7"/>
  <c r="H262" i="7"/>
  <c r="F262" i="7"/>
  <c r="E262" i="7"/>
  <c r="J261" i="7"/>
  <c r="H261" i="7"/>
  <c r="F261" i="7"/>
  <c r="E261" i="7"/>
  <c r="J260" i="7"/>
  <c r="H260" i="7"/>
  <c r="F260" i="7"/>
  <c r="C259" i="7"/>
  <c r="B259" i="7"/>
  <c r="J259" i="7"/>
  <c r="I259" i="1" s="1"/>
  <c r="H259" i="7"/>
  <c r="F259" i="7"/>
  <c r="E259" i="7"/>
  <c r="C258" i="7"/>
  <c r="B258" i="7"/>
  <c r="D258" i="7"/>
  <c r="J258" i="7"/>
  <c r="H258" i="7"/>
  <c r="F258" i="7"/>
  <c r="E258" i="7"/>
  <c r="B257" i="7"/>
  <c r="J257" i="7"/>
  <c r="H257" i="7"/>
  <c r="F257" i="7"/>
  <c r="E257" i="7"/>
  <c r="C256" i="7"/>
  <c r="B256" i="7"/>
  <c r="D256" i="7"/>
  <c r="J256" i="7"/>
  <c r="H256" i="7"/>
  <c r="F256" i="7"/>
  <c r="E256" i="7"/>
  <c r="C255" i="7"/>
  <c r="B255" i="7"/>
  <c r="J255" i="7"/>
  <c r="H255" i="7"/>
  <c r="F255" i="7"/>
  <c r="E255" i="7"/>
  <c r="C254" i="7"/>
  <c r="J254" i="7"/>
  <c r="H254" i="7"/>
  <c r="F254" i="7"/>
  <c r="E254" i="7"/>
  <c r="J253" i="7"/>
  <c r="H253" i="7"/>
  <c r="F253" i="7"/>
  <c r="E253" i="7"/>
  <c r="B252" i="7"/>
  <c r="J252" i="7"/>
  <c r="H252" i="7"/>
  <c r="F252" i="7"/>
  <c r="C251" i="7"/>
  <c r="B251" i="7"/>
  <c r="J251" i="7"/>
  <c r="H251" i="7"/>
  <c r="F251" i="7"/>
  <c r="E251" i="7"/>
  <c r="C250" i="7"/>
  <c r="B250" i="7"/>
  <c r="D250" i="7"/>
  <c r="J250" i="7"/>
  <c r="H250" i="7"/>
  <c r="F250" i="7"/>
  <c r="E250" i="7"/>
  <c r="B249" i="7"/>
  <c r="J249" i="7"/>
  <c r="I249" i="1" s="1"/>
  <c r="H249" i="7"/>
  <c r="F249" i="7"/>
  <c r="E249" i="7"/>
  <c r="C248" i="7"/>
  <c r="B248" i="7"/>
  <c r="D248" i="7"/>
  <c r="J248" i="7"/>
  <c r="H248" i="7"/>
  <c r="F248" i="7"/>
  <c r="E248" i="7"/>
  <c r="B247" i="7"/>
  <c r="J247" i="7"/>
  <c r="H247" i="7"/>
  <c r="F247" i="7"/>
  <c r="E247" i="7"/>
  <c r="C246" i="7"/>
  <c r="J246" i="7"/>
  <c r="H246" i="7"/>
  <c r="F246" i="7"/>
  <c r="E246" i="7"/>
  <c r="J245" i="7"/>
  <c r="H245" i="7"/>
  <c r="F245" i="7"/>
  <c r="E245" i="7"/>
  <c r="B244" i="7"/>
  <c r="D244" i="7"/>
  <c r="J244" i="7"/>
  <c r="H244" i="7"/>
  <c r="F244" i="7"/>
  <c r="C243" i="7"/>
  <c r="B243" i="7"/>
  <c r="J243" i="7"/>
  <c r="I243" i="1" s="1"/>
  <c r="H243" i="7"/>
  <c r="F243" i="7"/>
  <c r="E243" i="7"/>
  <c r="C242" i="7"/>
  <c r="B242" i="7"/>
  <c r="D242" i="7"/>
  <c r="J242" i="7"/>
  <c r="H242" i="7"/>
  <c r="F242" i="7"/>
  <c r="E242" i="7"/>
  <c r="J241" i="7"/>
  <c r="H241" i="7"/>
  <c r="F241" i="7"/>
  <c r="C240" i="7"/>
  <c r="B240" i="7"/>
  <c r="D240" i="7"/>
  <c r="J240" i="7"/>
  <c r="H240" i="7"/>
  <c r="F240" i="7"/>
  <c r="E240" i="7"/>
  <c r="J239" i="7"/>
  <c r="H239" i="7"/>
  <c r="F239" i="7"/>
  <c r="E239" i="7"/>
  <c r="C238" i="7"/>
  <c r="J238" i="7"/>
  <c r="H238" i="7"/>
  <c r="F238" i="7"/>
  <c r="E238" i="7"/>
  <c r="J237" i="7"/>
  <c r="H237" i="7"/>
  <c r="F237" i="7"/>
  <c r="E237" i="7"/>
  <c r="D236" i="7"/>
  <c r="J236" i="7"/>
  <c r="H236" i="7"/>
  <c r="F236" i="7"/>
  <c r="C235" i="7"/>
  <c r="B235" i="7"/>
  <c r="J235" i="7"/>
  <c r="I235" i="1" s="1"/>
  <c r="H235" i="7"/>
  <c r="F235" i="7"/>
  <c r="E235" i="7"/>
  <c r="C234" i="7"/>
  <c r="B234" i="7"/>
  <c r="D234" i="7"/>
  <c r="J234" i="7"/>
  <c r="H234" i="7"/>
  <c r="F234" i="7"/>
  <c r="E234" i="7"/>
  <c r="C233" i="7"/>
  <c r="B233" i="7"/>
  <c r="J233" i="7"/>
  <c r="H233" i="7"/>
  <c r="F233" i="7"/>
  <c r="C232" i="7"/>
  <c r="B232" i="7"/>
  <c r="D232" i="7"/>
  <c r="J232" i="7"/>
  <c r="H232" i="7"/>
  <c r="F232" i="7"/>
  <c r="E232" i="7"/>
  <c r="C231" i="7"/>
  <c r="B231" i="7"/>
  <c r="J231" i="7"/>
  <c r="H231" i="7"/>
  <c r="F231" i="7"/>
  <c r="E231" i="7"/>
  <c r="J230" i="7"/>
  <c r="H230" i="7"/>
  <c r="F230" i="7"/>
  <c r="E230" i="7"/>
  <c r="J229" i="7"/>
  <c r="H229" i="7"/>
  <c r="F229" i="7"/>
  <c r="E229" i="7"/>
  <c r="J228" i="7"/>
  <c r="H228" i="7"/>
  <c r="F228" i="7"/>
  <c r="E228" i="7"/>
  <c r="C227" i="7"/>
  <c r="B227" i="7"/>
  <c r="J227" i="7"/>
  <c r="H227" i="7"/>
  <c r="F227" i="7"/>
  <c r="E227" i="7"/>
  <c r="C226" i="7"/>
  <c r="B226" i="7"/>
  <c r="D226" i="7"/>
  <c r="J226" i="7"/>
  <c r="H226" i="7"/>
  <c r="F226" i="7"/>
  <c r="E226" i="7"/>
  <c r="C225" i="7"/>
  <c r="J225" i="7"/>
  <c r="H225" i="7"/>
  <c r="F225" i="7"/>
  <c r="C224" i="7"/>
  <c r="B224" i="7"/>
  <c r="D224" i="7"/>
  <c r="J224" i="7"/>
  <c r="H224" i="7"/>
  <c r="F224" i="7"/>
  <c r="E224" i="7"/>
  <c r="C223" i="7"/>
  <c r="B223" i="7"/>
  <c r="J223" i="7"/>
  <c r="H223" i="7"/>
  <c r="F223" i="7"/>
  <c r="E223" i="7"/>
  <c r="C222" i="7"/>
  <c r="J222" i="7"/>
  <c r="I222" i="1" s="1"/>
  <c r="H222" i="7"/>
  <c r="F222" i="7"/>
  <c r="E222" i="7"/>
  <c r="J221" i="7"/>
  <c r="H221" i="7"/>
  <c r="F221" i="7"/>
  <c r="E221" i="7"/>
  <c r="J220" i="7"/>
  <c r="I220" i="1" s="1"/>
  <c r="H220" i="7"/>
  <c r="F220" i="7"/>
  <c r="E220" i="7"/>
  <c r="C219" i="7"/>
  <c r="B219" i="7"/>
  <c r="J219" i="7"/>
  <c r="H219" i="7"/>
  <c r="F219" i="7"/>
  <c r="E219" i="7"/>
  <c r="C218" i="7"/>
  <c r="B218" i="7"/>
  <c r="D218" i="7"/>
  <c r="J218" i="7"/>
  <c r="H218" i="7"/>
  <c r="F218" i="7"/>
  <c r="E218" i="7"/>
  <c r="C217" i="7"/>
  <c r="J217" i="7"/>
  <c r="H217" i="7"/>
  <c r="F217" i="7"/>
  <c r="C216" i="7"/>
  <c r="B216" i="7"/>
  <c r="D216" i="7"/>
  <c r="J216" i="7"/>
  <c r="I216" i="1" s="1"/>
  <c r="H216" i="7"/>
  <c r="F216" i="7"/>
  <c r="E216" i="7"/>
  <c r="B215" i="7"/>
  <c r="J215" i="7"/>
  <c r="H215" i="7"/>
  <c r="F215" i="7"/>
  <c r="E215" i="7"/>
  <c r="C214" i="7"/>
  <c r="J214" i="7"/>
  <c r="H214" i="7"/>
  <c r="F214" i="7"/>
  <c r="E214" i="7"/>
  <c r="J213" i="7"/>
  <c r="H213" i="7"/>
  <c r="F213" i="7"/>
  <c r="E213" i="7"/>
  <c r="B212" i="7"/>
  <c r="J212" i="7"/>
  <c r="H212" i="7"/>
  <c r="F212" i="7"/>
  <c r="E212" i="7"/>
  <c r="C211" i="7"/>
  <c r="B211" i="7"/>
  <c r="J211" i="7"/>
  <c r="H211" i="7"/>
  <c r="F211" i="7"/>
  <c r="E211" i="7"/>
  <c r="C210" i="7"/>
  <c r="B210" i="7"/>
  <c r="D210" i="7"/>
  <c r="O210" i="7" s="1"/>
  <c r="J210" i="7"/>
  <c r="I210" i="1" s="1"/>
  <c r="H210" i="7"/>
  <c r="F210" i="7"/>
  <c r="E210" i="7"/>
  <c r="J209" i="7"/>
  <c r="H209" i="7"/>
  <c r="F209" i="7"/>
  <c r="E209" i="7"/>
  <c r="C208" i="7"/>
  <c r="B208" i="7"/>
  <c r="D208" i="7"/>
  <c r="J208" i="7"/>
  <c r="H208" i="7"/>
  <c r="F208" i="7"/>
  <c r="E208" i="7"/>
  <c r="J207" i="7"/>
  <c r="H207" i="7"/>
  <c r="F207" i="7"/>
  <c r="E207" i="7"/>
  <c r="C206" i="7"/>
  <c r="J206" i="7"/>
  <c r="H206" i="7"/>
  <c r="F206" i="7"/>
  <c r="E206" i="7"/>
  <c r="J205" i="7"/>
  <c r="I205" i="1" s="1"/>
  <c r="H205" i="7"/>
  <c r="F205" i="7"/>
  <c r="E205" i="7"/>
  <c r="B204" i="7"/>
  <c r="D204" i="7"/>
  <c r="J204" i="7"/>
  <c r="H204" i="7"/>
  <c r="F204" i="7"/>
  <c r="C203" i="7"/>
  <c r="B203" i="7"/>
  <c r="J203" i="7"/>
  <c r="H203" i="7"/>
  <c r="F203" i="7"/>
  <c r="E203" i="7"/>
  <c r="C202" i="7"/>
  <c r="B202" i="7"/>
  <c r="D202" i="7"/>
  <c r="J202" i="7"/>
  <c r="H202" i="7"/>
  <c r="F202" i="7"/>
  <c r="E202" i="7"/>
  <c r="C201" i="7"/>
  <c r="J201" i="7"/>
  <c r="H201" i="7"/>
  <c r="F201" i="7"/>
  <c r="C200" i="7"/>
  <c r="B200" i="7"/>
  <c r="D200" i="7"/>
  <c r="J200" i="7"/>
  <c r="H200" i="7"/>
  <c r="F200" i="7"/>
  <c r="E200" i="7"/>
  <c r="C199" i="7"/>
  <c r="B199" i="7"/>
  <c r="J199" i="7"/>
  <c r="H199" i="7"/>
  <c r="F199" i="7"/>
  <c r="E199" i="7"/>
  <c r="J198" i="7"/>
  <c r="H198" i="7"/>
  <c r="F198" i="7"/>
  <c r="E198" i="7"/>
  <c r="J197" i="7"/>
  <c r="H197" i="7"/>
  <c r="F197" i="7"/>
  <c r="E197" i="7"/>
  <c r="J196" i="7"/>
  <c r="H196" i="7"/>
  <c r="F196" i="7"/>
  <c r="E196" i="7"/>
  <c r="C195" i="7"/>
  <c r="B195" i="7"/>
  <c r="J195" i="7"/>
  <c r="H195" i="7"/>
  <c r="F195" i="7"/>
  <c r="E195" i="7"/>
  <c r="C194" i="7"/>
  <c r="B194" i="7"/>
  <c r="D194" i="7"/>
  <c r="J194" i="7"/>
  <c r="H194" i="7"/>
  <c r="F194" i="7"/>
  <c r="E194" i="7"/>
  <c r="B193" i="7"/>
  <c r="J193" i="7"/>
  <c r="H193" i="7"/>
  <c r="F193" i="7"/>
  <c r="C192" i="7"/>
  <c r="B192" i="7"/>
  <c r="D192" i="7"/>
  <c r="J192" i="7"/>
  <c r="H192" i="7"/>
  <c r="F192" i="7"/>
  <c r="E192" i="7"/>
  <c r="C191" i="7"/>
  <c r="B191" i="7"/>
  <c r="J191" i="7"/>
  <c r="H191" i="7"/>
  <c r="F191" i="7"/>
  <c r="E191" i="7"/>
  <c r="C190" i="7"/>
  <c r="J190" i="7"/>
  <c r="H190" i="7"/>
  <c r="F190" i="7"/>
  <c r="E190" i="7"/>
  <c r="J189" i="7"/>
  <c r="H189" i="7"/>
  <c r="F189" i="7"/>
  <c r="E189" i="7"/>
  <c r="J188" i="7"/>
  <c r="H188" i="7"/>
  <c r="F188" i="7"/>
  <c r="E188" i="7"/>
  <c r="C187" i="7"/>
  <c r="B187" i="7"/>
  <c r="J187" i="7"/>
  <c r="I187" i="1" s="1"/>
  <c r="H187" i="7"/>
  <c r="F187" i="7"/>
  <c r="E187" i="7"/>
  <c r="C186" i="7"/>
  <c r="B186" i="7"/>
  <c r="D186" i="7"/>
  <c r="J186" i="7"/>
  <c r="H186" i="7"/>
  <c r="F186" i="7"/>
  <c r="E186" i="7"/>
  <c r="B185" i="7"/>
  <c r="J185" i="7"/>
  <c r="I185" i="1" s="1"/>
  <c r="H185" i="7"/>
  <c r="F185" i="7"/>
  <c r="C184" i="7"/>
  <c r="B184" i="7"/>
  <c r="D184" i="7"/>
  <c r="J184" i="7"/>
  <c r="H184" i="7"/>
  <c r="F184" i="7"/>
  <c r="E184" i="7"/>
  <c r="B183" i="7"/>
  <c r="J183" i="7"/>
  <c r="H183" i="7"/>
  <c r="F183" i="7"/>
  <c r="E183" i="7"/>
  <c r="C182" i="7"/>
  <c r="J182" i="7"/>
  <c r="I182" i="1" s="1"/>
  <c r="H182" i="7"/>
  <c r="F182" i="7"/>
  <c r="E182" i="7"/>
  <c r="J181" i="7"/>
  <c r="I181" i="1" s="1"/>
  <c r="H181" i="7"/>
  <c r="F181" i="7"/>
  <c r="E181" i="7"/>
  <c r="J180" i="7"/>
  <c r="I180" i="1" s="1"/>
  <c r="H180" i="7"/>
  <c r="F180" i="7"/>
  <c r="C179" i="7"/>
  <c r="B179" i="7"/>
  <c r="J179" i="7"/>
  <c r="H179" i="7"/>
  <c r="F179" i="7"/>
  <c r="E179" i="7"/>
  <c r="C178" i="7"/>
  <c r="B178" i="7"/>
  <c r="D178" i="7"/>
  <c r="J178" i="7"/>
  <c r="I178" i="1" s="1"/>
  <c r="H178" i="7"/>
  <c r="F178" i="7"/>
  <c r="E178" i="7"/>
  <c r="J177" i="7"/>
  <c r="I177" i="1" s="1"/>
  <c r="H177" i="7"/>
  <c r="F177" i="7"/>
  <c r="E177" i="7"/>
  <c r="C176" i="7"/>
  <c r="B176" i="7"/>
  <c r="D176" i="7"/>
  <c r="J176" i="7"/>
  <c r="H176" i="7"/>
  <c r="F176" i="7"/>
  <c r="E176" i="7"/>
  <c r="J175" i="7"/>
  <c r="H175" i="7"/>
  <c r="F175" i="7"/>
  <c r="E175" i="7"/>
  <c r="C174" i="7"/>
  <c r="J174" i="7"/>
  <c r="I174" i="1" s="1"/>
  <c r="H174" i="7"/>
  <c r="F174" i="7"/>
  <c r="E174" i="7"/>
  <c r="J173" i="7"/>
  <c r="I173" i="1" s="1"/>
  <c r="H173" i="7"/>
  <c r="F173" i="7"/>
  <c r="E173" i="7"/>
  <c r="B172" i="7"/>
  <c r="D172" i="7"/>
  <c r="J172" i="7"/>
  <c r="H172" i="7"/>
  <c r="F172" i="7"/>
  <c r="C171" i="7"/>
  <c r="B171" i="7"/>
  <c r="J171" i="7"/>
  <c r="H171" i="7"/>
  <c r="F171" i="7"/>
  <c r="E171" i="7"/>
  <c r="C170" i="7"/>
  <c r="B170" i="7"/>
  <c r="D170" i="7"/>
  <c r="J170" i="7"/>
  <c r="H170" i="7"/>
  <c r="F170" i="7"/>
  <c r="E170" i="7"/>
  <c r="C169" i="7"/>
  <c r="J169" i="7"/>
  <c r="H169" i="7"/>
  <c r="F169" i="7"/>
  <c r="C168" i="7"/>
  <c r="B168" i="7"/>
  <c r="D168" i="7"/>
  <c r="J168" i="7"/>
  <c r="H168" i="7"/>
  <c r="F168" i="7"/>
  <c r="E168" i="7"/>
  <c r="C167" i="7"/>
  <c r="B167" i="7"/>
  <c r="J167" i="7"/>
  <c r="H167" i="7"/>
  <c r="F167" i="7"/>
  <c r="E167" i="7"/>
  <c r="J166" i="7"/>
  <c r="H166" i="7"/>
  <c r="F166" i="7"/>
  <c r="E166" i="7"/>
  <c r="J165" i="7"/>
  <c r="H165" i="7"/>
  <c r="F165" i="7"/>
  <c r="E165" i="7"/>
  <c r="D164" i="7"/>
  <c r="J164" i="7"/>
  <c r="I164" i="1" s="1"/>
  <c r="H164" i="7"/>
  <c r="F164" i="7"/>
  <c r="C163" i="7"/>
  <c r="B163" i="7"/>
  <c r="J163" i="7"/>
  <c r="H163" i="7"/>
  <c r="F163" i="7"/>
  <c r="E163" i="7"/>
  <c r="C162" i="7"/>
  <c r="B162" i="7"/>
  <c r="D162" i="7"/>
  <c r="J162" i="7"/>
  <c r="I162" i="1" s="1"/>
  <c r="H162" i="7"/>
  <c r="F162" i="7"/>
  <c r="E162" i="7"/>
  <c r="C161" i="7"/>
  <c r="B161" i="7"/>
  <c r="J161" i="7"/>
  <c r="H161" i="7"/>
  <c r="F161" i="7"/>
  <c r="C160" i="7"/>
  <c r="B160" i="7"/>
  <c r="D160" i="7"/>
  <c r="J160" i="7"/>
  <c r="I160" i="1" s="1"/>
  <c r="H160" i="7"/>
  <c r="F160" i="7"/>
  <c r="E160" i="7"/>
  <c r="C159" i="7"/>
  <c r="O159" i="7" s="1"/>
  <c r="B159" i="7"/>
  <c r="J159" i="7"/>
  <c r="H159" i="7"/>
  <c r="F159" i="7"/>
  <c r="E159" i="7"/>
  <c r="C158" i="7"/>
  <c r="J158" i="7"/>
  <c r="H158" i="7"/>
  <c r="F158" i="7"/>
  <c r="E158" i="7"/>
  <c r="J157" i="7"/>
  <c r="H157" i="7"/>
  <c r="F157" i="7"/>
  <c r="E157" i="7"/>
  <c r="D156" i="7"/>
  <c r="J156" i="7"/>
  <c r="I156" i="1" s="1"/>
  <c r="H156" i="7"/>
  <c r="F156" i="7"/>
  <c r="C155" i="7"/>
  <c r="B155" i="7"/>
  <c r="J155" i="7"/>
  <c r="H155" i="7"/>
  <c r="F155" i="7"/>
  <c r="E155" i="7"/>
  <c r="C154" i="7"/>
  <c r="B154" i="7"/>
  <c r="D154" i="7"/>
  <c r="J154" i="7"/>
  <c r="I154" i="1" s="1"/>
  <c r="H154" i="7"/>
  <c r="F154" i="7"/>
  <c r="E154" i="7"/>
  <c r="B153" i="7"/>
  <c r="C153" i="7"/>
  <c r="J153" i="7"/>
  <c r="H153" i="7"/>
  <c r="F153" i="7"/>
  <c r="C152" i="7"/>
  <c r="B152" i="7"/>
  <c r="D152" i="7"/>
  <c r="J152" i="7"/>
  <c r="I152" i="1" s="1"/>
  <c r="H152" i="7"/>
  <c r="F152" i="7"/>
  <c r="E152" i="7"/>
  <c r="J151" i="7"/>
  <c r="I151" i="1" s="1"/>
  <c r="H151" i="7"/>
  <c r="F151" i="7"/>
  <c r="E151" i="7"/>
  <c r="C150" i="7"/>
  <c r="J150" i="7"/>
  <c r="H150" i="7"/>
  <c r="F150" i="7"/>
  <c r="E150" i="7"/>
  <c r="J149" i="7"/>
  <c r="H149" i="7"/>
  <c r="F149" i="7"/>
  <c r="E149" i="7"/>
  <c r="J148" i="7"/>
  <c r="H148" i="7"/>
  <c r="F148" i="7"/>
  <c r="C147" i="7"/>
  <c r="B147" i="7"/>
  <c r="J147" i="7"/>
  <c r="H147" i="7"/>
  <c r="F147" i="7"/>
  <c r="E147" i="7"/>
  <c r="C146" i="7"/>
  <c r="B146" i="7"/>
  <c r="D146" i="7"/>
  <c r="J146" i="7"/>
  <c r="H146" i="7"/>
  <c r="F146" i="7"/>
  <c r="E146" i="7"/>
  <c r="J145" i="7"/>
  <c r="H145" i="7"/>
  <c r="F145" i="7"/>
  <c r="E145" i="7"/>
  <c r="C144" i="7"/>
  <c r="B144" i="7"/>
  <c r="D144" i="7"/>
  <c r="J144" i="7"/>
  <c r="I144" i="1" s="1"/>
  <c r="H144" i="7"/>
  <c r="F144" i="7"/>
  <c r="E144" i="7"/>
  <c r="J143" i="7"/>
  <c r="I143" i="1" s="1"/>
  <c r="H143" i="7"/>
  <c r="F143" i="7"/>
  <c r="E143" i="7"/>
  <c r="C142" i="7"/>
  <c r="J142" i="7"/>
  <c r="H142" i="7"/>
  <c r="F142" i="7"/>
  <c r="E142" i="7"/>
  <c r="J141" i="7"/>
  <c r="H141" i="7"/>
  <c r="F141" i="7"/>
  <c r="E141" i="7"/>
  <c r="C140" i="7"/>
  <c r="J140" i="7"/>
  <c r="H140" i="7"/>
  <c r="F140" i="7"/>
  <c r="C139" i="7"/>
  <c r="B139" i="7"/>
  <c r="J139" i="7"/>
  <c r="H139" i="7"/>
  <c r="F139" i="7"/>
  <c r="E139" i="7"/>
  <c r="C138" i="7"/>
  <c r="B138" i="7"/>
  <c r="D138" i="7"/>
  <c r="J138" i="7"/>
  <c r="H138" i="7"/>
  <c r="F138" i="7"/>
  <c r="E138" i="7"/>
  <c r="C137" i="7"/>
  <c r="B137" i="7"/>
  <c r="J137" i="7"/>
  <c r="I137" i="1" s="1"/>
  <c r="H137" i="7"/>
  <c r="F137" i="7"/>
  <c r="E137" i="7"/>
  <c r="C136" i="7"/>
  <c r="B136" i="7"/>
  <c r="D136" i="7"/>
  <c r="J136" i="7"/>
  <c r="H136" i="7"/>
  <c r="F136" i="7"/>
  <c r="E136" i="7"/>
  <c r="C135" i="7"/>
  <c r="B135" i="7"/>
  <c r="K135" i="7" s="1"/>
  <c r="L135" i="7" s="1"/>
  <c r="J135" i="7"/>
  <c r="H135" i="7"/>
  <c r="F135" i="7"/>
  <c r="E135" i="7"/>
  <c r="C134" i="7"/>
  <c r="J134" i="7"/>
  <c r="H134" i="7"/>
  <c r="F134" i="7"/>
  <c r="E134" i="7"/>
  <c r="J133" i="7"/>
  <c r="H133" i="7"/>
  <c r="F133" i="7"/>
  <c r="E133" i="7"/>
  <c r="D132" i="7"/>
  <c r="J132" i="7"/>
  <c r="H132" i="7"/>
  <c r="F132" i="7"/>
  <c r="C131" i="7"/>
  <c r="B131" i="7"/>
  <c r="J131" i="7"/>
  <c r="I131" i="1" s="1"/>
  <c r="H131" i="7"/>
  <c r="F131" i="7"/>
  <c r="E131" i="7"/>
  <c r="C130" i="7"/>
  <c r="B130" i="7"/>
  <c r="D130" i="7"/>
  <c r="J130" i="7"/>
  <c r="H130" i="7"/>
  <c r="F130" i="7"/>
  <c r="E130" i="7"/>
  <c r="C129" i="7"/>
  <c r="B129" i="7"/>
  <c r="J129" i="7"/>
  <c r="H129" i="7"/>
  <c r="F129" i="7"/>
  <c r="C128" i="7"/>
  <c r="B128" i="7"/>
  <c r="D128" i="7"/>
  <c r="J128" i="7"/>
  <c r="H128" i="7"/>
  <c r="F128" i="7"/>
  <c r="E128" i="7"/>
  <c r="B127" i="7"/>
  <c r="C127" i="7"/>
  <c r="J127" i="7"/>
  <c r="H127" i="7"/>
  <c r="F127" i="7"/>
  <c r="E127" i="7"/>
  <c r="C126" i="7"/>
  <c r="J126" i="7"/>
  <c r="H126" i="7"/>
  <c r="F126" i="7"/>
  <c r="E126" i="7"/>
  <c r="J125" i="7"/>
  <c r="H125" i="7"/>
  <c r="F125" i="7"/>
  <c r="E125" i="7"/>
  <c r="J124" i="7"/>
  <c r="H124" i="7"/>
  <c r="F124" i="7"/>
  <c r="E124" i="7"/>
  <c r="C123" i="7"/>
  <c r="B123" i="7"/>
  <c r="J123" i="7"/>
  <c r="I123" i="1" s="1"/>
  <c r="H123" i="7"/>
  <c r="F123" i="7"/>
  <c r="E123" i="7"/>
  <c r="C122" i="7"/>
  <c r="B122" i="7"/>
  <c r="D122" i="7"/>
  <c r="J122" i="7"/>
  <c r="H122" i="7"/>
  <c r="F122" i="7"/>
  <c r="E122" i="7"/>
  <c r="B121" i="7"/>
  <c r="J121" i="7"/>
  <c r="I121" i="1" s="1"/>
  <c r="H121" i="7"/>
  <c r="F121" i="7"/>
  <c r="C120" i="7"/>
  <c r="B120" i="7"/>
  <c r="D120" i="7"/>
  <c r="J120" i="7"/>
  <c r="H120" i="7"/>
  <c r="F120" i="7"/>
  <c r="E120" i="7"/>
  <c r="C119" i="7"/>
  <c r="B119" i="7"/>
  <c r="J119" i="7"/>
  <c r="I119" i="1" s="1"/>
  <c r="H119" i="7"/>
  <c r="F119" i="7"/>
  <c r="E119" i="7"/>
  <c r="C118" i="7"/>
  <c r="J118" i="7"/>
  <c r="H118" i="7"/>
  <c r="F118" i="7"/>
  <c r="E118" i="7"/>
  <c r="J117" i="7"/>
  <c r="H117" i="7"/>
  <c r="F117" i="7"/>
  <c r="E117" i="7"/>
  <c r="J116" i="7"/>
  <c r="H116" i="7"/>
  <c r="F116" i="7"/>
  <c r="E116" i="7"/>
  <c r="C115" i="7"/>
  <c r="B115" i="7"/>
  <c r="J115" i="7"/>
  <c r="H115" i="7"/>
  <c r="F115" i="7"/>
  <c r="E115" i="7"/>
  <c r="C114" i="7"/>
  <c r="B114" i="7"/>
  <c r="D114" i="7"/>
  <c r="J114" i="7"/>
  <c r="H114" i="7"/>
  <c r="F114" i="7"/>
  <c r="E114" i="7"/>
  <c r="C113" i="7"/>
  <c r="J113" i="7"/>
  <c r="H113" i="7"/>
  <c r="F113" i="7"/>
  <c r="C112" i="7"/>
  <c r="B112" i="7"/>
  <c r="D112" i="7"/>
  <c r="J112" i="7"/>
  <c r="H112" i="7"/>
  <c r="F112" i="7"/>
  <c r="E112" i="7"/>
  <c r="C111" i="7"/>
  <c r="B111" i="7"/>
  <c r="J111" i="7"/>
  <c r="H111" i="7"/>
  <c r="F111" i="7"/>
  <c r="E111" i="7"/>
  <c r="C110" i="7"/>
  <c r="J110" i="7"/>
  <c r="I110" i="1" s="1"/>
  <c r="H110" i="7"/>
  <c r="F110" i="7"/>
  <c r="E110" i="7"/>
  <c r="J109" i="7"/>
  <c r="I109" i="1" s="1"/>
  <c r="H109" i="7"/>
  <c r="F109" i="7"/>
  <c r="E109" i="7"/>
  <c r="J108" i="7"/>
  <c r="I108" i="1" s="1"/>
  <c r="H108" i="7"/>
  <c r="F108" i="7"/>
  <c r="C107" i="7"/>
  <c r="B107" i="7"/>
  <c r="J107" i="7"/>
  <c r="H107" i="7"/>
  <c r="F107" i="7"/>
  <c r="E107" i="7"/>
  <c r="C106" i="7"/>
  <c r="B106" i="7"/>
  <c r="D106" i="7"/>
  <c r="J106" i="7"/>
  <c r="I106" i="1" s="1"/>
  <c r="H106" i="7"/>
  <c r="F106" i="7"/>
  <c r="E106" i="7"/>
  <c r="B105" i="7"/>
  <c r="J105" i="7"/>
  <c r="H105" i="7"/>
  <c r="F105" i="7"/>
  <c r="E105" i="7"/>
  <c r="C104" i="7"/>
  <c r="B104" i="7"/>
  <c r="D104" i="7"/>
  <c r="J104" i="7"/>
  <c r="I104" i="1" s="1"/>
  <c r="H104" i="7"/>
  <c r="F104" i="7"/>
  <c r="E104" i="7"/>
  <c r="C29" i="7"/>
  <c r="B29" i="7"/>
  <c r="J29" i="7"/>
  <c r="H29" i="7"/>
  <c r="F29" i="7"/>
  <c r="C26" i="7"/>
  <c r="B26" i="7"/>
  <c r="J26" i="7"/>
  <c r="H26" i="7"/>
  <c r="I2001" i="1"/>
  <c r="I2000" i="1"/>
  <c r="I1999" i="1"/>
  <c r="I1998" i="1"/>
  <c r="I1997" i="1"/>
  <c r="I1996" i="1"/>
  <c r="I1995" i="1"/>
  <c r="I1992" i="1"/>
  <c r="I1991" i="1"/>
  <c r="I1990" i="1"/>
  <c r="I1989" i="1"/>
  <c r="I1987" i="1"/>
  <c r="I1986" i="1"/>
  <c r="I1985" i="1"/>
  <c r="I1984" i="1"/>
  <c r="I1982" i="1"/>
  <c r="I1981" i="1"/>
  <c r="I1980" i="1"/>
  <c r="I1979" i="1"/>
  <c r="I1978" i="1"/>
  <c r="I1977" i="1"/>
  <c r="I1976" i="1"/>
  <c r="I1975" i="1"/>
  <c r="I1974" i="1"/>
  <c r="I1973" i="1"/>
  <c r="I1972" i="1"/>
  <c r="I1971" i="1"/>
  <c r="I1970" i="1"/>
  <c r="I1969" i="1"/>
  <c r="I1968" i="1"/>
  <c r="I1967" i="1"/>
  <c r="I1966" i="1"/>
  <c r="I1965" i="1"/>
  <c r="I1962" i="1"/>
  <c r="I1961" i="1"/>
  <c r="I1960" i="1"/>
  <c r="I1959" i="1"/>
  <c r="I1958" i="1"/>
  <c r="I1957" i="1"/>
  <c r="I1956" i="1"/>
  <c r="I1955" i="1"/>
  <c r="I1954" i="1"/>
  <c r="I1953" i="1"/>
  <c r="I1952" i="1"/>
  <c r="I1951" i="1"/>
  <c r="I1950" i="1"/>
  <c r="I1949" i="1"/>
  <c r="I1948" i="1"/>
  <c r="I1947" i="1"/>
  <c r="I1946" i="1"/>
  <c r="I1945" i="1"/>
  <c r="I1944" i="1"/>
  <c r="I1943" i="1"/>
  <c r="I1942" i="1"/>
  <c r="I1940" i="1"/>
  <c r="I1939" i="1"/>
  <c r="I1938" i="1"/>
  <c r="I1936" i="1"/>
  <c r="I1934" i="1"/>
  <c r="I1933" i="1"/>
  <c r="I1932" i="1"/>
  <c r="I1931" i="1"/>
  <c r="I1930" i="1"/>
  <c r="I1928" i="1"/>
  <c r="I1927" i="1"/>
  <c r="I1926" i="1"/>
  <c r="I1925" i="1"/>
  <c r="I1924" i="1"/>
  <c r="I1923" i="1"/>
  <c r="I1922" i="1"/>
  <c r="I1921" i="1"/>
  <c r="I1920" i="1"/>
  <c r="I1918" i="1"/>
  <c r="I1917" i="1"/>
  <c r="I1916" i="1"/>
  <c r="I1914" i="1"/>
  <c r="I1912" i="1"/>
  <c r="I1911" i="1"/>
  <c r="I1910" i="1"/>
  <c r="I1909" i="1"/>
  <c r="I1908" i="1"/>
  <c r="I1907" i="1"/>
  <c r="I1906" i="1"/>
  <c r="I1904" i="1"/>
  <c r="I1903" i="1"/>
  <c r="I1902" i="1"/>
  <c r="I1900" i="1"/>
  <c r="I1899" i="1"/>
  <c r="I1898" i="1"/>
  <c r="I1897" i="1"/>
  <c r="I1896" i="1"/>
  <c r="I1895" i="1"/>
  <c r="I1894" i="1"/>
  <c r="I1893" i="1"/>
  <c r="I1892" i="1"/>
  <c r="I1891" i="1"/>
  <c r="I1890" i="1"/>
  <c r="I1889" i="1"/>
  <c r="I1888" i="1"/>
  <c r="I1887" i="1"/>
  <c r="I1886" i="1"/>
  <c r="I1885" i="1"/>
  <c r="I1884" i="1"/>
  <c r="I1882"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8" i="1"/>
  <c r="I1827" i="1"/>
  <c r="I1826" i="1"/>
  <c r="I1825" i="1"/>
  <c r="I1824" i="1"/>
  <c r="I1823" i="1"/>
  <c r="I1822" i="1"/>
  <c r="I1821" i="1"/>
  <c r="I1820" i="1"/>
  <c r="I1819" i="1"/>
  <c r="I1818" i="1"/>
  <c r="I1817" i="1"/>
  <c r="I1816" i="1"/>
  <c r="I1815" i="1"/>
  <c r="I1814"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1" i="1"/>
  <c r="I1470" i="1"/>
  <c r="I1469" i="1"/>
  <c r="I1467" i="1"/>
  <c r="I1466" i="1"/>
  <c r="I1465" i="1"/>
  <c r="I1464" i="1"/>
  <c r="I1463" i="1"/>
  <c r="I1462" i="1"/>
  <c r="I1461" i="1"/>
  <c r="I1460" i="1"/>
  <c r="I1459" i="1"/>
  <c r="I1458" i="1"/>
  <c r="I1456" i="1"/>
  <c r="I1455" i="1"/>
  <c r="I1454" i="1"/>
  <c r="I1453" i="1"/>
  <c r="I1452" i="1"/>
  <c r="I1450" i="1"/>
  <c r="I1449" i="1"/>
  <c r="I1448" i="1"/>
  <c r="I1447" i="1"/>
  <c r="I1446" i="1"/>
  <c r="I1445" i="1"/>
  <c r="I1444" i="1"/>
  <c r="I1443" i="1"/>
  <c r="I1442" i="1"/>
  <c r="I1441" i="1"/>
  <c r="I1440" i="1"/>
  <c r="I1439" i="1"/>
  <c r="I1438" i="1"/>
  <c r="I1437" i="1"/>
  <c r="I1436" i="1"/>
  <c r="I1434" i="1"/>
  <c r="I1433" i="1"/>
  <c r="I1432" i="1"/>
  <c r="I1431" i="1"/>
  <c r="I1430" i="1"/>
  <c r="I1429" i="1"/>
  <c r="I1428" i="1"/>
  <c r="I1426" i="1"/>
  <c r="I1425" i="1"/>
  <c r="I1424" i="1"/>
  <c r="I1423" i="1"/>
  <c r="I1422" i="1"/>
  <c r="I1421" i="1"/>
  <c r="I1420" i="1"/>
  <c r="I1418" i="1"/>
  <c r="I1417" i="1"/>
  <c r="I1416" i="1"/>
  <c r="I1415" i="1"/>
  <c r="I1414" i="1"/>
  <c r="I1413" i="1"/>
  <c r="I1412" i="1"/>
  <c r="I1411" i="1"/>
  <c r="I1410" i="1"/>
  <c r="I1408" i="1"/>
  <c r="I1407" i="1"/>
  <c r="I1406" i="1"/>
  <c r="I1405" i="1"/>
  <c r="I1404" i="1"/>
  <c r="I1403"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8" i="1"/>
  <c r="I1357" i="1"/>
  <c r="I1356" i="1"/>
  <c r="I1355" i="1"/>
  <c r="I1353" i="1"/>
  <c r="I1352" i="1"/>
  <c r="I1351" i="1"/>
  <c r="I1350" i="1"/>
  <c r="I1349" i="1"/>
  <c r="I1348" i="1"/>
  <c r="I1347" i="1"/>
  <c r="I1346" i="1"/>
  <c r="I1345" i="1"/>
  <c r="I1344" i="1"/>
  <c r="I1343" i="1"/>
  <c r="I1342" i="1"/>
  <c r="I1341" i="1"/>
  <c r="I1340" i="1"/>
  <c r="I1339" i="1"/>
  <c r="I1337" i="1"/>
  <c r="I1336" i="1"/>
  <c r="I1334" i="1"/>
  <c r="I1333" i="1"/>
  <c r="I1332" i="1"/>
  <c r="I1331" i="1"/>
  <c r="I1330" i="1"/>
  <c r="I1329" i="1"/>
  <c r="I1328" i="1"/>
  <c r="I1327" i="1"/>
  <c r="I1326" i="1"/>
  <c r="I1325" i="1"/>
  <c r="I1324" i="1"/>
  <c r="I1323" i="1"/>
  <c r="I1321" i="1"/>
  <c r="I1320" i="1"/>
  <c r="I1318" i="1"/>
  <c r="I1317" i="1"/>
  <c r="I1316" i="1"/>
  <c r="I1315" i="1"/>
  <c r="I1314" i="1"/>
  <c r="I1313" i="1"/>
  <c r="I1312" i="1"/>
  <c r="I1311" i="1"/>
  <c r="I1310" i="1"/>
  <c r="I1309" i="1"/>
  <c r="I1308" i="1"/>
  <c r="I1307" i="1"/>
  <c r="I1306" i="1"/>
  <c r="I1305" i="1"/>
  <c r="I1304" i="1"/>
  <c r="I1303" i="1"/>
  <c r="I1302" i="1"/>
  <c r="I1301" i="1"/>
  <c r="I1300" i="1"/>
  <c r="I1299" i="1"/>
  <c r="I1298" i="1"/>
  <c r="I1296" i="1"/>
  <c r="I1295" i="1"/>
  <c r="I1294" i="1"/>
  <c r="I1292" i="1"/>
  <c r="I1291" i="1"/>
  <c r="I1290" i="1"/>
  <c r="I1289" i="1"/>
  <c r="I1287" i="1"/>
  <c r="I1286" i="1"/>
  <c r="I1284" i="1"/>
  <c r="I1283" i="1"/>
  <c r="I1282" i="1"/>
  <c r="I1281" i="1"/>
  <c r="I1280" i="1"/>
  <c r="I1279" i="1"/>
  <c r="I1278" i="1"/>
  <c r="I1277" i="1"/>
  <c r="I1275" i="1"/>
  <c r="I1274" i="1"/>
  <c r="I1272" i="1"/>
  <c r="I1271" i="1"/>
  <c r="I1270" i="1"/>
  <c r="I1269" i="1"/>
  <c r="I1268" i="1"/>
  <c r="I1266" i="1"/>
  <c r="I1264" i="1"/>
  <c r="I1263" i="1"/>
  <c r="I1261" i="1"/>
  <c r="I1260" i="1"/>
  <c r="I1259" i="1"/>
  <c r="I1258" i="1"/>
  <c r="I1256" i="1"/>
  <c r="I1255" i="1"/>
  <c r="I1254" i="1"/>
  <c r="I1252" i="1"/>
  <c r="I1251" i="1"/>
  <c r="I1250" i="1"/>
  <c r="I1249" i="1"/>
  <c r="I1246" i="1"/>
  <c r="I1244" i="1"/>
  <c r="I1243" i="1"/>
  <c r="I1241" i="1"/>
  <c r="I1240" i="1"/>
  <c r="I1238" i="1"/>
  <c r="I1236" i="1"/>
  <c r="I1235" i="1"/>
  <c r="I1234" i="1"/>
  <c r="I1233" i="1"/>
  <c r="I1232" i="1"/>
  <c r="I1231" i="1"/>
  <c r="I1230" i="1"/>
  <c r="I1229" i="1"/>
  <c r="I1228" i="1"/>
  <c r="I1227" i="1"/>
  <c r="I1226" i="1"/>
  <c r="I1224" i="1"/>
  <c r="I1223" i="1"/>
  <c r="I1222" i="1"/>
  <c r="I1221" i="1"/>
  <c r="I1220" i="1"/>
  <c r="I1219" i="1"/>
  <c r="I1217" i="1"/>
  <c r="I1216" i="1"/>
  <c r="I1215" i="1"/>
  <c r="I1214" i="1"/>
  <c r="I1213" i="1"/>
  <c r="I1212" i="1"/>
  <c r="I1211" i="1"/>
  <c r="I1210" i="1"/>
  <c r="I1208" i="1"/>
  <c r="I1207" i="1"/>
  <c r="I1205" i="1"/>
  <c r="I1203" i="1"/>
  <c r="I1202" i="1"/>
  <c r="I1199" i="1"/>
  <c r="I1198" i="1"/>
  <c r="I1197" i="1"/>
  <c r="I1196" i="1"/>
  <c r="I1195" i="1"/>
  <c r="I1194" i="1"/>
  <c r="I1191" i="1"/>
  <c r="I1189" i="1"/>
  <c r="I1188" i="1"/>
  <c r="I1187" i="1"/>
  <c r="I1186" i="1"/>
  <c r="I1183" i="1"/>
  <c r="I1182" i="1"/>
  <c r="I1181" i="1"/>
  <c r="I1180" i="1"/>
  <c r="I1179" i="1"/>
  <c r="I1178" i="1"/>
  <c r="I1177" i="1"/>
  <c r="I1175" i="1"/>
  <c r="I1174" i="1"/>
  <c r="I1173" i="1"/>
  <c r="I1172" i="1"/>
  <c r="I1171" i="1"/>
  <c r="I1170" i="1"/>
  <c r="I1169" i="1"/>
  <c r="I1168" i="1"/>
  <c r="I1167" i="1"/>
  <c r="I1166" i="1"/>
  <c r="I1165" i="1"/>
  <c r="I1164" i="1"/>
  <c r="I1163" i="1"/>
  <c r="I1162" i="1"/>
  <c r="I1159" i="1"/>
  <c r="I1158" i="1"/>
  <c r="I1157" i="1"/>
  <c r="I1156" i="1"/>
  <c r="I1155" i="1"/>
  <c r="I1154" i="1"/>
  <c r="I1153" i="1"/>
  <c r="I1152" i="1"/>
  <c r="I1151" i="1"/>
  <c r="I1150" i="1"/>
  <c r="I1149" i="1"/>
  <c r="I1148" i="1"/>
  <c r="I1147" i="1"/>
  <c r="I1146" i="1"/>
  <c r="I1143" i="1"/>
  <c r="I1142" i="1"/>
  <c r="I1141" i="1"/>
  <c r="I1140" i="1"/>
  <c r="I1139" i="1"/>
  <c r="I1138" i="1"/>
  <c r="I1137" i="1"/>
  <c r="I1135" i="1"/>
  <c r="I1133" i="1"/>
  <c r="I1132" i="1"/>
  <c r="I1131" i="1"/>
  <c r="I1130" i="1"/>
  <c r="I1127" i="1"/>
  <c r="I1125" i="1"/>
  <c r="I1123" i="1"/>
  <c r="I1120" i="1"/>
  <c r="I1117" i="1"/>
  <c r="I1112" i="1"/>
  <c r="I1111" i="1"/>
  <c r="I1110" i="1"/>
  <c r="I1107" i="1"/>
  <c r="I1103" i="1"/>
  <c r="I1102" i="1"/>
  <c r="I1101" i="1"/>
  <c r="I1100" i="1"/>
  <c r="I1098" i="1"/>
  <c r="I1097" i="1"/>
  <c r="I1095" i="1"/>
  <c r="I1093" i="1"/>
  <c r="I1092" i="1"/>
  <c r="I1090" i="1"/>
  <c r="I1086" i="1"/>
  <c r="I1085" i="1"/>
  <c r="I1084" i="1"/>
  <c r="I1082" i="1"/>
  <c r="I1079" i="1"/>
  <c r="I1078" i="1"/>
  <c r="I1077" i="1"/>
  <c r="I1076" i="1"/>
  <c r="I1074" i="1"/>
  <c r="I1072" i="1"/>
  <c r="I1071" i="1"/>
  <c r="I1069" i="1"/>
  <c r="I1068" i="1"/>
  <c r="I1067" i="1"/>
  <c r="I1066" i="1"/>
  <c r="I1062" i="1"/>
  <c r="I1061" i="1"/>
  <c r="I1060" i="1"/>
  <c r="I1059" i="1"/>
  <c r="I1058" i="1"/>
  <c r="I1057" i="1"/>
  <c r="I1056" i="1"/>
  <c r="I1053" i="1"/>
  <c r="I1052" i="1"/>
  <c r="I1051" i="1"/>
  <c r="I1049" i="1"/>
  <c r="I1046" i="1"/>
  <c r="I1042" i="1"/>
  <c r="I1041" i="1"/>
  <c r="I1040" i="1"/>
  <c r="I1037" i="1"/>
  <c r="I1036" i="1"/>
  <c r="I1033" i="1"/>
  <c r="I1032" i="1"/>
  <c r="I1030" i="1"/>
  <c r="I1028" i="1"/>
  <c r="I1027" i="1"/>
  <c r="I1026" i="1"/>
  <c r="I1018" i="1"/>
  <c r="I1017" i="1"/>
  <c r="I1016" i="1"/>
  <c r="I1014" i="1"/>
  <c r="I1011" i="1"/>
  <c r="I1010" i="1"/>
  <c r="I1006" i="1"/>
  <c r="I1005" i="1"/>
  <c r="I1002" i="1"/>
  <c r="I1001" i="1"/>
  <c r="I998" i="1"/>
  <c r="I996" i="1"/>
  <c r="I995" i="1"/>
  <c r="I991" i="1"/>
  <c r="I990" i="1"/>
  <c r="I988" i="1"/>
  <c r="I987" i="1"/>
  <c r="I986" i="1"/>
  <c r="I985" i="1"/>
  <c r="I983" i="1"/>
  <c r="I979" i="1"/>
  <c r="I978" i="1"/>
  <c r="I975" i="1"/>
  <c r="I974" i="1"/>
  <c r="I973" i="1"/>
  <c r="I972" i="1"/>
  <c r="I969" i="1"/>
  <c r="I968" i="1"/>
  <c r="I965" i="1"/>
  <c r="I964" i="1"/>
  <c r="I963" i="1"/>
  <c r="I962" i="1"/>
  <c r="I961" i="1"/>
  <c r="I960" i="1"/>
  <c r="I958" i="1"/>
  <c r="I955" i="1"/>
  <c r="I953" i="1"/>
  <c r="I951" i="1"/>
  <c r="I950" i="1"/>
  <c r="I947" i="1"/>
  <c r="I945" i="1"/>
  <c r="I943" i="1"/>
  <c r="I939" i="1"/>
  <c r="I936" i="1"/>
  <c r="I935" i="1"/>
  <c r="I932" i="1"/>
  <c r="I930" i="1"/>
  <c r="I929" i="1"/>
  <c r="I925" i="1"/>
  <c r="I922" i="1"/>
  <c r="I920" i="1"/>
  <c r="I917" i="1"/>
  <c r="I915" i="1"/>
  <c r="I914" i="1"/>
  <c r="I909" i="1"/>
  <c r="I907" i="1"/>
  <c r="I905" i="1"/>
  <c r="I904" i="1"/>
  <c r="I903" i="1"/>
  <c r="I902" i="1"/>
  <c r="I900" i="1"/>
  <c r="I899" i="1"/>
  <c r="I898" i="1"/>
  <c r="I897" i="1"/>
  <c r="I896" i="1"/>
  <c r="I893" i="1"/>
  <c r="I886" i="1"/>
  <c r="I883" i="1"/>
  <c r="I882" i="1"/>
  <c r="I879" i="1"/>
  <c r="I878" i="1"/>
  <c r="I875" i="1"/>
  <c r="I874" i="1"/>
  <c r="I871" i="1"/>
  <c r="I868" i="1"/>
  <c r="I867" i="1"/>
  <c r="I866" i="1"/>
  <c r="I865" i="1"/>
  <c r="I864" i="1"/>
  <c r="I859" i="1"/>
  <c r="I856" i="1"/>
  <c r="I850" i="1"/>
  <c r="I846" i="1"/>
  <c r="I843" i="1"/>
  <c r="I841" i="1"/>
  <c r="I840" i="1"/>
  <c r="I839" i="1"/>
  <c r="I835" i="1"/>
  <c r="I833" i="1"/>
  <c r="I832" i="1"/>
  <c r="I827" i="1"/>
  <c r="I826" i="1"/>
  <c r="I825" i="1"/>
  <c r="I821" i="1"/>
  <c r="I820" i="1"/>
  <c r="I817" i="1"/>
  <c r="I810" i="1"/>
  <c r="I807" i="1"/>
  <c r="I806" i="1"/>
  <c r="I804" i="1"/>
  <c r="I803" i="1"/>
  <c r="I801" i="1"/>
  <c r="I796" i="1"/>
  <c r="I795" i="1"/>
  <c r="I793" i="1"/>
  <c r="I792" i="1"/>
  <c r="I787" i="1"/>
  <c r="I784" i="1"/>
  <c r="I783" i="1"/>
  <c r="I781" i="1"/>
  <c r="I778" i="1"/>
  <c r="I776" i="1"/>
  <c r="I772" i="1"/>
  <c r="I768" i="1"/>
  <c r="I767" i="1"/>
  <c r="I766" i="1"/>
  <c r="I763" i="1"/>
  <c r="I759" i="1"/>
  <c r="I758" i="1"/>
  <c r="I757" i="1"/>
  <c r="I752" i="1"/>
  <c r="I748" i="1"/>
  <c r="I745" i="1"/>
  <c r="I742" i="1"/>
  <c r="I741" i="1"/>
  <c r="I738" i="1"/>
  <c r="I736" i="1"/>
  <c r="I733" i="1"/>
  <c r="I728" i="1"/>
  <c r="I727" i="1"/>
  <c r="I725" i="1"/>
  <c r="I724" i="1"/>
  <c r="I723" i="1"/>
  <c r="I714" i="1"/>
  <c r="I706" i="1"/>
  <c r="I704" i="1"/>
  <c r="I702" i="1"/>
  <c r="I688" i="1"/>
  <c r="I684" i="1"/>
  <c r="I683" i="1"/>
  <c r="I675" i="1"/>
  <c r="I673" i="1"/>
  <c r="I672" i="1"/>
  <c r="I669" i="1"/>
  <c r="I666" i="1"/>
  <c r="I663" i="1"/>
  <c r="I653" i="1"/>
  <c r="I651" i="1"/>
  <c r="I650" i="1"/>
  <c r="I648" i="1"/>
  <c r="I645" i="1"/>
  <c r="I638" i="1"/>
  <c r="I637" i="1"/>
  <c r="I634" i="1"/>
  <c r="I631" i="1"/>
  <c r="I627" i="1"/>
  <c r="I623" i="1"/>
  <c r="I621" i="1"/>
  <c r="I618" i="1"/>
  <c r="I613" i="1"/>
  <c r="I611" i="1"/>
  <c r="I610" i="1"/>
  <c r="I609" i="1"/>
  <c r="I608" i="1"/>
  <c r="I606" i="1"/>
  <c r="I603" i="1"/>
  <c r="I600" i="1"/>
  <c r="I597" i="1"/>
  <c r="I595" i="1"/>
  <c r="I591" i="1"/>
  <c r="I590" i="1"/>
  <c r="I587" i="1"/>
  <c r="I2003" i="1"/>
  <c r="I2002" i="1"/>
  <c r="C1027" i="7"/>
  <c r="D1027" i="7"/>
  <c r="C1031" i="7"/>
  <c r="D1031" i="7"/>
  <c r="C1035" i="7"/>
  <c r="N1035" i="7" s="1"/>
  <c r="D1035" i="7"/>
  <c r="C1039" i="7"/>
  <c r="K1039" i="7" s="1"/>
  <c r="L1039" i="7" s="1"/>
  <c r="D1039" i="7"/>
  <c r="C1043" i="7"/>
  <c r="D1043" i="7"/>
  <c r="C1047" i="7"/>
  <c r="D1047" i="7"/>
  <c r="C1051" i="7"/>
  <c r="D1051" i="7"/>
  <c r="C1055" i="7"/>
  <c r="D1055" i="7"/>
  <c r="C1059" i="7"/>
  <c r="D1059" i="7"/>
  <c r="C1063" i="7"/>
  <c r="D1063" i="7"/>
  <c r="C1067" i="7"/>
  <c r="K1067" i="7" s="1"/>
  <c r="L1067" i="7" s="1"/>
  <c r="D1067" i="7"/>
  <c r="C1071" i="7"/>
  <c r="D1071" i="7"/>
  <c r="C1075" i="7"/>
  <c r="D1075" i="7"/>
  <c r="C1079" i="7"/>
  <c r="D1079" i="7"/>
  <c r="C1083" i="7"/>
  <c r="D1083" i="7"/>
  <c r="C1087" i="7"/>
  <c r="D1087" i="7"/>
  <c r="C1091" i="7"/>
  <c r="D1091" i="7"/>
  <c r="C1095" i="7"/>
  <c r="D1095" i="7"/>
  <c r="C1099" i="7"/>
  <c r="O1099" i="7" s="1"/>
  <c r="D1099" i="7"/>
  <c r="C1103" i="7"/>
  <c r="D1103" i="7"/>
  <c r="O1104" i="7"/>
  <c r="K1104" i="7"/>
  <c r="L1104" i="7" s="1"/>
  <c r="C1107" i="7"/>
  <c r="D1107" i="7"/>
  <c r="C1111" i="7"/>
  <c r="D1111" i="7"/>
  <c r="D26" i="7"/>
  <c r="D29" i="7"/>
  <c r="D105" i="7"/>
  <c r="D107" i="7"/>
  <c r="D109" i="7"/>
  <c r="D111" i="7"/>
  <c r="D115" i="7"/>
  <c r="D117" i="7"/>
  <c r="D119" i="7"/>
  <c r="D121" i="7"/>
  <c r="D123" i="7"/>
  <c r="D127" i="7"/>
  <c r="D131" i="7"/>
  <c r="D133" i="7"/>
  <c r="D135" i="7"/>
  <c r="D139" i="7"/>
  <c r="D141" i="7"/>
  <c r="D145" i="7"/>
  <c r="D147" i="7"/>
  <c r="D149" i="7"/>
  <c r="D155" i="7"/>
  <c r="D157" i="7"/>
  <c r="D159" i="7"/>
  <c r="D161" i="7"/>
  <c r="D163" i="7"/>
  <c r="D167" i="7"/>
  <c r="D171" i="7"/>
  <c r="D173" i="7"/>
  <c r="D179" i="7"/>
  <c r="D181" i="7"/>
  <c r="D185" i="7"/>
  <c r="D187" i="7"/>
  <c r="D189" i="7"/>
  <c r="D191" i="7"/>
  <c r="D195" i="7"/>
  <c r="D199" i="7"/>
  <c r="D201" i="7"/>
  <c r="D203" i="7"/>
  <c r="K203" i="7" s="1"/>
  <c r="L203" i="7" s="1"/>
  <c r="D205" i="7"/>
  <c r="D211" i="7"/>
  <c r="D213" i="7"/>
  <c r="D219" i="7"/>
  <c r="D221" i="7"/>
  <c r="D223" i="7"/>
  <c r="D225" i="7"/>
  <c r="D227" i="7"/>
  <c r="D229" i="7"/>
  <c r="D231" i="7"/>
  <c r="D235" i="7"/>
  <c r="D239" i="7"/>
  <c r="D243" i="7"/>
  <c r="D245" i="7"/>
  <c r="D249" i="7"/>
  <c r="D251" i="7"/>
  <c r="D253" i="7"/>
  <c r="D255" i="7"/>
  <c r="D257" i="7"/>
  <c r="D259" i="7"/>
  <c r="D261" i="7"/>
  <c r="D263" i="7"/>
  <c r="D265" i="7"/>
  <c r="D267" i="7"/>
  <c r="D271" i="7"/>
  <c r="D275" i="7"/>
  <c r="D277" i="7"/>
  <c r="D279" i="7"/>
  <c r="D281" i="7"/>
  <c r="D283" i="7"/>
  <c r="D285" i="7"/>
  <c r="D287" i="7"/>
  <c r="D291" i="7"/>
  <c r="D293" i="7"/>
  <c r="D295" i="7"/>
  <c r="O295" i="7" s="1"/>
  <c r="D297" i="7"/>
  <c r="D299" i="7"/>
  <c r="D301" i="7"/>
  <c r="D303" i="7"/>
  <c r="D307" i="7"/>
  <c r="O307" i="7" s="1"/>
  <c r="D309" i="7"/>
  <c r="D311" i="7"/>
  <c r="D313" i="7"/>
  <c r="D315" i="7"/>
  <c r="D317" i="7"/>
  <c r="D319" i="7"/>
  <c r="D323" i="7"/>
  <c r="D325" i="7"/>
  <c r="D327" i="7"/>
  <c r="D329" i="7"/>
  <c r="D331" i="7"/>
  <c r="D333" i="7"/>
  <c r="D335" i="7"/>
  <c r="D339" i="7"/>
  <c r="D341" i="7"/>
  <c r="D343" i="7"/>
  <c r="D345" i="7"/>
  <c r="D347" i="7"/>
  <c r="D349" i="7"/>
  <c r="D355" i="7"/>
  <c r="D357" i="7"/>
  <c r="D359" i="7"/>
  <c r="D361" i="7"/>
  <c r="D363" i="7"/>
  <c r="D365" i="7"/>
  <c r="D367" i="7"/>
  <c r="D371" i="7"/>
  <c r="D373" i="7"/>
  <c r="D375" i="7"/>
  <c r="D377" i="7"/>
  <c r="D379" i="7"/>
  <c r="D381" i="7"/>
  <c r="D383" i="7"/>
  <c r="D387" i="7"/>
  <c r="D389" i="7"/>
  <c r="D391" i="7"/>
  <c r="D393" i="7"/>
  <c r="D395" i="7"/>
  <c r="D397" i="7"/>
  <c r="D399" i="7"/>
  <c r="D403" i="7"/>
  <c r="D405" i="7"/>
  <c r="D407" i="7"/>
  <c r="D409" i="7"/>
  <c r="D411" i="7"/>
  <c r="D413" i="7"/>
  <c r="D415" i="7"/>
  <c r="D423" i="7"/>
  <c r="D425" i="7"/>
  <c r="D427" i="7"/>
  <c r="D429" i="7"/>
  <c r="D439" i="7"/>
  <c r="D441" i="7"/>
  <c r="D443" i="7"/>
  <c r="D445" i="7"/>
  <c r="D455" i="7"/>
  <c r="D457" i="7"/>
  <c r="D459" i="7"/>
  <c r="D461" i="7"/>
  <c r="D471" i="7"/>
  <c r="D473" i="7"/>
  <c r="D475" i="7"/>
  <c r="D477" i="7"/>
  <c r="D489" i="7"/>
  <c r="D491" i="7"/>
  <c r="D493" i="7"/>
  <c r="D495" i="7"/>
  <c r="D505" i="7"/>
  <c r="D507" i="7"/>
  <c r="D509" i="7"/>
  <c r="D513" i="7"/>
  <c r="D523" i="7"/>
  <c r="D525" i="7"/>
  <c r="D527" i="7"/>
  <c r="D529" i="7"/>
  <c r="D539" i="7"/>
  <c r="D541" i="7"/>
  <c r="D543" i="7"/>
  <c r="D545" i="7"/>
  <c r="D555" i="7"/>
  <c r="D557" i="7"/>
  <c r="D561" i="7"/>
  <c r="D563" i="7"/>
  <c r="D573" i="7"/>
  <c r="D575" i="7"/>
  <c r="D577" i="7"/>
  <c r="D583" i="7"/>
  <c r="N583" i="7" s="1"/>
  <c r="D585" i="7"/>
  <c r="D587" i="7"/>
  <c r="K587" i="7" s="1"/>
  <c r="L587" i="7" s="1"/>
  <c r="D589" i="7"/>
  <c r="D593" i="7"/>
  <c r="D595" i="7"/>
  <c r="D597" i="7"/>
  <c r="D599" i="7"/>
  <c r="N599" i="7" s="1"/>
  <c r="D601" i="7"/>
  <c r="N601" i="7" s="1"/>
  <c r="D603" i="7"/>
  <c r="K603" i="7" s="1"/>
  <c r="L603" i="7" s="1"/>
  <c r="D605" i="7"/>
  <c r="D609" i="7"/>
  <c r="D611" i="7"/>
  <c r="O611" i="7" s="1"/>
  <c r="D613" i="7"/>
  <c r="N613" i="7" s="1"/>
  <c r="D615" i="7"/>
  <c r="D617" i="7"/>
  <c r="D619" i="7"/>
  <c r="N619" i="7" s="1"/>
  <c r="D621" i="7"/>
  <c r="D623" i="7"/>
  <c r="D625" i="7"/>
  <c r="K625" i="7" s="1"/>
  <c r="L625" i="7" s="1"/>
  <c r="D627" i="7"/>
  <c r="D629" i="7"/>
  <c r="D631" i="7"/>
  <c r="D633" i="7"/>
  <c r="N633" i="7" s="1"/>
  <c r="D635" i="7"/>
  <c r="D637" i="7"/>
  <c r="K637" i="7" s="1"/>
  <c r="L637" i="7" s="1"/>
  <c r="D639" i="7"/>
  <c r="D641" i="7"/>
  <c r="D643" i="7"/>
  <c r="O643" i="7" s="1"/>
  <c r="D645" i="7"/>
  <c r="D647" i="7"/>
  <c r="N647" i="7" s="1"/>
  <c r="D649" i="7"/>
  <c r="N649" i="7" s="1"/>
  <c r="D651" i="7"/>
  <c r="O651" i="7" s="1"/>
  <c r="D653" i="7"/>
  <c r="D655" i="7"/>
  <c r="O655" i="7" s="1"/>
  <c r="D657" i="7"/>
  <c r="D659" i="7"/>
  <c r="D661" i="7"/>
  <c r="D663" i="7"/>
  <c r="D665" i="7"/>
  <c r="N665" i="7" s="1"/>
  <c r="D667" i="7"/>
  <c r="D669" i="7"/>
  <c r="N669" i="7" s="1"/>
  <c r="D671" i="7"/>
  <c r="N671" i="7" s="1"/>
  <c r="D673" i="7"/>
  <c r="D675" i="7"/>
  <c r="D677" i="7"/>
  <c r="K677" i="7" s="1"/>
  <c r="L677" i="7" s="1"/>
  <c r="D679" i="7"/>
  <c r="D681" i="7"/>
  <c r="D683" i="7"/>
  <c r="O683" i="7" s="1"/>
  <c r="D685" i="7"/>
  <c r="D687" i="7"/>
  <c r="D689" i="7"/>
  <c r="O689" i="7" s="1"/>
  <c r="D691" i="7"/>
  <c r="D693" i="7"/>
  <c r="N693" i="7" s="1"/>
  <c r="D695" i="7"/>
  <c r="D697" i="7"/>
  <c r="K697" i="7" s="1"/>
  <c r="L697" i="7" s="1"/>
  <c r="D699" i="7"/>
  <c r="D701" i="7"/>
  <c r="D703" i="7"/>
  <c r="D705" i="7"/>
  <c r="D707" i="7"/>
  <c r="N707" i="7" s="1"/>
  <c r="D709" i="7"/>
  <c r="D711" i="7"/>
  <c r="N711" i="7" s="1"/>
  <c r="D713" i="7"/>
  <c r="D715" i="7"/>
  <c r="D717" i="7"/>
  <c r="K717" i="7" s="1"/>
  <c r="L717" i="7" s="1"/>
  <c r="D719" i="7"/>
  <c r="N719" i="7" s="1"/>
  <c r="D721" i="7"/>
  <c r="N721" i="7" s="1"/>
  <c r="D723" i="7"/>
  <c r="D725" i="7"/>
  <c r="N725" i="7" s="1"/>
  <c r="D727" i="7"/>
  <c r="D729" i="7"/>
  <c r="D731" i="7"/>
  <c r="K731" i="7" s="1"/>
  <c r="L731" i="7" s="1"/>
  <c r="D733" i="7"/>
  <c r="D735" i="7"/>
  <c r="D737" i="7"/>
  <c r="D739" i="7"/>
  <c r="N739" i="7" s="1"/>
  <c r="D741" i="7"/>
  <c r="D743" i="7"/>
  <c r="D745" i="7"/>
  <c r="D747" i="7"/>
  <c r="D749" i="7"/>
  <c r="D751" i="7"/>
  <c r="D753" i="7"/>
  <c r="D755" i="7"/>
  <c r="D757" i="7"/>
  <c r="D759" i="7"/>
  <c r="N759" i="7" s="1"/>
  <c r="D761" i="7"/>
  <c r="D763" i="7"/>
  <c r="D765" i="7"/>
  <c r="D767" i="7"/>
  <c r="O767" i="7" s="1"/>
  <c r="D769" i="7"/>
  <c r="D771" i="7"/>
  <c r="D773" i="7"/>
  <c r="N773" i="7" s="1"/>
  <c r="D775" i="7"/>
  <c r="D777" i="7"/>
  <c r="D779" i="7"/>
  <c r="N779" i="7" s="1"/>
  <c r="D781" i="7"/>
  <c r="D783" i="7"/>
  <c r="D785" i="7"/>
  <c r="D787" i="7"/>
  <c r="D789" i="7"/>
  <c r="D791" i="7"/>
  <c r="D793" i="7"/>
  <c r="O793" i="7" s="1"/>
  <c r="D795" i="7"/>
  <c r="K795" i="7" s="1"/>
  <c r="L795" i="7" s="1"/>
  <c r="D797" i="7"/>
  <c r="D799" i="7"/>
  <c r="D801" i="7"/>
  <c r="D803" i="7"/>
  <c r="D805" i="7"/>
  <c r="D807" i="7"/>
  <c r="D809" i="7"/>
  <c r="D811" i="7"/>
  <c r="O811" i="7" s="1"/>
  <c r="D813" i="7"/>
  <c r="N813" i="7" s="1"/>
  <c r="D815" i="7"/>
  <c r="D817" i="7"/>
  <c r="D819" i="7"/>
  <c r="D821" i="7"/>
  <c r="D823" i="7"/>
  <c r="D825" i="7"/>
  <c r="D827" i="7"/>
  <c r="N827" i="7" s="1"/>
  <c r="D829" i="7"/>
  <c r="D831" i="7"/>
  <c r="D833" i="7"/>
  <c r="D835" i="7"/>
  <c r="N835" i="7" s="1"/>
  <c r="D837" i="7"/>
  <c r="D839" i="7"/>
  <c r="D841" i="7"/>
  <c r="D843" i="7"/>
  <c r="D845" i="7"/>
  <c r="D847" i="7"/>
  <c r="D849" i="7"/>
  <c r="D851" i="7"/>
  <c r="D853" i="7"/>
  <c r="D855" i="7"/>
  <c r="D857" i="7"/>
  <c r="D859" i="7"/>
  <c r="D861" i="7"/>
  <c r="D863" i="7"/>
  <c r="D865" i="7"/>
  <c r="D867" i="7"/>
  <c r="D869" i="7"/>
  <c r="D871" i="7"/>
  <c r="D873" i="7"/>
  <c r="N873" i="7" s="1"/>
  <c r="D875" i="7"/>
  <c r="D877" i="7"/>
  <c r="D879" i="7"/>
  <c r="D881" i="7"/>
  <c r="K881" i="7" s="1"/>
  <c r="L881" i="7" s="1"/>
  <c r="D883" i="7"/>
  <c r="K883" i="7" s="1"/>
  <c r="L883" i="7" s="1"/>
  <c r="D885" i="7"/>
  <c r="D887" i="7"/>
  <c r="D889" i="7"/>
  <c r="D891" i="7"/>
  <c r="N891" i="7" s="1"/>
  <c r="D893" i="7"/>
  <c r="D895" i="7"/>
  <c r="D897" i="7"/>
  <c r="D899" i="7"/>
  <c r="K899" i="7" s="1"/>
  <c r="L899" i="7" s="1"/>
  <c r="D901" i="7"/>
  <c r="D903" i="7"/>
  <c r="D905" i="7"/>
  <c r="N905" i="7" s="1"/>
  <c r="D907" i="7"/>
  <c r="D909" i="7"/>
  <c r="D911" i="7"/>
  <c r="D913" i="7"/>
  <c r="N913" i="7" s="1"/>
  <c r="D915" i="7"/>
  <c r="O915" i="7" s="1"/>
  <c r="D917" i="7"/>
  <c r="D919" i="7"/>
  <c r="D921" i="7"/>
  <c r="D923" i="7"/>
  <c r="D925" i="7"/>
  <c r="K925" i="7" s="1"/>
  <c r="L925" i="7" s="1"/>
  <c r="D927" i="7"/>
  <c r="D929" i="7"/>
  <c r="D931" i="7"/>
  <c r="N931" i="7" s="1"/>
  <c r="D933" i="7"/>
  <c r="D935" i="7"/>
  <c r="D937" i="7"/>
  <c r="D939" i="7"/>
  <c r="D941" i="7"/>
  <c r="O941" i="7" s="1"/>
  <c r="D943" i="7"/>
  <c r="D945" i="7"/>
  <c r="N945" i="7" s="1"/>
  <c r="D947" i="7"/>
  <c r="D949" i="7"/>
  <c r="D951" i="7"/>
  <c r="D953" i="7"/>
  <c r="D955" i="7"/>
  <c r="D957" i="7"/>
  <c r="D959" i="7"/>
  <c r="D961" i="7"/>
  <c r="D963" i="7"/>
  <c r="D965" i="7"/>
  <c r="O965" i="7" s="1"/>
  <c r="D967" i="7"/>
  <c r="D969" i="7"/>
  <c r="D971" i="7"/>
  <c r="D973" i="7"/>
  <c r="D975" i="7"/>
  <c r="D977" i="7"/>
  <c r="O977" i="7" s="1"/>
  <c r="D979" i="7"/>
  <c r="D981" i="7"/>
  <c r="N981" i="7" s="1"/>
  <c r="D983" i="7"/>
  <c r="D985" i="7"/>
  <c r="D987" i="7"/>
  <c r="K987" i="7" s="1"/>
  <c r="L987" i="7" s="1"/>
  <c r="D989" i="7"/>
  <c r="K989" i="7" s="1"/>
  <c r="L989" i="7" s="1"/>
  <c r="D991" i="7"/>
  <c r="D993" i="7"/>
  <c r="D995" i="7"/>
  <c r="N995" i="7" s="1"/>
  <c r="D997" i="7"/>
  <c r="D999" i="7"/>
  <c r="D1001" i="7"/>
  <c r="O1001" i="7" s="1"/>
  <c r="D1003" i="7"/>
  <c r="O1003" i="7" s="1"/>
  <c r="D1005" i="7"/>
  <c r="D1007" i="7"/>
  <c r="O1007" i="7" s="1"/>
  <c r="D1009" i="7"/>
  <c r="D1011" i="7"/>
  <c r="D1013" i="7"/>
  <c r="D1015" i="7"/>
  <c r="D1017" i="7"/>
  <c r="D1019" i="7"/>
  <c r="D1021" i="7"/>
  <c r="D1023" i="7"/>
  <c r="C1025" i="7"/>
  <c r="D1025" i="7"/>
  <c r="C1029" i="7"/>
  <c r="D1029" i="7"/>
  <c r="C1033" i="7"/>
  <c r="D1033" i="7"/>
  <c r="K1033" i="7" s="1"/>
  <c r="L1033" i="7" s="1"/>
  <c r="C1037" i="7"/>
  <c r="D1037" i="7"/>
  <c r="C1041" i="7"/>
  <c r="D1041" i="7"/>
  <c r="C1045" i="7"/>
  <c r="D1045" i="7"/>
  <c r="C1049" i="7"/>
  <c r="D1049" i="7"/>
  <c r="C1053" i="7"/>
  <c r="D1053" i="7"/>
  <c r="C1057" i="7"/>
  <c r="D1057" i="7"/>
  <c r="C1061" i="7"/>
  <c r="D1061" i="7"/>
  <c r="C1065" i="7"/>
  <c r="D1065" i="7"/>
  <c r="C1069" i="7"/>
  <c r="D1069" i="7"/>
  <c r="C1073" i="7"/>
  <c r="D1073" i="7"/>
  <c r="C1077" i="7"/>
  <c r="D1077" i="7"/>
  <c r="C1081" i="7"/>
  <c r="D1081" i="7"/>
  <c r="C1085" i="7"/>
  <c r="D1085" i="7"/>
  <c r="C1089" i="7"/>
  <c r="D1089" i="7"/>
  <c r="C1093" i="7"/>
  <c r="D1093" i="7"/>
  <c r="C1097" i="7"/>
  <c r="D1097" i="7"/>
  <c r="C1101" i="7"/>
  <c r="D1101" i="7"/>
  <c r="C1105" i="7"/>
  <c r="D1105" i="7"/>
  <c r="C1109" i="7"/>
  <c r="D1109" i="7"/>
  <c r="C1113" i="7"/>
  <c r="D1113" i="7"/>
  <c r="C1210" i="7"/>
  <c r="D1210" i="7"/>
  <c r="O1211" i="7"/>
  <c r="C1214" i="7"/>
  <c r="D1214" i="7"/>
  <c r="C1218" i="7"/>
  <c r="D1218" i="7"/>
  <c r="C1222" i="7"/>
  <c r="D1222" i="7"/>
  <c r="O1222" i="7" s="1"/>
  <c r="C1226" i="7"/>
  <c r="D1226" i="7"/>
  <c r="C1230" i="7"/>
  <c r="D1230" i="7"/>
  <c r="C1234" i="7"/>
  <c r="D1234" i="7"/>
  <c r="C1238" i="7"/>
  <c r="D1238" i="7"/>
  <c r="N1238" i="7" s="1"/>
  <c r="C1242" i="7"/>
  <c r="D1242" i="7"/>
  <c r="C1246" i="7"/>
  <c r="D1246" i="7"/>
  <c r="C1250" i="7"/>
  <c r="D1250" i="7"/>
  <c r="C1254" i="7"/>
  <c r="D1254" i="7"/>
  <c r="C1258" i="7"/>
  <c r="D1258" i="7"/>
  <c r="K1259" i="7"/>
  <c r="L1259" i="7" s="1"/>
  <c r="C1266" i="7"/>
  <c r="D1266" i="7"/>
  <c r="O1267" i="7"/>
  <c r="K1267" i="7"/>
  <c r="L1267" i="7" s="1"/>
  <c r="C1270" i="7"/>
  <c r="D1270" i="7"/>
  <c r="C1278" i="7"/>
  <c r="D1278" i="7"/>
  <c r="C1282" i="7"/>
  <c r="D1282" i="7"/>
  <c r="C1286" i="7"/>
  <c r="D1286" i="7"/>
  <c r="K1287" i="7"/>
  <c r="L1287" i="7" s="1"/>
  <c r="C1290" i="7"/>
  <c r="D1290" i="7"/>
  <c r="C1294" i="7"/>
  <c r="D1294" i="7"/>
  <c r="K1294" i="7" s="1"/>
  <c r="L1294" i="7" s="1"/>
  <c r="C1298" i="7"/>
  <c r="D1298" i="7"/>
  <c r="C1302" i="7"/>
  <c r="D1302" i="7"/>
  <c r="O1302" i="7" s="1"/>
  <c r="C1306" i="7"/>
  <c r="D1306" i="7"/>
  <c r="C1310" i="7"/>
  <c r="D1310" i="7"/>
  <c r="C1314" i="7"/>
  <c r="D1314" i="7"/>
  <c r="C1322" i="7"/>
  <c r="D1322" i="7"/>
  <c r="C1330" i="7"/>
  <c r="D1330" i="7"/>
  <c r="C1334" i="7"/>
  <c r="D1334" i="7"/>
  <c r="C1338" i="7"/>
  <c r="O1338" i="7" s="1"/>
  <c r="D1338" i="7"/>
  <c r="C1342" i="7"/>
  <c r="D1342" i="7"/>
  <c r="N1342" i="7" s="1"/>
  <c r="C1346" i="7"/>
  <c r="D1346" i="7"/>
  <c r="C1350" i="7"/>
  <c r="D1350" i="7"/>
  <c r="O1350" i="7" s="1"/>
  <c r="C1354" i="7"/>
  <c r="D1354" i="7"/>
  <c r="C1358" i="7"/>
  <c r="D1358" i="7"/>
  <c r="C1362" i="7"/>
  <c r="D1362" i="7"/>
  <c r="C1366" i="7"/>
  <c r="D1366" i="7"/>
  <c r="N1366" i="7" s="1"/>
  <c r="O1367" i="7"/>
  <c r="C1370" i="7"/>
  <c r="N1370" i="7" s="1"/>
  <c r="D1370" i="7"/>
  <c r="C1374" i="7"/>
  <c r="D1374" i="7"/>
  <c r="C1378" i="7"/>
  <c r="D1378" i="7"/>
  <c r="C1382" i="7"/>
  <c r="O1382" i="7" s="1"/>
  <c r="D1382" i="7"/>
  <c r="C1208" i="7"/>
  <c r="O1208" i="7" s="1"/>
  <c r="D1208" i="7"/>
  <c r="C1212" i="7"/>
  <c r="D1212" i="7"/>
  <c r="C1216" i="7"/>
  <c r="D1216" i="7"/>
  <c r="C1220" i="7"/>
  <c r="O1220" i="7" s="1"/>
  <c r="D1220" i="7"/>
  <c r="C1224" i="7"/>
  <c r="D1224" i="7"/>
  <c r="C1228" i="7"/>
  <c r="D1228" i="7"/>
  <c r="C1232" i="7"/>
  <c r="D1232" i="7"/>
  <c r="C1236" i="7"/>
  <c r="O1236" i="7" s="1"/>
  <c r="D1236" i="7"/>
  <c r="C1240" i="7"/>
  <c r="D1240" i="7"/>
  <c r="C1244" i="7"/>
  <c r="D1244" i="7"/>
  <c r="C1248" i="7"/>
  <c r="D1248" i="7"/>
  <c r="C1252" i="7"/>
  <c r="N1252" i="7" s="1"/>
  <c r="D1252" i="7"/>
  <c r="K1253" i="7"/>
  <c r="L1253" i="7" s="1"/>
  <c r="C1256" i="7"/>
  <c r="O1256" i="7" s="1"/>
  <c r="D1256" i="7"/>
  <c r="C1260" i="7"/>
  <c r="D1260" i="7"/>
  <c r="C1264" i="7"/>
  <c r="D1264" i="7"/>
  <c r="O1264" i="7" s="1"/>
  <c r="C1268" i="7"/>
  <c r="N1268" i="7" s="1"/>
  <c r="D1268" i="7"/>
  <c r="C1272" i="7"/>
  <c r="N1272" i="7" s="1"/>
  <c r="D1272" i="7"/>
  <c r="C1276" i="7"/>
  <c r="D1276" i="7"/>
  <c r="O1277" i="7"/>
  <c r="C1280" i="7"/>
  <c r="K1280" i="7" s="1"/>
  <c r="L1280" i="7" s="1"/>
  <c r="D1280" i="7"/>
  <c r="C1284" i="7"/>
  <c r="D1284" i="7"/>
  <c r="C1288" i="7"/>
  <c r="D1288" i="7"/>
  <c r="C1292" i="7"/>
  <c r="D1292" i="7"/>
  <c r="C1296" i="7"/>
  <c r="K1296" i="7" s="1"/>
  <c r="L1296" i="7" s="1"/>
  <c r="D1296" i="7"/>
  <c r="C1300" i="7"/>
  <c r="D1300" i="7"/>
  <c r="C1304" i="7"/>
  <c r="D1304" i="7"/>
  <c r="C1308" i="7"/>
  <c r="D1308" i="7"/>
  <c r="C1312" i="7"/>
  <c r="D1312" i="7"/>
  <c r="C1316" i="7"/>
  <c r="D1316" i="7"/>
  <c r="K1316" i="7" s="1"/>
  <c r="L1316" i="7" s="1"/>
  <c r="O1317" i="7"/>
  <c r="C1320" i="7"/>
  <c r="D1320" i="7"/>
  <c r="C1324" i="7"/>
  <c r="D1324" i="7"/>
  <c r="K1324" i="7" s="1"/>
  <c r="L1324" i="7" s="1"/>
  <c r="C1328" i="7"/>
  <c r="D1328" i="7"/>
  <c r="C1332" i="7"/>
  <c r="D1332" i="7"/>
  <c r="C1336" i="7"/>
  <c r="D1336" i="7"/>
  <c r="C1340" i="7"/>
  <c r="D1340" i="7"/>
  <c r="K1340" i="7" s="1"/>
  <c r="L1340" i="7" s="1"/>
  <c r="C1344" i="7"/>
  <c r="D1344" i="7"/>
  <c r="C1348" i="7"/>
  <c r="D1348" i="7"/>
  <c r="C1352" i="7"/>
  <c r="D1352" i="7"/>
  <c r="C1356" i="7"/>
  <c r="D1356" i="7"/>
  <c r="C1360" i="7"/>
  <c r="D1360" i="7"/>
  <c r="C1364" i="7"/>
  <c r="D1364" i="7"/>
  <c r="C1368" i="7"/>
  <c r="D1368" i="7"/>
  <c r="C1372" i="7"/>
  <c r="D1372" i="7"/>
  <c r="C1376" i="7"/>
  <c r="D1376" i="7"/>
  <c r="K1377" i="7"/>
  <c r="L1377" i="7" s="1"/>
  <c r="C1380" i="7"/>
  <c r="D1380" i="7"/>
  <c r="C1384" i="7"/>
  <c r="D1384" i="7"/>
  <c r="K1114" i="7"/>
  <c r="L1114" i="7" s="1"/>
  <c r="D1115" i="7"/>
  <c r="D1117" i="7"/>
  <c r="D1119" i="7"/>
  <c r="K1119" i="7" s="1"/>
  <c r="L1119" i="7" s="1"/>
  <c r="D1121" i="7"/>
  <c r="D1123" i="7"/>
  <c r="D1125" i="7"/>
  <c r="K1125" i="7" s="1"/>
  <c r="K1126" i="7"/>
  <c r="L1126" i="7" s="1"/>
  <c r="D1127" i="7"/>
  <c r="O1127" i="7" s="1"/>
  <c r="D1129" i="7"/>
  <c r="O1129" i="7" s="1"/>
  <c r="D1131" i="7"/>
  <c r="D1133" i="7"/>
  <c r="D1135" i="7"/>
  <c r="D1137" i="7"/>
  <c r="D1139" i="7"/>
  <c r="D1141" i="7"/>
  <c r="D1143" i="7"/>
  <c r="D1145" i="7"/>
  <c r="D1147" i="7"/>
  <c r="D1149" i="7"/>
  <c r="K1149" i="7" s="1"/>
  <c r="L1149" i="7" s="1"/>
  <c r="D1151" i="7"/>
  <c r="K1152" i="7"/>
  <c r="L1152" i="7" s="1"/>
  <c r="D1153" i="7"/>
  <c r="K1153" i="7" s="1"/>
  <c r="L1153" i="7" s="1"/>
  <c r="D1155" i="7"/>
  <c r="N1155" i="7" s="1"/>
  <c r="D1157" i="7"/>
  <c r="D1159" i="7"/>
  <c r="D1161" i="7"/>
  <c r="D1163" i="7"/>
  <c r="O1163" i="7" s="1"/>
  <c r="D1165" i="7"/>
  <c r="D1167" i="7"/>
  <c r="K1168" i="7"/>
  <c r="L1168" i="7" s="1"/>
  <c r="D1169" i="7"/>
  <c r="D1171" i="7"/>
  <c r="N1171" i="7" s="1"/>
  <c r="D1173" i="7"/>
  <c r="N1173" i="7" s="1"/>
  <c r="D1175" i="7"/>
  <c r="D1177" i="7"/>
  <c r="O1177" i="7" s="1"/>
  <c r="D1179" i="7"/>
  <c r="D1181" i="7"/>
  <c r="N1181" i="7" s="1"/>
  <c r="D1183" i="7"/>
  <c r="N1183" i="7" s="1"/>
  <c r="D1185" i="7"/>
  <c r="D1187" i="7"/>
  <c r="D1189" i="7"/>
  <c r="K1189" i="7" s="1"/>
  <c r="N1189" i="7"/>
  <c r="D1191" i="7"/>
  <c r="N1191" i="7" s="1"/>
  <c r="M1191" i="7" s="1"/>
  <c r="K1192" i="7"/>
  <c r="L1192" i="7" s="1"/>
  <c r="D1193" i="7"/>
  <c r="D1195" i="7"/>
  <c r="D1197" i="7"/>
  <c r="D1199" i="7"/>
  <c r="N1199" i="7" s="1"/>
  <c r="D1201" i="7"/>
  <c r="D1203" i="7"/>
  <c r="D1205" i="7"/>
  <c r="B1206" i="7"/>
  <c r="B1210" i="7"/>
  <c r="B1214" i="7"/>
  <c r="B1218" i="7"/>
  <c r="B1222" i="7"/>
  <c r="B1226" i="7"/>
  <c r="B1230" i="7"/>
  <c r="B1234" i="7"/>
  <c r="B1238" i="7"/>
  <c r="B1242" i="7"/>
  <c r="B1246" i="7"/>
  <c r="N1247" i="7"/>
  <c r="B1250" i="7"/>
  <c r="B1254" i="7"/>
  <c r="B1258" i="7"/>
  <c r="B1266" i="7"/>
  <c r="O1266" i="7" s="1"/>
  <c r="N1267" i="7"/>
  <c r="B1270" i="7"/>
  <c r="B1278" i="7"/>
  <c r="B1282" i="7"/>
  <c r="B1286" i="7"/>
  <c r="B1290" i="7"/>
  <c r="O1290" i="7" s="1"/>
  <c r="B1294" i="7"/>
  <c r="B1298" i="7"/>
  <c r="B1302" i="7"/>
  <c r="B1306" i="7"/>
  <c r="B1310" i="7"/>
  <c r="B1314" i="7"/>
  <c r="B1322" i="7"/>
  <c r="B1330" i="7"/>
  <c r="N1331" i="7"/>
  <c r="B1334" i="7"/>
  <c r="B1338" i="7"/>
  <c r="B1342" i="7"/>
  <c r="B1346" i="7"/>
  <c r="B1350" i="7"/>
  <c r="B1354" i="7"/>
  <c r="B1358" i="7"/>
  <c r="B1362" i="7"/>
  <c r="B1366" i="7"/>
  <c r="N1367" i="7"/>
  <c r="B1370" i="7"/>
  <c r="B1374" i="7"/>
  <c r="B1378" i="7"/>
  <c r="B1382" i="7"/>
  <c r="C1694" i="7"/>
  <c r="D1694" i="7"/>
  <c r="C1698" i="7"/>
  <c r="D1698" i="7"/>
  <c r="C1702" i="7"/>
  <c r="D1702" i="7"/>
  <c r="K1703" i="7"/>
  <c r="L1703" i="7" s="1"/>
  <c r="C1706" i="7"/>
  <c r="D1706" i="7"/>
  <c r="O1706" i="7" s="1"/>
  <c r="C1710" i="7"/>
  <c r="D1710" i="7"/>
  <c r="C1714" i="7"/>
  <c r="D1714" i="7"/>
  <c r="O1714" i="7" s="1"/>
  <c r="C1718" i="7"/>
  <c r="D1718" i="7"/>
  <c r="O1719" i="7"/>
  <c r="C1722" i="7"/>
  <c r="N1722" i="7" s="1"/>
  <c r="D1722" i="7"/>
  <c r="C1726" i="7"/>
  <c r="D1726" i="7"/>
  <c r="C1730" i="7"/>
  <c r="D1730" i="7"/>
  <c r="C1734" i="7"/>
  <c r="K1734" i="7" s="1"/>
  <c r="L1734" i="7" s="1"/>
  <c r="D1734" i="7"/>
  <c r="C1738" i="7"/>
  <c r="D1738" i="7"/>
  <c r="C1742" i="7"/>
  <c r="D1742" i="7"/>
  <c r="C1746" i="7"/>
  <c r="D1746" i="7"/>
  <c r="C1750" i="7"/>
  <c r="O1750" i="7" s="1"/>
  <c r="D1750" i="7"/>
  <c r="C1754" i="7"/>
  <c r="K1754" i="7" s="1"/>
  <c r="L1754" i="7" s="1"/>
  <c r="D1754" i="7"/>
  <c r="C1758" i="7"/>
  <c r="D1758" i="7"/>
  <c r="C1762" i="7"/>
  <c r="D1762" i="7"/>
  <c r="K1762" i="7" s="1"/>
  <c r="L1762" i="7" s="1"/>
  <c r="O1763" i="7"/>
  <c r="K1763" i="7"/>
  <c r="L1763" i="7" s="1"/>
  <c r="C1766" i="7"/>
  <c r="K1766" i="7" s="1"/>
  <c r="L1766" i="7" s="1"/>
  <c r="D1766" i="7"/>
  <c r="C1770" i="7"/>
  <c r="D1770" i="7"/>
  <c r="C1774" i="7"/>
  <c r="D1774" i="7"/>
  <c r="C1778" i="7"/>
  <c r="N1778" i="7" s="1"/>
  <c r="D1778" i="7"/>
  <c r="C1782" i="7"/>
  <c r="D1782" i="7"/>
  <c r="C1786" i="7"/>
  <c r="D1786" i="7"/>
  <c r="C1790" i="7"/>
  <c r="D1790" i="7"/>
  <c r="C1794" i="7"/>
  <c r="D1794" i="7"/>
  <c r="C1798" i="7"/>
  <c r="D1798" i="7"/>
  <c r="C1802" i="7"/>
  <c r="D1802" i="7"/>
  <c r="C1806" i="7"/>
  <c r="D1806" i="7"/>
  <c r="O1806" i="7" s="1"/>
  <c r="C1810" i="7"/>
  <c r="K1810" i="7" s="1"/>
  <c r="L1810" i="7" s="1"/>
  <c r="D1810" i="7"/>
  <c r="C1814" i="7"/>
  <c r="D1814" i="7"/>
  <c r="C1818" i="7"/>
  <c r="D1818" i="7"/>
  <c r="O1819" i="7"/>
  <c r="C1822" i="7"/>
  <c r="D1822" i="7"/>
  <c r="O1822" i="7" s="1"/>
  <c r="C1826" i="7"/>
  <c r="D1826" i="7"/>
  <c r="K1826" i="7" s="1"/>
  <c r="L1826" i="7" s="1"/>
  <c r="C1830" i="7"/>
  <c r="K1830" i="7" s="1"/>
  <c r="L1830" i="7" s="1"/>
  <c r="D1830" i="7"/>
  <c r="C1834" i="7"/>
  <c r="D1834" i="7"/>
  <c r="C1842" i="7"/>
  <c r="D1842" i="7"/>
  <c r="O1842" i="7" s="1"/>
  <c r="O1843" i="7"/>
  <c r="C1846" i="7"/>
  <c r="K1846" i="7" s="1"/>
  <c r="L1846" i="7" s="1"/>
  <c r="D1846" i="7"/>
  <c r="K1847" i="7"/>
  <c r="L1847" i="7" s="1"/>
  <c r="D1386" i="7"/>
  <c r="D1388" i="7"/>
  <c r="D1390" i="7"/>
  <c r="D1392" i="7"/>
  <c r="K1392" i="7" s="1"/>
  <c r="L1392" i="7" s="1"/>
  <c r="D1394" i="7"/>
  <c r="D1396" i="7"/>
  <c r="D1398" i="7"/>
  <c r="D1400" i="7"/>
  <c r="D1402" i="7"/>
  <c r="D1404" i="7"/>
  <c r="D1408" i="7"/>
  <c r="N1408" i="7" s="1"/>
  <c r="D1410" i="7"/>
  <c r="K1410" i="7" s="1"/>
  <c r="L1410" i="7" s="1"/>
  <c r="D1412" i="7"/>
  <c r="D1414" i="7"/>
  <c r="D1416" i="7"/>
  <c r="D1418" i="7"/>
  <c r="D1420" i="7"/>
  <c r="K1420" i="7" s="1"/>
  <c r="L1420" i="7" s="1"/>
  <c r="D1422" i="7"/>
  <c r="D1424" i="7"/>
  <c r="D1426" i="7"/>
  <c r="K1426" i="7" s="1"/>
  <c r="L1426" i="7" s="1"/>
  <c r="D1428" i="7"/>
  <c r="D1430" i="7"/>
  <c r="K1430" i="7" s="1"/>
  <c r="L1430" i="7" s="1"/>
  <c r="D1432" i="7"/>
  <c r="K1432" i="7" s="1"/>
  <c r="L1432" i="7" s="1"/>
  <c r="K1433" i="7"/>
  <c r="L1433" i="7" s="1"/>
  <c r="D1434" i="7"/>
  <c r="D1436" i="7"/>
  <c r="O1436" i="7" s="1"/>
  <c r="D1438" i="7"/>
  <c r="K1439" i="7"/>
  <c r="L1439" i="7" s="1"/>
  <c r="D1440" i="7"/>
  <c r="K1440" i="7" s="1"/>
  <c r="L1440" i="7" s="1"/>
  <c r="D1442" i="7"/>
  <c r="D1444" i="7"/>
  <c r="O1444" i="7" s="1"/>
  <c r="D1446" i="7"/>
  <c r="N1446" i="7" s="1"/>
  <c r="K1447" i="7"/>
  <c r="L1447" i="7" s="1"/>
  <c r="D1448" i="7"/>
  <c r="K1448" i="7" s="1"/>
  <c r="L1448" i="7" s="1"/>
  <c r="D1450" i="7"/>
  <c r="O1450" i="7" s="1"/>
  <c r="D1452" i="7"/>
  <c r="D1454" i="7"/>
  <c r="D1456" i="7"/>
  <c r="D1458" i="7"/>
  <c r="K1458" i="7" s="1"/>
  <c r="L1458" i="7" s="1"/>
  <c r="D1460" i="7"/>
  <c r="K1461" i="7"/>
  <c r="L1461" i="7" s="1"/>
  <c r="K1463" i="7"/>
  <c r="L1463" i="7" s="1"/>
  <c r="D1464" i="7"/>
  <c r="D1466" i="7"/>
  <c r="D1468" i="7"/>
  <c r="D1470" i="7"/>
  <c r="K1471" i="7"/>
  <c r="L1471" i="7" s="1"/>
  <c r="D1472" i="7"/>
  <c r="D1474" i="7"/>
  <c r="K1474" i="7" s="1"/>
  <c r="L1474" i="7" s="1"/>
  <c r="D1476" i="7"/>
  <c r="D1478" i="7"/>
  <c r="K1478" i="7" s="1"/>
  <c r="L1478" i="7" s="1"/>
  <c r="D1480" i="7"/>
  <c r="O1480" i="7" s="1"/>
  <c r="D1482" i="7"/>
  <c r="D1484" i="7"/>
  <c r="N1484" i="7" s="1"/>
  <c r="D1486" i="7"/>
  <c r="K1487" i="7"/>
  <c r="L1487" i="7" s="1"/>
  <c r="D1488" i="7"/>
  <c r="K1488" i="7" s="1"/>
  <c r="L1488" i="7" s="1"/>
  <c r="D1490" i="7"/>
  <c r="D1492" i="7"/>
  <c r="D1496" i="7"/>
  <c r="D1498" i="7"/>
  <c r="K1498" i="7" s="1"/>
  <c r="L1498" i="7" s="1"/>
  <c r="D1500" i="7"/>
  <c r="O1500" i="7" s="1"/>
  <c r="D1502" i="7"/>
  <c r="K1503" i="7"/>
  <c r="L1503" i="7" s="1"/>
  <c r="D1504" i="7"/>
  <c r="D1506" i="7"/>
  <c r="N1506" i="7" s="1"/>
  <c r="D1508" i="7"/>
  <c r="O1508" i="7" s="1"/>
  <c r="D1510" i="7"/>
  <c r="O1510" i="7" s="1"/>
  <c r="D1512" i="7"/>
  <c r="D1514" i="7"/>
  <c r="D1516" i="7"/>
  <c r="D1518" i="7"/>
  <c r="D1520" i="7"/>
  <c r="O1520" i="7" s="1"/>
  <c r="D1522" i="7"/>
  <c r="O1522" i="7" s="1"/>
  <c r="D1524" i="7"/>
  <c r="D1528" i="7"/>
  <c r="D1530" i="7"/>
  <c r="O1530" i="7" s="1"/>
  <c r="D1532" i="7"/>
  <c r="D1534" i="7"/>
  <c r="D1536" i="7"/>
  <c r="N1536" i="7" s="1"/>
  <c r="D1538" i="7"/>
  <c r="D1540" i="7"/>
  <c r="D1542" i="7"/>
  <c r="O1542" i="7" s="1"/>
  <c r="D1544" i="7"/>
  <c r="D1546" i="7"/>
  <c r="N1546" i="7" s="1"/>
  <c r="D1548" i="7"/>
  <c r="D1550" i="7"/>
  <c r="D1552" i="7"/>
  <c r="N1552" i="7" s="1"/>
  <c r="D1554" i="7"/>
  <c r="D1556" i="7"/>
  <c r="K1557" i="7"/>
  <c r="L1557" i="7" s="1"/>
  <c r="D1558" i="7"/>
  <c r="D1560" i="7"/>
  <c r="K1560" i="7" s="1"/>
  <c r="L1560" i="7" s="1"/>
  <c r="D1562" i="7"/>
  <c r="D1564" i="7"/>
  <c r="D1566" i="7"/>
  <c r="D1568" i="7"/>
  <c r="K1568" i="7" s="1"/>
  <c r="L1568" i="7" s="1"/>
  <c r="D1570" i="7"/>
  <c r="K1570" i="7" s="1"/>
  <c r="L1570" i="7" s="1"/>
  <c r="D1572" i="7"/>
  <c r="D1574" i="7"/>
  <c r="K1575" i="7"/>
  <c r="L1575" i="7"/>
  <c r="D1576" i="7"/>
  <c r="D1578" i="7"/>
  <c r="O1578" i="7" s="1"/>
  <c r="D1580" i="7"/>
  <c r="D1582" i="7"/>
  <c r="D1584" i="7"/>
  <c r="D1586" i="7"/>
  <c r="K1586" i="7" s="1"/>
  <c r="L1586" i="7" s="1"/>
  <c r="D1588" i="7"/>
  <c r="D1590" i="7"/>
  <c r="D1592" i="7"/>
  <c r="D1594" i="7"/>
  <c r="D1596" i="7"/>
  <c r="D1598" i="7"/>
  <c r="N1598" i="7" s="1"/>
  <c r="D1600" i="7"/>
  <c r="K1600" i="7" s="1"/>
  <c r="L1600" i="7" s="1"/>
  <c r="D1602" i="7"/>
  <c r="O1602" i="7" s="1"/>
  <c r="D1604" i="7"/>
  <c r="K1604" i="7" s="1"/>
  <c r="L1604" i="7" s="1"/>
  <c r="D1606" i="7"/>
  <c r="D1608" i="7"/>
  <c r="D1610" i="7"/>
  <c r="N1610" i="7" s="1"/>
  <c r="D1612" i="7"/>
  <c r="D1614" i="7"/>
  <c r="D1616" i="7"/>
  <c r="O1616" i="7" s="1"/>
  <c r="D1618" i="7"/>
  <c r="D1620" i="7"/>
  <c r="D1622" i="7"/>
  <c r="O1622" i="7" s="1"/>
  <c r="D1624" i="7"/>
  <c r="K1625" i="7"/>
  <c r="L1625" i="7" s="1"/>
  <c r="D1626" i="7"/>
  <c r="O1626" i="7" s="1"/>
  <c r="D1628" i="7"/>
  <c r="D1630" i="7"/>
  <c r="D1632" i="7"/>
  <c r="K1632" i="7" s="1"/>
  <c r="L1632" i="7" s="1"/>
  <c r="D1634" i="7"/>
  <c r="K1635" i="7"/>
  <c r="L1635" i="7" s="1"/>
  <c r="D1636" i="7"/>
  <c r="N1636" i="7" s="1"/>
  <c r="K1637" i="7"/>
  <c r="L1637" i="7" s="1"/>
  <c r="D1638" i="7"/>
  <c r="K1639" i="7"/>
  <c r="L1639" i="7" s="1"/>
  <c r="D1640" i="7"/>
  <c r="D1642" i="7"/>
  <c r="K1643" i="7"/>
  <c r="L1643" i="7" s="1"/>
  <c r="D1644" i="7"/>
  <c r="O1644" i="7" s="1"/>
  <c r="K1645" i="7"/>
  <c r="L1645" i="7" s="1"/>
  <c r="D1646" i="7"/>
  <c r="D1648" i="7"/>
  <c r="D1650" i="7"/>
  <c r="K1651" i="7"/>
  <c r="L1651" i="7" s="1"/>
  <c r="D1652" i="7"/>
  <c r="D1654" i="7"/>
  <c r="D1656" i="7"/>
  <c r="O1656" i="7" s="1"/>
  <c r="D1658" i="7"/>
  <c r="D1660" i="7"/>
  <c r="K1660" i="7" s="1"/>
  <c r="L1660" i="7" s="1"/>
  <c r="D1662" i="7"/>
  <c r="D1664" i="7"/>
  <c r="D1666" i="7"/>
  <c r="K1667" i="7"/>
  <c r="L1667" i="7" s="1"/>
  <c r="D1668" i="7"/>
  <c r="K1668" i="7" s="1"/>
  <c r="L1668" i="7" s="1"/>
  <c r="D1670" i="7"/>
  <c r="D1672" i="7"/>
  <c r="K1673" i="7"/>
  <c r="L1673" i="7" s="1"/>
  <c r="D1674" i="7"/>
  <c r="D1676" i="7"/>
  <c r="K1677" i="7"/>
  <c r="L1677" i="7" s="1"/>
  <c r="D1678" i="7"/>
  <c r="K1679" i="7"/>
  <c r="L1679" i="7" s="1"/>
  <c r="D1680" i="7"/>
  <c r="D1682" i="7"/>
  <c r="D1684" i="7"/>
  <c r="D1686" i="7"/>
  <c r="O1686" i="7" s="1"/>
  <c r="D1688" i="7"/>
  <c r="D1690" i="7"/>
  <c r="N1690" i="7" s="1"/>
  <c r="K1691" i="7"/>
  <c r="L1691" i="7" s="1"/>
  <c r="D1692" i="7"/>
  <c r="K1693" i="7"/>
  <c r="L1693" i="7" s="1"/>
  <c r="C1696" i="7"/>
  <c r="D1696" i="7"/>
  <c r="O1697" i="7"/>
  <c r="K1697" i="7"/>
  <c r="L1697" i="7" s="1"/>
  <c r="C1700" i="7"/>
  <c r="D1700" i="7"/>
  <c r="C1704" i="7"/>
  <c r="N1704" i="7" s="1"/>
  <c r="D1704" i="7"/>
  <c r="C1708" i="7"/>
  <c r="D1708" i="7"/>
  <c r="C1712" i="7"/>
  <c r="D1712" i="7"/>
  <c r="O1713" i="7"/>
  <c r="K1713" i="7"/>
  <c r="L1713" i="7" s="1"/>
  <c r="C1716" i="7"/>
  <c r="O1716" i="7" s="1"/>
  <c r="D1716" i="7"/>
  <c r="C1720" i="7"/>
  <c r="K1720" i="7" s="1"/>
  <c r="L1720" i="7" s="1"/>
  <c r="D1720" i="7"/>
  <c r="C1724" i="7"/>
  <c r="D1724" i="7"/>
  <c r="O1724" i="7" s="1"/>
  <c r="C1728" i="7"/>
  <c r="O1728" i="7" s="1"/>
  <c r="D1728" i="7"/>
  <c r="K1729" i="7"/>
  <c r="L1729" i="7" s="1"/>
  <c r="C1732" i="7"/>
  <c r="D1732" i="7"/>
  <c r="O1733" i="7"/>
  <c r="C1736" i="7"/>
  <c r="D1736" i="7"/>
  <c r="K1737" i="7"/>
  <c r="L1737" i="7" s="1"/>
  <c r="C1740" i="7"/>
  <c r="D1740" i="7"/>
  <c r="C1744" i="7"/>
  <c r="D1744" i="7"/>
  <c r="O1745" i="7"/>
  <c r="K1745" i="7"/>
  <c r="L1745" i="7" s="1"/>
  <c r="C1748" i="7"/>
  <c r="D1748" i="7"/>
  <c r="O1749" i="7"/>
  <c r="K1749" i="7"/>
  <c r="L1749" i="7" s="1"/>
  <c r="C1752" i="7"/>
  <c r="D1752" i="7"/>
  <c r="C1756" i="7"/>
  <c r="D1756" i="7"/>
  <c r="K1757" i="7"/>
  <c r="L1757" i="7" s="1"/>
  <c r="C1760" i="7"/>
  <c r="D1760" i="7"/>
  <c r="O1761" i="7"/>
  <c r="C1764" i="7"/>
  <c r="D1764" i="7"/>
  <c r="O1765" i="7"/>
  <c r="K1765" i="7"/>
  <c r="L1765" i="7" s="1"/>
  <c r="C1768" i="7"/>
  <c r="D1768" i="7"/>
  <c r="C1772" i="7"/>
  <c r="D1772" i="7"/>
  <c r="C1776" i="7"/>
  <c r="D1776" i="7"/>
  <c r="O1777" i="7"/>
  <c r="C1780" i="7"/>
  <c r="D1780" i="7"/>
  <c r="C1784" i="7"/>
  <c r="D1784" i="7"/>
  <c r="C1788" i="7"/>
  <c r="D1788" i="7"/>
  <c r="C1792" i="7"/>
  <c r="D1792" i="7"/>
  <c r="O1793" i="7"/>
  <c r="C1796" i="7"/>
  <c r="D1796" i="7"/>
  <c r="C1800" i="7"/>
  <c r="D1800" i="7"/>
  <c r="C1804" i="7"/>
  <c r="D1804" i="7"/>
  <c r="C1808" i="7"/>
  <c r="D1808" i="7"/>
  <c r="O1809" i="7"/>
  <c r="K1809" i="7"/>
  <c r="L1809" i="7" s="1"/>
  <c r="C1812" i="7"/>
  <c r="D1812" i="7"/>
  <c r="O1813" i="7"/>
  <c r="M1813" i="7" s="1"/>
  <c r="K1813" i="7"/>
  <c r="L1813" i="7" s="1"/>
  <c r="C1816" i="7"/>
  <c r="D1816" i="7"/>
  <c r="C1820" i="7"/>
  <c r="D1820" i="7"/>
  <c r="K1820" i="7" s="1"/>
  <c r="L1820" i="7" s="1"/>
  <c r="C1824" i="7"/>
  <c r="D1824" i="7"/>
  <c r="O1825" i="7"/>
  <c r="C1828" i="7"/>
  <c r="D1828" i="7"/>
  <c r="O1829" i="7"/>
  <c r="K1829" i="7"/>
  <c r="L1829" i="7" s="1"/>
  <c r="C1832" i="7"/>
  <c r="K1832" i="7" s="1"/>
  <c r="L1832" i="7" s="1"/>
  <c r="D1832" i="7"/>
  <c r="C1836" i="7"/>
  <c r="O1836" i="7" s="1"/>
  <c r="D1836" i="7"/>
  <c r="C1840" i="7"/>
  <c r="D1840" i="7"/>
  <c r="C1844" i="7"/>
  <c r="D1844" i="7"/>
  <c r="C1848" i="7"/>
  <c r="K1848" i="7" s="1"/>
  <c r="L1848" i="7" s="1"/>
  <c r="D1848" i="7"/>
  <c r="C22" i="7"/>
  <c r="D22" i="7"/>
  <c r="B22" i="7"/>
  <c r="C24" i="7"/>
  <c r="D24" i="7"/>
  <c r="B24" i="7"/>
  <c r="C30" i="7"/>
  <c r="D30" i="7"/>
  <c r="B30" i="7"/>
  <c r="C32" i="7"/>
  <c r="D32" i="7"/>
  <c r="B32" i="7"/>
  <c r="C36" i="7"/>
  <c r="B36" i="7"/>
  <c r="C48" i="7"/>
  <c r="D48" i="7"/>
  <c r="B48" i="7"/>
  <c r="C54" i="7"/>
  <c r="D54" i="7"/>
  <c r="B54" i="7"/>
  <c r="C74" i="7"/>
  <c r="D74" i="7"/>
  <c r="B74" i="7"/>
  <c r="C88" i="7"/>
  <c r="D88" i="7"/>
  <c r="B88" i="7"/>
  <c r="C7" i="7"/>
  <c r="D7" i="7"/>
  <c r="D9" i="7"/>
  <c r="D1850" i="7"/>
  <c r="K1851" i="7"/>
  <c r="L1851" i="7" s="1"/>
  <c r="D1852" i="7"/>
  <c r="D1854" i="7"/>
  <c r="D1856" i="7"/>
  <c r="D1858" i="7"/>
  <c r="D1860" i="7"/>
  <c r="D1862" i="7"/>
  <c r="D1864" i="7"/>
  <c r="K1865" i="7"/>
  <c r="L1865" i="7" s="1"/>
  <c r="D1866" i="7"/>
  <c r="O1866" i="7" s="1"/>
  <c r="D1868" i="7"/>
  <c r="D1870" i="7"/>
  <c r="D1872" i="7"/>
  <c r="D1874" i="7"/>
  <c r="N1874" i="7" s="1"/>
  <c r="D1876" i="7"/>
  <c r="O1876" i="7" s="1"/>
  <c r="N1876" i="7"/>
  <c r="D1878" i="7"/>
  <c r="D1880" i="7"/>
  <c r="D1882" i="7"/>
  <c r="D1884" i="7"/>
  <c r="D1886" i="7"/>
  <c r="N1886" i="7" s="1"/>
  <c r="D1888" i="7"/>
  <c r="D1890" i="7"/>
  <c r="D1892" i="7"/>
  <c r="D1894" i="7"/>
  <c r="K1895" i="7"/>
  <c r="L1895" i="7" s="1"/>
  <c r="D1896" i="7"/>
  <c r="D1898" i="7"/>
  <c r="D1902" i="7"/>
  <c r="K1903" i="7"/>
  <c r="L1903" i="7" s="1"/>
  <c r="D1906" i="7"/>
  <c r="D1908" i="7"/>
  <c r="O1908" i="7" s="1"/>
  <c r="K1908" i="7"/>
  <c r="L1908" i="7" s="1"/>
  <c r="D1910" i="7"/>
  <c r="N1910" i="7" s="1"/>
  <c r="D1912" i="7"/>
  <c r="L1913" i="7"/>
  <c r="D1914" i="7"/>
  <c r="D1916" i="7"/>
  <c r="D1918" i="7"/>
  <c r="K1919" i="7"/>
  <c r="L1919" i="7" s="1"/>
  <c r="D1920" i="7"/>
  <c r="D1922" i="7"/>
  <c r="D1924" i="7"/>
  <c r="N1924" i="7" s="1"/>
  <c r="D1928" i="7"/>
  <c r="D1930" i="7"/>
  <c r="D1932" i="7"/>
  <c r="D1936" i="7"/>
  <c r="D1938" i="7"/>
  <c r="D1940" i="7"/>
  <c r="O1940" i="7" s="1"/>
  <c r="K1941" i="7"/>
  <c r="L1941" i="7" s="1"/>
  <c r="D1942" i="7"/>
  <c r="D1944" i="7"/>
  <c r="D1946" i="7"/>
  <c r="D1948" i="7"/>
  <c r="N1948" i="7" s="1"/>
  <c r="D1950" i="7"/>
  <c r="N1950" i="7" s="1"/>
  <c r="D1954" i="7"/>
  <c r="D1956" i="7"/>
  <c r="D1958" i="7"/>
  <c r="O1958" i="7" s="1"/>
  <c r="D1960" i="7"/>
  <c r="N1960" i="7" s="1"/>
  <c r="K1961" i="7"/>
  <c r="L1961" i="7" s="1"/>
  <c r="D1962" i="7"/>
  <c r="D1966" i="7"/>
  <c r="D1968" i="7"/>
  <c r="K1968" i="7" s="1"/>
  <c r="L1968" i="7" s="1"/>
  <c r="D1970" i="7"/>
  <c r="D1972" i="7"/>
  <c r="O1972" i="7" s="1"/>
  <c r="D1974" i="7"/>
  <c r="N1974" i="7" s="1"/>
  <c r="K1977" i="7"/>
  <c r="L1977" i="7" s="1"/>
  <c r="D1978" i="7"/>
  <c r="O1978" i="7" s="1"/>
  <c r="D1980" i="7"/>
  <c r="D1984" i="7"/>
  <c r="D1988" i="7"/>
  <c r="D1990" i="7"/>
  <c r="D1992" i="7"/>
  <c r="D1996" i="7"/>
  <c r="D1998" i="7"/>
  <c r="D2002" i="7"/>
  <c r="D100" i="7"/>
  <c r="D94" i="7"/>
  <c r="D84" i="7"/>
  <c r="D80" i="7"/>
  <c r="D75" i="7"/>
  <c r="D70" i="7"/>
  <c r="D56" i="7"/>
  <c r="D46" i="7"/>
  <c r="D38" i="7"/>
  <c r="D31" i="7"/>
  <c r="D18" i="7"/>
  <c r="D98" i="7"/>
  <c r="D93" i="7"/>
  <c r="D79" i="7"/>
  <c r="D72" i="7"/>
  <c r="D69" i="7"/>
  <c r="D63" i="7"/>
  <c r="D55" i="7"/>
  <c r="D52" i="7"/>
  <c r="D42" i="7"/>
  <c r="D21" i="7"/>
  <c r="D19" i="7"/>
  <c r="B10" i="7"/>
  <c r="B12" i="7"/>
  <c r="C8" i="7"/>
  <c r="D8" i="7"/>
  <c r="E14" i="7"/>
  <c r="C10" i="7"/>
  <c r="D10" i="7"/>
  <c r="B14" i="7"/>
  <c r="C14" i="7"/>
  <c r="D14" i="7"/>
  <c r="D12" i="7"/>
  <c r="N1215" i="7"/>
  <c r="O1347" i="7"/>
  <c r="K1327" i="7"/>
  <c r="L1327" i="7" s="1"/>
  <c r="N675" i="7"/>
  <c r="O627" i="7"/>
  <c r="K902" i="7"/>
  <c r="L902" i="7" s="1"/>
  <c r="K984" i="7"/>
  <c r="L984" i="7" s="1"/>
  <c r="K1343" i="7"/>
  <c r="L1343" i="7" s="1"/>
  <c r="K1271" i="7"/>
  <c r="L1271" i="7" s="1"/>
  <c r="K1773" i="7"/>
  <c r="L1773" i="7" s="1"/>
  <c r="K1835" i="7"/>
  <c r="L1835" i="7" s="1"/>
  <c r="K1779" i="7"/>
  <c r="L1779" i="7" s="1"/>
  <c r="N1375" i="7"/>
  <c r="M1375" i="7" s="1"/>
  <c r="N1287" i="7"/>
  <c r="O1291" i="7"/>
  <c r="O1243" i="7"/>
  <c r="N1319" i="7"/>
  <c r="O1283" i="7"/>
  <c r="K1263" i="7"/>
  <c r="L1263" i="7" s="1"/>
  <c r="N1335" i="7"/>
  <c r="O1323" i="7"/>
  <c r="K1303" i="7"/>
  <c r="L1303" i="7" s="1"/>
  <c r="O1383" i="7"/>
  <c r="O1371" i="7"/>
  <c r="N1271" i="7"/>
  <c r="K1295" i="7"/>
  <c r="L1295" i="7" s="1"/>
  <c r="O1375" i="7"/>
  <c r="O1223" i="7"/>
  <c r="N1371" i="7"/>
  <c r="N1351" i="7"/>
  <c r="K1359" i="7"/>
  <c r="L1359" i="7"/>
  <c r="O1339" i="7"/>
  <c r="K1319" i="7"/>
  <c r="L1319" i="7" s="1"/>
  <c r="O1299" i="7"/>
  <c r="K1080" i="7"/>
  <c r="L1080" i="7" s="1"/>
  <c r="N1359" i="7"/>
  <c r="N1343" i="7"/>
  <c r="N1311" i="7"/>
  <c r="N1295" i="7"/>
  <c r="N1263" i="7"/>
  <c r="K1347" i="7"/>
  <c r="L1347" i="7" s="1"/>
  <c r="K1339" i="7"/>
  <c r="L1339" i="7" s="1"/>
  <c r="K1323" i="7"/>
  <c r="L1323" i="7" s="1"/>
  <c r="K1299" i="7"/>
  <c r="L1299" i="7" s="1"/>
  <c r="K1283" i="7"/>
  <c r="L1283" i="7" s="1"/>
  <c r="K1235" i="7"/>
  <c r="L1235" i="7" s="1"/>
  <c r="K860" i="7"/>
  <c r="L860" i="7" s="1"/>
  <c r="N1219" i="7"/>
  <c r="M1219" i="7" s="1"/>
  <c r="K1088" i="7"/>
  <c r="L1088" i="7" s="1"/>
  <c r="K1032" i="7"/>
  <c r="L1032" i="7" s="1"/>
  <c r="K1013" i="7"/>
  <c r="L1013" i="7" s="1"/>
  <c r="K841" i="7"/>
  <c r="L841" i="7" s="1"/>
  <c r="K912" i="7"/>
  <c r="L912" i="7" s="1"/>
  <c r="O1044" i="7"/>
  <c r="N745" i="7"/>
  <c r="K756" i="7"/>
  <c r="L756" i="7" s="1"/>
  <c r="K968" i="7"/>
  <c r="L968" i="7" s="1"/>
  <c r="K982" i="7"/>
  <c r="L982" i="7" s="1"/>
  <c r="K992" i="7"/>
  <c r="L992" i="7" s="1"/>
  <c r="K1024" i="7"/>
  <c r="L1024" i="7" s="1"/>
  <c r="O1062" i="7"/>
  <c r="O1070" i="7"/>
  <c r="O1559" i="7"/>
  <c r="K1082" i="7"/>
  <c r="L1082" i="7" s="1"/>
  <c r="K1070" i="7"/>
  <c r="L1070" i="7" s="1"/>
  <c r="N709" i="7"/>
  <c r="K1138" i="7"/>
  <c r="L1138" i="7" s="1"/>
  <c r="K1194" i="7"/>
  <c r="L1194" i="7" s="1"/>
  <c r="K1062" i="7"/>
  <c r="L1062" i="7" s="1"/>
  <c r="K1050" i="7"/>
  <c r="L1050" i="7" s="1"/>
  <c r="N775" i="7"/>
  <c r="K1044" i="7"/>
  <c r="L1044" i="7" s="1"/>
  <c r="O1046" i="7"/>
  <c r="O1110" i="7"/>
  <c r="D4" i="7"/>
  <c r="K1633" i="7"/>
  <c r="L1633" i="7" s="1"/>
  <c r="K1098" i="7"/>
  <c r="L1098" i="7" s="1"/>
  <c r="K1093" i="7"/>
  <c r="L1093" i="7" s="1"/>
  <c r="O835" i="7"/>
  <c r="K872" i="7"/>
  <c r="L872" i="7" s="1"/>
  <c r="K888" i="7"/>
  <c r="L888" i="7" s="1"/>
  <c r="K1006" i="7"/>
  <c r="L1006" i="7"/>
  <c r="N1017" i="7"/>
  <c r="O1034" i="7"/>
  <c r="O1078" i="7"/>
  <c r="K1084" i="7"/>
  <c r="L1084" i="7" s="1"/>
  <c r="K1176" i="7"/>
  <c r="L1176" i="7" s="1"/>
  <c r="K1182" i="7"/>
  <c r="L1182" i="7" s="1"/>
  <c r="K1198" i="7"/>
  <c r="L1198" i="7" s="1"/>
  <c r="N1231" i="7"/>
  <c r="O1309" i="7"/>
  <c r="O1333" i="7"/>
  <c r="K1431" i="7"/>
  <c r="L1431" i="7" s="1"/>
  <c r="K1449" i="7"/>
  <c r="L1449" i="7" s="1"/>
  <c r="K1493" i="7"/>
  <c r="L1493" i="7" s="1"/>
  <c r="K1511" i="7"/>
  <c r="L1511" i="7" s="1"/>
  <c r="K1521" i="7"/>
  <c r="L1521" i="7" s="1"/>
  <c r="K1607" i="7"/>
  <c r="L1607" i="7" s="1"/>
  <c r="K1615" i="7"/>
  <c r="L1615" i="7" s="1"/>
  <c r="K1653" i="7"/>
  <c r="L1653" i="7" s="1"/>
  <c r="K1663" i="7"/>
  <c r="L1663" i="7" s="1"/>
  <c r="O1739" i="7"/>
  <c r="O1751" i="7"/>
  <c r="O1781" i="7"/>
  <c r="O1797" i="7"/>
  <c r="K1877" i="7"/>
  <c r="L1877" i="7" s="1"/>
  <c r="K1949" i="7"/>
  <c r="L1949" i="7" s="1"/>
  <c r="K1957" i="7"/>
  <c r="L1957" i="7" s="1"/>
  <c r="K1969" i="7"/>
  <c r="L1969" i="7" s="1"/>
  <c r="K1975" i="7"/>
  <c r="L1975" i="7" s="1"/>
  <c r="N631" i="7"/>
  <c r="K1781" i="7"/>
  <c r="L1781" i="7" s="1"/>
  <c r="K1333" i="7"/>
  <c r="L1333" i="7" s="1"/>
  <c r="K1309" i="7"/>
  <c r="L1309" i="7" s="1"/>
  <c r="K1231" i="7"/>
  <c r="L1231" i="7" s="1"/>
  <c r="K1074" i="7"/>
  <c r="L1074" i="7" s="1"/>
  <c r="K1034" i="7"/>
  <c r="L1034" i="7" s="1"/>
  <c r="O1231" i="7"/>
  <c r="K1751" i="7"/>
  <c r="L1751" i="7" s="1"/>
  <c r="K1739" i="7"/>
  <c r="L1739" i="7" s="1"/>
  <c r="K1797" i="7"/>
  <c r="L1797" i="7" s="1"/>
  <c r="K1078" i="7"/>
  <c r="L1078" i="7" s="1"/>
  <c r="K823" i="7"/>
  <c r="L823" i="7" s="1"/>
  <c r="K664" i="7"/>
  <c r="L664" i="7" s="1"/>
  <c r="K631" i="7"/>
  <c r="L631" i="7" s="1"/>
  <c r="K966" i="7"/>
  <c r="L966" i="7" s="1"/>
  <c r="K976" i="7"/>
  <c r="L976" i="7" s="1"/>
  <c r="K657" i="7"/>
  <c r="L657" i="7" s="1"/>
  <c r="N1083" i="7"/>
  <c r="K967" i="7"/>
  <c r="L967" i="7" s="1"/>
  <c r="K606" i="7"/>
  <c r="L606" i="7" s="1"/>
  <c r="O616" i="7"/>
  <c r="K600" i="7"/>
  <c r="L600" i="7" s="1"/>
  <c r="K793" i="7"/>
  <c r="L793" i="7" s="1"/>
  <c r="N661" i="7"/>
  <c r="K679" i="7"/>
  <c r="L679" i="7" s="1"/>
  <c r="N1044" i="7"/>
  <c r="N1648" i="7"/>
  <c r="O1013" i="7"/>
  <c r="O1098" i="7"/>
  <c r="O1026" i="7"/>
  <c r="M1026" i="7" s="1"/>
  <c r="O917" i="7"/>
  <c r="K1110" i="7"/>
  <c r="L1110" i="7" s="1"/>
  <c r="K1054" i="7"/>
  <c r="L1054" i="7" s="1"/>
  <c r="K1046" i="7"/>
  <c r="L1046" i="7"/>
  <c r="K1028" i="7"/>
  <c r="L1028" i="7" s="1"/>
  <c r="O860" i="7"/>
  <c r="O645" i="7"/>
  <c r="O709" i="7"/>
  <c r="O821" i="7"/>
  <c r="K1446" i="7"/>
  <c r="L1446" i="7" s="1"/>
  <c r="K1061" i="7"/>
  <c r="L1061" i="7" s="1"/>
  <c r="N1019" i="7"/>
  <c r="K666" i="7"/>
  <c r="L666" i="7" s="1"/>
  <c r="O1189" i="7"/>
  <c r="O1067" i="7"/>
  <c r="O1179" i="7"/>
  <c r="N987" i="7"/>
  <c r="L1189" i="7"/>
  <c r="O1061" i="7"/>
  <c r="N1498" i="7"/>
  <c r="N841" i="7"/>
  <c r="K1179" i="7"/>
  <c r="L1179" i="7" s="1"/>
  <c r="K889" i="7"/>
  <c r="L889" i="7" s="1"/>
  <c r="K1876" i="7"/>
  <c r="L1876" i="7" s="1"/>
  <c r="N953" i="7"/>
  <c r="N1730" i="7"/>
  <c r="O1119" i="7"/>
  <c r="O1193" i="7"/>
  <c r="K1320" i="7"/>
  <c r="L1320" i="7" s="1"/>
  <c r="K1001" i="7"/>
  <c r="L1001" i="7" s="1"/>
  <c r="N1744" i="7"/>
  <c r="K601" i="7"/>
  <c r="L601" i="7" s="1"/>
  <c r="K633" i="7"/>
  <c r="L633" i="7" s="1"/>
  <c r="O1637" i="7"/>
  <c r="K736" i="7"/>
  <c r="L736" i="7" s="1"/>
  <c r="O1573" i="7"/>
  <c r="M1573" i="7" s="1"/>
  <c r="K1601" i="7"/>
  <c r="L1601" i="7" s="1"/>
  <c r="O631" i="7"/>
  <c r="K656" i="7"/>
  <c r="L656" i="7" s="1"/>
  <c r="K754" i="7"/>
  <c r="L754" i="7" s="1"/>
  <c r="K680" i="7"/>
  <c r="L680" i="7" s="1"/>
  <c r="K688" i="7"/>
  <c r="L688" i="7" s="1"/>
  <c r="K724" i="7"/>
  <c r="L724" i="7" s="1"/>
  <c r="K759" i="7"/>
  <c r="L759" i="7" s="1"/>
  <c r="N1433" i="7"/>
  <c r="K969" i="7"/>
  <c r="L969" i="7" s="1"/>
  <c r="N839" i="7"/>
  <c r="K839" i="7"/>
  <c r="L839" i="7" s="1"/>
  <c r="N811" i="7"/>
  <c r="M811" i="7" s="1"/>
  <c r="K783" i="7"/>
  <c r="L783" i="7" s="1"/>
  <c r="O753" i="7"/>
  <c r="O1173" i="7"/>
  <c r="K1029" i="7"/>
  <c r="L1029" i="7" s="1"/>
  <c r="O1035" i="7"/>
  <c r="K1536" i="7"/>
  <c r="L1536" i="7" s="1"/>
  <c r="O1536" i="7"/>
  <c r="O1440" i="7"/>
  <c r="N1402" i="7"/>
  <c r="O1402" i="7"/>
  <c r="K671" i="7"/>
  <c r="L671" i="7" s="1"/>
  <c r="O1598" i="7"/>
  <c r="M1598" i="7" s="1"/>
  <c r="K1598" i="7"/>
  <c r="L1598" i="7" s="1"/>
  <c r="K1386" i="7"/>
  <c r="L1386" i="7" s="1"/>
  <c r="N1386" i="7"/>
  <c r="K983" i="7"/>
  <c r="L983" i="7" s="1"/>
  <c r="O867" i="7"/>
  <c r="O743" i="7"/>
  <c r="O599" i="7"/>
  <c r="M599" i="7" s="1"/>
  <c r="K599" i="7"/>
  <c r="L599" i="7" s="1"/>
  <c r="N1077" i="7"/>
  <c r="N1003" i="7"/>
  <c r="O1336" i="7"/>
  <c r="N611" i="7"/>
  <c r="M611" i="7" s="1"/>
  <c r="K885" i="7"/>
  <c r="L885" i="7" s="1"/>
  <c r="N885" i="7"/>
  <c r="O1364" i="7"/>
  <c r="K584" i="7"/>
  <c r="L584" i="7" s="1"/>
  <c r="N1543" i="7"/>
  <c r="N1751" i="7"/>
  <c r="N1781" i="7"/>
  <c r="M1781" i="7" s="1"/>
  <c r="N1975" i="7"/>
  <c r="O1977" i="7"/>
  <c r="N992" i="7"/>
  <c r="N1114" i="7"/>
  <c r="N1130" i="7"/>
  <c r="O1919" i="7"/>
  <c r="K790" i="7"/>
  <c r="L790" i="7" s="1"/>
  <c r="K796" i="7"/>
  <c r="L796" i="7" s="1"/>
  <c r="O608" i="7"/>
  <c r="M608" i="7" s="1"/>
  <c r="O1830" i="7"/>
  <c r="N1786" i="7"/>
  <c r="N688" i="7"/>
  <c r="O846" i="7"/>
  <c r="N1761" i="7"/>
  <c r="N1779" i="7"/>
  <c r="O711" i="7"/>
  <c r="M711" i="7" s="1"/>
  <c r="N1154" i="7"/>
  <c r="O1198" i="7"/>
  <c r="N1253" i="7"/>
  <c r="N1463" i="7"/>
  <c r="O695" i="7"/>
  <c r="N615" i="7"/>
  <c r="M615" i="7" s="1"/>
  <c r="N1097" i="7"/>
  <c r="K1097" i="7"/>
  <c r="L1097" i="7" s="1"/>
  <c r="O595" i="7"/>
  <c r="N1908" i="7"/>
  <c r="O1802" i="7"/>
  <c r="O693" i="7"/>
  <c r="O1478" i="7"/>
  <c r="O1153" i="7"/>
  <c r="N713" i="7"/>
  <c r="N1660" i="7"/>
  <c r="O1660" i="7"/>
  <c r="K1530" i="7"/>
  <c r="L1530" i="7" s="1"/>
  <c r="N1530" i="7"/>
  <c r="N1468" i="7"/>
  <c r="K1468" i="7"/>
  <c r="L1468" i="7" s="1"/>
  <c r="K595" i="7"/>
  <c r="L595" i="7" s="1"/>
  <c r="O1890" i="7"/>
  <c r="K939" i="7"/>
  <c r="L939" i="7" s="1"/>
  <c r="K645" i="7"/>
  <c r="L645" i="7" s="1"/>
  <c r="O687" i="7"/>
  <c r="O1118" i="7"/>
  <c r="N1385" i="7"/>
  <c r="N1479" i="7"/>
  <c r="N1697" i="7"/>
  <c r="M1697" i="7" s="1"/>
  <c r="N1763" i="7"/>
  <c r="N1851" i="7"/>
  <c r="O1881" i="7"/>
  <c r="O649" i="7"/>
  <c r="M649" i="7" s="1"/>
  <c r="K668" i="7"/>
  <c r="L668" i="7" s="1"/>
  <c r="N1641" i="7"/>
  <c r="O1651" i="7"/>
  <c r="O1661" i="7"/>
  <c r="O1667" i="7"/>
  <c r="N1813" i="7"/>
  <c r="K768" i="7"/>
  <c r="L768" i="7" s="1"/>
  <c r="O775" i="7"/>
  <c r="M775" i="7" s="1"/>
  <c r="N800" i="7"/>
  <c r="N1166" i="7"/>
  <c r="O1495" i="7"/>
  <c r="N1503" i="7"/>
  <c r="O633" i="7"/>
  <c r="N1689" i="7"/>
  <c r="N1754" i="7"/>
  <c r="O823" i="7"/>
  <c r="K610" i="7"/>
  <c r="L610" i="7" s="1"/>
  <c r="N664" i="7"/>
  <c r="K886" i="7"/>
  <c r="L886" i="7" s="1"/>
  <c r="N1016" i="7"/>
  <c r="N1042" i="7"/>
  <c r="N1070" i="7"/>
  <c r="O1084" i="7"/>
  <c r="N1633" i="7"/>
  <c r="O1645" i="7"/>
  <c r="O1679" i="7"/>
  <c r="K646" i="7"/>
  <c r="L646" i="7" s="1"/>
  <c r="N656" i="7"/>
  <c r="N756" i="7"/>
  <c r="K784" i="7"/>
  <c r="L784" i="7" s="1"/>
  <c r="K816" i="7"/>
  <c r="L816" i="7" s="1"/>
  <c r="K822" i="7"/>
  <c r="L822" i="7" s="1"/>
  <c r="N1309" i="7"/>
  <c r="N1649" i="7"/>
  <c r="N1945" i="7"/>
  <c r="K1726" i="7"/>
  <c r="L1726" i="7" s="1"/>
  <c r="K856" i="7"/>
  <c r="L856" i="7" s="1"/>
  <c r="O862" i="7"/>
  <c r="O942" i="7"/>
  <c r="N966" i="7"/>
  <c r="N1000" i="7"/>
  <c r="O1014" i="7"/>
  <c r="N1062" i="7"/>
  <c r="N1104" i="7"/>
  <c r="M1104" i="7"/>
  <c r="N1293" i="7"/>
  <c r="N1317" i="7"/>
  <c r="M1317" i="7" s="1"/>
  <c r="N1341" i="7"/>
  <c r="N1361" i="7"/>
  <c r="N1521" i="7"/>
  <c r="N1637" i="7"/>
  <c r="O1643" i="7"/>
  <c r="O1673" i="7"/>
  <c r="O1945" i="7"/>
  <c r="O1272" i="7"/>
  <c r="K1266" i="7"/>
  <c r="L1266" i="7" s="1"/>
  <c r="O1191" i="7"/>
  <c r="N1600" i="7"/>
  <c r="O1143" i="7"/>
  <c r="N1135" i="7"/>
  <c r="K739" i="7"/>
  <c r="L739" i="7" s="1"/>
  <c r="K1818" i="7"/>
  <c r="L1818" i="7"/>
  <c r="K927" i="7"/>
  <c r="L927" i="7" s="1"/>
  <c r="K851" i="7"/>
  <c r="L851" i="7" s="1"/>
  <c r="O1808" i="7"/>
  <c r="O1306" i="7"/>
  <c r="K965" i="7"/>
  <c r="L965" i="7" s="1"/>
  <c r="K1552" i="7"/>
  <c r="L1552" i="7" s="1"/>
  <c r="N1522" i="7"/>
  <c r="M1522" i="7" s="1"/>
  <c r="K1482" i="7"/>
  <c r="L1482" i="7" s="1"/>
  <c r="O1312" i="7"/>
  <c r="K1216" i="7"/>
  <c r="L1216" i="7" s="1"/>
  <c r="N1216" i="7"/>
  <c r="O905" i="7"/>
  <c r="O1648" i="7"/>
  <c r="O759" i="7"/>
  <c r="K772" i="7"/>
  <c r="L772" i="7" s="1"/>
  <c r="K1910" i="7"/>
  <c r="L1910" i="7" s="1"/>
  <c r="O763" i="7"/>
  <c r="K1573" i="7"/>
  <c r="L1573" i="7" s="1"/>
  <c r="K1714" i="7"/>
  <c r="L1714" i="7" s="1"/>
  <c r="O600" i="7"/>
  <c r="N856" i="7"/>
  <c r="K752" i="7"/>
  <c r="L752" i="7" s="1"/>
  <c r="O673" i="7"/>
  <c r="K693" i="7"/>
  <c r="L693" i="7" s="1"/>
  <c r="K808" i="7"/>
  <c r="L808" i="7" s="1"/>
  <c r="K824" i="7"/>
  <c r="L824" i="7" s="1"/>
  <c r="K832" i="7"/>
  <c r="L832" i="7"/>
  <c r="N672" i="7"/>
  <c r="K771" i="7"/>
  <c r="L771" i="7" s="1"/>
  <c r="N632" i="7"/>
  <c r="K632" i="7"/>
  <c r="L632" i="7" s="1"/>
  <c r="O656" i="7"/>
  <c r="O664" i="7"/>
  <c r="O887" i="7"/>
  <c r="K819" i="7"/>
  <c r="L819" i="7" s="1"/>
  <c r="N600" i="7"/>
  <c r="N792" i="7"/>
  <c r="M792" i="7" s="1"/>
  <c r="K792" i="7"/>
  <c r="L792" i="7" s="1"/>
  <c r="O814" i="7"/>
  <c r="K1744" i="7"/>
  <c r="L1744" i="7" s="1"/>
  <c r="K647" i="7"/>
  <c r="L647" i="7" s="1"/>
  <c r="O615" i="7"/>
  <c r="O679" i="7"/>
  <c r="K709" i="7"/>
  <c r="L709" i="7" s="1"/>
  <c r="K875" i="7"/>
  <c r="L875" i="7" s="1"/>
  <c r="K896" i="7"/>
  <c r="L896" i="7" s="1"/>
  <c r="N584" i="7"/>
  <c r="M584" i="7" s="1"/>
  <c r="O622" i="7"/>
  <c r="O680" i="7"/>
  <c r="O984" i="7"/>
  <c r="N1084" i="7"/>
  <c r="O1479" i="7"/>
  <c r="N1829" i="7"/>
  <c r="O801" i="7"/>
  <c r="K787" i="7"/>
  <c r="L787" i="7" s="1"/>
  <c r="K747" i="7"/>
  <c r="L747" i="7" s="1"/>
  <c r="O697" i="7"/>
  <c r="K661" i="7"/>
  <c r="L661" i="7" s="1"/>
  <c r="N592" i="7"/>
  <c r="N616" i="7"/>
  <c r="N744" i="7"/>
  <c r="N752" i="7"/>
  <c r="N790" i="7"/>
  <c r="M790" i="7" s="1"/>
  <c r="N976" i="7"/>
  <c r="O982" i="7"/>
  <c r="N1006" i="7"/>
  <c r="N1138" i="7"/>
  <c r="O1182" i="7"/>
  <c r="N1213" i="7"/>
  <c r="N1473" i="7"/>
  <c r="O1635" i="7"/>
  <c r="N1663" i="7"/>
  <c r="O1949" i="7"/>
  <c r="O1957" i="7"/>
  <c r="N1277" i="7"/>
  <c r="M1277" i="7"/>
  <c r="N1629" i="7"/>
  <c r="N1653" i="7"/>
  <c r="O799" i="7"/>
  <c r="K755" i="7"/>
  <c r="L755" i="7" s="1"/>
  <c r="K707" i="7"/>
  <c r="L707" i="7" s="1"/>
  <c r="O657" i="7"/>
  <c r="K613" i="7"/>
  <c r="L613" i="7" s="1"/>
  <c r="N634" i="7"/>
  <c r="O646" i="7"/>
  <c r="O688" i="7"/>
  <c r="N770" i="7"/>
  <c r="M770" i="7" s="1"/>
  <c r="O788" i="7"/>
  <c r="M788" i="7" s="1"/>
  <c r="N952" i="7"/>
  <c r="N1082" i="7"/>
  <c r="N1194" i="7"/>
  <c r="N1537" i="7"/>
  <c r="O1567" i="7"/>
  <c r="O1599" i="7"/>
  <c r="M1599" i="7" s="1"/>
  <c r="N1847" i="7"/>
  <c r="N1919" i="7"/>
  <c r="N1054" i="7"/>
  <c r="O1134" i="7"/>
  <c r="N1229" i="7"/>
  <c r="O1431" i="7"/>
  <c r="O936" i="7"/>
  <c r="O974" i="7"/>
  <c r="M974" i="7" s="1"/>
  <c r="N1447" i="7"/>
  <c r="O1575" i="7"/>
  <c r="O1583" i="7"/>
  <c r="N1585" i="7"/>
  <c r="N1645" i="7"/>
  <c r="N1661" i="7"/>
  <c r="M1661" i="7" s="1"/>
  <c r="N1961" i="7"/>
  <c r="O671" i="7"/>
  <c r="O665" i="7"/>
  <c r="M665" i="7" s="1"/>
  <c r="K629" i="7"/>
  <c r="L629" i="7" s="1"/>
  <c r="O606" i="7"/>
  <c r="O640" i="7"/>
  <c r="O672" i="7"/>
  <c r="M672" i="7" s="1"/>
  <c r="O878" i="7"/>
  <c r="M878" i="7" s="1"/>
  <c r="O912" i="7"/>
  <c r="N1080" i="7"/>
  <c r="N1162" i="7"/>
  <c r="O1385" i="7"/>
  <c r="O1429" i="7"/>
  <c r="N1511" i="7"/>
  <c r="O1519" i="7"/>
  <c r="O1607" i="7"/>
  <c r="N1703" i="7"/>
  <c r="N1733" i="7"/>
  <c r="N1737" i="7"/>
  <c r="O1903" i="7"/>
  <c r="O1955" i="7"/>
  <c r="O1902" i="7"/>
  <c r="K1954" i="7"/>
  <c r="L1954" i="7" s="1"/>
  <c r="O1662" i="7"/>
  <c r="N1548" i="7"/>
  <c r="O1512" i="7"/>
  <c r="N1958" i="7"/>
  <c r="K1958" i="7"/>
  <c r="L1958" i="7" s="1"/>
  <c r="K1670" i="7"/>
  <c r="L1670" i="7" s="1"/>
  <c r="K1532" i="7"/>
  <c r="L1532" i="7" s="1"/>
  <c r="N1540" i="7"/>
  <c r="K1540" i="7"/>
  <c r="L1540" i="7" s="1"/>
  <c r="O1540" i="7"/>
  <c r="K1444" i="7"/>
  <c r="L1444" i="7" s="1"/>
  <c r="O1560" i="7"/>
  <c r="K1504" i="7"/>
  <c r="L1504" i="7" s="1"/>
  <c r="O1580" i="7"/>
  <c r="K931" i="7"/>
  <c r="L931" i="7" s="1"/>
  <c r="O1910" i="7"/>
  <c r="M1910" i="7" s="1"/>
  <c r="K1730" i="7"/>
  <c r="L1730" i="7" s="1"/>
  <c r="O1600" i="7"/>
  <c r="N1758" i="7"/>
  <c r="N1508" i="7"/>
  <c r="O1009" i="7"/>
  <c r="O592" i="7"/>
  <c r="K1300" i="7"/>
  <c r="L1300" i="7" s="1"/>
  <c r="N608" i="7"/>
  <c r="O584" i="7"/>
  <c r="O624" i="7"/>
  <c r="K1063" i="7"/>
  <c r="L1063" i="7" s="1"/>
  <c r="N864" i="7"/>
  <c r="M864" i="7" s="1"/>
  <c r="N888" i="7"/>
  <c r="O950" i="7"/>
  <c r="O966" i="7"/>
  <c r="N1046" i="7"/>
  <c r="N1088" i="7"/>
  <c r="O1653" i="7"/>
  <c r="O1689" i="7"/>
  <c r="M1689" i="7" s="1"/>
  <c r="O719" i="7"/>
  <c r="K1055" i="7"/>
  <c r="L1055" i="7" s="1"/>
  <c r="O668" i="7"/>
  <c r="O722" i="7"/>
  <c r="O872" i="7"/>
  <c r="O886" i="7"/>
  <c r="O910" i="7"/>
  <c r="N960" i="7"/>
  <c r="N1102" i="7"/>
  <c r="N1142" i="7"/>
  <c r="N1269" i="7"/>
  <c r="O1511" i="7"/>
  <c r="N1583" i="7"/>
  <c r="O1621" i="7"/>
  <c r="O1627" i="7"/>
  <c r="N1673" i="7"/>
  <c r="N1757" i="7"/>
  <c r="N1977" i="7"/>
  <c r="O738" i="7"/>
  <c r="O790" i="7"/>
  <c r="N862" i="7"/>
  <c r="N896" i="7"/>
  <c r="O960" i="7"/>
  <c r="O976" i="7"/>
  <c r="O990" i="7"/>
  <c r="O1006" i="7"/>
  <c r="M1006" i="7" s="1"/>
  <c r="O1150" i="7"/>
  <c r="O1174" i="7"/>
  <c r="O1190" i="7"/>
  <c r="N1431" i="7"/>
  <c r="N1607" i="7"/>
  <c r="O1625" i="7"/>
  <c r="N1693" i="7"/>
  <c r="N1713" i="7"/>
  <c r="N690" i="7"/>
  <c r="O856" i="7"/>
  <c r="N920" i="7"/>
  <c r="O1503" i="7"/>
  <c r="N1795" i="7"/>
  <c r="N1865" i="7"/>
  <c r="N1895" i="7"/>
  <c r="M1895" i="7" s="1"/>
  <c r="O796" i="7"/>
  <c r="O854" i="7"/>
  <c r="N1038" i="7"/>
  <c r="O1439" i="7"/>
  <c r="O1557" i="7"/>
  <c r="N1575" i="7"/>
  <c r="N1773" i="7"/>
  <c r="N1881" i="7"/>
  <c r="O1895" i="7"/>
  <c r="O768" i="7"/>
  <c r="O822" i="7"/>
  <c r="K840" i="7"/>
  <c r="L840" i="7" s="1"/>
  <c r="O841" i="7"/>
  <c r="N912" i="7"/>
  <c r="M912" i="7" s="1"/>
  <c r="N936" i="7"/>
  <c r="M936" i="7" s="1"/>
  <c r="O943" i="7"/>
  <c r="N984" i="7"/>
  <c r="M984" i="7" s="1"/>
  <c r="O1000" i="7"/>
  <c r="N1118" i="7"/>
  <c r="N1182" i="7"/>
  <c r="O1543" i="7"/>
  <c r="M1543" i="7" s="1"/>
  <c r="N1599" i="7"/>
  <c r="N1739" i="7"/>
  <c r="M1739" i="7" s="1"/>
  <c r="N1765" i="7"/>
  <c r="O590" i="7"/>
  <c r="O716" i="7"/>
  <c r="N722" i="7"/>
  <c r="K820" i="7"/>
  <c r="L820" i="7" s="1"/>
  <c r="O839" i="7"/>
  <c r="N872" i="7"/>
  <c r="N928" i="7"/>
  <c r="N968" i="7"/>
  <c r="N1032" i="7"/>
  <c r="O1493" i="7"/>
  <c r="N1577" i="7"/>
  <c r="N1749" i="7"/>
  <c r="N1809" i="7"/>
  <c r="N1835" i="7"/>
  <c r="N1903" i="7"/>
  <c r="O1975" i="7"/>
  <c r="K1698" i="7"/>
  <c r="L1698" i="7" s="1"/>
  <c r="O1698" i="7"/>
  <c r="K779" i="7"/>
  <c r="L779" i="7" s="1"/>
  <c r="B198" i="7"/>
  <c r="D198" i="7"/>
  <c r="C198" i="7"/>
  <c r="B559" i="7"/>
  <c r="C559" i="7"/>
  <c r="D559" i="7"/>
  <c r="B591" i="7"/>
  <c r="C591" i="7"/>
  <c r="D591" i="7"/>
  <c r="K593" i="7"/>
  <c r="L593" i="7" s="1"/>
  <c r="C626" i="7"/>
  <c r="B626" i="7"/>
  <c r="D626" i="7"/>
  <c r="I694" i="1"/>
  <c r="I698" i="1"/>
  <c r="N1193" i="7"/>
  <c r="M1193" i="7" s="1"/>
  <c r="O1556" i="7"/>
  <c r="N1556" i="7"/>
  <c r="M1556" i="7" s="1"/>
  <c r="K1556" i="7"/>
  <c r="L1556" i="7" s="1"/>
  <c r="N1177" i="7"/>
  <c r="N1260" i="7"/>
  <c r="K837" i="7"/>
  <c r="L837" i="7" s="1"/>
  <c r="O837" i="7"/>
  <c r="K1588" i="7"/>
  <c r="L1588" i="7" s="1"/>
  <c r="N659" i="7"/>
  <c r="O296" i="7"/>
  <c r="D318" i="7"/>
  <c r="B318" i="7"/>
  <c r="C318" i="7"/>
  <c r="K1834" i="7"/>
  <c r="L1834" i="7" s="1"/>
  <c r="N1834" i="7"/>
  <c r="O1834" i="7"/>
  <c r="K1850" i="7"/>
  <c r="L1850" i="7" s="1"/>
  <c r="O1850" i="7"/>
  <c r="N1322" i="7"/>
  <c r="O1322" i="7"/>
  <c r="K1322" i="7"/>
  <c r="L1322" i="7" s="1"/>
  <c r="N1698" i="7"/>
  <c r="O1588" i="7"/>
  <c r="O1620" i="7"/>
  <c r="O1884" i="7"/>
  <c r="N1420" i="7"/>
  <c r="O1420" i="7"/>
  <c r="K1412" i="7"/>
  <c r="L1412" i="7" s="1"/>
  <c r="N1412" i="7"/>
  <c r="O1145" i="7"/>
  <c r="K1145" i="7"/>
  <c r="L1145" i="7" s="1"/>
  <c r="N1145" i="7"/>
  <c r="K1342" i="7"/>
  <c r="L1342" i="7" s="1"/>
  <c r="O773" i="7"/>
  <c r="M773" i="7" s="1"/>
  <c r="K773" i="7"/>
  <c r="L773" i="7" s="1"/>
  <c r="O779" i="7"/>
  <c r="K1546" i="7"/>
  <c r="L1546" i="7" s="1"/>
  <c r="O1758" i="7"/>
  <c r="O1804" i="7"/>
  <c r="O1764" i="7"/>
  <c r="O1674" i="7"/>
  <c r="O1151" i="7"/>
  <c r="N1151" i="7"/>
  <c r="K690" i="7"/>
  <c r="L690" i="7"/>
  <c r="I635" i="1"/>
  <c r="K1886" i="7"/>
  <c r="L1886" i="7" s="1"/>
  <c r="O1886" i="7"/>
  <c r="O1368" i="7"/>
  <c r="O1786" i="7"/>
  <c r="K1686" i="7"/>
  <c r="L1686" i="7" s="1"/>
  <c r="N1057" i="7"/>
  <c r="O1712" i="7"/>
  <c r="K873" i="7"/>
  <c r="L873" i="7" s="1"/>
  <c r="K1828" i="7"/>
  <c r="L1828" i="7" s="1"/>
  <c r="O1183" i="7"/>
  <c r="O1362" i="7"/>
  <c r="K1736" i="7"/>
  <c r="L1736" i="7" s="1"/>
  <c r="N651" i="7"/>
  <c r="N1492" i="7"/>
  <c r="D241" i="7"/>
  <c r="B230" i="7"/>
  <c r="D230" i="7"/>
  <c r="C230" i="7"/>
  <c r="B262" i="7"/>
  <c r="D262" i="7"/>
  <c r="C262" i="7"/>
  <c r="C247" i="7"/>
  <c r="D247" i="7"/>
  <c r="N1066" i="7"/>
  <c r="O1066" i="7"/>
  <c r="K1066" i="7"/>
  <c r="L1066" i="7" s="1"/>
  <c r="I1116" i="1"/>
  <c r="K1116" i="7"/>
  <c r="L1116" i="7" s="1"/>
  <c r="K1308" i="7"/>
  <c r="L1308" i="7" s="1"/>
  <c r="D177" i="7"/>
  <c r="C183" i="7"/>
  <c r="D183" i="7"/>
  <c r="C215" i="7"/>
  <c r="D215" i="7"/>
  <c r="D380" i="7"/>
  <c r="K1278" i="7"/>
  <c r="L1278" i="7" s="1"/>
  <c r="D350" i="7"/>
  <c r="B350" i="7"/>
  <c r="C350" i="7"/>
  <c r="N720" i="7"/>
  <c r="K720" i="7"/>
  <c r="L720" i="7" s="1"/>
  <c r="N741" i="7"/>
  <c r="O619" i="7"/>
  <c r="M619" i="7" s="1"/>
  <c r="O931" i="7"/>
  <c r="N1290" i="7"/>
  <c r="M1290" i="7" s="1"/>
  <c r="O691" i="7"/>
  <c r="N1119" i="7"/>
  <c r="M1119" i="7" s="1"/>
  <c r="K1390" i="7"/>
  <c r="L1390" i="7" s="1"/>
  <c r="O1552" i="7"/>
  <c r="N1250" i="7"/>
  <c r="D209" i="7"/>
  <c r="C143" i="7"/>
  <c r="B143" i="7"/>
  <c r="D143" i="7"/>
  <c r="N700" i="7"/>
  <c r="K700" i="7"/>
  <c r="L700" i="7" s="1"/>
  <c r="O700" i="7"/>
  <c r="K1524" i="7"/>
  <c r="L1524" i="7" s="1"/>
  <c r="K1428" i="7"/>
  <c r="L1428" i="7" s="1"/>
  <c r="O1428" i="7"/>
  <c r="N1460" i="7"/>
  <c r="B145" i="7"/>
  <c r="C145" i="7"/>
  <c r="C237" i="7"/>
  <c r="B237" i="7"/>
  <c r="D237" i="7"/>
  <c r="C269" i="7"/>
  <c r="B269" i="7"/>
  <c r="D269" i="7"/>
  <c r="B479" i="7"/>
  <c r="C479" i="7"/>
  <c r="D479" i="7"/>
  <c r="C705" i="7"/>
  <c r="B705" i="7"/>
  <c r="O705" i="7" s="1"/>
  <c r="D710" i="7"/>
  <c r="C710" i="7"/>
  <c r="B710" i="7"/>
  <c r="B511" i="7"/>
  <c r="C511" i="7"/>
  <c r="D511" i="7"/>
  <c r="N704" i="7"/>
  <c r="O704" i="7"/>
  <c r="M704" i="7" s="1"/>
  <c r="K704" i="7"/>
  <c r="L704" i="7" s="1"/>
  <c r="I708" i="1"/>
  <c r="K708" i="7"/>
  <c r="L708" i="7" s="1"/>
  <c r="N840" i="7"/>
  <c r="C1123" i="7"/>
  <c r="B1123" i="7"/>
  <c r="C1127" i="7"/>
  <c r="B1127" i="7"/>
  <c r="K352" i="7"/>
  <c r="L352" i="7" s="1"/>
  <c r="D406" i="7"/>
  <c r="C406" i="7"/>
  <c r="B406" i="7"/>
  <c r="B431" i="7"/>
  <c r="N431" i="7" s="1"/>
  <c r="C431" i="7"/>
  <c r="B463" i="7"/>
  <c r="C463" i="7"/>
  <c r="D638" i="7"/>
  <c r="C638" i="7"/>
  <c r="B638" i="7"/>
  <c r="O648" i="7"/>
  <c r="N648" i="7"/>
  <c r="K648" i="7"/>
  <c r="L648" i="7" s="1"/>
  <c r="I676" i="1"/>
  <c r="N748" i="7"/>
  <c r="O748" i="7"/>
  <c r="K748" i="7"/>
  <c r="L748" i="7" s="1"/>
  <c r="I770" i="1"/>
  <c r="C825" i="7"/>
  <c r="B825" i="7"/>
  <c r="K926" i="7"/>
  <c r="L926" i="7" s="1"/>
  <c r="O926" i="7"/>
  <c r="C175" i="7"/>
  <c r="B175" i="7"/>
  <c r="D175" i="7"/>
  <c r="C207" i="7"/>
  <c r="B207" i="7"/>
  <c r="D207" i="7"/>
  <c r="C351" i="7"/>
  <c r="B351" i="7"/>
  <c r="D351" i="7"/>
  <c r="O368" i="7"/>
  <c r="K368" i="7"/>
  <c r="L368" i="7" s="1"/>
  <c r="C402" i="7"/>
  <c r="B402" i="7"/>
  <c r="D402" i="7"/>
  <c r="B607" i="7"/>
  <c r="C607" i="7"/>
  <c r="D607" i="7"/>
  <c r="D780" i="7"/>
  <c r="B780" i="7"/>
  <c r="C780" i="7"/>
  <c r="N798" i="7"/>
  <c r="O798" i="7"/>
  <c r="K798" i="7"/>
  <c r="L798" i="7" s="1"/>
  <c r="O1468" i="7"/>
  <c r="C165" i="7"/>
  <c r="B165" i="7"/>
  <c r="D165" i="7"/>
  <c r="C197" i="7"/>
  <c r="B197" i="7"/>
  <c r="D197" i="7"/>
  <c r="B270" i="7"/>
  <c r="D270" i="7"/>
  <c r="C270" i="7"/>
  <c r="C396" i="7"/>
  <c r="C399" i="7"/>
  <c r="B399" i="7"/>
  <c r="I620" i="1"/>
  <c r="C642" i="7"/>
  <c r="B642" i="7"/>
  <c r="D662" i="7"/>
  <c r="B662" i="7"/>
  <c r="C662" i="7"/>
  <c r="K1244" i="7"/>
  <c r="L1244" i="7" s="1"/>
  <c r="C151" i="7"/>
  <c r="B151" i="7"/>
  <c r="D151" i="7"/>
  <c r="O336" i="7"/>
  <c r="N606" i="7"/>
  <c r="M606" i="7" s="1"/>
  <c r="D630" i="7"/>
  <c r="C630" i="7"/>
  <c r="B630" i="7"/>
  <c r="I636" i="1"/>
  <c r="B142" i="7"/>
  <c r="D142" i="7"/>
  <c r="C229" i="7"/>
  <c r="B229" i="7"/>
  <c r="C239" i="7"/>
  <c r="B239" i="7"/>
  <c r="C300" i="7"/>
  <c r="D334" i="7"/>
  <c r="B334" i="7"/>
  <c r="C345" i="7"/>
  <c r="B415" i="7"/>
  <c r="C415" i="7"/>
  <c r="B543" i="7"/>
  <c r="N543" i="7" s="1"/>
  <c r="C543" i="7"/>
  <c r="B932" i="7"/>
  <c r="D932" i="7"/>
  <c r="C932" i="7"/>
  <c r="I940" i="1"/>
  <c r="K139" i="7"/>
  <c r="L139" i="7" s="1"/>
  <c r="C141" i="7"/>
  <c r="B141" i="7"/>
  <c r="B174" i="7"/>
  <c r="D174" i="7"/>
  <c r="C261" i="7"/>
  <c r="B261" i="7"/>
  <c r="C271" i="7"/>
  <c r="B271" i="7"/>
  <c r="O312" i="7"/>
  <c r="N312" i="7"/>
  <c r="C329" i="7"/>
  <c r="B397" i="7"/>
  <c r="C397" i="7"/>
  <c r="B495" i="7"/>
  <c r="C495" i="7"/>
  <c r="N590" i="7"/>
  <c r="B623" i="7"/>
  <c r="C623" i="7"/>
  <c r="K623" i="7" s="1"/>
  <c r="L623" i="7" s="1"/>
  <c r="O625" i="7"/>
  <c r="C682" i="7"/>
  <c r="N682" i="7" s="1"/>
  <c r="D682" i="7"/>
  <c r="D686" i="7"/>
  <c r="C686" i="7"/>
  <c r="K686" i="7" s="1"/>
  <c r="L686" i="7" s="1"/>
  <c r="D742" i="7"/>
  <c r="C742" i="7"/>
  <c r="B742" i="7"/>
  <c r="B760" i="7"/>
  <c r="D760" i="7"/>
  <c r="C760" i="7"/>
  <c r="B126" i="7"/>
  <c r="D126" i="7"/>
  <c r="C173" i="7"/>
  <c r="B173" i="7"/>
  <c r="B206" i="7"/>
  <c r="D206" i="7"/>
  <c r="O327" i="7"/>
  <c r="C337" i="7"/>
  <c r="B447" i="7"/>
  <c r="C447" i="7"/>
  <c r="B575" i="7"/>
  <c r="C575" i="7"/>
  <c r="I660" i="1"/>
  <c r="C737" i="7"/>
  <c r="N737" i="7" s="1"/>
  <c r="B737" i="7"/>
  <c r="B749" i="7"/>
  <c r="C749" i="7"/>
  <c r="C125" i="7"/>
  <c r="B125" i="7"/>
  <c r="D125" i="7"/>
  <c r="B166" i="7"/>
  <c r="D166" i="7"/>
  <c r="C166" i="7"/>
  <c r="C205" i="7"/>
  <c r="B205" i="7"/>
  <c r="B238" i="7"/>
  <c r="D238" i="7"/>
  <c r="D390" i="7"/>
  <c r="C390" i="7"/>
  <c r="B527" i="7"/>
  <c r="C527" i="7"/>
  <c r="I588" i="1"/>
  <c r="N622" i="7"/>
  <c r="N650" i="7"/>
  <c r="M650" i="7" s="1"/>
  <c r="C109" i="7"/>
  <c r="B109" i="7"/>
  <c r="D116" i="7"/>
  <c r="C117" i="7"/>
  <c r="B117" i="7"/>
  <c r="B150" i="7"/>
  <c r="D150" i="7"/>
  <c r="B182" i="7"/>
  <c r="D182" i="7"/>
  <c r="B214" i="7"/>
  <c r="D214" i="7"/>
  <c r="B246" i="7"/>
  <c r="D246" i="7"/>
  <c r="B278" i="7"/>
  <c r="D278" i="7"/>
  <c r="C298" i="7"/>
  <c r="B298" i="7"/>
  <c r="D298" i="7"/>
  <c r="B303" i="7"/>
  <c r="N666" i="7"/>
  <c r="B751" i="7"/>
  <c r="O751" i="7" s="1"/>
  <c r="C751" i="7"/>
  <c r="N754" i="7"/>
  <c r="C762" i="7"/>
  <c r="D762" i="7"/>
  <c r="B762" i="7"/>
  <c r="O808" i="7"/>
  <c r="M808" i="7" s="1"/>
  <c r="N808" i="7"/>
  <c r="B110" i="7"/>
  <c r="D110" i="7"/>
  <c r="B118" i="7"/>
  <c r="D118" i="7"/>
  <c r="C149" i="7"/>
  <c r="B149" i="7"/>
  <c r="O162" i="7"/>
  <c r="C181" i="7"/>
  <c r="B181" i="7"/>
  <c r="C213" i="7"/>
  <c r="B213" i="7"/>
  <c r="C245" i="7"/>
  <c r="B245" i="7"/>
  <c r="C277" i="7"/>
  <c r="B277" i="7"/>
  <c r="N288" i="7"/>
  <c r="C314" i="7"/>
  <c r="B314" i="7"/>
  <c r="D314" i="7"/>
  <c r="C378" i="7"/>
  <c r="B378" i="7"/>
  <c r="D378" i="7"/>
  <c r="B628" i="7"/>
  <c r="N628" i="7" s="1"/>
  <c r="D628" i="7"/>
  <c r="C628" i="7"/>
  <c r="B663" i="7"/>
  <c r="C663" i="7"/>
  <c r="B807" i="7"/>
  <c r="C807" i="7"/>
  <c r="O807" i="7" s="1"/>
  <c r="C849" i="7"/>
  <c r="B849" i="7"/>
  <c r="O849" i="7" s="1"/>
  <c r="B158" i="7"/>
  <c r="D158" i="7"/>
  <c r="B190" i="7"/>
  <c r="D190" i="7"/>
  <c r="B222" i="7"/>
  <c r="D222" i="7"/>
  <c r="B254" i="7"/>
  <c r="D254" i="7"/>
  <c r="B286" i="7"/>
  <c r="D286" i="7"/>
  <c r="B297" i="7"/>
  <c r="N304" i="7"/>
  <c r="C330" i="7"/>
  <c r="B330" i="7"/>
  <c r="D330" i="7"/>
  <c r="B335" i="7"/>
  <c r="O384" i="7"/>
  <c r="C394" i="7"/>
  <c r="D394" i="7"/>
  <c r="O632" i="7"/>
  <c r="C658" i="7"/>
  <c r="B658" i="7"/>
  <c r="D658" i="7"/>
  <c r="C730" i="7"/>
  <c r="D730" i="7"/>
  <c r="B730" i="7"/>
  <c r="C930" i="7"/>
  <c r="B930" i="7"/>
  <c r="D930" i="7"/>
  <c r="C133" i="7"/>
  <c r="B133" i="7"/>
  <c r="B134" i="7"/>
  <c r="D134" i="7"/>
  <c r="C157" i="7"/>
  <c r="B157" i="7"/>
  <c r="C189" i="7"/>
  <c r="B189" i="7"/>
  <c r="C221" i="7"/>
  <c r="B221" i="7"/>
  <c r="C253" i="7"/>
  <c r="K253" i="7" s="1"/>
  <c r="L253" i="7" s="1"/>
  <c r="B253" i="7"/>
  <c r="C285" i="7"/>
  <c r="B285" i="7"/>
  <c r="D302" i="7"/>
  <c r="B302" i="7"/>
  <c r="C346" i="7"/>
  <c r="B346" i="7"/>
  <c r="D346" i="7"/>
  <c r="B420" i="7"/>
  <c r="D420" i="7"/>
  <c r="C420" i="7"/>
  <c r="B436" i="7"/>
  <c r="D436" i="7"/>
  <c r="C436" i="7"/>
  <c r="B452" i="7"/>
  <c r="D452" i="7"/>
  <c r="C452" i="7"/>
  <c r="B468" i="7"/>
  <c r="D468" i="7"/>
  <c r="C468" i="7"/>
  <c r="B484" i="7"/>
  <c r="D484" i="7"/>
  <c r="C484" i="7"/>
  <c r="B500" i="7"/>
  <c r="D500" i="7"/>
  <c r="C500" i="7"/>
  <c r="B516" i="7"/>
  <c r="D516" i="7"/>
  <c r="C516" i="7"/>
  <c r="B532" i="7"/>
  <c r="D532" i="7"/>
  <c r="C532" i="7"/>
  <c r="B548" i="7"/>
  <c r="D548" i="7"/>
  <c r="C548" i="7"/>
  <c r="B564" i="7"/>
  <c r="D564" i="7"/>
  <c r="C564" i="7"/>
  <c r="B580" i="7"/>
  <c r="D580" i="7"/>
  <c r="C580" i="7"/>
  <c r="B596" i="7"/>
  <c r="D596" i="7"/>
  <c r="C596" i="7"/>
  <c r="B612" i="7"/>
  <c r="D612" i="7"/>
  <c r="C612" i="7"/>
  <c r="B644" i="7"/>
  <c r="D644" i="7"/>
  <c r="C644" i="7"/>
  <c r="B652" i="7"/>
  <c r="D652" i="7"/>
  <c r="C652" i="7"/>
  <c r="B701" i="7"/>
  <c r="C701" i="7"/>
  <c r="D750" i="7"/>
  <c r="B750" i="7"/>
  <c r="C750" i="7"/>
  <c r="B959" i="7"/>
  <c r="C959" i="7"/>
  <c r="B404" i="7"/>
  <c r="D404" i="7"/>
  <c r="O690" i="7"/>
  <c r="M690" i="7" s="1"/>
  <c r="D702" i="7"/>
  <c r="B702" i="7"/>
  <c r="B728" i="7"/>
  <c r="O728" i="7" s="1"/>
  <c r="D728" i="7"/>
  <c r="B732" i="7"/>
  <c r="D732" i="7"/>
  <c r="C732" i="7"/>
  <c r="C735" i="7"/>
  <c r="B735" i="7"/>
  <c r="N736" i="7"/>
  <c r="O736" i="7"/>
  <c r="C764" i="7"/>
  <c r="B764" i="7"/>
  <c r="N764" i="7" s="1"/>
  <c r="B777" i="7"/>
  <c r="C777" i="7"/>
  <c r="O777" i="7" s="1"/>
  <c r="B781" i="7"/>
  <c r="C781" i="7"/>
  <c r="C809" i="7"/>
  <c r="B809" i="7"/>
  <c r="N820" i="7"/>
  <c r="O820" i="7"/>
  <c r="M820" i="7" s="1"/>
  <c r="O848" i="7"/>
  <c r="N848" i="7"/>
  <c r="M848" i="7" s="1"/>
  <c r="B895" i="7"/>
  <c r="C895" i="7"/>
  <c r="C922" i="7"/>
  <c r="B922" i="7"/>
  <c r="D922" i="7"/>
  <c r="B956" i="7"/>
  <c r="D956" i="7"/>
  <c r="B1539" i="7"/>
  <c r="D1539" i="7"/>
  <c r="C1539" i="7"/>
  <c r="K1539" i="7" s="1"/>
  <c r="L1539" i="7" s="1"/>
  <c r="N894" i="7"/>
  <c r="O894" i="7"/>
  <c r="N904" i="7"/>
  <c r="B916" i="7"/>
  <c r="D916" i="7"/>
  <c r="B398" i="7"/>
  <c r="K398" i="7" s="1"/>
  <c r="L398" i="7" s="1"/>
  <c r="B636" i="7"/>
  <c r="D636" i="7"/>
  <c r="C636" i="7"/>
  <c r="N646" i="7"/>
  <c r="O650" i="7"/>
  <c r="O720" i="7"/>
  <c r="C740" i="7"/>
  <c r="B740" i="7"/>
  <c r="O744" i="7"/>
  <c r="C882" i="7"/>
  <c r="K882" i="7" s="1"/>
  <c r="L882" i="7" s="1"/>
  <c r="B882" i="7"/>
  <c r="C294" i="7"/>
  <c r="C310" i="7"/>
  <c r="N310" i="7" s="1"/>
  <c r="C326" i="7"/>
  <c r="C342" i="7"/>
  <c r="N342" i="7" s="1"/>
  <c r="C382" i="7"/>
  <c r="D386" i="7"/>
  <c r="C389" i="7"/>
  <c r="C405" i="7"/>
  <c r="B422" i="7"/>
  <c r="B438" i="7"/>
  <c r="B454" i="7"/>
  <c r="B470" i="7"/>
  <c r="B486" i="7"/>
  <c r="B502" i="7"/>
  <c r="B518" i="7"/>
  <c r="B534" i="7"/>
  <c r="B550" i="7"/>
  <c r="B566" i="7"/>
  <c r="B582" i="7"/>
  <c r="B598" i="7"/>
  <c r="N598" i="7" s="1"/>
  <c r="B614" i="7"/>
  <c r="K614" i="7" s="1"/>
  <c r="L614" i="7" s="1"/>
  <c r="B654" i="7"/>
  <c r="K654" i="7" s="1"/>
  <c r="L654" i="7" s="1"/>
  <c r="B660" i="7"/>
  <c r="K660" i="7" s="1"/>
  <c r="L660" i="7" s="1"/>
  <c r="D660" i="7"/>
  <c r="C660" i="7"/>
  <c r="C674" i="7"/>
  <c r="D674" i="7"/>
  <c r="K674" i="7" s="1"/>
  <c r="L674" i="7" s="1"/>
  <c r="D678" i="7"/>
  <c r="C678" i="7"/>
  <c r="C698" i="7"/>
  <c r="D698" i="7"/>
  <c r="B698" i="7"/>
  <c r="N706" i="7"/>
  <c r="O708" i="7"/>
  <c r="N708" i="7"/>
  <c r="M708" i="7" s="1"/>
  <c r="B729" i="7"/>
  <c r="C729" i="7"/>
  <c r="B733" i="7"/>
  <c r="C733" i="7"/>
  <c r="N738" i="7"/>
  <c r="D758" i="7"/>
  <c r="C758" i="7"/>
  <c r="B758" i="7"/>
  <c r="D782" i="7"/>
  <c r="B782" i="7"/>
  <c r="C782" i="7"/>
  <c r="O782" i="7" s="1"/>
  <c r="C802" i="7"/>
  <c r="B802" i="7"/>
  <c r="D802" i="7"/>
  <c r="N806" i="7"/>
  <c r="O806" i="7"/>
  <c r="B844" i="7"/>
  <c r="C844" i="7"/>
  <c r="N844" i="7" s="1"/>
  <c r="D844" i="7"/>
  <c r="N902" i="7"/>
  <c r="O902" i="7"/>
  <c r="B957" i="7"/>
  <c r="C957" i="7"/>
  <c r="C1010" i="7"/>
  <c r="B1010" i="7"/>
  <c r="D1010" i="7"/>
  <c r="B386" i="7"/>
  <c r="D410" i="7"/>
  <c r="B412" i="7"/>
  <c r="D412" i="7"/>
  <c r="C412" i="7"/>
  <c r="D426" i="7"/>
  <c r="B428" i="7"/>
  <c r="D428" i="7"/>
  <c r="C428" i="7"/>
  <c r="D442" i="7"/>
  <c r="B444" i="7"/>
  <c r="D444" i="7"/>
  <c r="C444" i="7"/>
  <c r="D458" i="7"/>
  <c r="B460" i="7"/>
  <c r="D460" i="7"/>
  <c r="C460" i="7"/>
  <c r="D474" i="7"/>
  <c r="B476" i="7"/>
  <c r="D476" i="7"/>
  <c r="C476" i="7"/>
  <c r="D490" i="7"/>
  <c r="B492" i="7"/>
  <c r="D492" i="7"/>
  <c r="C492" i="7"/>
  <c r="D506" i="7"/>
  <c r="B508" i="7"/>
  <c r="D508" i="7"/>
  <c r="C508" i="7"/>
  <c r="D522" i="7"/>
  <c r="B524" i="7"/>
  <c r="D524" i="7"/>
  <c r="C524" i="7"/>
  <c r="D538" i="7"/>
  <c r="B540" i="7"/>
  <c r="D540" i="7"/>
  <c r="C540" i="7"/>
  <c r="D554" i="7"/>
  <c r="B556" i="7"/>
  <c r="D556" i="7"/>
  <c r="C556" i="7"/>
  <c r="D570" i="7"/>
  <c r="B572" i="7"/>
  <c r="D572" i="7"/>
  <c r="C572" i="7"/>
  <c r="D586" i="7"/>
  <c r="N586" i="7" s="1"/>
  <c r="B588" i="7"/>
  <c r="D588" i="7"/>
  <c r="C588" i="7"/>
  <c r="D602" i="7"/>
  <c r="N602" i="7" s="1"/>
  <c r="B604" i="7"/>
  <c r="D604" i="7"/>
  <c r="N604" i="7" s="1"/>
  <c r="C604" i="7"/>
  <c r="D618" i="7"/>
  <c r="B620" i="7"/>
  <c r="D620" i="7"/>
  <c r="C620" i="7"/>
  <c r="O634" i="7"/>
  <c r="M634" i="7" s="1"/>
  <c r="D670" i="7"/>
  <c r="K670" i="7" s="1"/>
  <c r="L670" i="7"/>
  <c r="B761" i="7"/>
  <c r="C761" i="7"/>
  <c r="C778" i="7"/>
  <c r="D778" i="7"/>
  <c r="O778" i="7" s="1"/>
  <c r="B778" i="7"/>
  <c r="B828" i="7"/>
  <c r="D828" i="7"/>
  <c r="O832" i="7"/>
  <c r="N832" i="7"/>
  <c r="B901" i="7"/>
  <c r="C901" i="7"/>
  <c r="N901" i="7" s="1"/>
  <c r="N918" i="7"/>
  <c r="O918" i="7"/>
  <c r="B804" i="7"/>
  <c r="K804" i="7" s="1"/>
  <c r="L804" i="7" s="1"/>
  <c r="D804" i="7"/>
  <c r="N822" i="7"/>
  <c r="O824" i="7"/>
  <c r="N824" i="7"/>
  <c r="C850" i="7"/>
  <c r="B850" i="7"/>
  <c r="D850" i="7"/>
  <c r="C866" i="7"/>
  <c r="N866" i="7" s="1"/>
  <c r="B866" i="7"/>
  <c r="B892" i="7"/>
  <c r="D892" i="7"/>
  <c r="C906" i="7"/>
  <c r="B906" i="7"/>
  <c r="O906" i="7" s="1"/>
  <c r="N942" i="7"/>
  <c r="M942" i="7" s="1"/>
  <c r="O944" i="7"/>
  <c r="M944" i="7" s="1"/>
  <c r="N1008" i="7"/>
  <c r="M1008" i="7" s="1"/>
  <c r="C1112" i="7"/>
  <c r="D1112" i="7"/>
  <c r="B1112" i="7"/>
  <c r="B1117" i="7"/>
  <c r="B1121" i="7"/>
  <c r="O1121" i="7" s="1"/>
  <c r="O1122" i="7"/>
  <c r="N1122" i="7"/>
  <c r="C1388" i="7"/>
  <c r="K1388" i="7" s="1"/>
  <c r="L1388" i="7" s="1"/>
  <c r="N982" i="7"/>
  <c r="B996" i="7"/>
  <c r="O996" i="7" s="1"/>
  <c r="D996" i="7"/>
  <c r="B1021" i="7"/>
  <c r="C1021" i="7"/>
  <c r="D1030" i="7"/>
  <c r="B1030" i="7"/>
  <c r="B1058" i="7"/>
  <c r="K1058" i="7" s="1"/>
  <c r="L1058" i="7" s="1"/>
  <c r="D1058" i="7"/>
  <c r="D1285" i="7"/>
  <c r="B1285" i="7"/>
  <c r="C1289" i="7"/>
  <c r="B1289" i="7"/>
  <c r="D1289" i="7"/>
  <c r="C1305" i="7"/>
  <c r="O1305" i="7" s="1"/>
  <c r="B1305" i="7"/>
  <c r="N1305" i="7" s="1"/>
  <c r="D1305" i="7"/>
  <c r="C970" i="7"/>
  <c r="B970" i="7"/>
  <c r="O1008" i="7"/>
  <c r="N1024" i="7"/>
  <c r="O1024" i="7"/>
  <c r="M1024" i="7" s="1"/>
  <c r="N1034" i="7"/>
  <c r="O1168" i="7"/>
  <c r="N1168" i="7"/>
  <c r="B1196" i="7"/>
  <c r="D1196" i="7"/>
  <c r="C1196" i="7"/>
  <c r="C1203" i="7"/>
  <c r="B1203" i="7"/>
  <c r="O1203" i="7" s="1"/>
  <c r="N1221" i="7"/>
  <c r="D1301" i="7"/>
  <c r="C1301" i="7"/>
  <c r="B1301" i="7"/>
  <c r="N1455" i="7"/>
  <c r="O1455" i="7"/>
  <c r="C1076" i="7"/>
  <c r="B1076" i="7"/>
  <c r="N1076" i="7" s="1"/>
  <c r="D1076" i="7"/>
  <c r="N1098" i="7"/>
  <c r="M1098" i="7" s="1"/>
  <c r="B1167" i="7"/>
  <c r="C1167" i="7"/>
  <c r="B1459" i="7"/>
  <c r="C1459" i="7"/>
  <c r="D1459" i="7"/>
  <c r="C1464" i="7"/>
  <c r="B1464" i="7"/>
  <c r="C696" i="7"/>
  <c r="O706" i="7"/>
  <c r="C718" i="7"/>
  <c r="N718" i="7" s="1"/>
  <c r="D726" i="7"/>
  <c r="C726" i="7"/>
  <c r="B734" i="7"/>
  <c r="C746" i="7"/>
  <c r="N746" i="7" s="1"/>
  <c r="D746" i="7"/>
  <c r="O756" i="7"/>
  <c r="C765" i="7"/>
  <c r="O772" i="7"/>
  <c r="N784" i="7"/>
  <c r="C789" i="7"/>
  <c r="O789" i="7" s="1"/>
  <c r="C810" i="7"/>
  <c r="B810" i="7"/>
  <c r="D810" i="7"/>
  <c r="C845" i="7"/>
  <c r="N846" i="7"/>
  <c r="B852" i="7"/>
  <c r="D852" i="7"/>
  <c r="C852" i="7"/>
  <c r="N880" i="7"/>
  <c r="M880" i="7" s="1"/>
  <c r="B908" i="7"/>
  <c r="D908" i="7"/>
  <c r="C908" i="7"/>
  <c r="B980" i="7"/>
  <c r="D980" i="7"/>
  <c r="C986" i="7"/>
  <c r="B986" i="7"/>
  <c r="D986" i="7"/>
  <c r="C994" i="7"/>
  <c r="K994" i="7" s="1"/>
  <c r="L994" i="7" s="1"/>
  <c r="B994" i="7"/>
  <c r="B1020" i="7"/>
  <c r="D1020" i="7"/>
  <c r="N1056" i="7"/>
  <c r="N1086" i="7"/>
  <c r="D1090" i="7"/>
  <c r="C1090" i="7"/>
  <c r="B1090" i="7"/>
  <c r="O1166" i="7"/>
  <c r="M1166" i="7" s="1"/>
  <c r="N1180" i="7"/>
  <c r="M1180" i="7" s="1"/>
  <c r="O1180" i="7"/>
  <c r="O1184" i="7"/>
  <c r="D1261" i="7"/>
  <c r="B1261" i="7"/>
  <c r="C1265" i="7"/>
  <c r="B1265" i="7"/>
  <c r="D1265" i="7"/>
  <c r="O666" i="7"/>
  <c r="M666" i="7" s="1"/>
  <c r="D676" i="7"/>
  <c r="K676" i="7"/>
  <c r="L676" i="7" s="1"/>
  <c r="D684" i="7"/>
  <c r="K684" i="7" s="1"/>
  <c r="L684" i="7" s="1"/>
  <c r="D712" i="7"/>
  <c r="N716" i="7"/>
  <c r="O754" i="7"/>
  <c r="M754" i="7" s="1"/>
  <c r="D766" i="7"/>
  <c r="B766" i="7"/>
  <c r="N768" i="7"/>
  <c r="O770" i="7"/>
  <c r="B805" i="7"/>
  <c r="C805" i="7"/>
  <c r="O805" i="7" s="1"/>
  <c r="B868" i="7"/>
  <c r="D868" i="7"/>
  <c r="B893" i="7"/>
  <c r="C893" i="7"/>
  <c r="C946" i="7"/>
  <c r="B946" i="7"/>
  <c r="K946" i="7" s="1"/>
  <c r="L946" i="7" s="1"/>
  <c r="N958" i="7"/>
  <c r="O958" i="7"/>
  <c r="C1147" i="7"/>
  <c r="B1147" i="7"/>
  <c r="C1165" i="7"/>
  <c r="B1165" i="7"/>
  <c r="C1195" i="7"/>
  <c r="B1195" i="7"/>
  <c r="D692" i="7"/>
  <c r="D694" i="7"/>
  <c r="C694" i="7"/>
  <c r="N694" i="7" s="1"/>
  <c r="C714" i="7"/>
  <c r="D714" i="7"/>
  <c r="O724" i="7"/>
  <c r="B776" i="7"/>
  <c r="D776" i="7"/>
  <c r="O784" i="7"/>
  <c r="M784" i="7" s="1"/>
  <c r="O792" i="7"/>
  <c r="C826" i="7"/>
  <c r="B826" i="7"/>
  <c r="D866" i="7"/>
  <c r="N878" i="7"/>
  <c r="O880" i="7"/>
  <c r="O920" i="7"/>
  <c r="N944" i="7"/>
  <c r="B972" i="7"/>
  <c r="D972" i="7"/>
  <c r="C972" i="7"/>
  <c r="D1022" i="7"/>
  <c r="K1022" i="7" s="1"/>
  <c r="L1022" i="7" s="1"/>
  <c r="B1022" i="7"/>
  <c r="C1022" i="7"/>
  <c r="N1026" i="7"/>
  <c r="C1036" i="7"/>
  <c r="D1036" i="7"/>
  <c r="B1036" i="7"/>
  <c r="C1040" i="7"/>
  <c r="O1040" i="7" s="1"/>
  <c r="B1040" i="7"/>
  <c r="D1040" i="7"/>
  <c r="O1128" i="7"/>
  <c r="M1128" i="7" s="1"/>
  <c r="N1128" i="7"/>
  <c r="N1333" i="7"/>
  <c r="M1333" i="7" s="1"/>
  <c r="B1414" i="7"/>
  <c r="C1414" i="7"/>
  <c r="N1414" i="7" s="1"/>
  <c r="N830" i="7"/>
  <c r="C834" i="7"/>
  <c r="B834" i="7"/>
  <c r="N870" i="7"/>
  <c r="B884" i="7"/>
  <c r="D884" i="7"/>
  <c r="C898" i="7"/>
  <c r="B898" i="7"/>
  <c r="N934" i="7"/>
  <c r="B948" i="7"/>
  <c r="D948" i="7"/>
  <c r="C962" i="7"/>
  <c r="B962" i="7"/>
  <c r="N998" i="7"/>
  <c r="B1012" i="7"/>
  <c r="D1012" i="7"/>
  <c r="C1068" i="7"/>
  <c r="O1068" i="7" s="1"/>
  <c r="B1068" i="7"/>
  <c r="D1068" i="7"/>
  <c r="C1100" i="7"/>
  <c r="D1100" i="7"/>
  <c r="B1124" i="7"/>
  <c r="D1124" i="7"/>
  <c r="B1148" i="7"/>
  <c r="C1148" i="7"/>
  <c r="D1148" i="7"/>
  <c r="O1186" i="7"/>
  <c r="N1186" i="7"/>
  <c r="B1204" i="7"/>
  <c r="D1204" i="7"/>
  <c r="C1209" i="7"/>
  <c r="B1209" i="7"/>
  <c r="D1209" i="7"/>
  <c r="C1249" i="7"/>
  <c r="B1249" i="7"/>
  <c r="D1249" i="7"/>
  <c r="D1325" i="7"/>
  <c r="B1325" i="7"/>
  <c r="C1329" i="7"/>
  <c r="B1329" i="7"/>
  <c r="D1329" i="7"/>
  <c r="D1391" i="7"/>
  <c r="D1415" i="7"/>
  <c r="B1415" i="7"/>
  <c r="K1415" i="7" s="1"/>
  <c r="L1415" i="7" s="1"/>
  <c r="C1415" i="7"/>
  <c r="N1509" i="7"/>
  <c r="O1509" i="7"/>
  <c r="B1531" i="7"/>
  <c r="D1531" i="7"/>
  <c r="C1531" i="7"/>
  <c r="N1591" i="7"/>
  <c r="O1591" i="7"/>
  <c r="M1591" i="7" s="1"/>
  <c r="O1623" i="7"/>
  <c r="N1623" i="7"/>
  <c r="D1717" i="7"/>
  <c r="C1717" i="7"/>
  <c r="B1717" i="7"/>
  <c r="C1747" i="7"/>
  <c r="O1747" i="7" s="1"/>
  <c r="D1747" i="7"/>
  <c r="B1747" i="7"/>
  <c r="E37" i="7"/>
  <c r="E58" i="7"/>
  <c r="E66" i="7"/>
  <c r="E87" i="7"/>
  <c r="B1391" i="7"/>
  <c r="N1391" i="7" s="1"/>
  <c r="B1396" i="7"/>
  <c r="C1396" i="7"/>
  <c r="B1534" i="7"/>
  <c r="C1534" i="7"/>
  <c r="B1475" i="7"/>
  <c r="D1475" i="7"/>
  <c r="C1475" i="7"/>
  <c r="K1475" i="7" s="1"/>
  <c r="L1475" i="7" s="1"/>
  <c r="B1680" i="7"/>
  <c r="N1680" i="7" s="1"/>
  <c r="C1680" i="7"/>
  <c r="K1680" i="7" s="1"/>
  <c r="L1680" i="7" s="1"/>
  <c r="N788" i="7"/>
  <c r="N796" i="7"/>
  <c r="O800" i="7"/>
  <c r="D812" i="7"/>
  <c r="N838" i="7"/>
  <c r="C842" i="7"/>
  <c r="B842" i="7"/>
  <c r="K842" i="7" s="1"/>
  <c r="L842" i="7" s="1"/>
  <c r="N860" i="7"/>
  <c r="O864" i="7"/>
  <c r="B876" i="7"/>
  <c r="D876" i="7"/>
  <c r="C890" i="7"/>
  <c r="B890" i="7"/>
  <c r="O890" i="7" s="1"/>
  <c r="O904" i="7"/>
  <c r="N926" i="7"/>
  <c r="B940" i="7"/>
  <c r="D940" i="7"/>
  <c r="C954" i="7"/>
  <c r="B954" i="7"/>
  <c r="O954" i="7" s="1"/>
  <c r="O968" i="7"/>
  <c r="N990" i="7"/>
  <c r="B1004" i="7"/>
  <c r="D1004" i="7"/>
  <c r="K1004" i="7" s="1"/>
  <c r="L1004" i="7" s="1"/>
  <c r="C1018" i="7"/>
  <c r="B1018" i="7"/>
  <c r="N1028" i="7"/>
  <c r="N1074" i="7"/>
  <c r="N1078" i="7"/>
  <c r="N1116" i="7"/>
  <c r="M1116" i="7" s="1"/>
  <c r="O1116" i="7"/>
  <c r="O1120" i="7"/>
  <c r="N1120" i="7"/>
  <c r="N1126" i="7"/>
  <c r="M1126" i="7" s="1"/>
  <c r="O1126" i="7"/>
  <c r="D1140" i="7"/>
  <c r="O1146" i="7"/>
  <c r="N1146" i="7"/>
  <c r="B1164" i="7"/>
  <c r="D1164" i="7"/>
  <c r="O1164" i="7" s="1"/>
  <c r="O1170" i="7"/>
  <c r="N1170" i="7"/>
  <c r="M1170" i="7" s="1"/>
  <c r="C1205" i="7"/>
  <c r="B1205" i="7"/>
  <c r="C1225" i="7"/>
  <c r="B1225" i="7"/>
  <c r="D1225" i="7"/>
  <c r="C1241" i="7"/>
  <c r="B1241" i="7"/>
  <c r="D1241" i="7"/>
  <c r="C1313" i="7"/>
  <c r="B1313" i="7"/>
  <c r="D1313" i="7"/>
  <c r="B1349" i="7"/>
  <c r="N1349" i="7" s="1"/>
  <c r="N1369" i="7"/>
  <c r="D1381" i="7"/>
  <c r="C1381" i="7"/>
  <c r="B1381" i="7"/>
  <c r="O1423" i="7"/>
  <c r="N1423" i="7"/>
  <c r="M1423" i="7" s="1"/>
  <c r="N1471" i="7"/>
  <c r="O1471" i="7"/>
  <c r="N1551" i="7"/>
  <c r="O1551" i="7"/>
  <c r="M1551" i="7" s="1"/>
  <c r="C786" i="7"/>
  <c r="B786" i="7"/>
  <c r="C794" i="7"/>
  <c r="B794" i="7"/>
  <c r="N794" i="7" s="1"/>
  <c r="N814" i="7"/>
  <c r="C818" i="7"/>
  <c r="B818" i="7"/>
  <c r="B831" i="7"/>
  <c r="N831" i="7" s="1"/>
  <c r="D834" i="7"/>
  <c r="C836" i="7"/>
  <c r="O840" i="7"/>
  <c r="C853" i="7"/>
  <c r="O853" i="7" s="1"/>
  <c r="B857" i="7"/>
  <c r="B871" i="7"/>
  <c r="N886" i="7"/>
  <c r="M886" i="7" s="1"/>
  <c r="B900" i="7"/>
  <c r="D900" i="7"/>
  <c r="C909" i="7"/>
  <c r="C914" i="7"/>
  <c r="B914" i="7"/>
  <c r="K914" i="7" s="1"/>
  <c r="L914" i="7" s="1"/>
  <c r="O928" i="7"/>
  <c r="B935" i="7"/>
  <c r="N935" i="7" s="1"/>
  <c r="N950" i="7"/>
  <c r="M950" i="7" s="1"/>
  <c r="B964" i="7"/>
  <c r="D964" i="7"/>
  <c r="C973" i="7"/>
  <c r="C978" i="7"/>
  <c r="B978" i="7"/>
  <c r="O992" i="7"/>
  <c r="B999" i="7"/>
  <c r="N1014" i="7"/>
  <c r="B1023" i="7"/>
  <c r="B1048" i="7"/>
  <c r="B1106" i="7"/>
  <c r="O1142" i="7"/>
  <c r="B1157" i="7"/>
  <c r="B1161" i="7"/>
  <c r="K1161" i="7" s="1"/>
  <c r="L1161" i="7" s="1"/>
  <c r="O1194" i="7"/>
  <c r="M1194" i="7" s="1"/>
  <c r="D1237" i="7"/>
  <c r="C1237" i="7"/>
  <c r="N1237" i="7" s="1"/>
  <c r="B1237" i="7"/>
  <c r="B1245" i="7"/>
  <c r="C1349" i="7"/>
  <c r="B1363" i="7"/>
  <c r="O1387" i="7"/>
  <c r="C1401" i="7"/>
  <c r="N1401" i="7" s="1"/>
  <c r="D1401" i="7"/>
  <c r="B1401" i="7"/>
  <c r="O1401" i="7" s="1"/>
  <c r="C1409" i="7"/>
  <c r="D1409" i="7"/>
  <c r="N1409" i="7" s="1"/>
  <c r="B1467" i="7"/>
  <c r="C1467" i="7"/>
  <c r="D1467" i="7"/>
  <c r="D1501" i="7"/>
  <c r="B1501" i="7"/>
  <c r="C1501" i="7"/>
  <c r="K1501" i="7" s="1"/>
  <c r="L1501" i="7" s="1"/>
  <c r="N1535" i="7"/>
  <c r="O1535" i="7"/>
  <c r="C774" i="7"/>
  <c r="O774" i="7" s="1"/>
  <c r="C812" i="7"/>
  <c r="O816" i="7"/>
  <c r="C829" i="7"/>
  <c r="O830" i="7"/>
  <c r="B833" i="7"/>
  <c r="K833" i="7" s="1"/>
  <c r="L833" i="7" s="1"/>
  <c r="N854" i="7"/>
  <c r="C858" i="7"/>
  <c r="B858" i="7"/>
  <c r="C869" i="7"/>
  <c r="O869" i="7" s="1"/>
  <c r="O870" i="7"/>
  <c r="C874" i="7"/>
  <c r="B874" i="7"/>
  <c r="C884" i="7"/>
  <c r="O888" i="7"/>
  <c r="D898" i="7"/>
  <c r="N910" i="7"/>
  <c r="B924" i="7"/>
  <c r="D924" i="7"/>
  <c r="C933" i="7"/>
  <c r="N933" i="7" s="1"/>
  <c r="O934" i="7"/>
  <c r="C938" i="7"/>
  <c r="B938" i="7"/>
  <c r="C948" i="7"/>
  <c r="N948" i="7" s="1"/>
  <c r="O952" i="7"/>
  <c r="M952" i="7" s="1"/>
  <c r="D962" i="7"/>
  <c r="N974" i="7"/>
  <c r="B988" i="7"/>
  <c r="O988" i="7" s="1"/>
  <c r="D988" i="7"/>
  <c r="C997" i="7"/>
  <c r="O998" i="7"/>
  <c r="C1002" i="7"/>
  <c r="N1002" i="7" s="1"/>
  <c r="B1002" i="7"/>
  <c r="C1012" i="7"/>
  <c r="O1016" i="7"/>
  <c r="M1016" i="7" s="1"/>
  <c r="C1048" i="7"/>
  <c r="N1048" i="7" s="1"/>
  <c r="B1060" i="7"/>
  <c r="D1060" i="7"/>
  <c r="B1100" i="7"/>
  <c r="C1106" i="7"/>
  <c r="K1106" i="7" s="1"/>
  <c r="L1106" i="7" s="1"/>
  <c r="N1110" i="7"/>
  <c r="M1110" i="7" s="1"/>
  <c r="C1124" i="7"/>
  <c r="B1139" i="7"/>
  <c r="N1139" i="7" s="1"/>
  <c r="C1140" i="7"/>
  <c r="O1144" i="7"/>
  <c r="N1144" i="7"/>
  <c r="O1162" i="7"/>
  <c r="C1169" i="7"/>
  <c r="B1169" i="7"/>
  <c r="C1204" i="7"/>
  <c r="C1245" i="7"/>
  <c r="C1325" i="7"/>
  <c r="C1353" i="7"/>
  <c r="B1353" i="7"/>
  <c r="D1353" i="7"/>
  <c r="C1363" i="7"/>
  <c r="N1377" i="7"/>
  <c r="D1397" i="7"/>
  <c r="B1397" i="7"/>
  <c r="C1397" i="7"/>
  <c r="D1405" i="7"/>
  <c r="B1405" i="7"/>
  <c r="N1405" i="7" s="1"/>
  <c r="C1405" i="7"/>
  <c r="B1435" i="7"/>
  <c r="C1435" i="7"/>
  <c r="D1435" i="7"/>
  <c r="C1411" i="7"/>
  <c r="B1411" i="7"/>
  <c r="K1411" i="7" s="1"/>
  <c r="L1411" i="7" s="1"/>
  <c r="B1438" i="7"/>
  <c r="C1438" i="7"/>
  <c r="O1438" i="7" s="1"/>
  <c r="B1486" i="7"/>
  <c r="C1486" i="7"/>
  <c r="D1549" i="7"/>
  <c r="B1549" i="7"/>
  <c r="N1559" i="7"/>
  <c r="M1559" i="7" s="1"/>
  <c r="B1563" i="7"/>
  <c r="D1563" i="7"/>
  <c r="C1563" i="7"/>
  <c r="N1563" i="7" s="1"/>
  <c r="B1595" i="7"/>
  <c r="D1595" i="7"/>
  <c r="C1595" i="7"/>
  <c r="N1601" i="7"/>
  <c r="C1731" i="7"/>
  <c r="B1731" i="7"/>
  <c r="O1731" i="7" s="1"/>
  <c r="D1731" i="7"/>
  <c r="B1419" i="7"/>
  <c r="C1419" i="7"/>
  <c r="N1429" i="7"/>
  <c r="C1457" i="7"/>
  <c r="D1457" i="7"/>
  <c r="O1463" i="7"/>
  <c r="C1481" i="7"/>
  <c r="B1481" i="7"/>
  <c r="D1481" i="7"/>
  <c r="N1481" i="7" s="1"/>
  <c r="O1513" i="7"/>
  <c r="N1513" i="7"/>
  <c r="M1513" i="7" s="1"/>
  <c r="D1517" i="7"/>
  <c r="C1517" i="7"/>
  <c r="B1517" i="7"/>
  <c r="B1566" i="7"/>
  <c r="C1566" i="7"/>
  <c r="D1589" i="7"/>
  <c r="O1589" i="7" s="1"/>
  <c r="C1589" i="7"/>
  <c r="N1605" i="7"/>
  <c r="O1605" i="7"/>
  <c r="B1052" i="7"/>
  <c r="C1064" i="7"/>
  <c r="C1072" i="7"/>
  <c r="O1138" i="7"/>
  <c r="N1156" i="7"/>
  <c r="O1156" i="7"/>
  <c r="O1160" i="7"/>
  <c r="N1160" i="7"/>
  <c r="C1273" i="7"/>
  <c r="B1273" i="7"/>
  <c r="D1273" i="7"/>
  <c r="K1273" i="7" s="1"/>
  <c r="L1273" i="7" s="1"/>
  <c r="C1337" i="7"/>
  <c r="B1337" i="7"/>
  <c r="D1337" i="7"/>
  <c r="D1357" i="7"/>
  <c r="N1357" i="7" s="1"/>
  <c r="B1357" i="7"/>
  <c r="D1399" i="7"/>
  <c r="B1399" i="7"/>
  <c r="C1399" i="7"/>
  <c r="D1437" i="7"/>
  <c r="B1437" i="7"/>
  <c r="C1437" i="7"/>
  <c r="B1454" i="7"/>
  <c r="K1454" i="7" s="1"/>
  <c r="L1454" i="7" s="1"/>
  <c r="C1454" i="7"/>
  <c r="N1461" i="7"/>
  <c r="O1461" i="7"/>
  <c r="D1485" i="7"/>
  <c r="B1485" i="7"/>
  <c r="N1495" i="7"/>
  <c r="B1499" i="7"/>
  <c r="D1499" i="7"/>
  <c r="C1499" i="7"/>
  <c r="N1519" i="7"/>
  <c r="C1529" i="7"/>
  <c r="B1529" i="7"/>
  <c r="N1541" i="7"/>
  <c r="O1541" i="7"/>
  <c r="C1553" i="7"/>
  <c r="D1553" i="7"/>
  <c r="D1092" i="7"/>
  <c r="C1092" i="7"/>
  <c r="O1114" i="7"/>
  <c r="N1132" i="7"/>
  <c r="M1132" i="7" s="1"/>
  <c r="O1132" i="7"/>
  <c r="N1134" i="7"/>
  <c r="M1134" i="7" s="1"/>
  <c r="O1136" i="7"/>
  <c r="N1136" i="7"/>
  <c r="N1190" i="7"/>
  <c r="O1192" i="7"/>
  <c r="C1233" i="7"/>
  <c r="N1233" i="7" s="1"/>
  <c r="B1233" i="7"/>
  <c r="D1233" i="7"/>
  <c r="C1297" i="7"/>
  <c r="B1297" i="7"/>
  <c r="D1297" i="7"/>
  <c r="N1387" i="7"/>
  <c r="D1413" i="7"/>
  <c r="B1413" i="7"/>
  <c r="C1413" i="7"/>
  <c r="C1417" i="7"/>
  <c r="D1417" i="7"/>
  <c r="D1421" i="7"/>
  <c r="C1421" i="7"/>
  <c r="B1421" i="7"/>
  <c r="C1441" i="7"/>
  <c r="D1441" i="7"/>
  <c r="O1447" i="7"/>
  <c r="B1502" i="7"/>
  <c r="C1502" i="7"/>
  <c r="D1565" i="7"/>
  <c r="B1565" i="7"/>
  <c r="C1565" i="7"/>
  <c r="D1581" i="7"/>
  <c r="C1581" i="7"/>
  <c r="N1581" i="7" s="1"/>
  <c r="B1581" i="7"/>
  <c r="C1609" i="7"/>
  <c r="B1609" i="7"/>
  <c r="D1609" i="7"/>
  <c r="O1677" i="7"/>
  <c r="N1677" i="7"/>
  <c r="D1741" i="7"/>
  <c r="B1741" i="7"/>
  <c r="C1741" i="7"/>
  <c r="C1937" i="7"/>
  <c r="K1937" i="7" s="1"/>
  <c r="L1937" i="7" s="1"/>
  <c r="D1937" i="7"/>
  <c r="B1937" i="7"/>
  <c r="O1941" i="7"/>
  <c r="N1941" i="7"/>
  <c r="M1941" i="7" s="1"/>
  <c r="N1050" i="7"/>
  <c r="C1096" i="7"/>
  <c r="N1096" i="7" s="1"/>
  <c r="D1096" i="7"/>
  <c r="O1154" i="7"/>
  <c r="N1172" i="7"/>
  <c r="O1172" i="7"/>
  <c r="N1174" i="7"/>
  <c r="M1174" i="7" s="1"/>
  <c r="O1176" i="7"/>
  <c r="N1176" i="7"/>
  <c r="B1188" i="7"/>
  <c r="D1188" i="7"/>
  <c r="C1257" i="7"/>
  <c r="B1257" i="7"/>
  <c r="D1257" i="7"/>
  <c r="C1321" i="7"/>
  <c r="B1321" i="7"/>
  <c r="D1321" i="7"/>
  <c r="D1365" i="7"/>
  <c r="C1365" i="7"/>
  <c r="B1395" i="7"/>
  <c r="D1395" i="7"/>
  <c r="C1395" i="7"/>
  <c r="B1398" i="7"/>
  <c r="C1398" i="7"/>
  <c r="N1398" i="7" s="1"/>
  <c r="D1407" i="7"/>
  <c r="B1407" i="7"/>
  <c r="C1407" i="7"/>
  <c r="O1445" i="7"/>
  <c r="N1487" i="7"/>
  <c r="B1550" i="7"/>
  <c r="C1550" i="7"/>
  <c r="B1574" i="7"/>
  <c r="C1574" i="7"/>
  <c r="K1574" i="7" s="1"/>
  <c r="L1574" i="7" s="1"/>
  <c r="B1603" i="7"/>
  <c r="D1603" i="7"/>
  <c r="C1603" i="7"/>
  <c r="C1617" i="7"/>
  <c r="B1617" i="7"/>
  <c r="D1617" i="7"/>
  <c r="C1630" i="7"/>
  <c r="B1630" i="7"/>
  <c r="O1630" i="7" s="1"/>
  <c r="B1638" i="7"/>
  <c r="C1638" i="7"/>
  <c r="B1646" i="7"/>
  <c r="C1646" i="7"/>
  <c r="D1108" i="7"/>
  <c r="C1108" i="7"/>
  <c r="O1108" i="7" s="1"/>
  <c r="O1130" i="7"/>
  <c r="M1130" i="7" s="1"/>
  <c r="N1150" i="7"/>
  <c r="M1150" i="7" s="1"/>
  <c r="O1152" i="7"/>
  <c r="N1152" i="7"/>
  <c r="C1187" i="7"/>
  <c r="O1187" i="7" s="1"/>
  <c r="B1187" i="7"/>
  <c r="N1198" i="7"/>
  <c r="O1200" i="7"/>
  <c r="C1217" i="7"/>
  <c r="B1217" i="7"/>
  <c r="D1217" i="7"/>
  <c r="C1281" i="7"/>
  <c r="O1281" i="7" s="1"/>
  <c r="B1281" i="7"/>
  <c r="D1281" i="7"/>
  <c r="C1345" i="7"/>
  <c r="B1345" i="7"/>
  <c r="D1345" i="7"/>
  <c r="D1379" i="7"/>
  <c r="C1379" i="7"/>
  <c r="C1403" i="7"/>
  <c r="O1403" i="7" s="1"/>
  <c r="B1403" i="7"/>
  <c r="D1411" i="7"/>
  <c r="C1425" i="7"/>
  <c r="B1425" i="7"/>
  <c r="D1425" i="7"/>
  <c r="D1453" i="7"/>
  <c r="B1453" i="7"/>
  <c r="N1477" i="7"/>
  <c r="O1477" i="7"/>
  <c r="O1487" i="7"/>
  <c r="C1489" i="7"/>
  <c r="D1489" i="7"/>
  <c r="B1515" i="7"/>
  <c r="D1515" i="7"/>
  <c r="C1515" i="7"/>
  <c r="O1515" i="7" s="1"/>
  <c r="B1525" i="7"/>
  <c r="N1525" i="7" s="1"/>
  <c r="N1527" i="7"/>
  <c r="M1527" i="7" s="1"/>
  <c r="O1527" i="7"/>
  <c r="C1545" i="7"/>
  <c r="B1545" i="7"/>
  <c r="D1545" i="7"/>
  <c r="N1567" i="7"/>
  <c r="N1615" i="7"/>
  <c r="O1615" i="7"/>
  <c r="C1676" i="7"/>
  <c r="B1676" i="7"/>
  <c r="N1861" i="7"/>
  <c r="O1861" i="7"/>
  <c r="M1861" i="7" s="1"/>
  <c r="N1184" i="7"/>
  <c r="M1184" i="7" s="1"/>
  <c r="N1192" i="7"/>
  <c r="M1192" i="7" s="1"/>
  <c r="N1200" i="7"/>
  <c r="B1443" i="7"/>
  <c r="C1443" i="7"/>
  <c r="B1491" i="7"/>
  <c r="D1491" i="7"/>
  <c r="C1491" i="7"/>
  <c r="B1555" i="7"/>
  <c r="D1555" i="7"/>
  <c r="C1555" i="7"/>
  <c r="B1593" i="7"/>
  <c r="B1613" i="7"/>
  <c r="K1613" i="7"/>
  <c r="L1613" i="7" s="1"/>
  <c r="C1614" i="7"/>
  <c r="O1614" i="7" s="1"/>
  <c r="B1619" i="7"/>
  <c r="D1619" i="7"/>
  <c r="C1619" i="7"/>
  <c r="O1631" i="7"/>
  <c r="N1631" i="7"/>
  <c r="O1639" i="7"/>
  <c r="N1639" i="7"/>
  <c r="M1639" i="7" s="1"/>
  <c r="O1659" i="7"/>
  <c r="N1675" i="7"/>
  <c r="O1675" i="7"/>
  <c r="C1695" i="7"/>
  <c r="B1695" i="7"/>
  <c r="C1727" i="7"/>
  <c r="D1727" i="7"/>
  <c r="B1727" i="7"/>
  <c r="C1839" i="7"/>
  <c r="B1839" i="7"/>
  <c r="D1839" i="7"/>
  <c r="O1913" i="7"/>
  <c r="N1913" i="7"/>
  <c r="C1956" i="7"/>
  <c r="K1956" i="7" s="1"/>
  <c r="L1956" i="7" s="1"/>
  <c r="B1956" i="7"/>
  <c r="B1579" i="7"/>
  <c r="D1579" i="7"/>
  <c r="C1579" i="7"/>
  <c r="B1654" i="7"/>
  <c r="C1654" i="7"/>
  <c r="N1654" i="7" s="1"/>
  <c r="B1669" i="7"/>
  <c r="D1669" i="7"/>
  <c r="B1687" i="7"/>
  <c r="D1687" i="7"/>
  <c r="C1687" i="7"/>
  <c r="C1859" i="7"/>
  <c r="B1859" i="7"/>
  <c r="D1859" i="7"/>
  <c r="B1878" i="7"/>
  <c r="C1878" i="7"/>
  <c r="N1573" i="7"/>
  <c r="O1577" i="7"/>
  <c r="C1650" i="7"/>
  <c r="B1650" i="7"/>
  <c r="C1657" i="7"/>
  <c r="B1657" i="7"/>
  <c r="D1657" i="7"/>
  <c r="N1667" i="7"/>
  <c r="D1707" i="7"/>
  <c r="C1707" i="7"/>
  <c r="B1707" i="7"/>
  <c r="N1719" i="7"/>
  <c r="M1719" i="7" s="1"/>
  <c r="N1767" i="7"/>
  <c r="C1389" i="7"/>
  <c r="D1393" i="7"/>
  <c r="O1393" i="7" s="1"/>
  <c r="C1422" i="7"/>
  <c r="O1433" i="7"/>
  <c r="N1439" i="7"/>
  <c r="C1469" i="7"/>
  <c r="N1469" i="7" s="1"/>
  <c r="O1473" i="7"/>
  <c r="B1497" i="7"/>
  <c r="K1497" i="7" s="1"/>
  <c r="L1497" i="7" s="1"/>
  <c r="C1518" i="7"/>
  <c r="B1523" i="7"/>
  <c r="D1523" i="7"/>
  <c r="C1523" i="7"/>
  <c r="C1533" i="7"/>
  <c r="N1533" i="7" s="1"/>
  <c r="O1537" i="7"/>
  <c r="B1561" i="7"/>
  <c r="K1561" i="7" s="1"/>
  <c r="L1561" i="7" s="1"/>
  <c r="C1582" i="7"/>
  <c r="O1582" i="7" s="1"/>
  <c r="B1587" i="7"/>
  <c r="D1587" i="7"/>
  <c r="C1587" i="7"/>
  <c r="K1587" i="7" s="1"/>
  <c r="L1587" i="7" s="1"/>
  <c r="C1597" i="7"/>
  <c r="N1597" i="7" s="1"/>
  <c r="O1601" i="7"/>
  <c r="N1625" i="7"/>
  <c r="O1629" i="7"/>
  <c r="C1634" i="7"/>
  <c r="B1634" i="7"/>
  <c r="C1642" i="7"/>
  <c r="B1642" i="7"/>
  <c r="B1671" i="7"/>
  <c r="D1671" i="7"/>
  <c r="C1671" i="7"/>
  <c r="B1715" i="7"/>
  <c r="D1715" i="7"/>
  <c r="B1905" i="7"/>
  <c r="C1905" i="7"/>
  <c r="D1905" i="7"/>
  <c r="N1445" i="7"/>
  <c r="B1451" i="7"/>
  <c r="O1451" i="7" s="1"/>
  <c r="C1451" i="7"/>
  <c r="B1483" i="7"/>
  <c r="D1483" i="7"/>
  <c r="C1483" i="7"/>
  <c r="N1493" i="7"/>
  <c r="B1547" i="7"/>
  <c r="D1547" i="7"/>
  <c r="C1547" i="7"/>
  <c r="N1557" i="7"/>
  <c r="B1611" i="7"/>
  <c r="D1611" i="7"/>
  <c r="C1611" i="7"/>
  <c r="N1621" i="7"/>
  <c r="O1649" i="7"/>
  <c r="M1649" i="7" s="1"/>
  <c r="C1709" i="7"/>
  <c r="N1709" i="7" s="1"/>
  <c r="B1709" i="7"/>
  <c r="D1709" i="7"/>
  <c r="B1373" i="7"/>
  <c r="B1427" i="7"/>
  <c r="C1427" i="7"/>
  <c r="D1443" i="7"/>
  <c r="O1449" i="7"/>
  <c r="B1465" i="7"/>
  <c r="O1465" i="7" s="1"/>
  <c r="D1505" i="7"/>
  <c r="B1507" i="7"/>
  <c r="D1507" i="7"/>
  <c r="C1507" i="7"/>
  <c r="N1507" i="7" s="1"/>
  <c r="O1521" i="7"/>
  <c r="D1569" i="7"/>
  <c r="K1569" i="7" s="1"/>
  <c r="L1569" i="7" s="1"/>
  <c r="B1571" i="7"/>
  <c r="D1571" i="7"/>
  <c r="C1571" i="7"/>
  <c r="O1585" i="7"/>
  <c r="O1633" i="7"/>
  <c r="O1641" i="7"/>
  <c r="M1641" i="7" s="1"/>
  <c r="N1635" i="7"/>
  <c r="N1643" i="7"/>
  <c r="M1643" i="7" s="1"/>
  <c r="N1651" i="7"/>
  <c r="M1651" i="7" s="1"/>
  <c r="C1678" i="7"/>
  <c r="B1678" i="7"/>
  <c r="C1701" i="7"/>
  <c r="B1701" i="7"/>
  <c r="D1769" i="7"/>
  <c r="C1769" i="7"/>
  <c r="B1783" i="7"/>
  <c r="C1801" i="7"/>
  <c r="K1801" i="7" s="1"/>
  <c r="L1801" i="7" s="1"/>
  <c r="B1805" i="7"/>
  <c r="D1805" i="7"/>
  <c r="D1855" i="7"/>
  <c r="B1855" i="7"/>
  <c r="O1855" i="7" s="1"/>
  <c r="C1872" i="7"/>
  <c r="B1872" i="7"/>
  <c r="B1885" i="7"/>
  <c r="D1885" i="7"/>
  <c r="C1885" i="7"/>
  <c r="B1889" i="7"/>
  <c r="D1889" i="7"/>
  <c r="C1889" i="7"/>
  <c r="B1894" i="7"/>
  <c r="C1894" i="7"/>
  <c r="C100" i="7"/>
  <c r="C46" i="7"/>
  <c r="B46" i="7"/>
  <c r="E6" i="7"/>
  <c r="E13" i="7"/>
  <c r="E45" i="7"/>
  <c r="O1877" i="7"/>
  <c r="C1899" i="7"/>
  <c r="B1899" i="7"/>
  <c r="D1899" i="7"/>
  <c r="D1917" i="7"/>
  <c r="C1917" i="7"/>
  <c r="B1917" i="7"/>
  <c r="C1923" i="7"/>
  <c r="N1923" i="7" s="1"/>
  <c r="B1923" i="7"/>
  <c r="C1807" i="7"/>
  <c r="B1807" i="7"/>
  <c r="D1807" i="7"/>
  <c r="C1672" i="7"/>
  <c r="B1672" i="7"/>
  <c r="O1683" i="7"/>
  <c r="N1683" i="7"/>
  <c r="B1685" i="7"/>
  <c r="D1685" i="7"/>
  <c r="O1693" i="7"/>
  <c r="B1699" i="7"/>
  <c r="D1699" i="7"/>
  <c r="D1755" i="7"/>
  <c r="C1755" i="7"/>
  <c r="C1759" i="7"/>
  <c r="D1759" i="7"/>
  <c r="D1771" i="7"/>
  <c r="B1771" i="7"/>
  <c r="N1771" i="7" s="1"/>
  <c r="B1789" i="7"/>
  <c r="D1789" i="7"/>
  <c r="N1793" i="7"/>
  <c r="M1793" i="7" s="1"/>
  <c r="N1799" i="7"/>
  <c r="N1843" i="7"/>
  <c r="M1843" i="7" s="1"/>
  <c r="B1853" i="7"/>
  <c r="D1853" i="7"/>
  <c r="B1938" i="7"/>
  <c r="C1938" i="7"/>
  <c r="N1627" i="7"/>
  <c r="M1627" i="7" s="1"/>
  <c r="B1647" i="7"/>
  <c r="B1655" i="7"/>
  <c r="K1655" i="7" s="1"/>
  <c r="L1655" i="7" s="1"/>
  <c r="O1663" i="7"/>
  <c r="N1679" i="7"/>
  <c r="N1691" i="7"/>
  <c r="O1691" i="7"/>
  <c r="N1729" i="7"/>
  <c r="B1735" i="7"/>
  <c r="N1735" i="7" s="1"/>
  <c r="D1735" i="7"/>
  <c r="D1785" i="7"/>
  <c r="B1785" i="7"/>
  <c r="O1785" i="7" s="1"/>
  <c r="D1803" i="7"/>
  <c r="B1803" i="7"/>
  <c r="K1803" i="7" s="1"/>
  <c r="L1803" i="7" s="1"/>
  <c r="C1864" i="7"/>
  <c r="B1880" i="7"/>
  <c r="C1880" i="7"/>
  <c r="N1659" i="7"/>
  <c r="C1688" i="7"/>
  <c r="B1688" i="7"/>
  <c r="D1721" i="7"/>
  <c r="C1721" i="7"/>
  <c r="B1721" i="7"/>
  <c r="N1721" i="7" s="1"/>
  <c r="N1725" i="7"/>
  <c r="B1769" i="7"/>
  <c r="N1797" i="7"/>
  <c r="M1797" i="7" s="1"/>
  <c r="B1665" i="7"/>
  <c r="B1681" i="7"/>
  <c r="B1705" i="7"/>
  <c r="K1705" i="7" s="1"/>
  <c r="L1705" i="7" s="1"/>
  <c r="N1745" i="7"/>
  <c r="B1753" i="7"/>
  <c r="K1753" i="7" s="1"/>
  <c r="L1753" i="7" s="1"/>
  <c r="C1775" i="7"/>
  <c r="D1775" i="7"/>
  <c r="N1819" i="7"/>
  <c r="M1819" i="7" s="1"/>
  <c r="C1823" i="7"/>
  <c r="B1823" i="7"/>
  <c r="D1823" i="7"/>
  <c r="B1862" i="7"/>
  <c r="C1862" i="7"/>
  <c r="O1865" i="7"/>
  <c r="M1865" i="7" s="1"/>
  <c r="N1877" i="7"/>
  <c r="C1883" i="7"/>
  <c r="B1883" i="7"/>
  <c r="C1888" i="7"/>
  <c r="K1888" i="7" s="1"/>
  <c r="L1888" i="7" s="1"/>
  <c r="B1888" i="7"/>
  <c r="C1915" i="7"/>
  <c r="B1915" i="7"/>
  <c r="D1929" i="7"/>
  <c r="C1929" i="7"/>
  <c r="O1929" i="7" s="1"/>
  <c r="B1929" i="7"/>
  <c r="N1953" i="7"/>
  <c r="M1953" i="7" s="1"/>
  <c r="D1991" i="7"/>
  <c r="B1991" i="7"/>
  <c r="C1991" i="7"/>
  <c r="C94" i="7"/>
  <c r="B94" i="7"/>
  <c r="E15" i="7"/>
  <c r="E40" i="7"/>
  <c r="E47" i="7"/>
  <c r="E53" i="7"/>
  <c r="B1990" i="7"/>
  <c r="C1990" i="7"/>
  <c r="B1711" i="7"/>
  <c r="C1723" i="7"/>
  <c r="N1723" i="7" s="1"/>
  <c r="C1787" i="7"/>
  <c r="C1791" i="7"/>
  <c r="B1791" i="7"/>
  <c r="D1791" i="7"/>
  <c r="D1833" i="7"/>
  <c r="C1833" i="7"/>
  <c r="B1837" i="7"/>
  <c r="D1837" i="7"/>
  <c r="N1837" i="7" s="1"/>
  <c r="O1851" i="7"/>
  <c r="M1851" i="7" s="1"/>
  <c r="D1893" i="7"/>
  <c r="C1893" i="7"/>
  <c r="C1918" i="7"/>
  <c r="O1918" i="7" s="1"/>
  <c r="N1957" i="7"/>
  <c r="N1969" i="7"/>
  <c r="O1969" i="7"/>
  <c r="M1969" i="7" s="1"/>
  <c r="C1979" i="7"/>
  <c r="B1979" i="7"/>
  <c r="D1979" i="7"/>
  <c r="C2001" i="7"/>
  <c r="B2001" i="7"/>
  <c r="D2001" i="7"/>
  <c r="C39" i="7"/>
  <c r="D39" i="7"/>
  <c r="B39" i="7"/>
  <c r="C1743" i="7"/>
  <c r="D1743" i="7"/>
  <c r="N1777" i="7"/>
  <c r="M1777" i="7" s="1"/>
  <c r="D1817" i="7"/>
  <c r="C1817" i="7"/>
  <c r="B1821" i="7"/>
  <c r="D1821" i="7"/>
  <c r="N1821" i="7" s="1"/>
  <c r="N1825" i="7"/>
  <c r="M1825" i="7" s="1"/>
  <c r="C1856" i="7"/>
  <c r="B1856" i="7"/>
  <c r="B1869" i="7"/>
  <c r="D1869" i="7"/>
  <c r="O1869" i="7" s="1"/>
  <c r="D1901" i="7"/>
  <c r="C1901" i="7"/>
  <c r="N1901" i="7" s="1"/>
  <c r="D95" i="7"/>
  <c r="C95" i="7"/>
  <c r="B95" i="7"/>
  <c r="B1873" i="7"/>
  <c r="D1873" i="7"/>
  <c r="C1873" i="7"/>
  <c r="O1873" i="7" s="1"/>
  <c r="C1891" i="7"/>
  <c r="B1891" i="7"/>
  <c r="D1909" i="7"/>
  <c r="C1909" i="7"/>
  <c r="N1955" i="7"/>
  <c r="C1973" i="7"/>
  <c r="B1973" i="7"/>
  <c r="N1997" i="7"/>
  <c r="O1997" i="7"/>
  <c r="B75" i="7"/>
  <c r="C75" i="7"/>
  <c r="C1943" i="7"/>
  <c r="D1943" i="7"/>
  <c r="C1951" i="7"/>
  <c r="N1951" i="7" s="1"/>
  <c r="D1951" i="7"/>
  <c r="B1965" i="7"/>
  <c r="D1965" i="7"/>
  <c r="C71" i="7"/>
  <c r="B71" i="7"/>
  <c r="D71" i="7"/>
  <c r="E82" i="7"/>
  <c r="E89" i="7"/>
  <c r="E34" i="7"/>
  <c r="C1930" i="7"/>
  <c r="O1953" i="7"/>
  <c r="D1963" i="7"/>
  <c r="C1963" i="7"/>
  <c r="N1963" i="7" s="1"/>
  <c r="C1967" i="7"/>
  <c r="D1967" i="7"/>
  <c r="C38" i="7"/>
  <c r="B38" i="7"/>
  <c r="E17" i="7"/>
  <c r="E23" i="7"/>
  <c r="D1939" i="7"/>
  <c r="C1939" i="7"/>
  <c r="O1939" i="7" s="1"/>
  <c r="B1946" i="7"/>
  <c r="C1946" i="7"/>
  <c r="K1946" i="7" s="1"/>
  <c r="L1946" i="7" s="1"/>
  <c r="D1981" i="7"/>
  <c r="B1981" i="7"/>
  <c r="E64" i="7"/>
  <c r="D1925" i="7"/>
  <c r="N1925" i="7" s="1"/>
  <c r="D1927" i="7"/>
  <c r="B1928" i="7"/>
  <c r="C1928" i="7"/>
  <c r="D1931" i="7"/>
  <c r="B1931" i="7"/>
  <c r="O1961" i="7"/>
  <c r="B1966" i="7"/>
  <c r="O1966" i="7" s="1"/>
  <c r="C1966" i="7"/>
  <c r="B1984" i="7"/>
  <c r="C1984" i="7"/>
  <c r="D1985" i="7"/>
  <c r="B1985" i="7"/>
  <c r="K1985" i="7" s="1"/>
  <c r="L1985" i="7" s="1"/>
  <c r="B1989" i="7"/>
  <c r="D1989" i="7"/>
  <c r="C1989" i="7"/>
  <c r="C2002" i="7"/>
  <c r="B2002" i="7"/>
  <c r="C31" i="7"/>
  <c r="B31" i="7"/>
  <c r="E43" i="7"/>
  <c r="E50" i="7"/>
  <c r="C57" i="7"/>
  <c r="E1936" i="7"/>
  <c r="B1960" i="7"/>
  <c r="D1971" i="7"/>
  <c r="B1971" i="7"/>
  <c r="N1971" i="7" s="1"/>
  <c r="C1995" i="7"/>
  <c r="D1995" i="7"/>
  <c r="C98" i="7"/>
  <c r="B98" i="7"/>
  <c r="C28" i="7"/>
  <c r="E96" i="7"/>
  <c r="E1952" i="7"/>
  <c r="E1976" i="7"/>
  <c r="D1947" i="7"/>
  <c r="B1947" i="7"/>
  <c r="O1947" i="7" s="1"/>
  <c r="N1949" i="7"/>
  <c r="C1987" i="7"/>
  <c r="B1987" i="7"/>
  <c r="C1992" i="7"/>
  <c r="B1992" i="7"/>
  <c r="B77" i="7"/>
  <c r="D77" i="7"/>
  <c r="D27" i="7"/>
  <c r="C27" i="7"/>
  <c r="D1983" i="7"/>
  <c r="B1983" i="7"/>
  <c r="B1993" i="7"/>
  <c r="D1993" i="7"/>
  <c r="O1993" i="7" s="1"/>
  <c r="C2003" i="7"/>
  <c r="O2003" i="7" s="1"/>
  <c r="B2003" i="7"/>
  <c r="N2003" i="7" s="1"/>
  <c r="D102" i="7"/>
  <c r="B102" i="7"/>
  <c r="C79" i="7"/>
  <c r="B79" i="7"/>
  <c r="D67" i="7"/>
  <c r="C67" i="7"/>
  <c r="B67" i="7"/>
  <c r="D90" i="7"/>
  <c r="E51" i="7"/>
  <c r="B72" i="7"/>
  <c r="C72" i="7"/>
  <c r="E83" i="7"/>
  <c r="B4" i="7"/>
  <c r="M656" i="7"/>
  <c r="M856" i="7"/>
  <c r="M600" i="7"/>
  <c r="M1660" i="7"/>
  <c r="M1552" i="7"/>
  <c r="M1908" i="7"/>
  <c r="M1455" i="7"/>
  <c r="M1949" i="7"/>
  <c r="M1003" i="7"/>
  <c r="M918" i="7"/>
  <c r="M1182" i="7"/>
  <c r="M1431" i="7"/>
  <c r="O1549" i="7"/>
  <c r="O654" i="7"/>
  <c r="M960" i="7"/>
  <c r="O663" i="7"/>
  <c r="D51" i="7"/>
  <c r="B51" i="7"/>
  <c r="C51" i="7"/>
  <c r="C65" i="7"/>
  <c r="B65" i="7"/>
  <c r="C50" i="7"/>
  <c r="B50" i="7"/>
  <c r="D50" i="7"/>
  <c r="B89" i="7"/>
  <c r="B6" i="7"/>
  <c r="D6" i="7"/>
  <c r="C6" i="7"/>
  <c r="N1417" i="7"/>
  <c r="K1417" i="7"/>
  <c r="L1417" i="7" s="1"/>
  <c r="O1161" i="7"/>
  <c r="O999" i="7"/>
  <c r="N999" i="7"/>
  <c r="N818" i="7"/>
  <c r="K818" i="7"/>
  <c r="L818" i="7" s="1"/>
  <c r="B58" i="7"/>
  <c r="C58" i="7"/>
  <c r="D58" i="7"/>
  <c r="O1249" i="7"/>
  <c r="K852" i="7"/>
  <c r="L852" i="7" s="1"/>
  <c r="N1117" i="7"/>
  <c r="K1117" i="7"/>
  <c r="L1117" i="7" s="1"/>
  <c r="O1117" i="7"/>
  <c r="M736" i="7"/>
  <c r="N670" i="7"/>
  <c r="O682" i="7"/>
  <c r="N415" i="7"/>
  <c r="N684" i="7"/>
  <c r="B103" i="7"/>
  <c r="C103" i="7"/>
  <c r="D103" i="7"/>
  <c r="N954" i="7"/>
  <c r="N1438" i="7"/>
  <c r="O684" i="7"/>
  <c r="C1976" i="7"/>
  <c r="B1976" i="7"/>
  <c r="D1976" i="7"/>
  <c r="B40" i="7"/>
  <c r="C40" i="7"/>
  <c r="D40" i="7"/>
  <c r="K1389" i="7"/>
  <c r="L1389" i="7" s="1"/>
  <c r="O946" i="7"/>
  <c r="B1952" i="7"/>
  <c r="C1952" i="7"/>
  <c r="D1952" i="7"/>
  <c r="C68" i="7"/>
  <c r="D68" i="7"/>
  <c r="C33" i="7"/>
  <c r="N1665" i="7"/>
  <c r="C45" i="7"/>
  <c r="B45" i="7"/>
  <c r="D45" i="7"/>
  <c r="N986" i="7"/>
  <c r="B23" i="7"/>
  <c r="C23" i="7"/>
  <c r="D23" i="7"/>
  <c r="K1398" i="7"/>
  <c r="L1398" i="7" s="1"/>
  <c r="K1589" i="7"/>
  <c r="L1589" i="7" s="1"/>
  <c r="O1391" i="7"/>
  <c r="K789" i="7"/>
  <c r="L789" i="7" s="1"/>
  <c r="N789" i="7"/>
  <c r="M789" i="7" s="1"/>
  <c r="C59" i="7"/>
  <c r="B59" i="7"/>
  <c r="D59" i="7"/>
  <c r="C96" i="7"/>
  <c r="B96" i="7"/>
  <c r="D96" i="7"/>
  <c r="C43" i="7"/>
  <c r="B43" i="7"/>
  <c r="D43" i="7"/>
  <c r="D34" i="7"/>
  <c r="B34" i="7"/>
  <c r="C34" i="7"/>
  <c r="B53" i="7"/>
  <c r="C53" i="7"/>
  <c r="D53" i="7"/>
  <c r="C15" i="7"/>
  <c r="B15" i="7"/>
  <c r="D15" i="7"/>
  <c r="N1681" i="7"/>
  <c r="K1443" i="7"/>
  <c r="L1443" i="7" s="1"/>
  <c r="K1321" i="7"/>
  <c r="L1321" i="7" s="1"/>
  <c r="N1064" i="7"/>
  <c r="O1064" i="7"/>
  <c r="K1064" i="7"/>
  <c r="L1064" i="7" s="1"/>
  <c r="O1139" i="7"/>
  <c r="K1139" i="7"/>
  <c r="L1139" i="7" s="1"/>
  <c r="O1409" i="7"/>
  <c r="O935" i="7"/>
  <c r="N1549" i="7"/>
  <c r="B87" i="7"/>
  <c r="C87" i="7"/>
  <c r="D87" i="7"/>
  <c r="C37" i="7"/>
  <c r="B37" i="7"/>
  <c r="D37" i="7"/>
  <c r="K962" i="7"/>
  <c r="L962" i="7" s="1"/>
  <c r="N1195" i="7"/>
  <c r="O1195" i="7"/>
  <c r="N758" i="7"/>
  <c r="O628" i="7"/>
  <c r="K751" i="7"/>
  <c r="L751" i="7" s="1"/>
  <c r="N751" i="7"/>
  <c r="M751" i="7" s="1"/>
  <c r="N1993" i="7"/>
  <c r="N1685" i="7"/>
  <c r="O614" i="7"/>
  <c r="O591" i="7"/>
  <c r="M779" i="7"/>
  <c r="B78" i="7"/>
  <c r="C78" i="7"/>
  <c r="D78" i="7"/>
  <c r="C66" i="7"/>
  <c r="B66" i="7"/>
  <c r="D66" i="7"/>
  <c r="B82" i="7"/>
  <c r="C82" i="7"/>
  <c r="D82" i="7"/>
  <c r="K1595" i="7"/>
  <c r="L1595" i="7" s="1"/>
  <c r="O1022" i="7"/>
  <c r="C44" i="7"/>
  <c r="N1715" i="7"/>
  <c r="O1715" i="7"/>
  <c r="D17" i="7"/>
  <c r="B17" i="7"/>
  <c r="D92" i="7"/>
  <c r="B81" i="7"/>
  <c r="C81" i="7"/>
  <c r="D81" i="7"/>
  <c r="B47" i="7"/>
  <c r="D47" i="7"/>
  <c r="C47" i="7"/>
  <c r="O1469" i="7"/>
  <c r="K1469" i="7"/>
  <c r="L1469" i="7" s="1"/>
  <c r="N1956" i="7"/>
  <c r="O1566" i="7"/>
  <c r="K1486" i="7"/>
  <c r="L1486" i="7" s="1"/>
  <c r="K786" i="7"/>
  <c r="L786" i="7" s="1"/>
  <c r="K1261" i="7"/>
  <c r="L1261" i="7" s="1"/>
  <c r="O1261" i="7"/>
  <c r="K765" i="7"/>
  <c r="L765" i="7" s="1"/>
  <c r="O765" i="7"/>
  <c r="N676" i="7"/>
  <c r="O876" i="7"/>
  <c r="N916" i="7"/>
  <c r="K825" i="7"/>
  <c r="L825" i="7" s="1"/>
  <c r="N825" i="7"/>
  <c r="N638" i="7"/>
  <c r="M1886" i="7"/>
  <c r="O1655" i="7"/>
  <c r="K1550" i="7"/>
  <c r="L1550" i="7" s="1"/>
  <c r="K1396" i="7"/>
  <c r="L1396" i="7" s="1"/>
  <c r="O1396" i="7"/>
  <c r="K957" i="7"/>
  <c r="L957" i="7" s="1"/>
  <c r="O1925" i="7"/>
  <c r="M1925" i="7" s="1"/>
  <c r="N1157" i="7"/>
  <c r="K1157" i="7"/>
  <c r="L1157" i="7" s="1"/>
  <c r="N1100" i="7"/>
  <c r="K1100" i="7"/>
  <c r="L1100" i="7" s="1"/>
  <c r="K805" i="7"/>
  <c r="L805" i="7" s="1"/>
  <c r="N805" i="7"/>
  <c r="M805" i="7" s="1"/>
  <c r="B83" i="7"/>
  <c r="C83" i="7"/>
  <c r="D83" i="7"/>
  <c r="N1984" i="7"/>
  <c r="N1489" i="7"/>
  <c r="B64" i="7"/>
  <c r="C64" i="7"/>
  <c r="D64" i="7"/>
  <c r="O1803" i="7"/>
  <c r="B20" i="7"/>
  <c r="K1676" i="7"/>
  <c r="L1676" i="7" s="1"/>
  <c r="O1363" i="7"/>
  <c r="C73" i="7"/>
  <c r="B73" i="7"/>
  <c r="D73" i="7"/>
  <c r="O718" i="7"/>
  <c r="K718" i="7"/>
  <c r="L718" i="7" s="1"/>
  <c r="B101" i="7"/>
  <c r="D101" i="7"/>
  <c r="C101" i="7"/>
  <c r="N1966" i="7"/>
  <c r="O1963" i="7"/>
  <c r="D97" i="7"/>
  <c r="C97" i="7"/>
  <c r="K1923" i="7"/>
  <c r="L1923" i="7" s="1"/>
  <c r="B13" i="7"/>
  <c r="C13" i="7"/>
  <c r="D13" i="7"/>
  <c r="N1655" i="7"/>
  <c r="N1582" i="7"/>
  <c r="M1582" i="7" s="1"/>
  <c r="K1187" i="7"/>
  <c r="L1187" i="7" s="1"/>
  <c r="N1187" i="7"/>
  <c r="N1569" i="7"/>
  <c r="O1529" i="7"/>
  <c r="N1529" i="7"/>
  <c r="M1529" i="7" s="1"/>
  <c r="O871" i="7"/>
  <c r="N1747" i="7"/>
  <c r="N692" i="7"/>
  <c r="N1261" i="7"/>
  <c r="N980" i="7"/>
  <c r="K901" i="7"/>
  <c r="L901" i="7" s="1"/>
  <c r="N618" i="7"/>
  <c r="O676" i="7"/>
  <c r="O586" i="7"/>
  <c r="K596" i="7"/>
  <c r="L596" i="7" s="1"/>
  <c r="O642" i="7"/>
  <c r="N642" i="7"/>
  <c r="O1971" i="7"/>
  <c r="N1987" i="7"/>
  <c r="N1833" i="7"/>
  <c r="K1769" i="7"/>
  <c r="L1769" i="7" s="1"/>
  <c r="O1685" i="7"/>
  <c r="O948" i="7"/>
  <c r="K1914" i="7"/>
  <c r="L1914" i="7" s="1"/>
  <c r="M759" i="7"/>
  <c r="N1890" i="7"/>
  <c r="M1890" i="7" s="1"/>
  <c r="K1890" i="7"/>
  <c r="L1890" i="7" s="1"/>
  <c r="N1816" i="7"/>
  <c r="N1792" i="7"/>
  <c r="O1792" i="7"/>
  <c r="K1792" i="7"/>
  <c r="L1792" i="7" s="1"/>
  <c r="N1756" i="7"/>
  <c r="N815" i="7"/>
  <c r="K785" i="7"/>
  <c r="L785" i="7" s="1"/>
  <c r="N785" i="7"/>
  <c r="O785" i="7"/>
  <c r="N769" i="7"/>
  <c r="O769" i="7"/>
  <c r="N753" i="7"/>
  <c r="M753" i="7" s="1"/>
  <c r="N1313" i="7"/>
  <c r="N809" i="7"/>
  <c r="M1834" i="7"/>
  <c r="N923" i="7"/>
  <c r="M700" i="7"/>
  <c r="M1786" i="7"/>
  <c r="K799" i="7"/>
  <c r="L799" i="7" s="1"/>
  <c r="N1105" i="7"/>
  <c r="K1105" i="7"/>
  <c r="L1105" i="7" s="1"/>
  <c r="N1041" i="7"/>
  <c r="N1009" i="7"/>
  <c r="M1009" i="7" s="1"/>
  <c r="K1009" i="7"/>
  <c r="L1009" i="7" s="1"/>
  <c r="M920" i="7"/>
  <c r="M958" i="7"/>
  <c r="M968" i="7"/>
  <c r="N917" i="7"/>
  <c r="M917" i="7" s="1"/>
  <c r="K917" i="7"/>
  <c r="L917" i="7" s="1"/>
  <c r="O1736" i="7"/>
  <c r="N1206" i="7"/>
  <c r="O1206" i="7"/>
  <c r="K1814" i="7"/>
  <c r="L1814" i="7" s="1"/>
  <c r="N1718" i="7"/>
  <c r="N1770" i="7"/>
  <c r="K609" i="7"/>
  <c r="L609" i="7" s="1"/>
  <c r="K1206" i="7"/>
  <c r="L1206" i="7" s="1"/>
  <c r="O1446" i="7"/>
  <c r="M1446" i="7" s="1"/>
  <c r="N1810" i="7"/>
  <c r="O1073" i="7"/>
  <c r="O721" i="7"/>
  <c r="O589" i="7"/>
  <c r="N589" i="7"/>
  <c r="M589" i="7" s="1"/>
  <c r="O275" i="7"/>
  <c r="O1091" i="7"/>
  <c r="K1091" i="7"/>
  <c r="L1091" i="7" s="1"/>
  <c r="N1091" i="7"/>
  <c r="K1043" i="7"/>
  <c r="L1043" i="7" s="1"/>
  <c r="N1043" i="7"/>
  <c r="K1027" i="7"/>
  <c r="L1027" i="7" s="1"/>
  <c r="O1027" i="7"/>
  <c r="K1790" i="7"/>
  <c r="L1790" i="7" s="1"/>
  <c r="K1199" i="7"/>
  <c r="L1199" i="7" s="1"/>
  <c r="N703" i="7"/>
  <c r="K703" i="7"/>
  <c r="L703" i="7" s="1"/>
  <c r="K1978" i="7"/>
  <c r="L1978" i="7" s="1"/>
  <c r="N1978" i="7"/>
  <c r="M1978" i="7" s="1"/>
  <c r="N1328" i="7"/>
  <c r="N319" i="7"/>
  <c r="N1055" i="7"/>
  <c r="O1039" i="7"/>
  <c r="N689" i="7"/>
  <c r="M689" i="7" s="1"/>
  <c r="N1796" i="7"/>
  <c r="N1748" i="7"/>
  <c r="O1171" i="7"/>
  <c r="M1171" i="7" s="1"/>
  <c r="K1171" i="7"/>
  <c r="L1171" i="7" s="1"/>
  <c r="N747" i="7"/>
  <c r="M747" i="7" s="1"/>
  <c r="O747" i="7"/>
  <c r="N1111" i="7"/>
  <c r="O1111" i="7"/>
  <c r="N259" i="7"/>
  <c r="K942" i="7"/>
  <c r="L942" i="7" s="1"/>
  <c r="K1128" i="7"/>
  <c r="L1128" i="7" s="1"/>
  <c r="K1211" i="7"/>
  <c r="L1211" i="7" s="1"/>
  <c r="K1223" i="7"/>
  <c r="L1223" i="7" s="1"/>
  <c r="O1255" i="7"/>
  <c r="K1473" i="7"/>
  <c r="L1473" i="7" s="1"/>
  <c r="O1737" i="7"/>
  <c r="M1737" i="7" s="1"/>
  <c r="O1835" i="7"/>
  <c r="N767" i="7"/>
  <c r="M767" i="7" s="1"/>
  <c r="N783" i="7"/>
  <c r="K1122" i="7"/>
  <c r="L1122" i="7" s="1"/>
  <c r="N1323" i="7"/>
  <c r="M1323" i="7" s="1"/>
  <c r="O1327" i="7"/>
  <c r="M1327" i="7" s="1"/>
  <c r="K272" i="7"/>
  <c r="L272" i="7" s="1"/>
  <c r="N279" i="7"/>
  <c r="K928" i="7"/>
  <c r="L928" i="7" s="1"/>
  <c r="K1000" i="7"/>
  <c r="L1000" i="7" s="1"/>
  <c r="O1102" i="7"/>
  <c r="K1156" i="7"/>
  <c r="L1156" i="7" s="1"/>
  <c r="K1183" i="7"/>
  <c r="L1183" i="7" s="1"/>
  <c r="K1186" i="7"/>
  <c r="L1186" i="7" s="1"/>
  <c r="K1629" i="7"/>
  <c r="L1629" i="7" s="1"/>
  <c r="O1773" i="7"/>
  <c r="M1773" i="7" s="1"/>
  <c r="N1013" i="7"/>
  <c r="K1016" i="7"/>
  <c r="L1016" i="7" s="1"/>
  <c r="K1154" i="7"/>
  <c r="L1154" i="7" s="1"/>
  <c r="O1295" i="7"/>
  <c r="M1295" i="7" s="1"/>
  <c r="O1703" i="7"/>
  <c r="K1843" i="7"/>
  <c r="L1843" i="7" s="1"/>
  <c r="N1348" i="7"/>
  <c r="O1292" i="7"/>
  <c r="K905" i="7"/>
  <c r="L905" i="7" s="1"/>
  <c r="K1180" i="7"/>
  <c r="L1180" i="7" s="1"/>
  <c r="O1215" i="7"/>
  <c r="M1215" i="7" s="1"/>
  <c r="N1243" i="7"/>
  <c r="M1243" i="7" s="1"/>
  <c r="K1247" i="7"/>
  <c r="L1247" i="7" s="1"/>
  <c r="O1335" i="7"/>
  <c r="M1335" i="7" s="1"/>
  <c r="N1339" i="7"/>
  <c r="K1375" i="7"/>
  <c r="L1375" i="7" s="1"/>
  <c r="K1423" i="7"/>
  <c r="L1423" i="7" s="1"/>
  <c r="K1429" i="7"/>
  <c r="L1429" i="7" s="1"/>
  <c r="K1689" i="7"/>
  <c r="L1689" i="7" s="1"/>
  <c r="O1779" i="7"/>
  <c r="K1861" i="7"/>
  <c r="L1861" i="7" s="1"/>
  <c r="K1750" i="7"/>
  <c r="L1750" i="7" s="1"/>
  <c r="N1276" i="7"/>
  <c r="K615" i="7"/>
  <c r="L615" i="7" s="1"/>
  <c r="O597" i="7"/>
  <c r="K952" i="7"/>
  <c r="L952" i="7" s="1"/>
  <c r="K1008" i="7"/>
  <c r="L1008" i="7" s="1"/>
  <c r="N1141" i="7"/>
  <c r="K1229" i="7"/>
  <c r="L1229" i="7" s="1"/>
  <c r="O1311" i="7"/>
  <c r="M1311" i="7" s="1"/>
  <c r="K1369" i="7"/>
  <c r="L1369" i="7" s="1"/>
  <c r="K1559" i="7"/>
  <c r="L1559" i="7" s="1"/>
  <c r="K1793" i="7"/>
  <c r="L1793" i="7" s="1"/>
  <c r="O1794" i="7"/>
  <c r="O661" i="7"/>
  <c r="N645" i="7"/>
  <c r="M645" i="7" s="1"/>
  <c r="N603" i="7"/>
  <c r="N743" i="7"/>
  <c r="M743" i="7" s="1"/>
  <c r="K990" i="7"/>
  <c r="L990" i="7" s="1"/>
  <c r="K1150" i="7"/>
  <c r="L1150" i="7" s="1"/>
  <c r="O1259" i="7"/>
  <c r="O1287" i="7"/>
  <c r="N1291" i="7"/>
  <c r="M1291" i="7" s="1"/>
  <c r="N1315" i="7"/>
  <c r="N1383" i="7"/>
  <c r="M1383" i="7" s="1"/>
  <c r="K1649" i="7"/>
  <c r="L1649" i="7" s="1"/>
  <c r="K1953" i="7"/>
  <c r="L1953" i="7" s="1"/>
  <c r="K1646" i="7"/>
  <c r="L1646" i="7" s="1"/>
  <c r="K1379" i="7"/>
  <c r="L1379" i="7" s="1"/>
  <c r="N776" i="7"/>
  <c r="K776" i="7"/>
  <c r="L776" i="7" s="1"/>
  <c r="O776" i="7"/>
  <c r="N1617" i="7"/>
  <c r="O933" i="7"/>
  <c r="K933" i="7"/>
  <c r="L933" i="7" s="1"/>
  <c r="O1965" i="7"/>
  <c r="K1593" i="7"/>
  <c r="L1593" i="7" s="1"/>
  <c r="O857" i="7"/>
  <c r="O1613" i="7"/>
  <c r="K1817" i="7"/>
  <c r="L1817" i="7" s="1"/>
  <c r="N1878" i="7"/>
  <c r="O1878" i="7"/>
  <c r="O1345" i="7"/>
  <c r="O1755" i="7"/>
  <c r="O1646" i="7"/>
  <c r="O726" i="7"/>
  <c r="N726" i="7"/>
  <c r="M726" i="7" s="1"/>
  <c r="K726" i="7"/>
  <c r="L726" i="7" s="1"/>
  <c r="N1613" i="7"/>
  <c r="N1611" i="7"/>
  <c r="N1983" i="7"/>
  <c r="O1313" i="7"/>
  <c r="M1160" i="7"/>
  <c r="K1220" i="7"/>
  <c r="L1220" i="7" s="1"/>
  <c r="O1348" i="7"/>
  <c r="K1640" i="7"/>
  <c r="L1640" i="7" s="1"/>
  <c r="O1640" i="7"/>
  <c r="N1640" i="7"/>
  <c r="O1131" i="7"/>
  <c r="K1131" i="7"/>
  <c r="L1131" i="7"/>
  <c r="N1131" i="7"/>
  <c r="N1125" i="7"/>
  <c r="L1125" i="7"/>
  <c r="O1294" i="7"/>
  <c r="O1125" i="7"/>
  <c r="M1070" i="7"/>
  <c r="O1596" i="7"/>
  <c r="N1780" i="7"/>
  <c r="O1780" i="7"/>
  <c r="O1055" i="7"/>
  <c r="O1103" i="7"/>
  <c r="O1087" i="7"/>
  <c r="N1087" i="7"/>
  <c r="O1914" i="7"/>
  <c r="K1087" i="7"/>
  <c r="L1087" i="7" s="1"/>
  <c r="N1456" i="7"/>
  <c r="K1208" i="7"/>
  <c r="L1208" i="7" s="1"/>
  <c r="O1734" i="7"/>
  <c r="N985" i="7"/>
  <c r="K985" i="7"/>
  <c r="L985" i="7" s="1"/>
  <c r="O859" i="7"/>
  <c r="N859" i="7"/>
  <c r="M859" i="7" s="1"/>
  <c r="N333" i="7"/>
  <c r="N383" i="7"/>
  <c r="N1734" i="7"/>
  <c r="N1430" i="7"/>
  <c r="O1430" i="7"/>
  <c r="N1846" i="7"/>
  <c r="N1782" i="7"/>
  <c r="N1766" i="7"/>
  <c r="K1304" i="7"/>
  <c r="L1304" i="7" s="1"/>
  <c r="N1304" i="7"/>
  <c r="K1288" i="7"/>
  <c r="L1288" i="7" s="1"/>
  <c r="N1426" i="7"/>
  <c r="O1426" i="7"/>
  <c r="O1840" i="7"/>
  <c r="N1738" i="7"/>
  <c r="O961" i="7"/>
  <c r="K961" i="7"/>
  <c r="L961" i="7"/>
  <c r="O907" i="7"/>
  <c r="N263" i="7"/>
  <c r="K383" i="7"/>
  <c r="L383" i="7" s="1"/>
  <c r="N1107" i="7"/>
  <c r="O951" i="7"/>
  <c r="O1279" i="7"/>
  <c r="N1279" i="7"/>
  <c r="N1283" i="7"/>
  <c r="M1283" i="7" s="1"/>
  <c r="K1567" i="7"/>
  <c r="L1567" i="7" s="1"/>
  <c r="K995" i="7"/>
  <c r="L995" i="7" s="1"/>
  <c r="K1221" i="7"/>
  <c r="L1221" i="7" s="1"/>
  <c r="O1221" i="7"/>
  <c r="N921" i="7"/>
  <c r="K1102" i="7"/>
  <c r="L1102" i="7" s="1"/>
  <c r="O1400" i="7"/>
  <c r="O1412" i="7"/>
  <c r="M1412" i="7" s="1"/>
  <c r="K838" i="7"/>
  <c r="L838" i="7" s="1"/>
  <c r="N1303" i="7"/>
  <c r="O1303" i="7"/>
  <c r="O1307" i="7"/>
  <c r="O1042" i="7"/>
  <c r="K1042" i="7"/>
  <c r="L1042" i="7" s="1"/>
  <c r="O1213" i="7"/>
  <c r="K1213" i="7"/>
  <c r="L1213" i="7" s="1"/>
  <c r="K1219" i="7"/>
  <c r="L1219" i="7" s="1"/>
  <c r="N1299" i="7"/>
  <c r="M1299" i="7" s="1"/>
  <c r="O1361" i="7"/>
  <c r="M1361" i="7" s="1"/>
  <c r="K1606" i="7"/>
  <c r="L1606" i="7" s="1"/>
  <c r="K960" i="7"/>
  <c r="L960" i="7" s="1"/>
  <c r="K1134" i="7"/>
  <c r="L1134" i="7" s="1"/>
  <c r="K1144" i="7"/>
  <c r="L1144" i="7" s="1"/>
  <c r="N1153" i="7"/>
  <c r="O1355" i="7"/>
  <c r="O1207" i="7"/>
  <c r="N1207" i="7"/>
  <c r="M1207" i="7" s="1"/>
  <c r="K1207" i="7"/>
  <c r="L1207" i="7" s="1"/>
  <c r="K1227" i="7"/>
  <c r="L1227" i="7" s="1"/>
  <c r="N1251" i="7"/>
  <c r="K1293" i="7"/>
  <c r="L1293" i="7" s="1"/>
  <c r="O1359" i="7"/>
  <c r="M1359" i="7" s="1"/>
  <c r="N1588" i="7"/>
  <c r="M1588" i="7" s="1"/>
  <c r="O1293" i="7"/>
  <c r="K1255" i="7"/>
  <c r="L1255" i="7"/>
  <c r="N1307" i="7"/>
  <c r="K1331" i="7"/>
  <c r="L1331" i="7" s="1"/>
  <c r="K1355" i="7"/>
  <c r="L1355" i="7" s="1"/>
  <c r="N1355" i="7"/>
  <c r="N1294" i="7" l="1"/>
  <c r="K1252" i="7"/>
  <c r="L1252" i="7" s="1"/>
  <c r="K1305" i="7"/>
  <c r="L1305" i="7" s="1"/>
  <c r="N1967" i="7"/>
  <c r="O1967" i="7"/>
  <c r="M1967" i="7" s="1"/>
  <c r="K1979" i="7"/>
  <c r="L1979" i="7" s="1"/>
  <c r="O1789" i="7"/>
  <c r="N1165" i="7"/>
  <c r="O766" i="7"/>
  <c r="N994" i="7"/>
  <c r="K746" i="7"/>
  <c r="L746" i="7" s="1"/>
  <c r="K1030" i="7"/>
  <c r="L1030" i="7" s="1"/>
  <c r="N620" i="7"/>
  <c r="N588" i="7"/>
  <c r="M744" i="7"/>
  <c r="K636" i="7"/>
  <c r="L636" i="7" s="1"/>
  <c r="O1539" i="7"/>
  <c r="K895" i="7"/>
  <c r="L895" i="7" s="1"/>
  <c r="N781" i="7"/>
  <c r="O735" i="7"/>
  <c r="N701" i="7"/>
  <c r="N612" i="7"/>
  <c r="K762" i="7"/>
  <c r="L762" i="7" s="1"/>
  <c r="N762" i="7"/>
  <c r="O662" i="7"/>
  <c r="M1272" i="7"/>
  <c r="O1652" i="7"/>
  <c r="K1652" i="7"/>
  <c r="L1652" i="7" s="1"/>
  <c r="O1618" i="7"/>
  <c r="K1618" i="7"/>
  <c r="L1618" i="7" s="1"/>
  <c r="N1618" i="7"/>
  <c r="K1558" i="7"/>
  <c r="L1558" i="7" s="1"/>
  <c r="N1558" i="7"/>
  <c r="K1544" i="7"/>
  <c r="L1544" i="7" s="1"/>
  <c r="N1544" i="7"/>
  <c r="M1544" i="7" s="1"/>
  <c r="O1528" i="7"/>
  <c r="K1528" i="7"/>
  <c r="L1528" i="7" s="1"/>
  <c r="K1197" i="7"/>
  <c r="L1197" i="7" s="1"/>
  <c r="N1197" i="7"/>
  <c r="K1185" i="7"/>
  <c r="L1185" i="7" s="1"/>
  <c r="N1185" i="7"/>
  <c r="K1141" i="7"/>
  <c r="L1141" i="7" s="1"/>
  <c r="O1141" i="7"/>
  <c r="M1013" i="7"/>
  <c r="O1924" i="7"/>
  <c r="M1924" i="7" s="1"/>
  <c r="K669" i="7"/>
  <c r="L669" i="7" s="1"/>
  <c r="K1842" i="7"/>
  <c r="L1842" i="7" s="1"/>
  <c r="K1337" i="7"/>
  <c r="L1337" i="7" s="1"/>
  <c r="N988" i="7"/>
  <c r="N1717" i="7"/>
  <c r="N1329" i="7"/>
  <c r="N778" i="7"/>
  <c r="N653" i="7"/>
  <c r="O653" i="7"/>
  <c r="O621" i="7"/>
  <c r="K621" i="7"/>
  <c r="L621" i="7" s="1"/>
  <c r="K585" i="7"/>
  <c r="L585" i="7" s="1"/>
  <c r="O585" i="7"/>
  <c r="N585" i="7"/>
  <c r="K1203" i="7"/>
  <c r="L1203" i="7" s="1"/>
  <c r="M1087" i="7"/>
  <c r="K1264" i="7"/>
  <c r="L1264" i="7" s="1"/>
  <c r="K1518" i="7"/>
  <c r="L1518" i="7" s="1"/>
  <c r="N1518" i="7"/>
  <c r="N1441" i="7"/>
  <c r="N1072" i="7"/>
  <c r="O1072" i="7"/>
  <c r="K871" i="7"/>
  <c r="L871" i="7" s="1"/>
  <c r="N871" i="7"/>
  <c r="K685" i="7"/>
  <c r="L685" i="7" s="1"/>
  <c r="N685" i="7"/>
  <c r="O685" i="7"/>
  <c r="K2003" i="7"/>
  <c r="L2003" i="7" s="1"/>
  <c r="N1985" i="7"/>
  <c r="K1068" i="7"/>
  <c r="L1068" i="7" s="1"/>
  <c r="K1281" i="7"/>
  <c r="L1281" i="7" s="1"/>
  <c r="O1507" i="7"/>
  <c r="O1680" i="7"/>
  <c r="N1989" i="7"/>
  <c r="K1989" i="7"/>
  <c r="L1989" i="7" s="1"/>
  <c r="N1373" i="7"/>
  <c r="K1373" i="7"/>
  <c r="L1373" i="7" s="1"/>
  <c r="O1373" i="7"/>
  <c r="N1657" i="7"/>
  <c r="O1654" i="7"/>
  <c r="K1630" i="7"/>
  <c r="L1630" i="7" s="1"/>
  <c r="K1529" i="7"/>
  <c r="L1529" i="7" s="1"/>
  <c r="N1731" i="7"/>
  <c r="O1704" i="7"/>
  <c r="M1704" i="7" s="1"/>
  <c r="O1185" i="7"/>
  <c r="M1761" i="7"/>
  <c r="N1133" i="7"/>
  <c r="K1133" i="7"/>
  <c r="L1133" i="7" s="1"/>
  <c r="O1133" i="7"/>
  <c r="K1240" i="7"/>
  <c r="L1240" i="7" s="1"/>
  <c r="N1240" i="7"/>
  <c r="N1254" i="7"/>
  <c r="O1238" i="7"/>
  <c r="M1238" i="7" s="1"/>
  <c r="K1238" i="7"/>
  <c r="L1238" i="7" s="1"/>
  <c r="N1222" i="7"/>
  <c r="O1081" i="7"/>
  <c r="N1081" i="7"/>
  <c r="K1019" i="7"/>
  <c r="L1019" i="7" s="1"/>
  <c r="O1019" i="7"/>
  <c r="M1019" i="7" s="1"/>
  <c r="O971" i="7"/>
  <c r="K971" i="7"/>
  <c r="L971" i="7" s="1"/>
  <c r="K955" i="7"/>
  <c r="L955" i="7" s="1"/>
  <c r="N955" i="7"/>
  <c r="M955" i="7" s="1"/>
  <c r="O955" i="7"/>
  <c r="K763" i="7"/>
  <c r="L763" i="7" s="1"/>
  <c r="N763" i="7"/>
  <c r="M763" i="7" s="1"/>
  <c r="O699" i="7"/>
  <c r="K699" i="7"/>
  <c r="L699" i="7" s="1"/>
  <c r="N667" i="7"/>
  <c r="K667" i="7"/>
  <c r="L667" i="7" s="1"/>
  <c r="N635" i="7"/>
  <c r="K635" i="7"/>
  <c r="L635" i="7" s="1"/>
  <c r="K1107" i="7"/>
  <c r="L1107" i="7" s="1"/>
  <c r="O1095" i="7"/>
  <c r="N1095" i="7"/>
  <c r="M1095" i="7" s="1"/>
  <c r="K1095" i="7"/>
  <c r="L1095" i="7" s="1"/>
  <c r="O1079" i="7"/>
  <c r="N1079" i="7"/>
  <c r="M1079" i="7" s="1"/>
  <c r="K1079" i="7"/>
  <c r="L1079" i="7" s="1"/>
  <c r="N1063" i="7"/>
  <c r="M1294" i="7"/>
  <c r="O1787" i="7"/>
  <c r="N1787" i="7"/>
  <c r="K1998" i="7"/>
  <c r="L1998" i="7" s="1"/>
  <c r="N1998" i="7"/>
  <c r="O1998" i="7"/>
  <c r="N1264" i="7"/>
  <c r="M1264" i="7" s="1"/>
  <c r="M1878" i="7"/>
  <c r="N1058" i="7"/>
  <c r="K829" i="7"/>
  <c r="L829" i="7" s="1"/>
  <c r="N829" i="7"/>
  <c r="M1111" i="7"/>
  <c r="O1030" i="7"/>
  <c r="K1403" i="7"/>
  <c r="L1403" i="7" s="1"/>
  <c r="O602" i="7"/>
  <c r="M1966" i="7"/>
  <c r="M1213" i="7"/>
  <c r="K1836" i="7"/>
  <c r="L1836" i="7" s="1"/>
  <c r="M1125" i="7"/>
  <c r="M1141" i="7"/>
  <c r="O1076" i="7"/>
  <c r="N614" i="7"/>
  <c r="K1747" i="7"/>
  <c r="L1747" i="7" s="1"/>
  <c r="K1731" i="7"/>
  <c r="L1731" i="7" s="1"/>
  <c r="N1068" i="7"/>
  <c r="N1030" i="7"/>
  <c r="N1040" i="7"/>
  <c r="M1040" i="7" s="1"/>
  <c r="O1976" i="7"/>
  <c r="K782" i="7"/>
  <c r="L782" i="7" s="1"/>
  <c r="M1961" i="7"/>
  <c r="N1917" i="7"/>
  <c r="N1671" i="7"/>
  <c r="O1321" i="7"/>
  <c r="O957" i="7"/>
  <c r="N710" i="7"/>
  <c r="N1842" i="7"/>
  <c r="M1842" i="7" s="1"/>
  <c r="O1848" i="7"/>
  <c r="O1544" i="7"/>
  <c r="N1608" i="7"/>
  <c r="K1608" i="7"/>
  <c r="L1608" i="7" s="1"/>
  <c r="O1576" i="7"/>
  <c r="K1576" i="7"/>
  <c r="L1576" i="7" s="1"/>
  <c r="K1564" i="7"/>
  <c r="L1564" i="7" s="1"/>
  <c r="N1564" i="7"/>
  <c r="O1564" i="7"/>
  <c r="O1782" i="7"/>
  <c r="M1782" i="7" s="1"/>
  <c r="O1224" i="7"/>
  <c r="K1224" i="7"/>
  <c r="L1224" i="7" s="1"/>
  <c r="N1224" i="7"/>
  <c r="K1081" i="7"/>
  <c r="L1081" i="7" s="1"/>
  <c r="N1033" i="7"/>
  <c r="K696" i="7"/>
  <c r="L696" i="7" s="1"/>
  <c r="N696" i="7"/>
  <c r="N1868" i="7"/>
  <c r="O1868" i="7"/>
  <c r="M1868" i="7" s="1"/>
  <c r="K1868" i="7"/>
  <c r="L1868" i="7" s="1"/>
  <c r="O1372" i="7"/>
  <c r="N1372" i="7"/>
  <c r="M1372" i="7" s="1"/>
  <c r="O1252" i="7"/>
  <c r="K1401" i="7"/>
  <c r="L1401" i="7" s="1"/>
  <c r="K543" i="7"/>
  <c r="L543" i="7" s="1"/>
  <c r="K1533" i="7"/>
  <c r="L1533" i="7" s="1"/>
  <c r="K1391" i="7"/>
  <c r="L1391" i="7" s="1"/>
  <c r="N1389" i="7"/>
  <c r="O1389" i="7"/>
  <c r="N861" i="7"/>
  <c r="O861" i="7"/>
  <c r="N797" i="7"/>
  <c r="O797" i="7"/>
  <c r="N1220" i="7"/>
  <c r="N1501" i="7"/>
  <c r="M1287" i="7"/>
  <c r="M1685" i="7"/>
  <c r="K935" i="7"/>
  <c r="L935" i="7" s="1"/>
  <c r="O1518" i="7"/>
  <c r="K1931" i="7"/>
  <c r="L1931" i="7" s="1"/>
  <c r="K1917" i="7"/>
  <c r="L1917" i="7" s="1"/>
  <c r="N1547" i="7"/>
  <c r="O1533" i="7"/>
  <c r="M1533" i="7" s="1"/>
  <c r="M1469" i="7"/>
  <c r="N780" i="7"/>
  <c r="K710" i="7"/>
  <c r="L710" i="7" s="1"/>
  <c r="N143" i="7"/>
  <c r="K797" i="7"/>
  <c r="L797" i="7" s="1"/>
  <c r="K813" i="7"/>
  <c r="L813" i="7" s="1"/>
  <c r="M1653" i="7"/>
  <c r="N1944" i="7"/>
  <c r="O1944" i="7"/>
  <c r="K1944" i="7"/>
  <c r="L1944" i="7" s="1"/>
  <c r="K1884" i="7"/>
  <c r="L1884" i="7" s="1"/>
  <c r="N1884" i="7"/>
  <c r="M1884" i="7" s="1"/>
  <c r="K1870" i="7"/>
  <c r="L1870" i="7" s="1"/>
  <c r="O1870" i="7"/>
  <c r="N1870" i="7"/>
  <c r="N1836" i="7"/>
  <c r="N1804" i="7"/>
  <c r="M1804" i="7" s="1"/>
  <c r="K1804" i="7"/>
  <c r="L1804" i="7" s="1"/>
  <c r="K1752" i="7"/>
  <c r="L1752" i="7" s="1"/>
  <c r="O1752" i="7"/>
  <c r="O1732" i="7"/>
  <c r="K1732" i="7"/>
  <c r="L1732" i="7" s="1"/>
  <c r="N1670" i="7"/>
  <c r="O1670" i="7"/>
  <c r="O1606" i="7"/>
  <c r="N1606" i="7"/>
  <c r="K1562" i="7"/>
  <c r="L1562" i="7" s="1"/>
  <c r="N1562" i="7"/>
  <c r="O1562" i="7"/>
  <c r="K1548" i="7"/>
  <c r="L1548" i="7" s="1"/>
  <c r="O1548" i="7"/>
  <c r="N1532" i="7"/>
  <c r="O1532" i="7"/>
  <c r="M1532" i="7" s="1"/>
  <c r="K1456" i="7"/>
  <c r="L1456" i="7" s="1"/>
  <c r="O1456" i="7"/>
  <c r="M1456" i="7" s="1"/>
  <c r="O1442" i="7"/>
  <c r="N1442" i="7"/>
  <c r="M1442" i="7" s="1"/>
  <c r="K1442" i="7"/>
  <c r="L1442" i="7" s="1"/>
  <c r="K1358" i="7"/>
  <c r="L1358" i="7" s="1"/>
  <c r="N1358" i="7"/>
  <c r="M1154" i="7"/>
  <c r="N1486" i="7"/>
  <c r="N1169" i="7"/>
  <c r="O973" i="7"/>
  <c r="N1241" i="7"/>
  <c r="K750" i="7"/>
  <c r="L750" i="7" s="1"/>
  <c r="O644" i="7"/>
  <c r="M1881" i="7"/>
  <c r="M1713" i="7"/>
  <c r="M664" i="7"/>
  <c r="K1764" i="7"/>
  <c r="L1764" i="7" s="1"/>
  <c r="N1752" i="7"/>
  <c r="O1744" i="7"/>
  <c r="O1696" i="7"/>
  <c r="N1696" i="7"/>
  <c r="M1696" i="7" s="1"/>
  <c r="K1682" i="7"/>
  <c r="L1682" i="7" s="1"/>
  <c r="O1682" i="7"/>
  <c r="N1682" i="7"/>
  <c r="M1682" i="7" s="1"/>
  <c r="N911" i="7"/>
  <c r="O911" i="7"/>
  <c r="O715" i="7"/>
  <c r="K859" i="7"/>
  <c r="L859" i="7" s="1"/>
  <c r="I114" i="1"/>
  <c r="I120" i="1"/>
  <c r="I124" i="1"/>
  <c r="I126" i="1"/>
  <c r="I133" i="1"/>
  <c r="I140" i="1"/>
  <c r="I153" i="1"/>
  <c r="I159" i="1"/>
  <c r="I172" i="1"/>
  <c r="I189" i="1"/>
  <c r="I204" i="1"/>
  <c r="I213" i="1"/>
  <c r="I219" i="1"/>
  <c r="I237" i="1"/>
  <c r="I254" i="1"/>
  <c r="N264" i="7"/>
  <c r="I266" i="1"/>
  <c r="I301" i="1"/>
  <c r="I304" i="1"/>
  <c r="I308" i="1"/>
  <c r="I311" i="1"/>
  <c r="I331" i="1"/>
  <c r="I334" i="1"/>
  <c r="O583" i="7"/>
  <c r="M583" i="7" s="1"/>
  <c r="K1222" i="7"/>
  <c r="L1222" i="7" s="1"/>
  <c r="N1115" i="7"/>
  <c r="O1115" i="7"/>
  <c r="M1115" i="7" s="1"/>
  <c r="N1314" i="7"/>
  <c r="K1218" i="7"/>
  <c r="L1218" i="7" s="1"/>
  <c r="N1113" i="7"/>
  <c r="N1065" i="7"/>
  <c r="O1049" i="7"/>
  <c r="K1049" i="7"/>
  <c r="L1049" i="7" s="1"/>
  <c r="N320" i="7"/>
  <c r="O1545" i="7"/>
  <c r="K1345" i="7"/>
  <c r="L1345" i="7" s="1"/>
  <c r="N1225" i="7"/>
  <c r="N1475" i="7"/>
  <c r="K844" i="7"/>
  <c r="L844" i="7" s="1"/>
  <c r="K575" i="7"/>
  <c r="L575" i="7" s="1"/>
  <c r="N662" i="7"/>
  <c r="K463" i="7"/>
  <c r="L463" i="7" s="1"/>
  <c r="O1748" i="7"/>
  <c r="M1748" i="7" s="1"/>
  <c r="N1584" i="7"/>
  <c r="O1584" i="7"/>
  <c r="M1584" i="7" s="1"/>
  <c r="K1584" i="7"/>
  <c r="L1584" i="7" s="1"/>
  <c r="K1492" i="7"/>
  <c r="L1492" i="7" s="1"/>
  <c r="O1492" i="7"/>
  <c r="M1492" i="7" s="1"/>
  <c r="O1718" i="7"/>
  <c r="M1718" i="7" s="1"/>
  <c r="I295" i="1"/>
  <c r="M1971" i="7"/>
  <c r="N1571" i="7"/>
  <c r="O1642" i="7"/>
  <c r="M1439" i="7"/>
  <c r="N1491" i="7"/>
  <c r="O1425" i="7"/>
  <c r="O1012" i="7"/>
  <c r="O1147" i="7"/>
  <c r="O1090" i="7"/>
  <c r="N810" i="7"/>
  <c r="K729" i="7"/>
  <c r="L729" i="7" s="1"/>
  <c r="N705" i="7"/>
  <c r="K1821" i="7"/>
  <c r="L1821" i="7" s="1"/>
  <c r="N1915" i="7"/>
  <c r="M1635" i="7"/>
  <c r="N1443" i="7"/>
  <c r="M1621" i="7"/>
  <c r="M1433" i="7"/>
  <c r="M1190" i="7"/>
  <c r="O1467" i="7"/>
  <c r="O1157" i="7"/>
  <c r="M1157" i="7" s="1"/>
  <c r="M800" i="7"/>
  <c r="M1509" i="7"/>
  <c r="O1325" i="7"/>
  <c r="N1204" i="7"/>
  <c r="N1124" i="7"/>
  <c r="N1010" i="7"/>
  <c r="K758" i="7"/>
  <c r="L758" i="7" s="1"/>
  <c r="K916" i="7"/>
  <c r="L916" i="7" s="1"/>
  <c r="K652" i="7"/>
  <c r="L652" i="7" s="1"/>
  <c r="O516" i="7"/>
  <c r="N468" i="7"/>
  <c r="O930" i="7"/>
  <c r="K1177" i="7"/>
  <c r="L1177" i="7" s="1"/>
  <c r="K1191" i="7"/>
  <c r="L1191" i="7" s="1"/>
  <c r="N1129" i="7"/>
  <c r="M1129" i="7" s="1"/>
  <c r="O1033" i="7"/>
  <c r="N1049" i="7"/>
  <c r="M1049" i="7" s="1"/>
  <c r="K947" i="7"/>
  <c r="L947" i="7" s="1"/>
  <c r="N947" i="7"/>
  <c r="N371" i="7"/>
  <c r="K349" i="7"/>
  <c r="L349" i="7" s="1"/>
  <c r="K235" i="7"/>
  <c r="L235" i="7" s="1"/>
  <c r="K890" i="7"/>
  <c r="L890" i="7" s="1"/>
  <c r="O1209" i="7"/>
  <c r="O868" i="7"/>
  <c r="N678" i="7"/>
  <c r="N1587" i="7"/>
  <c r="N1937" i="7"/>
  <c r="O1956" i="7"/>
  <c r="N1161" i="7"/>
  <c r="M1161" i="7" s="1"/>
  <c r="O1992" i="7"/>
  <c r="N1939" i="7"/>
  <c r="M1293" i="7"/>
  <c r="O1587" i="7"/>
  <c r="O1937" i="7"/>
  <c r="O1199" i="7"/>
  <c r="M1199" i="7" s="1"/>
  <c r="M1792" i="7"/>
  <c r="O901" i="7"/>
  <c r="K1582" i="7"/>
  <c r="L1582" i="7" s="1"/>
  <c r="M1117" i="7"/>
  <c r="O1960" i="7"/>
  <c r="M1960" i="7" s="1"/>
  <c r="O2002" i="7"/>
  <c r="K1833" i="7"/>
  <c r="L1833" i="7" s="1"/>
  <c r="M1679" i="7"/>
  <c r="O1853" i="7"/>
  <c r="O1759" i="7"/>
  <c r="K1685" i="7"/>
  <c r="L1685" i="7" s="1"/>
  <c r="K1872" i="7"/>
  <c r="L1872" i="7" s="1"/>
  <c r="K1517" i="7"/>
  <c r="L1517" i="7" s="1"/>
  <c r="K1457" i="7"/>
  <c r="L1457" i="7" s="1"/>
  <c r="M910" i="7"/>
  <c r="K1349" i="7"/>
  <c r="L1349" i="7" s="1"/>
  <c r="K978" i="7"/>
  <c r="L978" i="7" s="1"/>
  <c r="O914" i="7"/>
  <c r="O794" i="7"/>
  <c r="N1285" i="7"/>
  <c r="K761" i="7"/>
  <c r="L761" i="7" s="1"/>
  <c r="O604" i="7"/>
  <c r="M604" i="7" s="1"/>
  <c r="N572" i="7"/>
  <c r="N540" i="7"/>
  <c r="K508" i="7"/>
  <c r="L508" i="7" s="1"/>
  <c r="N476" i="7"/>
  <c r="O412" i="7"/>
  <c r="O447" i="7"/>
  <c r="N495" i="7"/>
  <c r="K1268" i="7"/>
  <c r="L1268" i="7" s="1"/>
  <c r="K559" i="7"/>
  <c r="L559" i="7" s="1"/>
  <c r="M590" i="7"/>
  <c r="O739" i="7"/>
  <c r="M739" i="7" s="1"/>
  <c r="K821" i="7"/>
  <c r="L821" i="7" s="1"/>
  <c r="O883" i="7"/>
  <c r="N883" i="7"/>
  <c r="K943" i="7"/>
  <c r="L943" i="7" s="1"/>
  <c r="O969" i="7"/>
  <c r="O987" i="7"/>
  <c r="I340" i="1"/>
  <c r="I343" i="1"/>
  <c r="I373" i="1"/>
  <c r="N384" i="7"/>
  <c r="I436" i="1"/>
  <c r="I438" i="1"/>
  <c r="I440" i="1"/>
  <c r="I442" i="1"/>
  <c r="I444" i="1"/>
  <c r="I446" i="1"/>
  <c r="I448" i="1"/>
  <c r="I450" i="1"/>
  <c r="I452" i="1"/>
  <c r="I454" i="1"/>
  <c r="I456" i="1"/>
  <c r="I458" i="1"/>
  <c r="I460" i="1"/>
  <c r="I462" i="1"/>
  <c r="I464" i="1"/>
  <c r="I466" i="1"/>
  <c r="M1575" i="7"/>
  <c r="M1479" i="7"/>
  <c r="M1945" i="7"/>
  <c r="M1763" i="7"/>
  <c r="M1919" i="7"/>
  <c r="K1806" i="7"/>
  <c r="L1806" i="7" s="1"/>
  <c r="N1790" i="7"/>
  <c r="K1774" i="7"/>
  <c r="L1774" i="7" s="1"/>
  <c r="O1342" i="7"/>
  <c r="M1342" i="7" s="1"/>
  <c r="K1372" i="7"/>
  <c r="L1372" i="7" s="1"/>
  <c r="K1356" i="7"/>
  <c r="L1356" i="7" s="1"/>
  <c r="N1340" i="7"/>
  <c r="O1324" i="7"/>
  <c r="I29" i="1"/>
  <c r="I125" i="1"/>
  <c r="I134" i="1"/>
  <c r="I138" i="1"/>
  <c r="I147" i="1"/>
  <c r="I161" i="1"/>
  <c r="I238" i="1"/>
  <c r="I253" i="1"/>
  <c r="I285" i="1"/>
  <c r="I300" i="1"/>
  <c r="I309" i="1"/>
  <c r="K1365" i="7"/>
  <c r="L1365" i="7" s="1"/>
  <c r="N1188" i="7"/>
  <c r="O1096" i="7"/>
  <c r="M1096" i="7" s="1"/>
  <c r="K1741" i="7"/>
  <c r="L1741" i="7" s="1"/>
  <c r="M1447" i="7"/>
  <c r="M1136" i="7"/>
  <c r="N1553" i="7"/>
  <c r="N1437" i="7"/>
  <c r="K1405" i="7"/>
  <c r="L1405" i="7" s="1"/>
  <c r="M854" i="7"/>
  <c r="M1535" i="7"/>
  <c r="K1409" i="7"/>
  <c r="L1409" i="7" s="1"/>
  <c r="K1048" i="7"/>
  <c r="L1048" i="7" s="1"/>
  <c r="N834" i="7"/>
  <c r="M1120" i="7"/>
  <c r="M860" i="7"/>
  <c r="M846" i="7"/>
  <c r="N765" i="7"/>
  <c r="N1112" i="7"/>
  <c r="M894" i="7"/>
  <c r="N922" i="7"/>
  <c r="O809" i="7"/>
  <c r="O702" i="7"/>
  <c r="K730" i="7"/>
  <c r="L730" i="7" s="1"/>
  <c r="K749" i="7"/>
  <c r="L749" i="7" s="1"/>
  <c r="K642" i="7"/>
  <c r="L642" i="7" s="1"/>
  <c r="O431" i="7"/>
  <c r="M431" i="7" s="1"/>
  <c r="M1698" i="7"/>
  <c r="M1231" i="7"/>
  <c r="N1828" i="7"/>
  <c r="N1720" i="7"/>
  <c r="K1696" i="7"/>
  <c r="L1696" i="7" s="1"/>
  <c r="M1118" i="7"/>
  <c r="O1756" i="7"/>
  <c r="M1756" i="7" s="1"/>
  <c r="N1428" i="7"/>
  <c r="O1826" i="7"/>
  <c r="O1810" i="7"/>
  <c r="M1810" i="7" s="1"/>
  <c r="K1794" i="7"/>
  <c r="L1794" i="7" s="1"/>
  <c r="O1778" i="7"/>
  <c r="M1778" i="7" s="1"/>
  <c r="O1254" i="7"/>
  <c r="K1242" i="7"/>
  <c r="L1242" i="7" s="1"/>
  <c r="O1226" i="7"/>
  <c r="N1101" i="7"/>
  <c r="N1085" i="7"/>
  <c r="N1069" i="7"/>
  <c r="O1053" i="7"/>
  <c r="N1037" i="7"/>
  <c r="O1023" i="7"/>
  <c r="N991" i="7"/>
  <c r="N975" i="7"/>
  <c r="K959" i="7"/>
  <c r="L959" i="7" s="1"/>
  <c r="K929" i="7"/>
  <c r="L929" i="7" s="1"/>
  <c r="K897" i="7"/>
  <c r="L897" i="7" s="1"/>
  <c r="K801" i="7"/>
  <c r="L801" i="7" s="1"/>
  <c r="K1111" i="7"/>
  <c r="L1111" i="7" s="1"/>
  <c r="N1099" i="7"/>
  <c r="K1083" i="7"/>
  <c r="L1083" i="7" s="1"/>
  <c r="N1051" i="7"/>
  <c r="K608" i="7"/>
  <c r="L608" i="7" s="1"/>
  <c r="I629" i="1"/>
  <c r="I632" i="1"/>
  <c r="I639" i="1"/>
  <c r="I643" i="1"/>
  <c r="I652" i="1"/>
  <c r="K590" i="7"/>
  <c r="L590" i="7" s="1"/>
  <c r="I468" i="1"/>
  <c r="I470" i="1"/>
  <c r="I472" i="1"/>
  <c r="I474" i="1"/>
  <c r="I476" i="1"/>
  <c r="I478" i="1"/>
  <c r="I480" i="1"/>
  <c r="I482" i="1"/>
  <c r="I484" i="1"/>
  <c r="I486" i="1"/>
  <c r="I488" i="1"/>
  <c r="I490" i="1"/>
  <c r="I492" i="1"/>
  <c r="I494" i="1"/>
  <c r="I496" i="1"/>
  <c r="I498" i="1"/>
  <c r="I500" i="1"/>
  <c r="I502" i="1"/>
  <c r="I504" i="1"/>
  <c r="I506" i="1"/>
  <c r="I508" i="1"/>
  <c r="I510" i="1"/>
  <c r="I512" i="1"/>
  <c r="I514" i="1"/>
  <c r="I516" i="1"/>
  <c r="I518" i="1"/>
  <c r="I520" i="1"/>
  <c r="I522" i="1"/>
  <c r="I524" i="1"/>
  <c r="I526" i="1"/>
  <c r="I528" i="1"/>
  <c r="I530" i="1"/>
  <c r="I532" i="1"/>
  <c r="I534" i="1"/>
  <c r="I536" i="1"/>
  <c r="I538" i="1"/>
  <c r="I540" i="1"/>
  <c r="I542" i="1"/>
  <c r="I544" i="1"/>
  <c r="I546" i="1"/>
  <c r="I548" i="1"/>
  <c r="I550" i="1"/>
  <c r="I552" i="1"/>
  <c r="I554" i="1"/>
  <c r="I556" i="1"/>
  <c r="I558" i="1"/>
  <c r="I560" i="1"/>
  <c r="K328" i="7"/>
  <c r="L328" i="7" s="1"/>
  <c r="I341" i="1"/>
  <c r="I353" i="1"/>
  <c r="N376" i="7"/>
  <c r="I797" i="1"/>
  <c r="N1266" i="7"/>
  <c r="N951" i="7"/>
  <c r="M951" i="7" s="1"/>
  <c r="O1832" i="7"/>
  <c r="O1812" i="7"/>
  <c r="K1800" i="7"/>
  <c r="L1800" i="7" s="1"/>
  <c r="O1760" i="7"/>
  <c r="M1536" i="7"/>
  <c r="K1770" i="7"/>
  <c r="L1770" i="7" s="1"/>
  <c r="K1758" i="7"/>
  <c r="L1758" i="7" s="1"/>
  <c r="N1334" i="7"/>
  <c r="N1298" i="7"/>
  <c r="K411" i="7"/>
  <c r="L411" i="7" s="1"/>
  <c r="N357" i="7"/>
  <c r="O171" i="7"/>
  <c r="O1059" i="7"/>
  <c r="O1043" i="7"/>
  <c r="M1043" i="7" s="1"/>
  <c r="N1027" i="7"/>
  <c r="M1027" i="7" s="1"/>
  <c r="O128" i="7"/>
  <c r="O170" i="7"/>
  <c r="N176" i="7"/>
  <c r="K687" i="7"/>
  <c r="L687" i="7" s="1"/>
  <c r="I712" i="1"/>
  <c r="O752" i="7"/>
  <c r="M752" i="7" s="1"/>
  <c r="I296" i="1"/>
  <c r="I325" i="1"/>
  <c r="I329" i="1"/>
  <c r="O343" i="7"/>
  <c r="I346" i="1"/>
  <c r="I351" i="1"/>
  <c r="I356" i="1"/>
  <c r="I370" i="1"/>
  <c r="I602" i="1"/>
  <c r="I605" i="1"/>
  <c r="I617" i="1"/>
  <c r="I656" i="1"/>
  <c r="I659" i="1"/>
  <c r="I662" i="1"/>
  <c r="I664" i="1"/>
  <c r="I697" i="1"/>
  <c r="I1109" i="1"/>
  <c r="I1144" i="1"/>
  <c r="K1166" i="7"/>
  <c r="L1166" i="7" s="1"/>
  <c r="I1225" i="1"/>
  <c r="I661" i="1"/>
  <c r="I718" i="1"/>
  <c r="I744" i="1"/>
  <c r="I754" i="1"/>
  <c r="I761" i="1"/>
  <c r="I790" i="1"/>
  <c r="I831" i="1"/>
  <c r="I845" i="1"/>
  <c r="I854" i="1"/>
  <c r="I863" i="1"/>
  <c r="I877" i="1"/>
  <c r="I913" i="1"/>
  <c r="I924" i="1"/>
  <c r="I928" i="1"/>
  <c r="I934" i="1"/>
  <c r="O939" i="7"/>
  <c r="I949" i="1"/>
  <c r="I957" i="1"/>
  <c r="I967" i="1"/>
  <c r="I971" i="1"/>
  <c r="N983" i="7"/>
  <c r="I989" i="1"/>
  <c r="I997" i="1"/>
  <c r="I1012" i="1"/>
  <c r="I1022" i="1"/>
  <c r="I1025" i="1"/>
  <c r="I1029" i="1"/>
  <c r="I1038" i="1"/>
  <c r="I1045" i="1"/>
  <c r="I1055" i="1"/>
  <c r="I1081" i="1"/>
  <c r="I1096" i="1"/>
  <c r="I1128" i="1"/>
  <c r="I1193" i="1"/>
  <c r="N104" i="7"/>
  <c r="I294" i="1"/>
  <c r="I358" i="1"/>
  <c r="I375" i="1"/>
  <c r="I411" i="1"/>
  <c r="I599" i="1"/>
  <c r="I607" i="1"/>
  <c r="I614" i="1"/>
  <c r="I622" i="1"/>
  <c r="I626" i="1"/>
  <c r="I642" i="1"/>
  <c r="I692" i="1"/>
  <c r="I710" i="1"/>
  <c r="O723" i="7"/>
  <c r="N724" i="7"/>
  <c r="O727" i="7"/>
  <c r="I732" i="1"/>
  <c r="I734" i="1"/>
  <c r="K738" i="7"/>
  <c r="L738" i="7" s="1"/>
  <c r="I743" i="1"/>
  <c r="O745" i="7"/>
  <c r="M745" i="7" s="1"/>
  <c r="O755" i="7"/>
  <c r="K770" i="7"/>
  <c r="L770" i="7" s="1"/>
  <c r="N772" i="7"/>
  <c r="M772" i="7" s="1"/>
  <c r="I786" i="1"/>
  <c r="K791" i="7"/>
  <c r="L791" i="7" s="1"/>
  <c r="K800" i="7"/>
  <c r="L800" i="7" s="1"/>
  <c r="K806" i="7"/>
  <c r="L806" i="7" s="1"/>
  <c r="I809" i="1"/>
  <c r="I811" i="1"/>
  <c r="N816" i="7"/>
  <c r="I819" i="1"/>
  <c r="I824" i="1"/>
  <c r="I834" i="1"/>
  <c r="O838" i="7"/>
  <c r="M838" i="7" s="1"/>
  <c r="I842" i="1"/>
  <c r="I849" i="1"/>
  <c r="I851" i="1"/>
  <c r="I858" i="1"/>
  <c r="K864" i="7"/>
  <c r="L864" i="7" s="1"/>
  <c r="K867" i="7"/>
  <c r="L867" i="7" s="1"/>
  <c r="I869" i="1"/>
  <c r="I889" i="1"/>
  <c r="I892" i="1"/>
  <c r="I895" i="1"/>
  <c r="O896" i="7"/>
  <c r="I901" i="1"/>
  <c r="I912" i="1"/>
  <c r="I927" i="1"/>
  <c r="I931" i="1"/>
  <c r="I938" i="1"/>
  <c r="I946" i="1"/>
  <c r="K950" i="7"/>
  <c r="L950" i="7" s="1"/>
  <c r="I1004" i="1"/>
  <c r="I1015" i="1"/>
  <c r="I1019" i="1"/>
  <c r="I1031" i="1"/>
  <c r="I1044" i="1"/>
  <c r="I1050" i="1"/>
  <c r="I1054" i="1"/>
  <c r="I1064" i="1"/>
  <c r="I1070" i="1"/>
  <c r="I1080" i="1"/>
  <c r="I1088" i="1"/>
  <c r="I1091" i="1"/>
  <c r="I1104" i="1"/>
  <c r="I1105" i="1"/>
  <c r="I1113" i="1"/>
  <c r="I1122" i="1"/>
  <c r="I1176" i="1"/>
  <c r="K184" i="7"/>
  <c r="L184" i="7" s="1"/>
  <c r="O202" i="7"/>
  <c r="O211" i="7"/>
  <c r="O250" i="7"/>
  <c r="N256" i="7"/>
  <c r="N699" i="7"/>
  <c r="M699" i="7" s="1"/>
  <c r="I709" i="1"/>
  <c r="I721" i="1"/>
  <c r="I729" i="1"/>
  <c r="N799" i="7"/>
  <c r="M799" i="7" s="1"/>
  <c r="O274" i="7"/>
  <c r="O322" i="7"/>
  <c r="A1178" i="7"/>
  <c r="E1178" i="7"/>
  <c r="A1202" i="7"/>
  <c r="E1202" i="7"/>
  <c r="A1274" i="7"/>
  <c r="E1274" i="7"/>
  <c r="I802" i="1"/>
  <c r="I813" i="1"/>
  <c r="I818" i="1"/>
  <c r="I822" i="1"/>
  <c r="I829" i="1"/>
  <c r="I844" i="1"/>
  <c r="I847" i="1"/>
  <c r="K848" i="7"/>
  <c r="L848" i="7" s="1"/>
  <c r="I857" i="1"/>
  <c r="I860" i="1"/>
  <c r="I872" i="1"/>
  <c r="I887" i="1"/>
  <c r="I891" i="1"/>
  <c r="I910" i="1"/>
  <c r="I918" i="1"/>
  <c r="I944" i="1"/>
  <c r="I948" i="1"/>
  <c r="I976" i="1"/>
  <c r="I980" i="1"/>
  <c r="I984" i="1"/>
  <c r="I999" i="1"/>
  <c r="I1013" i="1"/>
  <c r="I1021" i="1"/>
  <c r="I1023" i="1"/>
  <c r="I1043" i="1"/>
  <c r="I1063" i="1"/>
  <c r="I1073" i="1"/>
  <c r="I1087" i="1"/>
  <c r="I1297" i="1"/>
  <c r="E1362" i="7"/>
  <c r="B1394" i="7"/>
  <c r="N1394" i="7" s="1"/>
  <c r="E1402" i="7"/>
  <c r="B1418" i="7"/>
  <c r="B1658" i="7"/>
  <c r="E1664" i="7"/>
  <c r="E1682" i="7"/>
  <c r="E1768" i="7"/>
  <c r="E1778" i="7"/>
  <c r="E1784" i="7"/>
  <c r="E1826" i="7"/>
  <c r="B1898" i="7"/>
  <c r="K1898" i="7" s="1"/>
  <c r="L1898" i="7" s="1"/>
  <c r="B1906" i="7"/>
  <c r="B1922" i="7"/>
  <c r="O1922" i="7" s="1"/>
  <c r="E1938" i="7"/>
  <c r="E1944" i="7"/>
  <c r="E1968" i="7"/>
  <c r="E2001" i="7"/>
  <c r="I1192" i="1"/>
  <c r="I1209" i="1"/>
  <c r="E1458" i="7"/>
  <c r="E1522" i="7"/>
  <c r="E1610" i="7"/>
  <c r="E1626" i="7"/>
  <c r="E1634" i="7"/>
  <c r="E1770" i="7"/>
  <c r="E1808" i="7"/>
  <c r="E1850" i="7"/>
  <c r="C1858" i="7"/>
  <c r="E1866" i="7"/>
  <c r="E1880" i="7"/>
  <c r="C1896" i="7"/>
  <c r="N1896" i="7" s="1"/>
  <c r="E1914" i="7"/>
  <c r="H1919" i="7"/>
  <c r="I1919" i="1" s="1"/>
  <c r="B1920" i="7"/>
  <c r="H1963" i="7"/>
  <c r="I1963" i="1" s="1"/>
  <c r="H1988" i="7"/>
  <c r="I1988" i="1" s="1"/>
  <c r="E2003" i="7"/>
  <c r="J1992" i="1"/>
  <c r="J1961" i="1"/>
  <c r="I102" i="1"/>
  <c r="I62" i="1"/>
  <c r="I49" i="1"/>
  <c r="I79" i="1"/>
  <c r="I42" i="1"/>
  <c r="I39" i="1"/>
  <c r="I27" i="1"/>
  <c r="J1953" i="1"/>
  <c r="I78" i="1"/>
  <c r="I98" i="1"/>
  <c r="I55" i="1"/>
  <c r="J1926" i="1"/>
  <c r="J1977" i="1"/>
  <c r="I100" i="1"/>
  <c r="I89" i="1"/>
  <c r="I77" i="1"/>
  <c r="I15" i="1"/>
  <c r="K102" i="7"/>
  <c r="L102" i="7" s="1"/>
  <c r="N386" i="7"/>
  <c r="I80" i="1"/>
  <c r="I64" i="1"/>
  <c r="I40" i="1"/>
  <c r="I8" i="1"/>
  <c r="K163" i="7"/>
  <c r="L163" i="7" s="1"/>
  <c r="I194" i="1"/>
  <c r="I206" i="1"/>
  <c r="I209" i="1"/>
  <c r="N215" i="7"/>
  <c r="I221" i="1"/>
  <c r="I247" i="1"/>
  <c r="I251" i="1"/>
  <c r="I257" i="1"/>
  <c r="N274" i="7"/>
  <c r="I279" i="1"/>
  <c r="I283" i="1"/>
  <c r="I286" i="1"/>
  <c r="N290" i="7"/>
  <c r="I293" i="1"/>
  <c r="I297" i="1"/>
  <c r="I299" i="1"/>
  <c r="I302" i="1"/>
  <c r="I305" i="1"/>
  <c r="I312" i="1"/>
  <c r="I327" i="1"/>
  <c r="I330" i="1"/>
  <c r="O333" i="7"/>
  <c r="N336" i="7"/>
  <c r="I339" i="1"/>
  <c r="I342" i="1"/>
  <c r="I348" i="1"/>
  <c r="B354" i="7"/>
  <c r="N354" i="7" s="1"/>
  <c r="I357" i="1"/>
  <c r="O358" i="7"/>
  <c r="D362" i="7"/>
  <c r="I365" i="1"/>
  <c r="B370" i="7"/>
  <c r="O374" i="7"/>
  <c r="I377" i="1"/>
  <c r="I379" i="1"/>
  <c r="I390" i="1"/>
  <c r="I401" i="1"/>
  <c r="I406" i="1"/>
  <c r="I409" i="1"/>
  <c r="I96" i="1"/>
  <c r="I90" i="1"/>
  <c r="I73" i="1"/>
  <c r="I53" i="1"/>
  <c r="I32" i="1"/>
  <c r="I88" i="1"/>
  <c r="I74" i="1"/>
  <c r="E298" i="7"/>
  <c r="B362" i="7"/>
  <c r="K362" i="7" s="1"/>
  <c r="L362" i="7" s="1"/>
  <c r="E378" i="7"/>
  <c r="E410" i="7"/>
  <c r="I376" i="1"/>
  <c r="E386" i="7"/>
  <c r="E394" i="7"/>
  <c r="E402" i="7"/>
  <c r="I408" i="1"/>
  <c r="K237" i="7"/>
  <c r="L237" i="7" s="1"/>
  <c r="E354" i="7"/>
  <c r="E370" i="7"/>
  <c r="I72" i="1"/>
  <c r="N303" i="7"/>
  <c r="N322" i="7"/>
  <c r="N338" i="7"/>
  <c r="I410" i="1"/>
  <c r="N223" i="7"/>
  <c r="E330" i="7"/>
  <c r="B410" i="7"/>
  <c r="K410" i="7" s="1"/>
  <c r="L410" i="7" s="1"/>
  <c r="I60" i="1"/>
  <c r="I50" i="1"/>
  <c r="I37" i="1"/>
  <c r="I23" i="1"/>
  <c r="I10" i="1"/>
  <c r="I9" i="1"/>
  <c r="O111" i="7"/>
  <c r="E338" i="7"/>
  <c r="I85" i="1"/>
  <c r="I68" i="1"/>
  <c r="I47" i="1"/>
  <c r="I86" i="1"/>
  <c r="I71" i="1"/>
  <c r="I57" i="1"/>
  <c r="I44" i="1"/>
  <c r="I28" i="1"/>
  <c r="I20" i="1"/>
  <c r="N237" i="7"/>
  <c r="N527" i="7"/>
  <c r="N347" i="7"/>
  <c r="O311" i="7"/>
  <c r="I113" i="1"/>
  <c r="I122" i="1"/>
  <c r="I128" i="1"/>
  <c r="I132" i="1"/>
  <c r="I139" i="1"/>
  <c r="I158" i="1"/>
  <c r="I165" i="1"/>
  <c r="I167" i="1"/>
  <c r="I171" i="1"/>
  <c r="I176" i="1"/>
  <c r="I197" i="1"/>
  <c r="I199" i="1"/>
  <c r="I203" i="1"/>
  <c r="I208" i="1"/>
  <c r="I212" i="1"/>
  <c r="O269" i="7"/>
  <c r="I170" i="1"/>
  <c r="I184" i="1"/>
  <c r="I188" i="1"/>
  <c r="I190" i="1"/>
  <c r="I202" i="1"/>
  <c r="K326" i="7"/>
  <c r="L326" i="7" s="1"/>
  <c r="K303" i="7"/>
  <c r="L303" i="7" s="1"/>
  <c r="N214" i="7"/>
  <c r="K206" i="7"/>
  <c r="L206" i="7" s="1"/>
  <c r="O8" i="7"/>
  <c r="N363" i="7"/>
  <c r="K307" i="7"/>
  <c r="L307" i="7" s="1"/>
  <c r="I107" i="1"/>
  <c r="I112" i="1"/>
  <c r="I116" i="1"/>
  <c r="I118" i="1"/>
  <c r="I127" i="1"/>
  <c r="N202" i="7"/>
  <c r="M202" i="7" s="1"/>
  <c r="N250" i="7"/>
  <c r="K357" i="7"/>
  <c r="L357" i="7" s="1"/>
  <c r="O263" i="7"/>
  <c r="M263" i="7" s="1"/>
  <c r="J263" i="1" s="1"/>
  <c r="I26" i="1"/>
  <c r="I111" i="1"/>
  <c r="I115" i="1"/>
  <c r="I130" i="1"/>
  <c r="I136" i="1"/>
  <c r="I157" i="1"/>
  <c r="I166" i="1"/>
  <c r="I169" i="1"/>
  <c r="I175" i="1"/>
  <c r="I183" i="1"/>
  <c r="I186" i="1"/>
  <c r="O508" i="7"/>
  <c r="O500" i="7"/>
  <c r="O415" i="7"/>
  <c r="N262" i="7"/>
  <c r="K299" i="7"/>
  <c r="L299" i="7" s="1"/>
  <c r="O146" i="7"/>
  <c r="O201" i="7"/>
  <c r="K225" i="7"/>
  <c r="L225" i="7" s="1"/>
  <c r="K288" i="7"/>
  <c r="L288" i="7" s="1"/>
  <c r="N102" i="7"/>
  <c r="O452" i="7"/>
  <c r="N420" i="7"/>
  <c r="O495" i="7"/>
  <c r="M495" i="7" s="1"/>
  <c r="N511" i="7"/>
  <c r="N373" i="7"/>
  <c r="K333" i="7"/>
  <c r="L333" i="7" s="1"/>
  <c r="O191" i="7"/>
  <c r="I105" i="1"/>
  <c r="O106" i="7"/>
  <c r="I117" i="1"/>
  <c r="I129" i="1"/>
  <c r="I135" i="1"/>
  <c r="I142" i="1"/>
  <c r="I145" i="1"/>
  <c r="I148" i="1"/>
  <c r="I150" i="1"/>
  <c r="I163" i="1"/>
  <c r="I168" i="1"/>
  <c r="I191" i="1"/>
  <c r="O192" i="7"/>
  <c r="I195" i="1"/>
  <c r="I200" i="1"/>
  <c r="I215" i="1"/>
  <c r="I562" i="1"/>
  <c r="I564" i="1"/>
  <c r="I566" i="1"/>
  <c r="I568" i="1"/>
  <c r="I570" i="1"/>
  <c r="I572" i="1"/>
  <c r="I574" i="1"/>
  <c r="I576" i="1"/>
  <c r="I578" i="1"/>
  <c r="I580" i="1"/>
  <c r="I582" i="1"/>
  <c r="J344" i="1"/>
  <c r="J280" i="1"/>
  <c r="I223" i="1"/>
  <c r="I227" i="1"/>
  <c r="I232" i="1"/>
  <c r="I236" i="1"/>
  <c r="I241" i="1"/>
  <c r="I244" i="1"/>
  <c r="I250" i="1"/>
  <c r="I256" i="1"/>
  <c r="I260" i="1"/>
  <c r="I262" i="1"/>
  <c r="I265" i="1"/>
  <c r="I273" i="1"/>
  <c r="I282" i="1"/>
  <c r="I317" i="1"/>
  <c r="I320" i="1"/>
  <c r="I332" i="1"/>
  <c r="I335" i="1"/>
  <c r="I338" i="1"/>
  <c r="I361" i="1"/>
  <c r="I381" i="1"/>
  <c r="I385" i="1"/>
  <c r="I393" i="1"/>
  <c r="I400" i="1"/>
  <c r="I403" i="1"/>
  <c r="I84" i="1"/>
  <c r="I66" i="1"/>
  <c r="I46" i="1"/>
  <c r="I25" i="1"/>
  <c r="I103" i="1"/>
  <c r="I82" i="1"/>
  <c r="I69" i="1"/>
  <c r="I59" i="1"/>
  <c r="I48" i="1"/>
  <c r="I34" i="1"/>
  <c r="I22" i="1"/>
  <c r="I14" i="1"/>
  <c r="J343" i="1"/>
  <c r="J279" i="1"/>
  <c r="J215" i="1"/>
  <c r="J151" i="1"/>
  <c r="I214" i="1"/>
  <c r="I217" i="1"/>
  <c r="I226" i="1"/>
  <c r="J374" i="1"/>
  <c r="J310" i="1"/>
  <c r="I141" i="1"/>
  <c r="I146" i="1"/>
  <c r="I149" i="1"/>
  <c r="I155" i="1"/>
  <c r="I179" i="1"/>
  <c r="I193" i="1"/>
  <c r="I211" i="1"/>
  <c r="I229" i="1"/>
  <c r="I231" i="1"/>
  <c r="I240" i="1"/>
  <c r="I246" i="1"/>
  <c r="I255" i="1"/>
  <c r="I264" i="1"/>
  <c r="I268" i="1"/>
  <c r="I270" i="1"/>
  <c r="I272" i="1"/>
  <c r="I278" i="1"/>
  <c r="N282" i="7"/>
  <c r="I288" i="1"/>
  <c r="I292" i="1"/>
  <c r="I314" i="1"/>
  <c r="I319" i="1"/>
  <c r="I322" i="1"/>
  <c r="O338" i="7"/>
  <c r="I345" i="1"/>
  <c r="I347" i="1"/>
  <c r="I350" i="1"/>
  <c r="I352" i="1"/>
  <c r="N356" i="7"/>
  <c r="I360" i="1"/>
  <c r="I364" i="1"/>
  <c r="I368" i="1"/>
  <c r="I372" i="1"/>
  <c r="I384" i="1"/>
  <c r="I389" i="1"/>
  <c r="I392" i="1"/>
  <c r="I397" i="1"/>
  <c r="I405" i="1"/>
  <c r="J253" i="1"/>
  <c r="I577" i="1"/>
  <c r="I579" i="1"/>
  <c r="I581" i="1"/>
  <c r="I95" i="1"/>
  <c r="I83" i="1"/>
  <c r="I65" i="1"/>
  <c r="I43" i="1"/>
  <c r="I24" i="1"/>
  <c r="I101" i="1"/>
  <c r="I81" i="1"/>
  <c r="I67" i="1"/>
  <c r="I58" i="1"/>
  <c r="I45" i="1"/>
  <c r="I33" i="1"/>
  <c r="I21" i="1"/>
  <c r="I11" i="1"/>
  <c r="I12" i="1"/>
  <c r="J380" i="1"/>
  <c r="I192" i="1"/>
  <c r="I196" i="1"/>
  <c r="I198" i="1"/>
  <c r="I201" i="1"/>
  <c r="I207" i="1"/>
  <c r="I225" i="1"/>
  <c r="I234" i="1"/>
  <c r="I242" i="1"/>
  <c r="I248" i="1"/>
  <c r="I252" i="1"/>
  <c r="I258" i="1"/>
  <c r="I261" i="1"/>
  <c r="I263" i="1"/>
  <c r="I267" i="1"/>
  <c r="I275" i="1"/>
  <c r="I281" i="1"/>
  <c r="I287" i="1"/>
  <c r="I291" i="1"/>
  <c r="I303" i="1"/>
  <c r="I306" i="1"/>
  <c r="I337" i="1"/>
  <c r="I349" i="1"/>
  <c r="I355" i="1"/>
  <c r="I359" i="1"/>
  <c r="I367" i="1"/>
  <c r="I371" i="1"/>
  <c r="I374" i="1"/>
  <c r="I380" i="1"/>
  <c r="I383" i="1"/>
  <c r="I386" i="1"/>
  <c r="I391" i="1"/>
  <c r="I394" i="1"/>
  <c r="I399" i="1"/>
  <c r="I402" i="1"/>
  <c r="I99" i="1"/>
  <c r="I91" i="1"/>
  <c r="I75" i="1"/>
  <c r="I56" i="1"/>
  <c r="I35" i="1"/>
  <c r="I16" i="1"/>
  <c r="I93" i="1"/>
  <c r="I76" i="1"/>
  <c r="I54" i="1"/>
  <c r="I41" i="1"/>
  <c r="J267" i="1"/>
  <c r="J139" i="1"/>
  <c r="N352" i="7"/>
  <c r="N360" i="7"/>
  <c r="I30" i="1"/>
  <c r="J202" i="1"/>
  <c r="J26" i="1"/>
  <c r="I218" i="1"/>
  <c r="I224" i="1"/>
  <c r="I228" i="1"/>
  <c r="I230" i="1"/>
  <c r="I233" i="1"/>
  <c r="I239" i="1"/>
  <c r="I245" i="1"/>
  <c r="I269" i="1"/>
  <c r="I271" i="1"/>
  <c r="I277" i="1"/>
  <c r="K284" i="7"/>
  <c r="L284" i="7" s="1"/>
  <c r="I313" i="1"/>
  <c r="I315" i="1"/>
  <c r="I318" i="1"/>
  <c r="I321" i="1"/>
  <c r="I324" i="1"/>
  <c r="I382" i="1"/>
  <c r="I388" i="1"/>
  <c r="I396" i="1"/>
  <c r="I398" i="1"/>
  <c r="I404" i="1"/>
  <c r="B63" i="7"/>
  <c r="O63" i="7" s="1"/>
  <c r="J345" i="1"/>
  <c r="J24" i="1"/>
  <c r="H5" i="7"/>
  <c r="I5" i="1" s="1"/>
  <c r="H4" i="7"/>
  <c r="I4" i="1" s="1"/>
  <c r="C5" i="7"/>
  <c r="D5" i="7"/>
  <c r="N317" i="7"/>
  <c r="K319" i="7"/>
  <c r="L319" i="7" s="1"/>
  <c r="K322" i="7"/>
  <c r="L322" i="7" s="1"/>
  <c r="O323" i="7"/>
  <c r="K360" i="7"/>
  <c r="L360" i="7" s="1"/>
  <c r="N361" i="7"/>
  <c r="K384" i="7"/>
  <c r="L384" i="7" s="1"/>
  <c r="O330" i="7"/>
  <c r="O215" i="7"/>
  <c r="O176" i="7"/>
  <c r="M176" i="7" s="1"/>
  <c r="J176" i="1" s="1"/>
  <c r="N211" i="7"/>
  <c r="N301" i="7"/>
  <c r="K310" i="7"/>
  <c r="L310" i="7" s="1"/>
  <c r="O376" i="7"/>
  <c r="K408" i="7"/>
  <c r="L408" i="7" s="1"/>
  <c r="K192" i="7"/>
  <c r="L192" i="7" s="1"/>
  <c r="O255" i="7"/>
  <c r="K291" i="7"/>
  <c r="L291" i="7" s="1"/>
  <c r="K371" i="7"/>
  <c r="L371" i="7" s="1"/>
  <c r="O375" i="7"/>
  <c r="N172" i="7"/>
  <c r="N284" i="7"/>
  <c r="O404" i="7"/>
  <c r="K183" i="7"/>
  <c r="L183" i="7" s="1"/>
  <c r="K120" i="7"/>
  <c r="L120" i="7" s="1"/>
  <c r="K242" i="7"/>
  <c r="L242" i="7" s="1"/>
  <c r="K275" i="7"/>
  <c r="L275" i="7" s="1"/>
  <c r="K359" i="7"/>
  <c r="L359" i="7" s="1"/>
  <c r="K392" i="7"/>
  <c r="L392" i="7" s="1"/>
  <c r="O75" i="7"/>
  <c r="N267" i="7"/>
  <c r="N287" i="7"/>
  <c r="O344" i="7"/>
  <c r="N367" i="7"/>
  <c r="K374" i="7"/>
  <c r="L374" i="7" s="1"/>
  <c r="N286" i="7"/>
  <c r="O158" i="7"/>
  <c r="N149" i="7"/>
  <c r="O298" i="7"/>
  <c r="O120" i="7"/>
  <c r="O224" i="7"/>
  <c r="K286" i="7"/>
  <c r="L286" i="7" s="1"/>
  <c r="O290" i="7"/>
  <c r="K306" i="7"/>
  <c r="L306" i="7" s="1"/>
  <c r="N309" i="7"/>
  <c r="K312" i="7"/>
  <c r="L312" i="7" s="1"/>
  <c r="O370" i="7"/>
  <c r="N382" i="7"/>
  <c r="E90" i="7"/>
  <c r="O266" i="7"/>
  <c r="O280" i="7"/>
  <c r="N328" i="7"/>
  <c r="K336" i="7"/>
  <c r="L336" i="7" s="1"/>
  <c r="K338" i="7"/>
  <c r="L338" i="7" s="1"/>
  <c r="N379" i="7"/>
  <c r="E74" i="7"/>
  <c r="J74" i="1" s="1"/>
  <c r="O285" i="7"/>
  <c r="N335" i="7"/>
  <c r="O207" i="7"/>
  <c r="O167" i="7"/>
  <c r="K171" i="7"/>
  <c r="L171" i="7" s="1"/>
  <c r="K202" i="7"/>
  <c r="L202" i="7" s="1"/>
  <c r="K335" i="7"/>
  <c r="L335" i="7" s="1"/>
  <c r="O339" i="7"/>
  <c r="O121" i="7"/>
  <c r="K185" i="7"/>
  <c r="L185" i="7" s="1"/>
  <c r="K201" i="7"/>
  <c r="L201" i="7" s="1"/>
  <c r="K297" i="7"/>
  <c r="L297" i="7" s="1"/>
  <c r="C11" i="7"/>
  <c r="O11" i="7" s="1"/>
  <c r="D11" i="7"/>
  <c r="O225" i="7"/>
  <c r="N225" i="7"/>
  <c r="K97" i="7"/>
  <c r="L97" i="7" s="1"/>
  <c r="K373" i="7"/>
  <c r="L373" i="7" s="1"/>
  <c r="O357" i="7"/>
  <c r="M357" i="7" s="1"/>
  <c r="J357" i="1" s="1"/>
  <c r="O26" i="7"/>
  <c r="N232" i="7"/>
  <c r="K290" i="7"/>
  <c r="L290" i="7" s="1"/>
  <c r="N291" i="7"/>
  <c r="K296" i="7"/>
  <c r="L296" i="7" s="1"/>
  <c r="K304" i="7"/>
  <c r="L304" i="7" s="1"/>
  <c r="K320" i="7"/>
  <c r="L320" i="7" s="1"/>
  <c r="O360" i="7"/>
  <c r="N366" i="7"/>
  <c r="K370" i="7"/>
  <c r="L370" i="7" s="1"/>
  <c r="K376" i="7"/>
  <c r="L376" i="7" s="1"/>
  <c r="E393" i="7"/>
  <c r="B409" i="7"/>
  <c r="N409" i="7" s="1"/>
  <c r="N275" i="7"/>
  <c r="M275" i="7" s="1"/>
  <c r="J275" i="1" s="1"/>
  <c r="C92" i="7"/>
  <c r="D89" i="7"/>
  <c r="N89" i="7" s="1"/>
  <c r="N72" i="7"/>
  <c r="E81" i="7"/>
  <c r="E97" i="7"/>
  <c r="E73" i="7"/>
  <c r="K294" i="7"/>
  <c r="L294" i="7" s="1"/>
  <c r="O190" i="7"/>
  <c r="N277" i="7"/>
  <c r="O126" i="7"/>
  <c r="B316" i="7"/>
  <c r="O367" i="7"/>
  <c r="M367" i="7" s="1"/>
  <c r="J367" i="1" s="1"/>
  <c r="K267" i="7"/>
  <c r="L267" i="7" s="1"/>
  <c r="O356" i="7"/>
  <c r="C9" i="7"/>
  <c r="O24" i="7"/>
  <c r="E108" i="7"/>
  <c r="B113" i="7"/>
  <c r="O113" i="7" s="1"/>
  <c r="D140" i="7"/>
  <c r="E148" i="7"/>
  <c r="E169" i="7"/>
  <c r="E180" i="7"/>
  <c r="C193" i="7"/>
  <c r="N193" i="7" s="1"/>
  <c r="E201" i="7"/>
  <c r="J201" i="1" s="1"/>
  <c r="B217" i="7"/>
  <c r="E241" i="7"/>
  <c r="E252" i="7"/>
  <c r="E260" i="7"/>
  <c r="E273" i="7"/>
  <c r="E297" i="7"/>
  <c r="C305" i="7"/>
  <c r="K305" i="7" s="1"/>
  <c r="L305" i="7" s="1"/>
  <c r="E321" i="7"/>
  <c r="C324" i="7"/>
  <c r="K324" i="7" s="1"/>
  <c r="L324" i="7" s="1"/>
  <c r="E332" i="7"/>
  <c r="B348" i="7"/>
  <c r="N348" i="7" s="1"/>
  <c r="E377" i="7"/>
  <c r="E380" i="7"/>
  <c r="E396" i="7"/>
  <c r="J396" i="1" s="1"/>
  <c r="E56" i="7"/>
  <c r="N411" i="7"/>
  <c r="N359" i="7"/>
  <c r="K287" i="7"/>
  <c r="L287" i="7" s="1"/>
  <c r="O317" i="7"/>
  <c r="O235" i="7"/>
  <c r="D60" i="7"/>
  <c r="E44" i="7"/>
  <c r="J44" i="1" s="1"/>
  <c r="B28" i="7"/>
  <c r="N28" i="7" s="1"/>
  <c r="C84" i="7"/>
  <c r="E20" i="7"/>
  <c r="O382" i="7"/>
  <c r="B313" i="7"/>
  <c r="N313" i="7" s="1"/>
  <c r="B385" i="7"/>
  <c r="D108" i="7"/>
  <c r="D396" i="7"/>
  <c r="C380" i="7"/>
  <c r="B177" i="7"/>
  <c r="C241" i="7"/>
  <c r="K241" i="7" s="1"/>
  <c r="L241" i="7" s="1"/>
  <c r="N392" i="7"/>
  <c r="N362" i="7"/>
  <c r="D76" i="7"/>
  <c r="D49" i="7"/>
  <c r="D337" i="7"/>
  <c r="O337" i="7" s="1"/>
  <c r="D321" i="7"/>
  <c r="D289" i="7"/>
  <c r="D273" i="7"/>
  <c r="K255" i="7"/>
  <c r="L255" i="7" s="1"/>
  <c r="D124" i="7"/>
  <c r="E129" i="7"/>
  <c r="J129" i="1" s="1"/>
  <c r="C132" i="7"/>
  <c r="E153" i="7"/>
  <c r="C156" i="7"/>
  <c r="N156" i="7" s="1"/>
  <c r="E161" i="7"/>
  <c r="C164" i="7"/>
  <c r="K164" i="7" s="1"/>
  <c r="L164" i="7" s="1"/>
  <c r="D188" i="7"/>
  <c r="C209" i="7"/>
  <c r="N209" i="7" s="1"/>
  <c r="E233" i="7"/>
  <c r="C236" i="7"/>
  <c r="K236" i="7" s="1"/>
  <c r="L236" i="7" s="1"/>
  <c r="E244" i="7"/>
  <c r="D268" i="7"/>
  <c r="B281" i="7"/>
  <c r="N281" i="7" s="1"/>
  <c r="B289" i="7"/>
  <c r="B300" i="7"/>
  <c r="O300" i="7" s="1"/>
  <c r="B308" i="7"/>
  <c r="E329" i="7"/>
  <c r="E356" i="7"/>
  <c r="J356" i="1" s="1"/>
  <c r="E361" i="7"/>
  <c r="C364" i="7"/>
  <c r="B369" i="7"/>
  <c r="E100" i="7"/>
  <c r="B90" i="7"/>
  <c r="K90" i="7" s="1"/>
  <c r="L90" i="7" s="1"/>
  <c r="D20" i="7"/>
  <c r="K20" i="7" s="1"/>
  <c r="L20" i="7" s="1"/>
  <c r="B44" i="7"/>
  <c r="C60" i="7"/>
  <c r="E92" i="7"/>
  <c r="D57" i="7"/>
  <c r="E60" i="7"/>
  <c r="E33" i="7"/>
  <c r="C372" i="7"/>
  <c r="O254" i="7"/>
  <c r="O245" i="7"/>
  <c r="C385" i="7"/>
  <c r="O351" i="7"/>
  <c r="N230" i="7"/>
  <c r="O366" i="7"/>
  <c r="O408" i="7"/>
  <c r="K88" i="7"/>
  <c r="L88" i="7" s="1"/>
  <c r="N22" i="7"/>
  <c r="D401" i="7"/>
  <c r="K401" i="7" s="1"/>
  <c r="L401" i="7" s="1"/>
  <c r="D369" i="7"/>
  <c r="O369" i="7" s="1"/>
  <c r="D353" i="7"/>
  <c r="D169" i="7"/>
  <c r="B116" i="7"/>
  <c r="N116" i="7" s="1"/>
  <c r="E121" i="7"/>
  <c r="J121" i="1" s="1"/>
  <c r="B124" i="7"/>
  <c r="E172" i="7"/>
  <c r="J172" i="1" s="1"/>
  <c r="E185" i="7"/>
  <c r="C188" i="7"/>
  <c r="E193" i="7"/>
  <c r="J193" i="1" s="1"/>
  <c r="E204" i="7"/>
  <c r="J204" i="1" s="1"/>
  <c r="D220" i="7"/>
  <c r="D228" i="7"/>
  <c r="E265" i="7"/>
  <c r="C268" i="7"/>
  <c r="E276" i="7"/>
  <c r="E305" i="7"/>
  <c r="C308" i="7"/>
  <c r="E316" i="7"/>
  <c r="E324" i="7"/>
  <c r="D340" i="7"/>
  <c r="C353" i="7"/>
  <c r="C393" i="7"/>
  <c r="N393" i="7" s="1"/>
  <c r="E409" i="7"/>
  <c r="N171" i="7"/>
  <c r="M171" i="7" s="1"/>
  <c r="J171" i="1" s="1"/>
  <c r="K367" i="7"/>
  <c r="L367" i="7" s="1"/>
  <c r="D33" i="7"/>
  <c r="K33" i="7" s="1"/>
  <c r="L33" i="7" s="1"/>
  <c r="O183" i="7"/>
  <c r="N224" i="7"/>
  <c r="N408" i="7"/>
  <c r="O392" i="7"/>
  <c r="O383" i="7"/>
  <c r="M383" i="7" s="1"/>
  <c r="J383" i="1" s="1"/>
  <c r="B108" i="7"/>
  <c r="E113" i="7"/>
  <c r="J113" i="1" s="1"/>
  <c r="E140" i="7"/>
  <c r="D148" i="7"/>
  <c r="D180" i="7"/>
  <c r="K180" i="7" s="1"/>
  <c r="L180" i="7" s="1"/>
  <c r="E217" i="7"/>
  <c r="C220" i="7"/>
  <c r="N220" i="7" s="1"/>
  <c r="E225" i="7"/>
  <c r="J225" i="1" s="1"/>
  <c r="B228" i="7"/>
  <c r="D252" i="7"/>
  <c r="N252" i="7" s="1"/>
  <c r="D260" i="7"/>
  <c r="B321" i="7"/>
  <c r="O321" i="7" s="1"/>
  <c r="B332" i="7"/>
  <c r="N332" i="7" s="1"/>
  <c r="B340" i="7"/>
  <c r="E348" i="7"/>
  <c r="B377" i="7"/>
  <c r="E388" i="7"/>
  <c r="E88" i="7"/>
  <c r="N167" i="7"/>
  <c r="N374" i="7"/>
  <c r="K238" i="7"/>
  <c r="L238" i="7" s="1"/>
  <c r="K329" i="7"/>
  <c r="L329" i="7" s="1"/>
  <c r="O345" i="7"/>
  <c r="E132" i="7"/>
  <c r="B148" i="7"/>
  <c r="N148" i="7" s="1"/>
  <c r="E156" i="7"/>
  <c r="E164" i="7"/>
  <c r="B180" i="7"/>
  <c r="D212" i="7"/>
  <c r="N212" i="7" s="1"/>
  <c r="E236" i="7"/>
  <c r="C260" i="7"/>
  <c r="D292" i="7"/>
  <c r="E364" i="7"/>
  <c r="B372" i="7"/>
  <c r="E385" i="7"/>
  <c r="M945" i="7"/>
  <c r="M1654" i="7"/>
  <c r="O1538" i="7"/>
  <c r="N1538" i="7"/>
  <c r="M1373" i="7"/>
  <c r="O959" i="7"/>
  <c r="N978" i="7"/>
  <c r="N774" i="7"/>
  <c r="O1106" i="7"/>
  <c r="M1106" i="7" s="1"/>
  <c r="M1153" i="7"/>
  <c r="M1303" i="7"/>
  <c r="K975" i="7"/>
  <c r="L975" i="7" s="1"/>
  <c r="K1007" i="7"/>
  <c r="L1007" i="7" s="1"/>
  <c r="M1222" i="7"/>
  <c r="M1613" i="7"/>
  <c r="O909" i="7"/>
  <c r="M1055" i="7"/>
  <c r="O975" i="7"/>
  <c r="N1203" i="7"/>
  <c r="M1203" i="7" s="1"/>
  <c r="K604" i="7"/>
  <c r="L604" i="7" s="1"/>
  <c r="O1833" i="7"/>
  <c r="O253" i="7"/>
  <c r="K382" i="7"/>
  <c r="L382" i="7" s="1"/>
  <c r="O476" i="7"/>
  <c r="M988" i="7"/>
  <c r="O696" i="7"/>
  <c r="K973" i="7"/>
  <c r="L973" i="7" s="1"/>
  <c r="O1569" i="7"/>
  <c r="M1569" i="7" s="1"/>
  <c r="O1048" i="7"/>
  <c r="K1960" i="7"/>
  <c r="L1960" i="7" s="1"/>
  <c r="K853" i="7"/>
  <c r="L853" i="7" s="1"/>
  <c r="K1925" i="7"/>
  <c r="L1925" i="7" s="1"/>
  <c r="O559" i="7"/>
  <c r="O844" i="7"/>
  <c r="O1405" i="7"/>
  <c r="K1040" i="7"/>
  <c r="L1040" i="7" s="1"/>
  <c r="O511" i="7"/>
  <c r="M511" i="7" s="1"/>
  <c r="K628" i="7"/>
  <c r="L628" i="7" s="1"/>
  <c r="N1108" i="7"/>
  <c r="M1108" i="7" s="1"/>
  <c r="K735" i="7"/>
  <c r="L735" i="7" s="1"/>
  <c r="K682" i="7"/>
  <c r="L682" i="7" s="1"/>
  <c r="O750" i="7"/>
  <c r="N890" i="7"/>
  <c r="M890" i="7" s="1"/>
  <c r="M999" i="7"/>
  <c r="N1337" i="7"/>
  <c r="O737" i="7"/>
  <c r="K1965" i="7"/>
  <c r="L1965" i="7" s="1"/>
  <c r="N1743" i="7"/>
  <c r="N1979" i="7"/>
  <c r="O1735" i="7"/>
  <c r="M1735" i="7" s="1"/>
  <c r="K1878" i="7"/>
  <c r="L1878" i="7" s="1"/>
  <c r="N1669" i="7"/>
  <c r="M1615" i="7"/>
  <c r="M1477" i="7"/>
  <c r="N1403" i="7"/>
  <c r="N1281" i="7"/>
  <c r="O1417" i="7"/>
  <c r="M1417" i="7" s="1"/>
  <c r="O1297" i="7"/>
  <c r="N1499" i="7"/>
  <c r="N1454" i="7"/>
  <c r="K1357" i="7"/>
  <c r="L1357" i="7" s="1"/>
  <c r="N1517" i="7"/>
  <c r="N1457" i="7"/>
  <c r="M1601" i="7"/>
  <c r="K1549" i="7"/>
  <c r="L1549" i="7" s="1"/>
  <c r="O818" i="7"/>
  <c r="M818" i="7" s="1"/>
  <c r="M1146" i="7"/>
  <c r="M706" i="7"/>
  <c r="K586" i="7"/>
  <c r="L586" i="7" s="1"/>
  <c r="O729" i="7"/>
  <c r="K678" i="7"/>
  <c r="L678" i="7" s="1"/>
  <c r="O636" i="7"/>
  <c r="M636" i="7" s="1"/>
  <c r="M904" i="7"/>
  <c r="N728" i="7"/>
  <c r="M728" i="7" s="1"/>
  <c r="O607" i="7"/>
  <c r="O825" i="7"/>
  <c r="N63" i="7"/>
  <c r="K1690" i="7"/>
  <c r="L1690" i="7" s="1"/>
  <c r="O945" i="7"/>
  <c r="O1340" i="7"/>
  <c r="M1340" i="7" s="1"/>
  <c r="K1778" i="7"/>
  <c r="L1778" i="7" s="1"/>
  <c r="M1749" i="7"/>
  <c r="M1508" i="7"/>
  <c r="K723" i="7"/>
  <c r="L723" i="7" s="1"/>
  <c r="O1181" i="7"/>
  <c r="M1181" i="7" s="1"/>
  <c r="K1578" i="7"/>
  <c r="L1578" i="7" s="1"/>
  <c r="N897" i="7"/>
  <c r="N723" i="7"/>
  <c r="M723" i="7" s="1"/>
  <c r="N1902" i="7"/>
  <c r="K1902" i="7"/>
  <c r="L1902" i="7" s="1"/>
  <c r="N1706" i="7"/>
  <c r="M1706" i="7" s="1"/>
  <c r="K1706" i="7"/>
  <c r="L1706" i="7" s="1"/>
  <c r="O1258" i="7"/>
  <c r="N929" i="7"/>
  <c r="N1007" i="7"/>
  <c r="N1365" i="7"/>
  <c r="O1349" i="7"/>
  <c r="N508" i="7"/>
  <c r="K996" i="7"/>
  <c r="L996" i="7" s="1"/>
  <c r="K1967" i="7"/>
  <c r="L1967" i="7" s="1"/>
  <c r="N853" i="7"/>
  <c r="M853" i="7" s="1"/>
  <c r="K954" i="7"/>
  <c r="L954" i="7" s="1"/>
  <c r="O1995" i="7"/>
  <c r="K1966" i="7"/>
  <c r="L1966" i="7" s="1"/>
  <c r="N1891" i="7"/>
  <c r="N1938" i="7"/>
  <c r="O1894" i="7"/>
  <c r="N812" i="7"/>
  <c r="O978" i="7"/>
  <c r="N1148" i="7"/>
  <c r="M1168" i="7"/>
  <c r="M832" i="7"/>
  <c r="N278" i="7"/>
  <c r="K630" i="7"/>
  <c r="L630" i="7" s="1"/>
  <c r="O237" i="7"/>
  <c r="K1069" i="7"/>
  <c r="L1069" i="7" s="1"/>
  <c r="N559" i="7"/>
  <c r="M722" i="7"/>
  <c r="M888" i="7"/>
  <c r="M1637" i="7"/>
  <c r="M1033" i="7"/>
  <c r="K1438" i="7"/>
  <c r="L1438" i="7" s="1"/>
  <c r="O817" i="7"/>
  <c r="K817" i="7"/>
  <c r="L817" i="7" s="1"/>
  <c r="N817" i="7"/>
  <c r="M661" i="7"/>
  <c r="M1252" i="7"/>
  <c r="O929" i="7"/>
  <c r="K1010" i="7"/>
  <c r="L1010" i="7" s="1"/>
  <c r="K1451" i="7"/>
  <c r="L1451" i="7" s="1"/>
  <c r="K922" i="7"/>
  <c r="L922" i="7" s="1"/>
  <c r="O1437" i="7"/>
  <c r="O1486" i="7"/>
  <c r="K1096" i="7"/>
  <c r="L1096" i="7" s="1"/>
  <c r="K53" i="7"/>
  <c r="L53" i="7" s="1"/>
  <c r="K774" i="7"/>
  <c r="L774" i="7" s="1"/>
  <c r="K809" i="7"/>
  <c r="L809" i="7" s="1"/>
  <c r="K1971" i="7"/>
  <c r="L1971" i="7" s="1"/>
  <c r="K1963" i="7"/>
  <c r="L1963" i="7" s="1"/>
  <c r="O1943" i="7"/>
  <c r="N1853" i="7"/>
  <c r="O1769" i="7"/>
  <c r="O1859" i="7"/>
  <c r="K1491" i="7"/>
  <c r="L1491" i="7" s="1"/>
  <c r="K1515" i="7"/>
  <c r="L1515" i="7" s="1"/>
  <c r="K1217" i="7"/>
  <c r="L1217" i="7" s="1"/>
  <c r="O1603" i="7"/>
  <c r="O1581" i="7"/>
  <c r="K1313" i="7"/>
  <c r="L1313" i="7" s="1"/>
  <c r="O1205" i="7"/>
  <c r="K826" i="7"/>
  <c r="L826" i="7" s="1"/>
  <c r="O994" i="7"/>
  <c r="M994" i="7" s="1"/>
  <c r="K247" i="7"/>
  <c r="L247" i="7" s="1"/>
  <c r="K1226" i="7"/>
  <c r="L1226" i="7" s="1"/>
  <c r="O897" i="7"/>
  <c r="M897" i="7" s="1"/>
  <c r="M1958" i="7"/>
  <c r="I722" i="1"/>
  <c r="K722" i="7"/>
  <c r="L722" i="7" s="1"/>
  <c r="I775" i="1"/>
  <c r="K775" i="7"/>
  <c r="L775" i="7" s="1"/>
  <c r="O1036" i="7"/>
  <c r="N972" i="7"/>
  <c r="O1488" i="7"/>
  <c r="O1474" i="7"/>
  <c r="N1226" i="7"/>
  <c r="M1226" i="7" s="1"/>
  <c r="M1142" i="7"/>
  <c r="K63" i="7"/>
  <c r="L63" i="7" s="1"/>
  <c r="M1663" i="7"/>
  <c r="K1516" i="7"/>
  <c r="L1516" i="7" s="1"/>
  <c r="N1516" i="7"/>
  <c r="O1516" i="7"/>
  <c r="M1516" i="7" s="1"/>
  <c r="N727" i="7"/>
  <c r="M727" i="7" s="1"/>
  <c r="O771" i="7"/>
  <c r="K1053" i="7"/>
  <c r="L1053" i="7" s="1"/>
  <c r="N1488" i="7"/>
  <c r="M1780" i="7"/>
  <c r="K1654" i="7"/>
  <c r="L1654" i="7" s="1"/>
  <c r="O1407" i="7"/>
  <c r="K1545" i="7"/>
  <c r="L1545" i="7" s="1"/>
  <c r="O1491" i="7"/>
  <c r="O1085" i="7"/>
  <c r="M1085" i="7" s="1"/>
  <c r="O913" i="7"/>
  <c r="M913" i="7" s="1"/>
  <c r="K1853" i="7"/>
  <c r="L1853" i="7" s="1"/>
  <c r="M696" i="7"/>
  <c r="N412" i="7"/>
  <c r="N973" i="7"/>
  <c r="M973" i="7" s="1"/>
  <c r="O922" i="7"/>
  <c r="K1205" i="7"/>
  <c r="L1205" i="7" s="1"/>
  <c r="K812" i="7"/>
  <c r="L812" i="7" s="1"/>
  <c r="N1630" i="7"/>
  <c r="M1630" i="7" s="1"/>
  <c r="O678" i="7"/>
  <c r="N1574" i="7"/>
  <c r="K598" i="7"/>
  <c r="L598" i="7" s="1"/>
  <c r="N636" i="7"/>
  <c r="N909" i="7"/>
  <c r="M909" i="7" s="1"/>
  <c r="K662" i="7"/>
  <c r="L662" i="7" s="1"/>
  <c r="N914" i="7"/>
  <c r="N996" i="7"/>
  <c r="M996" i="7" s="1"/>
  <c r="N1973" i="7"/>
  <c r="N1873" i="7"/>
  <c r="N1817" i="7"/>
  <c r="K1759" i="7"/>
  <c r="L1759" i="7" s="1"/>
  <c r="N1889" i="7"/>
  <c r="M1176" i="7"/>
  <c r="K1023" i="7"/>
  <c r="L1023" i="7" s="1"/>
  <c r="K964" i="7"/>
  <c r="L964" i="7" s="1"/>
  <c r="O532" i="7"/>
  <c r="K270" i="7"/>
  <c r="L270" i="7" s="1"/>
  <c r="O710" i="7"/>
  <c r="N1474" i="7"/>
  <c r="M1177" i="7"/>
  <c r="O1037" i="7"/>
  <c r="M1037" i="7" s="1"/>
  <c r="M928" i="7"/>
  <c r="M1548" i="7"/>
  <c r="M1429" i="7"/>
  <c r="M1648" i="7"/>
  <c r="M709" i="7"/>
  <c r="M1809" i="7"/>
  <c r="N1632" i="7"/>
  <c r="M1632" i="7" s="1"/>
  <c r="O1632" i="7"/>
  <c r="N1620" i="7"/>
  <c r="K1620" i="7"/>
  <c r="L1620" i="7" s="1"/>
  <c r="K1113" i="7"/>
  <c r="L1113" i="7" s="1"/>
  <c r="O1113" i="7"/>
  <c r="M1113" i="7" s="1"/>
  <c r="I705" i="1"/>
  <c r="M809" i="7"/>
  <c r="K1404" i="7"/>
  <c r="L1404" i="7" s="1"/>
  <c r="O1404" i="7"/>
  <c r="M1131" i="7"/>
  <c r="K909" i="7"/>
  <c r="L909" i="7" s="1"/>
  <c r="K1901" i="7"/>
  <c r="L1901" i="7" s="1"/>
  <c r="N1407" i="7"/>
  <c r="M1407" i="7" s="1"/>
  <c r="K1717" i="7"/>
  <c r="L1717" i="7" s="1"/>
  <c r="O1901" i="7"/>
  <c r="M1206" i="7"/>
  <c r="K476" i="7"/>
  <c r="L476" i="7" s="1"/>
  <c r="N2002" i="7"/>
  <c r="K849" i="7"/>
  <c r="L849" i="7" s="1"/>
  <c r="N895" i="7"/>
  <c r="K1012" i="7"/>
  <c r="L1012" i="7" s="1"/>
  <c r="N1515" i="7"/>
  <c r="M1515" i="7" s="1"/>
  <c r="K1671" i="7"/>
  <c r="L1671" i="7" s="1"/>
  <c r="N1759" i="7"/>
  <c r="N1205" i="7"/>
  <c r="M1030" i="7"/>
  <c r="O812" i="7"/>
  <c r="M812" i="7" s="1"/>
  <c r="K1597" i="7"/>
  <c r="L1597" i="7" s="1"/>
  <c r="O598" i="7"/>
  <c r="M598" i="7" s="1"/>
  <c r="K1108" i="7"/>
  <c r="L1108" i="7" s="1"/>
  <c r="O670" i="7"/>
  <c r="M670" i="7" s="1"/>
  <c r="O1771" i="7"/>
  <c r="N729" i="7"/>
  <c r="K415" i="7"/>
  <c r="L415" i="7" s="1"/>
  <c r="N1106" i="7"/>
  <c r="K1688" i="7"/>
  <c r="L1688" i="7" s="1"/>
  <c r="N1785" i="7"/>
  <c r="O1611" i="7"/>
  <c r="K1483" i="7"/>
  <c r="L1483" i="7" s="1"/>
  <c r="N1634" i="7"/>
  <c r="O1398" i="7"/>
  <c r="N1321" i="7"/>
  <c r="M1114" i="7"/>
  <c r="K1563" i="7"/>
  <c r="L1563" i="7" s="1"/>
  <c r="N1140" i="7"/>
  <c r="M1048" i="7"/>
  <c r="K988" i="7"/>
  <c r="L988" i="7" s="1"/>
  <c r="K874" i="7"/>
  <c r="L874" i="7" s="1"/>
  <c r="N900" i="7"/>
  <c r="O1004" i="7"/>
  <c r="N1396" i="7"/>
  <c r="K588" i="7"/>
  <c r="L588" i="7" s="1"/>
  <c r="K524" i="7"/>
  <c r="L524" i="7" s="1"/>
  <c r="K492" i="7"/>
  <c r="L492" i="7" s="1"/>
  <c r="M902" i="7"/>
  <c r="K698" i="7"/>
  <c r="L698" i="7" s="1"/>
  <c r="M358" i="7"/>
  <c r="J358" i="1" s="1"/>
  <c r="K334" i="7"/>
  <c r="L334" i="7" s="1"/>
  <c r="N1356" i="7"/>
  <c r="O198" i="7"/>
  <c r="M1903" i="7"/>
  <c r="M1385" i="7"/>
  <c r="K1748" i="7"/>
  <c r="L1748" i="7" s="1"/>
  <c r="N1578" i="7"/>
  <c r="M1578" i="7" s="1"/>
  <c r="M1044" i="7"/>
  <c r="O54" i="7"/>
  <c r="K1780" i="7"/>
  <c r="L1780" i="7" s="1"/>
  <c r="K1724" i="7"/>
  <c r="L1724" i="7" s="1"/>
  <c r="N1712" i="7"/>
  <c r="M1712" i="7" s="1"/>
  <c r="O881" i="7"/>
  <c r="O1188" i="7"/>
  <c r="M871" i="7"/>
  <c r="N1451" i="7"/>
  <c r="M1451" i="7" s="1"/>
  <c r="O1169" i="7"/>
  <c r="M1169" i="7" s="1"/>
  <c r="M1221" i="7"/>
  <c r="O1657" i="7"/>
  <c r="M1657" i="7" s="1"/>
  <c r="M776" i="7"/>
  <c r="K913" i="7"/>
  <c r="L913" i="7" s="1"/>
  <c r="K1425" i="7"/>
  <c r="L1425" i="7" s="1"/>
  <c r="K728" i="7"/>
  <c r="L728" i="7" s="1"/>
  <c r="M614" i="7"/>
  <c r="M1261" i="7"/>
  <c r="K1581" i="7"/>
  <c r="L1581" i="7" s="1"/>
  <c r="O1597" i="7"/>
  <c r="M1597" i="7" s="1"/>
  <c r="K1771" i="7"/>
  <c r="L1771" i="7" s="1"/>
  <c r="N1727" i="7"/>
  <c r="N1565" i="7"/>
  <c r="O1421" i="7"/>
  <c r="M1519" i="7"/>
  <c r="N1245" i="7"/>
  <c r="O850" i="7"/>
  <c r="N959" i="7"/>
  <c r="K468" i="7"/>
  <c r="L468" i="7" s="1"/>
  <c r="N1404" i="7"/>
  <c r="M1404" i="7" s="1"/>
  <c r="K1436" i="7"/>
  <c r="L1436" i="7" s="1"/>
  <c r="O1690" i="7"/>
  <c r="M1690" i="7" s="1"/>
  <c r="M966" i="7"/>
  <c r="O1506" i="7"/>
  <c r="M1506" i="7" s="1"/>
  <c r="N1652" i="7"/>
  <c r="M1652" i="7" s="1"/>
  <c r="K1466" i="7"/>
  <c r="L1466" i="7" s="1"/>
  <c r="O1466" i="7"/>
  <c r="N1364" i="7"/>
  <c r="K1364" i="7"/>
  <c r="L1364" i="7" s="1"/>
  <c r="N957" i="7"/>
  <c r="N750" i="7"/>
  <c r="M750" i="7" s="1"/>
  <c r="N500" i="7"/>
  <c r="N849" i="7"/>
  <c r="M849" i="7" s="1"/>
  <c r="K173" i="7"/>
  <c r="L173" i="7" s="1"/>
  <c r="O760" i="7"/>
  <c r="K780" i="7"/>
  <c r="L780" i="7" s="1"/>
  <c r="N402" i="7"/>
  <c r="K638" i="7"/>
  <c r="L638" i="7" s="1"/>
  <c r="K511" i="7"/>
  <c r="L511" i="7" s="1"/>
  <c r="O479" i="7"/>
  <c r="K215" i="7"/>
  <c r="L215" i="7" s="1"/>
  <c r="M1151" i="7"/>
  <c r="O1570" i="7"/>
  <c r="M1583" i="7"/>
  <c r="K1924" i="7"/>
  <c r="L1924" i="7" s="1"/>
  <c r="N1444" i="7"/>
  <c r="M1444" i="7" s="1"/>
  <c r="N1774" i="7"/>
  <c r="M1774" i="7" s="1"/>
  <c r="N1714" i="7"/>
  <c r="M1667" i="7"/>
  <c r="N1410" i="7"/>
  <c r="N1802" i="7"/>
  <c r="M1802" i="7" s="1"/>
  <c r="N1726" i="7"/>
  <c r="N1242" i="7"/>
  <c r="O1105" i="7"/>
  <c r="M1105" i="7" s="1"/>
  <c r="O1041" i="7"/>
  <c r="M1041" i="7" s="1"/>
  <c r="N787" i="7"/>
  <c r="O787" i="7"/>
  <c r="O855" i="7"/>
  <c r="K855" i="7"/>
  <c r="L855" i="7" s="1"/>
  <c r="I713" i="1"/>
  <c r="K713" i="7"/>
  <c r="L713" i="7" s="1"/>
  <c r="I717" i="1"/>
  <c r="N771" i="7"/>
  <c r="M771" i="7" s="1"/>
  <c r="N803" i="7"/>
  <c r="I808" i="1"/>
  <c r="I873" i="1"/>
  <c r="I923" i="1"/>
  <c r="K1756" i="7"/>
  <c r="L1756" i="7" s="1"/>
  <c r="M1745" i="7"/>
  <c r="O1286" i="7"/>
  <c r="K1348" i="7"/>
  <c r="L1348" i="7" s="1"/>
  <c r="N1332" i="7"/>
  <c r="N889" i="7"/>
  <c r="O889" i="7"/>
  <c r="N187" i="7"/>
  <c r="I686" i="1"/>
  <c r="I690" i="1"/>
  <c r="O713" i="7"/>
  <c r="M713" i="7" s="1"/>
  <c r="I716" i="1"/>
  <c r="I726" i="1"/>
  <c r="I750" i="1"/>
  <c r="I765" i="1"/>
  <c r="I785" i="1"/>
  <c r="I789" i="1"/>
  <c r="M1046" i="7"/>
  <c r="M1540" i="7"/>
  <c r="M616" i="7"/>
  <c r="N1478" i="7"/>
  <c r="M1478" i="7" s="1"/>
  <c r="N1898" i="7"/>
  <c r="M1078" i="7"/>
  <c r="N1840" i="7"/>
  <c r="M1840" i="7" s="1"/>
  <c r="O1774" i="7"/>
  <c r="O1746" i="7"/>
  <c r="O1374" i="7"/>
  <c r="K1346" i="7"/>
  <c r="L1346" i="7" s="1"/>
  <c r="O1376" i="7"/>
  <c r="O1470" i="7"/>
  <c r="M1470" i="7" s="1"/>
  <c r="K1470" i="7"/>
  <c r="L1470" i="7" s="1"/>
  <c r="O1458" i="7"/>
  <c r="N1458" i="7"/>
  <c r="O1310" i="7"/>
  <c r="N875" i="7"/>
  <c r="O875" i="7"/>
  <c r="K811" i="7"/>
  <c r="L811" i="7" s="1"/>
  <c r="K719" i="7"/>
  <c r="L719" i="7" s="1"/>
  <c r="K870" i="7"/>
  <c r="L870" i="7" s="1"/>
  <c r="I941" i="1"/>
  <c r="I848" i="1"/>
  <c r="I881" i="1"/>
  <c r="I888" i="1"/>
  <c r="I1035" i="1"/>
  <c r="I805" i="1"/>
  <c r="K814" i="7"/>
  <c r="L814" i="7" s="1"/>
  <c r="I823" i="1"/>
  <c r="I836" i="1"/>
  <c r="O851" i="7"/>
  <c r="I853" i="1"/>
  <c r="I861" i="1"/>
  <c r="I876" i="1"/>
  <c r="I880" i="1"/>
  <c r="I884" i="1"/>
  <c r="I894" i="1"/>
  <c r="I908" i="1"/>
  <c r="I911" i="1"/>
  <c r="I919" i="1"/>
  <c r="I926" i="1"/>
  <c r="I933" i="1"/>
  <c r="I937" i="1"/>
  <c r="I952" i="1"/>
  <c r="I956" i="1"/>
  <c r="I959" i="1"/>
  <c r="I970" i="1"/>
  <c r="I977" i="1"/>
  <c r="I992" i="1"/>
  <c r="I1003" i="1"/>
  <c r="I1007" i="1"/>
  <c r="I1034" i="1"/>
  <c r="K243" i="7"/>
  <c r="L243" i="7" s="1"/>
  <c r="O361" i="7"/>
  <c r="N597" i="7"/>
  <c r="M597" i="7" s="1"/>
  <c r="N605" i="7"/>
  <c r="N637" i="7"/>
  <c r="K649" i="7"/>
  <c r="L649" i="7" s="1"/>
  <c r="K665" i="7"/>
  <c r="L665" i="7" s="1"/>
  <c r="I665" i="1"/>
  <c r="I678" i="1"/>
  <c r="I682" i="1"/>
  <c r="N1732" i="7"/>
  <c r="M1732" i="7" s="1"/>
  <c r="O1308" i="7"/>
  <c r="O989" i="7"/>
  <c r="I646" i="1"/>
  <c r="I674" i="1"/>
  <c r="I685" i="1"/>
  <c r="M1829" i="7"/>
  <c r="M756" i="7"/>
  <c r="M1035" i="7"/>
  <c r="K1824" i="7"/>
  <c r="L1824" i="7" s="1"/>
  <c r="K1740" i="7"/>
  <c r="L1740" i="7" s="1"/>
  <c r="K1704" i="7"/>
  <c r="L1704" i="7" s="1"/>
  <c r="N1368" i="7"/>
  <c r="M1368" i="7" s="1"/>
  <c r="K1336" i="7"/>
  <c r="L1336" i="7" s="1"/>
  <c r="O1320" i="7"/>
  <c r="N1288" i="7"/>
  <c r="O1276" i="7"/>
  <c r="M1276" i="7" s="1"/>
  <c r="K1260" i="7"/>
  <c r="L1260" i="7" s="1"/>
  <c r="O1216" i="7"/>
  <c r="M1216" i="7" s="1"/>
  <c r="O105" i="7"/>
  <c r="N112" i="7"/>
  <c r="O140" i="7"/>
  <c r="O164" i="7"/>
  <c r="N192" i="7"/>
  <c r="M192" i="7" s="1"/>
  <c r="J192" i="1" s="1"/>
  <c r="O242" i="7"/>
  <c r="N243" i="7"/>
  <c r="O282" i="7"/>
  <c r="N370" i="7"/>
  <c r="I584" i="1"/>
  <c r="I585" i="1"/>
  <c r="K592" i="7"/>
  <c r="L592" i="7" s="1"/>
  <c r="I596" i="1"/>
  <c r="I604" i="1"/>
  <c r="I612" i="1"/>
  <c r="I619" i="1"/>
  <c r="I677" i="1"/>
  <c r="I681" i="1"/>
  <c r="I966" i="1"/>
  <c r="I981" i="1"/>
  <c r="I1000" i="1"/>
  <c r="I1008" i="1"/>
  <c r="I1024" i="1"/>
  <c r="O1271" i="7"/>
  <c r="M1271" i="7" s="1"/>
  <c r="N1259" i="7"/>
  <c r="M1259" i="7" s="1"/>
  <c r="A61" i="7"/>
  <c r="E61" i="7"/>
  <c r="B93" i="7"/>
  <c r="C93" i="7"/>
  <c r="O681" i="7"/>
  <c r="I707" i="1"/>
  <c r="I711" i="1"/>
  <c r="I715" i="1"/>
  <c r="K716" i="7"/>
  <c r="L716" i="7" s="1"/>
  <c r="I762" i="1"/>
  <c r="I779" i="1"/>
  <c r="I788" i="1"/>
  <c r="A62" i="7"/>
  <c r="E62" i="7"/>
  <c r="C70" i="7"/>
  <c r="B70" i="7"/>
  <c r="A86" i="7"/>
  <c r="E86" i="7"/>
  <c r="A1094" i="7"/>
  <c r="E1094" i="7"/>
  <c r="A1158" i="7"/>
  <c r="E1158" i="7"/>
  <c r="A1262" i="7"/>
  <c r="E1262" i="7"/>
  <c r="A1318" i="7"/>
  <c r="E1318" i="7"/>
  <c r="A1326" i="7"/>
  <c r="E1326" i="7"/>
  <c r="A1406" i="7"/>
  <c r="E1406" i="7"/>
  <c r="A1462" i="7"/>
  <c r="E1462" i="7"/>
  <c r="A1494" i="7"/>
  <c r="E1494" i="7"/>
  <c r="A1526" i="7"/>
  <c r="E1526" i="7"/>
  <c r="K619" i="7"/>
  <c r="L619" i="7" s="1"/>
  <c r="K622" i="7"/>
  <c r="L622" i="7" s="1"/>
  <c r="I625" i="1"/>
  <c r="I628" i="1"/>
  <c r="K650" i="7"/>
  <c r="L650" i="7" s="1"/>
  <c r="K651" i="7"/>
  <c r="L651" i="7" s="1"/>
  <c r="K653" i="7"/>
  <c r="L653" i="7" s="1"/>
  <c r="I658" i="1"/>
  <c r="I667" i="1"/>
  <c r="N668" i="7"/>
  <c r="M668" i="7" s="1"/>
  <c r="K672" i="7"/>
  <c r="L672" i="7" s="1"/>
  <c r="I693" i="1"/>
  <c r="E102" i="7"/>
  <c r="J102" i="1" s="1"/>
  <c r="E70" i="7"/>
  <c r="K1782" i="7"/>
  <c r="L1782" i="7" s="1"/>
  <c r="O1766" i="7"/>
  <c r="M1766" i="7" s="1"/>
  <c r="O1754" i="7"/>
  <c r="M1754" i="7" s="1"/>
  <c r="K1738" i="7"/>
  <c r="L1738" i="7" s="1"/>
  <c r="K1722" i="7"/>
  <c r="L1722" i="7" s="1"/>
  <c r="K1710" i="7"/>
  <c r="L1710" i="7" s="1"/>
  <c r="K1694" i="7"/>
  <c r="L1694" i="7" s="1"/>
  <c r="N1280" i="7"/>
  <c r="N1236" i="7"/>
  <c r="M1236" i="7" s="1"/>
  <c r="K1290" i="7"/>
  <c r="L1290" i="7" s="1"/>
  <c r="O1250" i="7"/>
  <c r="M1250" i="7" s="1"/>
  <c r="N1234" i="7"/>
  <c r="K1109" i="7"/>
  <c r="L1109" i="7" s="1"/>
  <c r="N1061" i="7"/>
  <c r="M1061" i="7" s="1"/>
  <c r="O1045" i="7"/>
  <c r="O1029" i="7"/>
  <c r="O1015" i="7"/>
  <c r="O953" i="7"/>
  <c r="M953" i="7" s="1"/>
  <c r="N863" i="7"/>
  <c r="K753" i="7"/>
  <c r="L753" i="7" s="1"/>
  <c r="K675" i="7"/>
  <c r="L675" i="7" s="1"/>
  <c r="O659" i="7"/>
  <c r="M659" i="7" s="1"/>
  <c r="K643" i="7"/>
  <c r="L643" i="7" s="1"/>
  <c r="K627" i="7"/>
  <c r="L627" i="7" s="1"/>
  <c r="N593" i="7"/>
  <c r="K391" i="7"/>
  <c r="L391" i="7" s="1"/>
  <c r="K375" i="7"/>
  <c r="L375" i="7" s="1"/>
  <c r="O359" i="7"/>
  <c r="N341" i="7"/>
  <c r="K325" i="7"/>
  <c r="L325" i="7" s="1"/>
  <c r="K309" i="7"/>
  <c r="L309" i="7" s="1"/>
  <c r="K119" i="7"/>
  <c r="L119" i="7" s="1"/>
  <c r="K1071" i="7"/>
  <c r="L1071" i="7" s="1"/>
  <c r="N1039" i="7"/>
  <c r="M1039" i="7" s="1"/>
  <c r="N621" i="7"/>
  <c r="M621" i="7" s="1"/>
  <c r="I644" i="1"/>
  <c r="I657" i="1"/>
  <c r="N680" i="7"/>
  <c r="M680" i="7" s="1"/>
  <c r="K1881" i="7"/>
  <c r="L1881" i="7" s="1"/>
  <c r="N939" i="7"/>
  <c r="M939" i="7" s="1"/>
  <c r="O783" i="7"/>
  <c r="M783" i="7" s="1"/>
  <c r="K257" i="7"/>
  <c r="L257" i="7" s="1"/>
  <c r="N155" i="7"/>
  <c r="N219" i="7"/>
  <c r="K234" i="7"/>
  <c r="L234" i="7" s="1"/>
  <c r="N296" i="7"/>
  <c r="M296" i="7" s="1"/>
  <c r="J296" i="1" s="1"/>
  <c r="K317" i="7"/>
  <c r="L317" i="7" s="1"/>
  <c r="N339" i="7"/>
  <c r="K343" i="7"/>
  <c r="L343" i="7" s="1"/>
  <c r="K583" i="7"/>
  <c r="L583" i="7" s="1"/>
  <c r="N595" i="7"/>
  <c r="M595" i="7" s="1"/>
  <c r="O603" i="7"/>
  <c r="M603" i="7" s="1"/>
  <c r="O667" i="7"/>
  <c r="I670" i="1"/>
  <c r="I1048" i="1"/>
  <c r="I1121" i="1"/>
  <c r="A1845" i="7"/>
  <c r="E1845" i="7"/>
  <c r="J1974" i="1"/>
  <c r="J1937" i="1"/>
  <c r="H1937" i="7"/>
  <c r="I1937" i="1" s="1"/>
  <c r="A1838" i="7"/>
  <c r="E1838" i="7"/>
  <c r="A1926" i="7"/>
  <c r="E1926" i="7"/>
  <c r="B1942" i="7"/>
  <c r="C1942" i="7"/>
  <c r="O1942" i="7" s="1"/>
  <c r="B55" i="7"/>
  <c r="C55" i="7"/>
  <c r="A1815" i="7"/>
  <c r="E1815" i="7"/>
  <c r="A1863" i="7"/>
  <c r="E1863" i="7"/>
  <c r="A1871" i="7"/>
  <c r="E1871" i="7"/>
  <c r="A1879" i="7"/>
  <c r="E1879" i="7"/>
  <c r="A1887" i="7"/>
  <c r="E1887" i="7"/>
  <c r="A1911" i="7"/>
  <c r="E1911" i="7"/>
  <c r="C1927" i="7"/>
  <c r="B1927" i="7"/>
  <c r="O1927" i="7" s="1"/>
  <c r="H1915" i="7"/>
  <c r="I1915" i="1" s="1"/>
  <c r="J1915" i="1"/>
  <c r="H1883" i="7"/>
  <c r="I1883" i="1" s="1"/>
  <c r="J1883" i="1"/>
  <c r="I1201" i="1"/>
  <c r="N1223" i="7"/>
  <c r="M1223" i="7" s="1"/>
  <c r="O1235" i="7"/>
  <c r="N1255" i="7"/>
  <c r="M1255" i="7" s="1"/>
  <c r="O1275" i="7"/>
  <c r="K1307" i="7"/>
  <c r="L1307" i="7" s="1"/>
  <c r="E1349" i="7"/>
  <c r="E1485" i="7"/>
  <c r="E1509" i="7"/>
  <c r="K1537" i="7"/>
  <c r="L1537" i="7" s="1"/>
  <c r="E1582" i="7"/>
  <c r="E1589" i="7"/>
  <c r="E1606" i="7"/>
  <c r="E1645" i="7"/>
  <c r="E1693" i="7"/>
  <c r="E1749" i="7"/>
  <c r="E1758" i="7"/>
  <c r="C1811" i="7"/>
  <c r="N1811" i="7" s="1"/>
  <c r="H1813" i="7"/>
  <c r="I1813" i="1" s="1"/>
  <c r="E1835" i="7"/>
  <c r="E1861" i="7"/>
  <c r="C1875" i="7"/>
  <c r="E1895" i="7"/>
  <c r="E1903" i="7"/>
  <c r="C1933" i="7"/>
  <c r="C1935" i="7"/>
  <c r="E1942" i="7"/>
  <c r="E1947" i="7"/>
  <c r="E1950" i="7"/>
  <c r="E1955" i="7"/>
  <c r="E1958" i="7"/>
  <c r="E1979" i="7"/>
  <c r="B1980" i="7"/>
  <c r="O1980" i="7" s="1"/>
  <c r="E1988" i="7"/>
  <c r="H1994" i="7"/>
  <c r="I1994" i="1" s="1"/>
  <c r="D1999" i="7"/>
  <c r="B1999" i="7"/>
  <c r="H1941" i="7"/>
  <c r="I1941" i="1" s="1"/>
  <c r="J1941" i="1"/>
  <c r="J1829" i="1"/>
  <c r="H1829" i="7"/>
  <c r="I1829" i="1" s="1"/>
  <c r="K1577" i="7"/>
  <c r="L1577" i="7" s="1"/>
  <c r="A35" i="7"/>
  <c r="E35" i="7"/>
  <c r="A99" i="7"/>
  <c r="E99" i="7"/>
  <c r="C1827" i="7"/>
  <c r="B1827" i="7"/>
  <c r="A1994" i="7"/>
  <c r="E1994" i="7"/>
  <c r="J1933" i="1"/>
  <c r="M1562" i="7"/>
  <c r="K1611" i="7"/>
  <c r="L1611" i="7" s="1"/>
  <c r="O1483" i="7"/>
  <c r="O1817" i="7"/>
  <c r="M1817" i="7" s="1"/>
  <c r="O1140" i="7"/>
  <c r="N1297" i="7"/>
  <c r="N1090" i="7"/>
  <c r="N1918" i="7"/>
  <c r="M1918" i="7" s="1"/>
  <c r="M1833" i="7"/>
  <c r="O575" i="7"/>
  <c r="O468" i="7"/>
  <c r="N1023" i="7"/>
  <c r="K1894" i="7"/>
  <c r="L1894" i="7" s="1"/>
  <c r="K1873" i="7"/>
  <c r="L1873" i="7" s="1"/>
  <c r="N686" i="7"/>
  <c r="N652" i="7"/>
  <c r="N1421" i="7"/>
  <c r="K1787" i="7"/>
  <c r="L1787" i="7" s="1"/>
  <c r="K694" i="7"/>
  <c r="L694" i="7" s="1"/>
  <c r="N532" i="7"/>
  <c r="N1614" i="7"/>
  <c r="N735" i="7"/>
  <c r="M735" i="7" s="1"/>
  <c r="N730" i="7"/>
  <c r="O1427" i="7"/>
  <c r="N1427" i="7"/>
  <c r="K1427" i="7"/>
  <c r="L1427" i="7" s="1"/>
  <c r="O1547" i="7"/>
  <c r="K1547" i="7"/>
  <c r="L1547" i="7" s="1"/>
  <c r="K1525" i="7"/>
  <c r="L1525" i="7" s="1"/>
  <c r="O1525" i="7"/>
  <c r="M1525" i="7" s="1"/>
  <c r="M1281" i="7"/>
  <c r="N1395" i="7"/>
  <c r="K1395" i="7"/>
  <c r="L1395" i="7" s="1"/>
  <c r="O1395" i="7"/>
  <c r="N1485" i="7"/>
  <c r="K1485" i="7"/>
  <c r="L1485" i="7" s="1"/>
  <c r="O1485" i="7"/>
  <c r="K1209" i="7"/>
  <c r="L1209" i="7" s="1"/>
  <c r="N1209" i="7"/>
  <c r="M1209" i="7" s="1"/>
  <c r="O1414" i="7"/>
  <c r="K1414" i="7"/>
  <c r="L1414" i="7" s="1"/>
  <c r="K1090" i="7"/>
  <c r="L1090" i="7" s="1"/>
  <c r="O810" i="7"/>
  <c r="K810" i="7"/>
  <c r="L810" i="7" s="1"/>
  <c r="N1539" i="7"/>
  <c r="O895" i="7"/>
  <c r="K781" i="7"/>
  <c r="L781" i="7" s="1"/>
  <c r="K702" i="7"/>
  <c r="L702" i="7" s="1"/>
  <c r="N702" i="7"/>
  <c r="M702" i="7" s="1"/>
  <c r="N644" i="7"/>
  <c r="M644" i="7" s="1"/>
  <c r="K644" i="7"/>
  <c r="L644" i="7" s="1"/>
  <c r="M500" i="7"/>
  <c r="N302" i="7"/>
  <c r="N930" i="7"/>
  <c r="K930" i="7"/>
  <c r="L930" i="7" s="1"/>
  <c r="N932" i="7"/>
  <c r="K262" i="7"/>
  <c r="L262" i="7" s="1"/>
  <c r="M1577" i="7"/>
  <c r="M1537" i="7"/>
  <c r="M1600" i="7"/>
  <c r="M1279" i="7"/>
  <c r="O1896" i="7"/>
  <c r="K1973" i="7"/>
  <c r="L1973" i="7" s="1"/>
  <c r="M778" i="7"/>
  <c r="O781" i="7"/>
  <c r="M682" i="7"/>
  <c r="K1791" i="7"/>
  <c r="L1791" i="7" s="1"/>
  <c r="O1791" i="7"/>
  <c r="O1092" i="7"/>
  <c r="K1092" i="7"/>
  <c r="L1092" i="7" s="1"/>
  <c r="O1060" i="7"/>
  <c r="K1060" i="7"/>
  <c r="L1060" i="7" s="1"/>
  <c r="N938" i="7"/>
  <c r="K938" i="7"/>
  <c r="L938" i="7" s="1"/>
  <c r="O884" i="7"/>
  <c r="N884" i="7"/>
  <c r="O833" i="7"/>
  <c r="N833" i="7"/>
  <c r="O786" i="7"/>
  <c r="N786" i="7"/>
  <c r="N1381" i="7"/>
  <c r="O1241" i="7"/>
  <c r="M1241" i="7" s="1"/>
  <c r="O1018" i="7"/>
  <c r="K1018" i="7"/>
  <c r="L1018" i="7" s="1"/>
  <c r="O940" i="7"/>
  <c r="O405" i="7"/>
  <c r="N405" i="7"/>
  <c r="K777" i="7"/>
  <c r="L777" i="7" s="1"/>
  <c r="N777" i="7"/>
  <c r="M777" i="7" s="1"/>
  <c r="N732" i="7"/>
  <c r="O564" i="7"/>
  <c r="N564" i="7"/>
  <c r="N436" i="7"/>
  <c r="K117" i="7"/>
  <c r="L117" i="7" s="1"/>
  <c r="O742" i="7"/>
  <c r="K742" i="7"/>
  <c r="L742" i="7" s="1"/>
  <c r="O177" i="7"/>
  <c r="M1066" i="7"/>
  <c r="K626" i="7"/>
  <c r="L626" i="7" s="1"/>
  <c r="M1975" i="7"/>
  <c r="N1476" i="7"/>
  <c r="O1476" i="7"/>
  <c r="K1476" i="7"/>
  <c r="L1476" i="7" s="1"/>
  <c r="K1424" i="7"/>
  <c r="L1424" i="7" s="1"/>
  <c r="O1424" i="7"/>
  <c r="N1143" i="7"/>
  <c r="M1143" i="7" s="1"/>
  <c r="K1143" i="7"/>
  <c r="L1143" i="7" s="1"/>
  <c r="K1896" i="7"/>
  <c r="L1896" i="7" s="1"/>
  <c r="K1147" i="7"/>
  <c r="L1147" i="7" s="1"/>
  <c r="N1869" i="7"/>
  <c r="M1869" i="7" s="1"/>
  <c r="O1973" i="7"/>
  <c r="M1973" i="7" s="1"/>
  <c r="M678" i="7"/>
  <c r="K1036" i="7"/>
  <c r="L1036" i="7" s="1"/>
  <c r="M2002" i="7"/>
  <c r="K2002" i="7"/>
  <c r="L2002" i="7" s="1"/>
  <c r="K1893" i="7"/>
  <c r="L1893" i="7" s="1"/>
  <c r="K1880" i="7"/>
  <c r="L1880" i="7" s="1"/>
  <c r="O1880" i="7"/>
  <c r="K1571" i="7"/>
  <c r="L1571" i="7" s="1"/>
  <c r="O1571" i="7"/>
  <c r="M1493" i="7"/>
  <c r="N1905" i="7"/>
  <c r="K1642" i="7"/>
  <c r="L1642" i="7" s="1"/>
  <c r="N1642" i="7"/>
  <c r="M1642" i="7" s="1"/>
  <c r="K1407" i="7"/>
  <c r="L1407" i="7" s="1"/>
  <c r="O1365" i="7"/>
  <c r="K1609" i="7"/>
  <c r="L1609" i="7" s="1"/>
  <c r="O1609" i="7"/>
  <c r="K1502" i="7"/>
  <c r="L1502" i="7" s="1"/>
  <c r="N1502" i="7"/>
  <c r="M1502" i="7" s="1"/>
  <c r="K1297" i="7"/>
  <c r="L1297" i="7" s="1"/>
  <c r="M1731" i="7"/>
  <c r="N1325" i="7"/>
  <c r="K1325" i="7"/>
  <c r="L1325" i="7" s="1"/>
  <c r="M1014" i="7"/>
  <c r="O900" i="7"/>
  <c r="K900" i="7"/>
  <c r="L900" i="7" s="1"/>
  <c r="O802" i="7"/>
  <c r="N802" i="7"/>
  <c r="O543" i="7"/>
  <c r="M1998" i="7"/>
  <c r="O1920" i="7"/>
  <c r="K1920" i="7"/>
  <c r="L1920" i="7" s="1"/>
  <c r="K1628" i="7"/>
  <c r="L1628" i="7" s="1"/>
  <c r="N1628" i="7"/>
  <c r="M1628" i="7" s="1"/>
  <c r="O1628" i="7"/>
  <c r="M710" i="7"/>
  <c r="N329" i="7"/>
  <c r="M1571" i="7"/>
  <c r="O701" i="7"/>
  <c r="M701" i="7" s="1"/>
  <c r="N1952" i="7"/>
  <c r="K1952" i="7"/>
  <c r="L1952" i="7" s="1"/>
  <c r="K807" i="7"/>
  <c r="L807" i="7" s="1"/>
  <c r="M1491" i="7"/>
  <c r="O1489" i="7"/>
  <c r="M1489" i="7" s="1"/>
  <c r="K1489" i="7"/>
  <c r="L1489" i="7" s="1"/>
  <c r="M1188" i="7"/>
  <c r="N1052" i="7"/>
  <c r="K1052" i="7"/>
  <c r="L1052" i="7" s="1"/>
  <c r="N1411" i="7"/>
  <c r="O1411" i="7"/>
  <c r="M718" i="7"/>
  <c r="N906" i="7"/>
  <c r="K906" i="7"/>
  <c r="L906" i="7" s="1"/>
  <c r="O956" i="7"/>
  <c r="N956" i="7"/>
  <c r="M959" i="7"/>
  <c r="N596" i="7"/>
  <c r="O596" i="7"/>
  <c r="N663" i="7"/>
  <c r="M663" i="7" s="1"/>
  <c r="K663" i="7"/>
  <c r="L663" i="7" s="1"/>
  <c r="N316" i="7"/>
  <c r="M316" i="7" s="1"/>
  <c r="O316" i="7"/>
  <c r="N1602" i="7"/>
  <c r="M1602" i="7" s="1"/>
  <c r="K1602" i="7"/>
  <c r="L1602" i="7" s="1"/>
  <c r="N836" i="7"/>
  <c r="K836" i="7"/>
  <c r="L836" i="7" s="1"/>
  <c r="O836" i="7"/>
  <c r="O1204" i="7"/>
  <c r="M1204" i="7" s="1"/>
  <c r="K1204" i="7"/>
  <c r="L1204" i="7" s="1"/>
  <c r="N580" i="7"/>
  <c r="K580" i="7"/>
  <c r="L580" i="7" s="1"/>
  <c r="K452" i="7"/>
  <c r="L452" i="7" s="1"/>
  <c r="N452" i="7"/>
  <c r="M452" i="7" s="1"/>
  <c r="K1874" i="7"/>
  <c r="L1874" i="7" s="1"/>
  <c r="O1874" i="7"/>
  <c r="M1874" i="7" s="1"/>
  <c r="M1937" i="7"/>
  <c r="M1355" i="7"/>
  <c r="M1430" i="7"/>
  <c r="M1007" i="7"/>
  <c r="M1090" i="7"/>
  <c r="O1517" i="7"/>
  <c r="N940" i="7"/>
  <c r="N1545" i="7"/>
  <c r="O329" i="7"/>
  <c r="K764" i="7"/>
  <c r="L764" i="7" s="1"/>
  <c r="K1859" i="7"/>
  <c r="L1859" i="7" s="1"/>
  <c r="O1923" i="7"/>
  <c r="K516" i="7"/>
  <c r="L516" i="7" s="1"/>
  <c r="K802" i="7"/>
  <c r="L802" i="7" s="1"/>
  <c r="K868" i="7"/>
  <c r="L868" i="7" s="1"/>
  <c r="O834" i="7"/>
  <c r="K495" i="7"/>
  <c r="L495" i="7" s="1"/>
  <c r="K701" i="7"/>
  <c r="L701" i="7" s="1"/>
  <c r="N626" i="7"/>
  <c r="N623" i="7"/>
  <c r="N654" i="7"/>
  <c r="M654" i="7" s="1"/>
  <c r="N807" i="7"/>
  <c r="M807" i="7" s="1"/>
  <c r="N1880" i="7"/>
  <c r="K316" i="7"/>
  <c r="L316" i="7" s="1"/>
  <c r="J316" i="1" s="1"/>
  <c r="O1951" i="7"/>
  <c r="M1951" i="7" s="1"/>
  <c r="K1951" i="7"/>
  <c r="L1951" i="7" s="1"/>
  <c r="N1872" i="7"/>
  <c r="M1872" i="7" s="1"/>
  <c r="O1872" i="7"/>
  <c r="O1634" i="7"/>
  <c r="M1634" i="7" s="1"/>
  <c r="O1457" i="7"/>
  <c r="K618" i="7"/>
  <c r="L618" i="7" s="1"/>
  <c r="O618" i="7"/>
  <c r="M618" i="7" s="1"/>
  <c r="O524" i="7"/>
  <c r="N492" i="7"/>
  <c r="O882" i="7"/>
  <c r="N882" i="7"/>
  <c r="N516" i="7"/>
  <c r="M516" i="7" s="1"/>
  <c r="K658" i="7"/>
  <c r="L658" i="7" s="1"/>
  <c r="O658" i="7"/>
  <c r="N658" i="7"/>
  <c r="M658" i="7" s="1"/>
  <c r="K447" i="7"/>
  <c r="L447" i="7" s="1"/>
  <c r="N447" i="7"/>
  <c r="K126" i="7"/>
  <c r="L126" i="7" s="1"/>
  <c r="K269" i="7"/>
  <c r="L269" i="7" s="1"/>
  <c r="M1420" i="7"/>
  <c r="N1812" i="7"/>
  <c r="M1812" i="7" s="1"/>
  <c r="K1812" i="7"/>
  <c r="L1812" i="7" s="1"/>
  <c r="O1800" i="7"/>
  <c r="N1800" i="7"/>
  <c r="O1788" i="7"/>
  <c r="N1788" i="7"/>
  <c r="K1788" i="7"/>
  <c r="L1788" i="7" s="1"/>
  <c r="O1772" i="7"/>
  <c r="K1772" i="7"/>
  <c r="L1772" i="7" s="1"/>
  <c r="K1947" i="7"/>
  <c r="L1947" i="7" s="1"/>
  <c r="N1947" i="7"/>
  <c r="M1947" i="7" s="1"/>
  <c r="N1882" i="7"/>
  <c r="K1882" i="7"/>
  <c r="L1882" i="7" s="1"/>
  <c r="M1220" i="7"/>
  <c r="K1499" i="7"/>
  <c r="L1499" i="7" s="1"/>
  <c r="N1609" i="7"/>
  <c r="M1939" i="7"/>
  <c r="N1425" i="7"/>
  <c r="M1425" i="7" s="1"/>
  <c r="K940" i="7"/>
  <c r="L940" i="7" s="1"/>
  <c r="O1893" i="7"/>
  <c r="M468" i="7"/>
  <c r="M802" i="7"/>
  <c r="N247" i="7"/>
  <c r="M247" i="7" s="1"/>
  <c r="J247" i="1" s="1"/>
  <c r="N463" i="7"/>
  <c r="O764" i="7"/>
  <c r="M764" i="7" s="1"/>
  <c r="N1859" i="7"/>
  <c r="M1859" i="7" s="1"/>
  <c r="O1052" i="7"/>
  <c r="M1759" i="7"/>
  <c r="K1245" i="7"/>
  <c r="L1245" i="7" s="1"/>
  <c r="N1121" i="7"/>
  <c r="M1121" i="7" s="1"/>
  <c r="M1956" i="7"/>
  <c r="K850" i="7"/>
  <c r="L850" i="7" s="1"/>
  <c r="O1357" i="7"/>
  <c r="M1357" i="7" s="1"/>
  <c r="O964" i="7"/>
  <c r="O732" i="7"/>
  <c r="K532" i="7"/>
  <c r="L532" i="7" s="1"/>
  <c r="K1140" i="7"/>
  <c r="L1140" i="7" s="1"/>
  <c r="O626" i="7"/>
  <c r="M1438" i="7"/>
  <c r="O1454" i="7"/>
  <c r="K1983" i="7"/>
  <c r="L1983" i="7" s="1"/>
  <c r="O1983" i="7"/>
  <c r="M1983" i="7" s="1"/>
  <c r="O1989" i="7"/>
  <c r="O1823" i="7"/>
  <c r="K1823" i="7"/>
  <c r="L1823" i="7" s="1"/>
  <c r="K1681" i="7"/>
  <c r="L1681" i="7" s="1"/>
  <c r="O1681" i="7"/>
  <c r="O1721" i="7"/>
  <c r="O1233" i="7"/>
  <c r="M1233" i="7" s="1"/>
  <c r="K1233" i="7"/>
  <c r="L1233" i="7" s="1"/>
  <c r="K857" i="7"/>
  <c r="L857" i="7" s="1"/>
  <c r="N857" i="7"/>
  <c r="M857" i="7" s="1"/>
  <c r="O1475" i="7"/>
  <c r="M1068" i="7"/>
  <c r="K766" i="7"/>
  <c r="L766" i="7" s="1"/>
  <c r="N766" i="7"/>
  <c r="O1285" i="7"/>
  <c r="K1285" i="7"/>
  <c r="L1285" i="7" s="1"/>
  <c r="O761" i="7"/>
  <c r="N761" i="7"/>
  <c r="M761" i="7" s="1"/>
  <c r="K1127" i="7"/>
  <c r="L1127" i="7" s="1"/>
  <c r="N1127" i="7"/>
  <c r="M1127" i="7" s="1"/>
  <c r="K1408" i="7"/>
  <c r="L1408" i="7" s="1"/>
  <c r="O1392" i="7"/>
  <c r="M896" i="7"/>
  <c r="M1081" i="7"/>
  <c r="M1564" i="7"/>
  <c r="K1636" i="7"/>
  <c r="L1636" i="7" s="1"/>
  <c r="O1636" i="7"/>
  <c r="M1636" i="7" s="1"/>
  <c r="O694" i="7"/>
  <c r="M694" i="7" s="1"/>
  <c r="K612" i="7"/>
  <c r="L612" i="7" s="1"/>
  <c r="O612" i="7"/>
  <c r="M612" i="7" s="1"/>
  <c r="N484" i="7"/>
  <c r="K484" i="7"/>
  <c r="L484" i="7" s="1"/>
  <c r="O623" i="7"/>
  <c r="M623" i="7"/>
  <c r="O1499" i="7"/>
  <c r="M1499" i="7" s="1"/>
  <c r="N1483" i="7"/>
  <c r="N1893" i="7"/>
  <c r="M1348" i="7"/>
  <c r="M1835" i="7"/>
  <c r="M1076" i="7"/>
  <c r="M737" i="7"/>
  <c r="O463" i="7"/>
  <c r="N1018" i="7"/>
  <c r="N1465" i="7"/>
  <c r="M1465" i="7" s="1"/>
  <c r="N1894" i="7"/>
  <c r="M1894" i="7" s="1"/>
  <c r="M1437" i="7"/>
  <c r="O1245" i="7"/>
  <c r="K1121" i="7"/>
  <c r="L1121" i="7" s="1"/>
  <c r="O686" i="7"/>
  <c r="M844" i="7"/>
  <c r="O938" i="7"/>
  <c r="M938" i="7" s="1"/>
  <c r="N850" i="7"/>
  <c r="M850" i="7" s="1"/>
  <c r="O1502" i="7"/>
  <c r="M1715" i="7"/>
  <c r="K564" i="7"/>
  <c r="L564" i="7" s="1"/>
  <c r="N742" i="7"/>
  <c r="M742" i="7" s="1"/>
  <c r="K732" i="7"/>
  <c r="L732" i="7" s="1"/>
  <c r="N874" i="7"/>
  <c r="K956" i="7"/>
  <c r="L956" i="7" s="1"/>
  <c r="O214" i="7"/>
  <c r="N1791" i="7"/>
  <c r="O1990" i="7"/>
  <c r="N1929" i="7"/>
  <c r="M1929" i="7" s="1"/>
  <c r="O1665" i="7"/>
  <c r="M1665" i="7" s="1"/>
  <c r="K1665" i="7"/>
  <c r="L1665" i="7" s="1"/>
  <c r="M1631" i="7"/>
  <c r="N1593" i="7"/>
  <c r="O1593" i="7"/>
  <c r="N1676" i="7"/>
  <c r="M1676" i="7" s="1"/>
  <c r="O1676" i="7"/>
  <c r="O1550" i="7"/>
  <c r="N1550" i="7"/>
  <c r="N1741" i="7"/>
  <c r="O1741" i="7"/>
  <c r="O1419" i="7"/>
  <c r="K1419" i="7"/>
  <c r="L1419" i="7" s="1"/>
  <c r="O1595" i="7"/>
  <c r="N1595" i="7"/>
  <c r="M1486" i="7"/>
  <c r="K1363" i="7"/>
  <c r="L1363" i="7" s="1"/>
  <c r="N1363" i="7"/>
  <c r="N1464" i="7"/>
  <c r="M1464" i="7" s="1"/>
  <c r="K1464" i="7"/>
  <c r="L1464" i="7" s="1"/>
  <c r="O1464" i="7"/>
  <c r="M1511" i="7"/>
  <c r="M724" i="7"/>
  <c r="O1882" i="7"/>
  <c r="M1902" i="7"/>
  <c r="N1700" i="7"/>
  <c r="O1700" i="7"/>
  <c r="M1700" i="7" s="1"/>
  <c r="K1700" i="7"/>
  <c r="L1700" i="7" s="1"/>
  <c r="M1364" i="7"/>
  <c r="O1668" i="7"/>
  <c r="N1668" i="7"/>
  <c r="K1656" i="7"/>
  <c r="L1656" i="7" s="1"/>
  <c r="N1656" i="7"/>
  <c r="N1814" i="7"/>
  <c r="O1814" i="7"/>
  <c r="K1798" i="7"/>
  <c r="L1798" i="7" s="1"/>
  <c r="N1798" i="7"/>
  <c r="O1798" i="7"/>
  <c r="M1530" i="7"/>
  <c r="O1472" i="7"/>
  <c r="N1472" i="7"/>
  <c r="N1434" i="7"/>
  <c r="O1434" i="7"/>
  <c r="K1434" i="7"/>
  <c r="L1434" i="7" s="1"/>
  <c r="N1306" i="7"/>
  <c r="K1306" i="7"/>
  <c r="L1306" i="7" s="1"/>
  <c r="O1218" i="7"/>
  <c r="M983" i="7"/>
  <c r="O815" i="7"/>
  <c r="M815" i="7" s="1"/>
  <c r="K815" i="7"/>
  <c r="L815" i="7" s="1"/>
  <c r="M628" i="7"/>
  <c r="M1409" i="7"/>
  <c r="O23" i="7"/>
  <c r="O1952" i="7"/>
  <c r="M933" i="7"/>
  <c r="M1391" i="7"/>
  <c r="O780" i="7"/>
  <c r="M780" i="7" s="1"/>
  <c r="N1995" i="7"/>
  <c r="K1939" i="7"/>
  <c r="L1939" i="7" s="1"/>
  <c r="M1955" i="7"/>
  <c r="K1869" i="7"/>
  <c r="L1869" i="7" s="1"/>
  <c r="N1688" i="7"/>
  <c r="M1691" i="7"/>
  <c r="N1060" i="7"/>
  <c r="M1205" i="7"/>
  <c r="K876" i="7"/>
  <c r="L876" i="7" s="1"/>
  <c r="N876" i="7"/>
  <c r="M876" i="7" s="1"/>
  <c r="O1717" i="7"/>
  <c r="M1717" i="7" s="1"/>
  <c r="K1148" i="7"/>
  <c r="L1148" i="7" s="1"/>
  <c r="O1020" i="7"/>
  <c r="N908" i="7"/>
  <c r="K1196" i="7"/>
  <c r="L1196" i="7" s="1"/>
  <c r="K1289" i="7"/>
  <c r="L1289" i="7" s="1"/>
  <c r="K1021" i="7"/>
  <c r="L1021" i="7" s="1"/>
  <c r="M824" i="7"/>
  <c r="O588" i="7"/>
  <c r="N782" i="7"/>
  <c r="M782" i="7" s="1"/>
  <c r="O652" i="7"/>
  <c r="O730" i="7"/>
  <c r="O205" i="7"/>
  <c r="N575" i="7"/>
  <c r="O593" i="7"/>
  <c r="M593" i="7" s="1"/>
  <c r="N1308" i="7"/>
  <c r="M1308" i="7" s="1"/>
  <c r="K1368" i="7"/>
  <c r="L1368" i="7" s="1"/>
  <c r="M1606" i="7"/>
  <c r="O1260" i="7"/>
  <c r="M1260" i="7" s="1"/>
  <c r="N1806" i="7"/>
  <c r="M1806" i="7" s="1"/>
  <c r="K1250" i="7"/>
  <c r="L1250" i="7" s="1"/>
  <c r="M1042" i="7"/>
  <c r="M688" i="7"/>
  <c r="N1694" i="7"/>
  <c r="N1218" i="7"/>
  <c r="N1109" i="7"/>
  <c r="N1724" i="7"/>
  <c r="M1724" i="7" s="1"/>
  <c r="M1371" i="7"/>
  <c r="O7" i="7"/>
  <c r="N1844" i="7"/>
  <c r="M1844" i="7" s="1"/>
  <c r="O1844" i="7"/>
  <c r="K1844" i="7"/>
  <c r="L1844" i="7" s="1"/>
  <c r="N1736" i="7"/>
  <c r="M1736" i="7" s="1"/>
  <c r="O1572" i="7"/>
  <c r="K1572" i="7"/>
  <c r="L1572" i="7" s="1"/>
  <c r="N1572" i="7"/>
  <c r="M1572" i="7" s="1"/>
  <c r="K1460" i="7"/>
  <c r="L1460" i="7" s="1"/>
  <c r="O1460" i="7"/>
  <c r="M1460" i="7" s="1"/>
  <c r="K1384" i="7"/>
  <c r="L1384" i="7" s="1"/>
  <c r="O1384" i="7"/>
  <c r="N1382" i="7"/>
  <c r="M1382" i="7" s="1"/>
  <c r="N1350" i="7"/>
  <c r="M1350" i="7" s="1"/>
  <c r="O1109" i="7"/>
  <c r="O1093" i="7"/>
  <c r="N1093" i="7"/>
  <c r="K1077" i="7"/>
  <c r="L1077" i="7" s="1"/>
  <c r="O1077" i="7"/>
  <c r="M1077" i="7" s="1"/>
  <c r="N1029" i="7"/>
  <c r="O967" i="7"/>
  <c r="N967" i="7"/>
  <c r="K673" i="7"/>
  <c r="L673" i="7" s="1"/>
  <c r="N673" i="7"/>
  <c r="M673" i="7" s="1"/>
  <c r="N1103" i="7"/>
  <c r="M1103" i="7" s="1"/>
  <c r="K1103" i="7"/>
  <c r="L1103" i="7" s="1"/>
  <c r="O1968" i="7"/>
  <c r="N1968" i="7"/>
  <c r="N1866" i="7"/>
  <c r="M1866" i="7" s="1"/>
  <c r="K1866" i="7"/>
  <c r="L1866" i="7" s="1"/>
  <c r="K1854" i="7"/>
  <c r="L1854" i="7" s="1"/>
  <c r="N1854" i="7"/>
  <c r="N1510" i="7"/>
  <c r="M1510" i="7" s="1"/>
  <c r="K1510" i="7"/>
  <c r="L1510" i="7" s="1"/>
  <c r="K1496" i="7"/>
  <c r="L1496" i="7" s="1"/>
  <c r="O1496" i="7"/>
  <c r="O1482" i="7"/>
  <c r="N1482" i="7"/>
  <c r="O1135" i="7"/>
  <c r="M1135" i="7" s="1"/>
  <c r="K1135" i="7"/>
  <c r="L1135" i="7" s="1"/>
  <c r="N1380" i="7"/>
  <c r="K1352" i="7"/>
  <c r="L1352" i="7" s="1"/>
  <c r="N1336" i="7"/>
  <c r="M1336" i="7" s="1"/>
  <c r="K1292" i="7"/>
  <c r="L1292" i="7" s="1"/>
  <c r="N1292" i="7"/>
  <c r="M1292" i="7" s="1"/>
  <c r="K1302" i="7"/>
  <c r="L1302" i="7" s="1"/>
  <c r="M719" i="7"/>
  <c r="K406" i="7"/>
  <c r="L406" i="7" s="1"/>
  <c r="O1123" i="7"/>
  <c r="K1500" i="7"/>
  <c r="L1500" i="7" s="1"/>
  <c r="N591" i="7"/>
  <c r="M591" i="7" s="1"/>
  <c r="M1703" i="7"/>
  <c r="M1000" i="7"/>
  <c r="M1876" i="7"/>
  <c r="O1852" i="7"/>
  <c r="N1852" i="7"/>
  <c r="K1852" i="7"/>
  <c r="L1852" i="7" s="1"/>
  <c r="N74" i="7"/>
  <c r="O1828" i="7"/>
  <c r="M1828" i="7" s="1"/>
  <c r="N1808" i="7"/>
  <c r="M1808" i="7" s="1"/>
  <c r="K1708" i="7"/>
  <c r="L1708" i="7" s="1"/>
  <c r="N1708" i="7"/>
  <c r="K1674" i="7"/>
  <c r="L1674" i="7" s="1"/>
  <c r="N1674" i="7"/>
  <c r="M1674" i="7" s="1"/>
  <c r="K1596" i="7"/>
  <c r="L1596" i="7" s="1"/>
  <c r="N1596" i="7"/>
  <c r="K1380" i="7"/>
  <c r="L1380" i="7" s="1"/>
  <c r="N1352" i="7"/>
  <c r="O1352" i="7"/>
  <c r="N1270" i="7"/>
  <c r="O1089" i="7"/>
  <c r="K1089" i="7"/>
  <c r="L1089" i="7" s="1"/>
  <c r="O1057" i="7"/>
  <c r="M1057" i="7" s="1"/>
  <c r="K1057" i="7"/>
  <c r="L1057" i="7" s="1"/>
  <c r="N993" i="7"/>
  <c r="M993" i="7" s="1"/>
  <c r="O993" i="7"/>
  <c r="K993" i="7"/>
  <c r="L993" i="7" s="1"/>
  <c r="N903" i="7"/>
  <c r="O903" i="7"/>
  <c r="K903" i="7"/>
  <c r="L903" i="7" s="1"/>
  <c r="N887" i="7"/>
  <c r="M887" i="7" s="1"/>
  <c r="K887" i="7"/>
  <c r="L887" i="7" s="1"/>
  <c r="N254" i="7"/>
  <c r="M254" i="7" s="1"/>
  <c r="J254" i="1" s="1"/>
  <c r="N272" i="7"/>
  <c r="M272" i="7" s="1"/>
  <c r="J272" i="1" s="1"/>
  <c r="O272" i="7"/>
  <c r="O306" i="7"/>
  <c r="N306" i="7"/>
  <c r="K348" i="7"/>
  <c r="L348" i="7" s="1"/>
  <c r="O400" i="7"/>
  <c r="N400" i="7"/>
  <c r="K589" i="7"/>
  <c r="L589" i="7" s="1"/>
  <c r="I589" i="1"/>
  <c r="N594" i="7"/>
  <c r="O594" i="7"/>
  <c r="M594" i="7" s="1"/>
  <c r="K594" i="7"/>
  <c r="L594" i="7" s="1"/>
  <c r="O609" i="7"/>
  <c r="O610" i="7"/>
  <c r="N610" i="7"/>
  <c r="I616" i="1"/>
  <c r="K616" i="7"/>
  <c r="L616" i="7" s="1"/>
  <c r="K624" i="7"/>
  <c r="L624" i="7" s="1"/>
  <c r="N624" i="7"/>
  <c r="M624" i="7" s="1"/>
  <c r="N627" i="7"/>
  <c r="M627" i="7" s="1"/>
  <c r="I633" i="1"/>
  <c r="M633" i="7"/>
  <c r="N640" i="7"/>
  <c r="M640" i="7" s="1"/>
  <c r="K640" i="7"/>
  <c r="L640" i="7" s="1"/>
  <c r="O641" i="7"/>
  <c r="K1123" i="7"/>
  <c r="L1123" i="7" s="1"/>
  <c r="N31" i="7"/>
  <c r="N95" i="7"/>
  <c r="O1979" i="7"/>
  <c r="M1683" i="7"/>
  <c r="K1885" i="7"/>
  <c r="L1885" i="7" s="1"/>
  <c r="M1633" i="7"/>
  <c r="K1507" i="7"/>
  <c r="L1507" i="7" s="1"/>
  <c r="O1671" i="7"/>
  <c r="M1671" i="7" s="1"/>
  <c r="N1695" i="7"/>
  <c r="K1695" i="7"/>
  <c r="L1695" i="7" s="1"/>
  <c r="N1619" i="7"/>
  <c r="M1152" i="7"/>
  <c r="K1617" i="7"/>
  <c r="L1617" i="7" s="1"/>
  <c r="O1617" i="7"/>
  <c r="M1617" i="7" s="1"/>
  <c r="K1437" i="7"/>
  <c r="L1437" i="7" s="1"/>
  <c r="M1605" i="7"/>
  <c r="K1397" i="7"/>
  <c r="L1397" i="7" s="1"/>
  <c r="K999" i="7"/>
  <c r="L999" i="7" s="1"/>
  <c r="K831" i="7"/>
  <c r="L831" i="7" s="1"/>
  <c r="O831" i="7"/>
  <c r="M831" i="7" s="1"/>
  <c r="K1241" i="7"/>
  <c r="L1241" i="7" s="1"/>
  <c r="M926" i="7"/>
  <c r="M1623" i="7"/>
  <c r="N1415" i="7"/>
  <c r="O1415" i="7"/>
  <c r="O962" i="7"/>
  <c r="K884" i="7"/>
  <c r="L884" i="7" s="1"/>
  <c r="M1034" i="7"/>
  <c r="O1010" i="7"/>
  <c r="M1010" i="7" s="1"/>
  <c r="O239" i="7"/>
  <c r="K1276" i="7"/>
  <c r="L1276" i="7" s="1"/>
  <c r="N1500" i="7"/>
  <c r="M1500" i="7" s="1"/>
  <c r="O1610" i="7"/>
  <c r="M1610" i="7" s="1"/>
  <c r="O1854" i="7"/>
  <c r="O1708" i="7"/>
  <c r="O925" i="7"/>
  <c r="O1546" i="7"/>
  <c r="M1546" i="7" s="1"/>
  <c r="N925" i="7"/>
  <c r="K659" i="7"/>
  <c r="L659" i="7" s="1"/>
  <c r="M1765" i="7"/>
  <c r="M976" i="7"/>
  <c r="K1236" i="7"/>
  <c r="L1236" i="7" s="1"/>
  <c r="M1084" i="7"/>
  <c r="K611" i="7"/>
  <c r="L611" i="7" s="1"/>
  <c r="K1472" i="7"/>
  <c r="L1472" i="7" s="1"/>
  <c r="O1380" i="7"/>
  <c r="K1015" i="7"/>
  <c r="L1015" i="7" s="1"/>
  <c r="K1712" i="7"/>
  <c r="L1712" i="7" s="1"/>
  <c r="K1045" i="7"/>
  <c r="L1045" i="7" s="1"/>
  <c r="M1402" i="7"/>
  <c r="K1234" i="7"/>
  <c r="L1234" i="7" s="1"/>
  <c r="O1242" i="7"/>
  <c r="M1242" i="7" s="1"/>
  <c r="O12" i="7"/>
  <c r="K1950" i="7"/>
  <c r="L1950" i="7" s="1"/>
  <c r="O1950" i="7"/>
  <c r="M1950" i="7" s="1"/>
  <c r="O36" i="7"/>
  <c r="M1836" i="7"/>
  <c r="O1776" i="7"/>
  <c r="N1776" i="7"/>
  <c r="K1776" i="7"/>
  <c r="L1776" i="7" s="1"/>
  <c r="N1662" i="7"/>
  <c r="M1662" i="7" s="1"/>
  <c r="K1662" i="7"/>
  <c r="L1662" i="7" s="1"/>
  <c r="O1762" i="7"/>
  <c r="O1370" i="7"/>
  <c r="M1370" i="7" s="1"/>
  <c r="K1370" i="7"/>
  <c r="L1370" i="7" s="1"/>
  <c r="M1173" i="7"/>
  <c r="O1304" i="7"/>
  <c r="M1304" i="7" s="1"/>
  <c r="K105" i="7"/>
  <c r="L105" i="7" s="1"/>
  <c r="O199" i="7"/>
  <c r="N204" i="7"/>
  <c r="O283" i="7"/>
  <c r="I592" i="1"/>
  <c r="M1640" i="7"/>
  <c r="M1779" i="7"/>
  <c r="M975" i="7"/>
  <c r="M785" i="7"/>
  <c r="O638" i="7"/>
  <c r="M638" i="7" s="1"/>
  <c r="K591" i="7"/>
  <c r="L591" i="7" s="1"/>
  <c r="N1123" i="7"/>
  <c r="M1993" i="7"/>
  <c r="N27" i="7"/>
  <c r="O1985" i="7"/>
  <c r="M1985" i="7" s="1"/>
  <c r="M1901" i="7"/>
  <c r="K1755" i="7"/>
  <c r="L1755" i="7" s="1"/>
  <c r="K1807" i="7"/>
  <c r="L1807" i="7" s="1"/>
  <c r="N1899" i="7"/>
  <c r="O1885" i="7"/>
  <c r="N1805" i="7"/>
  <c r="N1523" i="7"/>
  <c r="K1523" i="7"/>
  <c r="L1523" i="7" s="1"/>
  <c r="M1675" i="7"/>
  <c r="N1555" i="7"/>
  <c r="O1379" i="7"/>
  <c r="N1603" i="7"/>
  <c r="M1445" i="7"/>
  <c r="M1172" i="7"/>
  <c r="K1565" i="7"/>
  <c r="L1565" i="7" s="1"/>
  <c r="K1421" i="7"/>
  <c r="L1421" i="7" s="1"/>
  <c r="M1541" i="7"/>
  <c r="M1495" i="7"/>
  <c r="M1156" i="7"/>
  <c r="N1589" i="7"/>
  <c r="K1169" i="7"/>
  <c r="L1169" i="7" s="1"/>
  <c r="N1012" i="7"/>
  <c r="M1012" i="7" s="1"/>
  <c r="M816" i="7"/>
  <c r="M992" i="7"/>
  <c r="M935" i="7"/>
  <c r="M1396" i="7"/>
  <c r="M870" i="7"/>
  <c r="K692" i="7"/>
  <c r="L692" i="7" s="1"/>
  <c r="O692" i="7"/>
  <c r="M692" i="7" s="1"/>
  <c r="K1076" i="7"/>
  <c r="L1076" i="7" s="1"/>
  <c r="O1058" i="7"/>
  <c r="M1058" i="7" s="1"/>
  <c r="K444" i="7"/>
  <c r="L444" i="7" s="1"/>
  <c r="K412" i="7"/>
  <c r="L412" i="7" s="1"/>
  <c r="M957" i="7"/>
  <c r="O229" i="7"/>
  <c r="N1568" i="7"/>
  <c r="K1610" i="7"/>
  <c r="L1610" i="7" s="1"/>
  <c r="N1686" i="7"/>
  <c r="M1686" i="7" s="1"/>
  <c r="M1620" i="7"/>
  <c r="N1320" i="7"/>
  <c r="M1320" i="7" s="1"/>
  <c r="M931" i="7"/>
  <c r="M592" i="7"/>
  <c r="N1045" i="7"/>
  <c r="M1045" i="7" s="1"/>
  <c r="K1155" i="7"/>
  <c r="L1155" i="7" s="1"/>
  <c r="O1568" i="7"/>
  <c r="M1568" i="7" s="1"/>
  <c r="O1234" i="7"/>
  <c r="O675" i="7"/>
  <c r="M675" i="7" s="1"/>
  <c r="N643" i="7"/>
  <c r="M643" i="7" s="1"/>
  <c r="K14" i="7"/>
  <c r="L14" i="7" s="1"/>
  <c r="N1520" i="7"/>
  <c r="M1520" i="7" s="1"/>
  <c r="K1520" i="7"/>
  <c r="L1520" i="7" s="1"/>
  <c r="N1504" i="7"/>
  <c r="O1504" i="7"/>
  <c r="N1452" i="7"/>
  <c r="O1452" i="7"/>
  <c r="N1830" i="7"/>
  <c r="M1830" i="7" s="1"/>
  <c r="O1818" i="7"/>
  <c r="K1802" i="7"/>
  <c r="L1802" i="7" s="1"/>
  <c r="K1786" i="7"/>
  <c r="L1786" i="7" s="1"/>
  <c r="N1338" i="7"/>
  <c r="M1338" i="7" s="1"/>
  <c r="O1278" i="7"/>
  <c r="N1278" i="7"/>
  <c r="N1284" i="7"/>
  <c r="M1284" i="7" s="1"/>
  <c r="O1284" i="7"/>
  <c r="K1284" i="7"/>
  <c r="L1284" i="7" s="1"/>
  <c r="K149" i="7"/>
  <c r="L149" i="7" s="1"/>
  <c r="O172" i="7"/>
  <c r="M172" i="7" s="1"/>
  <c r="O258" i="7"/>
  <c r="K323" i="7"/>
  <c r="L323" i="7" s="1"/>
  <c r="O328" i="7"/>
  <c r="O703" i="7"/>
  <c r="M703" i="7" s="1"/>
  <c r="K769" i="7"/>
  <c r="L769" i="7" s="1"/>
  <c r="I624" i="1"/>
  <c r="I641" i="1"/>
  <c r="I649" i="1"/>
  <c r="I671" i="1"/>
  <c r="I679" i="1"/>
  <c r="O1246" i="7"/>
  <c r="N1214" i="7"/>
  <c r="N1089" i="7"/>
  <c r="M905" i="7"/>
  <c r="K605" i="7"/>
  <c r="L605" i="7" s="1"/>
  <c r="K403" i="7"/>
  <c r="L403" i="7" s="1"/>
  <c r="O371" i="7"/>
  <c r="M371" i="7" s="1"/>
  <c r="J371" i="1" s="1"/>
  <c r="O305" i="7"/>
  <c r="K217" i="7"/>
  <c r="L217" i="7" s="1"/>
  <c r="N136" i="7"/>
  <c r="N153" i="7"/>
  <c r="N179" i="7"/>
  <c r="O200" i="7"/>
  <c r="O218" i="7"/>
  <c r="O226" i="7"/>
  <c r="O240" i="7"/>
  <c r="O244" i="7"/>
  <c r="I630" i="1"/>
  <c r="O635" i="7"/>
  <c r="M635" i="7" s="1"/>
  <c r="I640" i="1"/>
  <c r="M1733" i="7"/>
  <c r="M982" i="7"/>
  <c r="N1302" i="7"/>
  <c r="M1302" i="7" s="1"/>
  <c r="N1512" i="7"/>
  <c r="M1512" i="7" s="1"/>
  <c r="K1512" i="7"/>
  <c r="L1512" i="7" s="1"/>
  <c r="N1826" i="7"/>
  <c r="M1826" i="7" s="1"/>
  <c r="O1742" i="7"/>
  <c r="O1726" i="7"/>
  <c r="O1288" i="7"/>
  <c r="M1288" i="7" s="1"/>
  <c r="N1244" i="7"/>
  <c r="K1362" i="7"/>
  <c r="L1362" i="7" s="1"/>
  <c r="O291" i="7"/>
  <c r="M291" i="7" s="1"/>
  <c r="J291" i="1" s="1"/>
  <c r="K400" i="7"/>
  <c r="L400" i="7" s="1"/>
  <c r="O1837" i="7"/>
  <c r="O1917" i="7"/>
  <c r="O1709" i="7"/>
  <c r="M1709" i="7" s="1"/>
  <c r="K1715" i="7"/>
  <c r="L1715" i="7" s="1"/>
  <c r="M1518" i="7"/>
  <c r="O1727" i="7"/>
  <c r="M1727" i="7" s="1"/>
  <c r="M1198" i="7"/>
  <c r="N1092" i="7"/>
  <c r="M1092" i="7" s="1"/>
  <c r="M1138" i="7"/>
  <c r="M1162" i="7"/>
  <c r="M814" i="7"/>
  <c r="M990" i="7"/>
  <c r="K602" i="7"/>
  <c r="L602" i="7" s="1"/>
  <c r="N548" i="7"/>
  <c r="K500" i="7"/>
  <c r="L500" i="7" s="1"/>
  <c r="K420" i="7"/>
  <c r="L420" i="7" s="1"/>
  <c r="N258" i="7"/>
  <c r="M1468" i="7"/>
  <c r="K1484" i="7"/>
  <c r="L1484" i="7" s="1"/>
  <c r="N242" i="7"/>
  <c r="N1742" i="7"/>
  <c r="K1214" i="7"/>
  <c r="L1214" i="7" s="1"/>
  <c r="N1570" i="7"/>
  <c r="M1570" i="7" s="1"/>
  <c r="M1266" i="7"/>
  <c r="M1082" i="7"/>
  <c r="K1742" i="7"/>
  <c r="L1742" i="7" s="1"/>
  <c r="M1673" i="7"/>
  <c r="M1309" i="7"/>
  <c r="O1498" i="7"/>
  <c r="M1498" i="7" s="1"/>
  <c r="O1484" i="7"/>
  <c r="O1860" i="7"/>
  <c r="K1860" i="7"/>
  <c r="L1860" i="7" s="1"/>
  <c r="N1824" i="7"/>
  <c r="N1772" i="7"/>
  <c r="M1772" i="7" s="1"/>
  <c r="N1716" i="7"/>
  <c r="M1716" i="7" s="1"/>
  <c r="N1622" i="7"/>
  <c r="M1622" i="7" s="1"/>
  <c r="K1622" i="7"/>
  <c r="L1622" i="7" s="1"/>
  <c r="N1524" i="7"/>
  <c r="O1524" i="7"/>
  <c r="O1694" i="7"/>
  <c r="I689" i="1"/>
  <c r="I701" i="1"/>
  <c r="I737" i="1"/>
  <c r="K744" i="7"/>
  <c r="L744" i="7" s="1"/>
  <c r="I747" i="1"/>
  <c r="I753" i="1"/>
  <c r="I780" i="1"/>
  <c r="I782" i="1"/>
  <c r="N795" i="7"/>
  <c r="I799" i="1"/>
  <c r="I815" i="1"/>
  <c r="I830" i="1"/>
  <c r="I837" i="1"/>
  <c r="N855" i="7"/>
  <c r="M855" i="7" s="1"/>
  <c r="I862" i="1"/>
  <c r="I916" i="1"/>
  <c r="M1339" i="7"/>
  <c r="M1102" i="7"/>
  <c r="M1091" i="7"/>
  <c r="K1723" i="7"/>
  <c r="L1723" i="7" s="1"/>
  <c r="K1993" i="7"/>
  <c r="L1993" i="7" s="1"/>
  <c r="K1984" i="7"/>
  <c r="L1984" i="7" s="1"/>
  <c r="N1946" i="7"/>
  <c r="M1957" i="7"/>
  <c r="M1521" i="7"/>
  <c r="M1557" i="7"/>
  <c r="M1625" i="7"/>
  <c r="O1574" i="7"/>
  <c r="M998" i="7"/>
  <c r="N1022" i="7"/>
  <c r="M1022" i="7" s="1"/>
  <c r="K1195" i="7"/>
  <c r="L1195" i="7" s="1"/>
  <c r="N946" i="7"/>
  <c r="M946" i="7" s="1"/>
  <c r="M768" i="7"/>
  <c r="M738" i="7"/>
  <c r="N660" i="7"/>
  <c r="K342" i="7"/>
  <c r="L342" i="7" s="1"/>
  <c r="O314" i="7"/>
  <c r="N246" i="7"/>
  <c r="M622" i="7"/>
  <c r="N207" i="7"/>
  <c r="M207" i="7" s="1"/>
  <c r="J207" i="1" s="1"/>
  <c r="M748" i="7"/>
  <c r="O1214" i="7"/>
  <c r="M839" i="7"/>
  <c r="N1860" i="7"/>
  <c r="K339" i="7"/>
  <c r="L339" i="7" s="1"/>
  <c r="N965" i="7"/>
  <c r="M965" i="7" s="1"/>
  <c r="O1197" i="7"/>
  <c r="M1197" i="7" s="1"/>
  <c r="M693" i="7"/>
  <c r="O1051" i="7"/>
  <c r="M1051" i="7" s="1"/>
  <c r="O1824" i="7"/>
  <c r="K1099" i="7"/>
  <c r="L1099" i="7" s="1"/>
  <c r="N30" i="7"/>
  <c r="N1768" i="7"/>
  <c r="N1728" i="7"/>
  <c r="M1728" i="7" s="1"/>
  <c r="K1480" i="7"/>
  <c r="L1480" i="7" s="1"/>
  <c r="N1480" i="7"/>
  <c r="N755" i="7"/>
  <c r="M755" i="7" s="1"/>
  <c r="N327" i="7"/>
  <c r="N295" i="7"/>
  <c r="I680" i="1"/>
  <c r="I700" i="1"/>
  <c r="I703" i="1"/>
  <c r="I731" i="1"/>
  <c r="I740" i="1"/>
  <c r="I774" i="1"/>
  <c r="I798" i="1"/>
  <c r="I814" i="1"/>
  <c r="O1356" i="7"/>
  <c r="M1356" i="7" s="1"/>
  <c r="N1324" i="7"/>
  <c r="M1324" i="7" s="1"/>
  <c r="N927" i="7"/>
  <c r="O819" i="7"/>
  <c r="O803" i="7"/>
  <c r="N695" i="7"/>
  <c r="M695" i="7" s="1"/>
  <c r="K597" i="7"/>
  <c r="L597" i="7" s="1"/>
  <c r="O379" i="7"/>
  <c r="O203" i="7"/>
  <c r="O185" i="7"/>
  <c r="K846" i="7"/>
  <c r="L846" i="7" s="1"/>
  <c r="K918" i="7"/>
  <c r="L918" i="7" s="1"/>
  <c r="N943" i="7"/>
  <c r="M943" i="7" s="1"/>
  <c r="K944" i="7"/>
  <c r="L944" i="7" s="1"/>
  <c r="N969" i="7"/>
  <c r="M969" i="7" s="1"/>
  <c r="N1470" i="7"/>
  <c r="K1825" i="7"/>
  <c r="L1825" i="7" s="1"/>
  <c r="K1819" i="7"/>
  <c r="L1819" i="7" s="1"/>
  <c r="K1361" i="7"/>
  <c r="L1361" i="7" s="1"/>
  <c r="K1086" i="7"/>
  <c r="L1086" i="7" s="1"/>
  <c r="K1142" i="7"/>
  <c r="L1142" i="7" s="1"/>
  <c r="K1160" i="7"/>
  <c r="L1160" i="7" s="1"/>
  <c r="K1541" i="7"/>
  <c r="L1541" i="7" s="1"/>
  <c r="K854" i="7"/>
  <c r="L854" i="7" s="1"/>
  <c r="O873" i="7"/>
  <c r="M873" i="7" s="1"/>
  <c r="K934" i="7"/>
  <c r="L934" i="7" s="1"/>
  <c r="K1631" i="7"/>
  <c r="L1631" i="7" s="1"/>
  <c r="K1314" i="7"/>
  <c r="L1314" i="7" s="1"/>
  <c r="N1210" i="7"/>
  <c r="N961" i="7"/>
  <c r="M961" i="7" s="1"/>
  <c r="O947" i="7"/>
  <c r="M947" i="7" s="1"/>
  <c r="O669" i="7"/>
  <c r="M669" i="7" s="1"/>
  <c r="O637" i="7"/>
  <c r="K369" i="7"/>
  <c r="L369" i="7" s="1"/>
  <c r="O319" i="7"/>
  <c r="M319" i="7" s="1"/>
  <c r="J319" i="1" s="1"/>
  <c r="O287" i="7"/>
  <c r="K634" i="7"/>
  <c r="L634" i="7" s="1"/>
  <c r="N679" i="7"/>
  <c r="M679" i="7" s="1"/>
  <c r="K1014" i="7"/>
  <c r="L1014" i="7" s="1"/>
  <c r="K1162" i="7"/>
  <c r="L1162" i="7" s="1"/>
  <c r="K1174" i="7"/>
  <c r="L1174" i="7" s="1"/>
  <c r="K1272" i="7"/>
  <c r="L1272" i="7" s="1"/>
  <c r="M1267" i="7"/>
  <c r="K745" i="7"/>
  <c r="L745" i="7" s="1"/>
  <c r="O601" i="7"/>
  <c r="M601" i="7" s="1"/>
  <c r="N349" i="7"/>
  <c r="K112" i="7"/>
  <c r="L112" i="7" s="1"/>
  <c r="K1132" i="7"/>
  <c r="L1132" i="7" s="1"/>
  <c r="K1146" i="7"/>
  <c r="L1146" i="7" s="1"/>
  <c r="K1311" i="7"/>
  <c r="L1311" i="7" s="1"/>
  <c r="K1351" i="7"/>
  <c r="L1351" i="7" s="1"/>
  <c r="K1455" i="7"/>
  <c r="L1455" i="7" s="1"/>
  <c r="M1645" i="7"/>
  <c r="M1229" i="7"/>
  <c r="M862" i="7"/>
  <c r="M1751" i="7"/>
  <c r="K830" i="7"/>
  <c r="L830" i="7" s="1"/>
  <c r="N1848" i="7"/>
  <c r="M1848" i="7" s="1"/>
  <c r="N1764" i="7"/>
  <c r="M1764" i="7" s="1"/>
  <c r="O1720" i="7"/>
  <c r="M1720" i="7" s="1"/>
  <c r="K1344" i="7"/>
  <c r="L1344" i="7" s="1"/>
  <c r="N1208" i="7"/>
  <c r="M1208" i="7" s="1"/>
  <c r="O1097" i="7"/>
  <c r="M1097" i="7" s="1"/>
  <c r="K1003" i="7"/>
  <c r="L1003" i="7" s="1"/>
  <c r="N881" i="7"/>
  <c r="M881" i="7" s="1"/>
  <c r="K743" i="7"/>
  <c r="L743" i="7" s="1"/>
  <c r="K727" i="7"/>
  <c r="L727" i="7" s="1"/>
  <c r="N697" i="7"/>
  <c r="M697" i="7" s="1"/>
  <c r="K365" i="7"/>
  <c r="L365" i="7" s="1"/>
  <c r="N331" i="7"/>
  <c r="K283" i="7"/>
  <c r="L283" i="7" s="1"/>
  <c r="K249" i="7"/>
  <c r="L249" i="7" s="1"/>
  <c r="K227" i="7"/>
  <c r="L227" i="7" s="1"/>
  <c r="O163" i="7"/>
  <c r="O104" i="7"/>
  <c r="M104" i="7" s="1"/>
  <c r="J104" i="1" s="1"/>
  <c r="N138" i="7"/>
  <c r="K195" i="7"/>
  <c r="L195" i="7" s="1"/>
  <c r="N1227" i="7"/>
  <c r="M1227" i="7" s="1"/>
  <c r="K1641" i="7"/>
  <c r="L1641" i="7" s="1"/>
  <c r="K1648" i="7"/>
  <c r="L1648" i="7" s="1"/>
  <c r="K1659" i="7"/>
  <c r="L1659" i="7" s="1"/>
  <c r="E1868" i="7"/>
  <c r="E1888" i="7"/>
  <c r="E1912" i="7"/>
  <c r="E1924" i="7"/>
  <c r="C1936" i="7"/>
  <c r="C1959" i="7"/>
  <c r="B1962" i="7"/>
  <c r="N1962" i="7" s="1"/>
  <c r="B1970" i="7"/>
  <c r="E1974" i="7"/>
  <c r="C1996" i="7"/>
  <c r="C80" i="7"/>
  <c r="K80" i="7" s="1"/>
  <c r="L80" i="7" s="1"/>
  <c r="A16" i="7"/>
  <c r="E16" i="7"/>
  <c r="E48" i="7"/>
  <c r="A1831" i="7"/>
  <c r="E1831" i="7"/>
  <c r="E2002" i="7"/>
  <c r="J1927" i="1"/>
  <c r="J1918" i="1"/>
  <c r="J1895" i="1"/>
  <c r="J1886" i="1"/>
  <c r="J1863" i="1"/>
  <c r="J1854" i="1"/>
  <c r="A25" i="7"/>
  <c r="B25" i="7" s="1"/>
  <c r="E25" i="7"/>
  <c r="A1904" i="7"/>
  <c r="E1904" i="7"/>
  <c r="J1983" i="1"/>
  <c r="H1983" i="7"/>
  <c r="I1983" i="1" s="1"/>
  <c r="A1857" i="7"/>
  <c r="E1857" i="7"/>
  <c r="A1897" i="7"/>
  <c r="E1897" i="7"/>
  <c r="A1921" i="7"/>
  <c r="E1921" i="7"/>
  <c r="A1982" i="7"/>
  <c r="E1982" i="7"/>
  <c r="J1935" i="1"/>
  <c r="H1935" i="7"/>
  <c r="I1935" i="1" s="1"/>
  <c r="K998" i="7"/>
  <c r="L998" i="7" s="1"/>
  <c r="O1080" i="7"/>
  <c r="M1080" i="7" s="1"/>
  <c r="K1385" i="7"/>
  <c r="L1385" i="7" s="1"/>
  <c r="N1392" i="7"/>
  <c r="O1410" i="7"/>
  <c r="N1449" i="7"/>
  <c r="M1449" i="7" s="1"/>
  <c r="E1544" i="7"/>
  <c r="E1624" i="7"/>
  <c r="E1656" i="7"/>
  <c r="E1659" i="7"/>
  <c r="E1675" i="7"/>
  <c r="E1696" i="7"/>
  <c r="E1708" i="7"/>
  <c r="E1728" i="7"/>
  <c r="E1737" i="7"/>
  <c r="E1753" i="7"/>
  <c r="E1756" i="7"/>
  <c r="E1779" i="7"/>
  <c r="B1841" i="7"/>
  <c r="N1841" i="7" s="1"/>
  <c r="E1849" i="7"/>
  <c r="E1892" i="7"/>
  <c r="E1923" i="7"/>
  <c r="C1932" i="7"/>
  <c r="E1959" i="7"/>
  <c r="E1962" i="7"/>
  <c r="E1967" i="7"/>
  <c r="E1970" i="7"/>
  <c r="E1996" i="7"/>
  <c r="E24" i="7"/>
  <c r="E71" i="7"/>
  <c r="J1999" i="1"/>
  <c r="J1981" i="1"/>
  <c r="J1957" i="1"/>
  <c r="J1898" i="1"/>
  <c r="J1843" i="1"/>
  <c r="J1834" i="1"/>
  <c r="A91" i="7"/>
  <c r="E91" i="7"/>
  <c r="A1867" i="7"/>
  <c r="E1867" i="7"/>
  <c r="A1907" i="7"/>
  <c r="E1907" i="7"/>
  <c r="E1939" i="7"/>
  <c r="J1985" i="1"/>
  <c r="J1938" i="1"/>
  <c r="J1847" i="1"/>
  <c r="A1900" i="7"/>
  <c r="E1900" i="7"/>
  <c r="K1955" i="7"/>
  <c r="L1955" i="7" s="1"/>
  <c r="J1929" i="1"/>
  <c r="H1929" i="7"/>
  <c r="I1929" i="1" s="1"/>
  <c r="E1788" i="7"/>
  <c r="E1804" i="7"/>
  <c r="E1848" i="7"/>
  <c r="E1852" i="7"/>
  <c r="E1884" i="7"/>
  <c r="E1916" i="7"/>
  <c r="E1928" i="7"/>
  <c r="E1989" i="7"/>
  <c r="E80" i="7"/>
  <c r="C56" i="7"/>
  <c r="K56" i="7" s="1"/>
  <c r="L56" i="7" s="1"/>
  <c r="C49" i="7"/>
  <c r="E32" i="7"/>
  <c r="A1986" i="7"/>
  <c r="E1986" i="7"/>
  <c r="A2000" i="7"/>
  <c r="E2000" i="7"/>
  <c r="J1984" i="1"/>
  <c r="J1901" i="1"/>
  <c r="H1901" i="7"/>
  <c r="I1901" i="1" s="1"/>
  <c r="O1028" i="7"/>
  <c r="M1028" i="7" s="1"/>
  <c r="O1086" i="7"/>
  <c r="M1086" i="7" s="1"/>
  <c r="K1170" i="7"/>
  <c r="L1170" i="7" s="1"/>
  <c r="E1340" i="7"/>
  <c r="E1352" i="7"/>
  <c r="K1367" i="7"/>
  <c r="L1367" i="7" s="1"/>
  <c r="E1376" i="7"/>
  <c r="E1392" i="7"/>
  <c r="E1424" i="7"/>
  <c r="E1444" i="7"/>
  <c r="E1456" i="7"/>
  <c r="E1491" i="7"/>
  <c r="E1499" i="7"/>
  <c r="E1516" i="7"/>
  <c r="E1537" i="7"/>
  <c r="E1548" i="7"/>
  <c r="E1568" i="7"/>
  <c r="E1593" i="7"/>
  <c r="E1596" i="7"/>
  <c r="E1604" i="7"/>
  <c r="E1609" i="7"/>
  <c r="E1684" i="7"/>
  <c r="E1704" i="7"/>
  <c r="E1707" i="7"/>
  <c r="E1712" i="7"/>
  <c r="E1721" i="7"/>
  <c r="O1725" i="7"/>
  <c r="M1725" i="7" s="1"/>
  <c r="E1739" i="7"/>
  <c r="K1767" i="7"/>
  <c r="L1767" i="7" s="1"/>
  <c r="E1771" i="7"/>
  <c r="E1777" i="7"/>
  <c r="E1816" i="7"/>
  <c r="E1836" i="7"/>
  <c r="E1844" i="7"/>
  <c r="D1849" i="7"/>
  <c r="E1851" i="7"/>
  <c r="H1881" i="7"/>
  <c r="I1881" i="1" s="1"/>
  <c r="C1892" i="7"/>
  <c r="E1896" i="7"/>
  <c r="E1899" i="7"/>
  <c r="H1913" i="7"/>
  <c r="I1913" i="1" s="1"/>
  <c r="E1932" i="7"/>
  <c r="E1954" i="7"/>
  <c r="D1959" i="7"/>
  <c r="H1964" i="7"/>
  <c r="I1964" i="1" s="1"/>
  <c r="E1966" i="7"/>
  <c r="H1993" i="7"/>
  <c r="I1993" i="1" s="1"/>
  <c r="A1934" i="7"/>
  <c r="E1934" i="7"/>
  <c r="A1964" i="7"/>
  <c r="E1964" i="7"/>
  <c r="J1965" i="1"/>
  <c r="J1905" i="1"/>
  <c r="H1905" i="7"/>
  <c r="I1905" i="1" s="1"/>
  <c r="O50" i="7"/>
  <c r="O406" i="7"/>
  <c r="D414" i="7"/>
  <c r="C414" i="7"/>
  <c r="B414" i="7"/>
  <c r="D422" i="7"/>
  <c r="C422" i="7"/>
  <c r="B430" i="7"/>
  <c r="D430" i="7"/>
  <c r="C430" i="7"/>
  <c r="D438" i="7"/>
  <c r="C438" i="7"/>
  <c r="D446" i="7"/>
  <c r="C446" i="7"/>
  <c r="B446" i="7"/>
  <c r="D454" i="7"/>
  <c r="C454" i="7"/>
  <c r="D462" i="7"/>
  <c r="C462" i="7"/>
  <c r="B462" i="7"/>
  <c r="D470" i="7"/>
  <c r="C470" i="7"/>
  <c r="D478" i="7"/>
  <c r="C478" i="7"/>
  <c r="B478" i="7"/>
  <c r="D486" i="7"/>
  <c r="C486" i="7"/>
  <c r="D494" i="7"/>
  <c r="C494" i="7"/>
  <c r="B494" i="7"/>
  <c r="D502" i="7"/>
  <c r="C502" i="7"/>
  <c r="K502" i="7" s="1"/>
  <c r="L502" i="7" s="1"/>
  <c r="B510" i="7"/>
  <c r="D510" i="7"/>
  <c r="C510" i="7"/>
  <c r="D518" i="7"/>
  <c r="C518" i="7"/>
  <c r="D526" i="7"/>
  <c r="C526" i="7"/>
  <c r="B526" i="7"/>
  <c r="D534" i="7"/>
  <c r="C534" i="7"/>
  <c r="D542" i="7"/>
  <c r="C542" i="7"/>
  <c r="B542" i="7"/>
  <c r="D550" i="7"/>
  <c r="C550" i="7"/>
  <c r="D558" i="7"/>
  <c r="C558" i="7"/>
  <c r="B558" i="7"/>
  <c r="D566" i="7"/>
  <c r="C566" i="7"/>
  <c r="B574" i="7"/>
  <c r="D574" i="7"/>
  <c r="C574" i="7"/>
  <c r="D582" i="7"/>
  <c r="O582" i="7" s="1"/>
  <c r="C582" i="7"/>
  <c r="N23" i="7"/>
  <c r="K221" i="7"/>
  <c r="L221" i="7" s="1"/>
  <c r="K246" i="7"/>
  <c r="L246" i="7" s="1"/>
  <c r="N111" i="7"/>
  <c r="M111" i="7" s="1"/>
  <c r="J111" i="1" s="1"/>
  <c r="K116" i="7"/>
  <c r="L116" i="7" s="1"/>
  <c r="B423" i="7"/>
  <c r="C423" i="7"/>
  <c r="B439" i="7"/>
  <c r="C439" i="7"/>
  <c r="B455" i="7"/>
  <c r="C455" i="7"/>
  <c r="B471" i="7"/>
  <c r="C471" i="7"/>
  <c r="C487" i="7"/>
  <c r="D487" i="7"/>
  <c r="B487" i="7"/>
  <c r="B503" i="7"/>
  <c r="C503" i="7"/>
  <c r="D503" i="7"/>
  <c r="D519" i="7"/>
  <c r="B519" i="7"/>
  <c r="C519" i="7"/>
  <c r="O519" i="7" s="1"/>
  <c r="D535" i="7"/>
  <c r="B535" i="7"/>
  <c r="C535" i="7"/>
  <c r="N535" i="7" s="1"/>
  <c r="D551" i="7"/>
  <c r="B551" i="7"/>
  <c r="C551" i="7"/>
  <c r="B567" i="7"/>
  <c r="D567" i="7"/>
  <c r="C567" i="7"/>
  <c r="O165" i="7"/>
  <c r="C416" i="7"/>
  <c r="B416" i="7"/>
  <c r="D416" i="7"/>
  <c r="C424" i="7"/>
  <c r="B424" i="7"/>
  <c r="D424" i="7"/>
  <c r="C432" i="7"/>
  <c r="B432" i="7"/>
  <c r="D432" i="7"/>
  <c r="C440" i="7"/>
  <c r="B440" i="7"/>
  <c r="D440" i="7"/>
  <c r="C448" i="7"/>
  <c r="B448" i="7"/>
  <c r="D448" i="7"/>
  <c r="C456" i="7"/>
  <c r="B456" i="7"/>
  <c r="D456" i="7"/>
  <c r="D464" i="7"/>
  <c r="C464" i="7"/>
  <c r="B464" i="7"/>
  <c r="D472" i="7"/>
  <c r="C472" i="7"/>
  <c r="B472" i="7"/>
  <c r="C480" i="7"/>
  <c r="B480" i="7"/>
  <c r="D480" i="7"/>
  <c r="B488" i="7"/>
  <c r="D488" i="7"/>
  <c r="C488" i="7"/>
  <c r="C496" i="7"/>
  <c r="B496" i="7"/>
  <c r="D496" i="7"/>
  <c r="C504" i="7"/>
  <c r="B504" i="7"/>
  <c r="D504" i="7"/>
  <c r="C512" i="7"/>
  <c r="B512" i="7"/>
  <c r="D512" i="7"/>
  <c r="C520" i="7"/>
  <c r="B520" i="7"/>
  <c r="D520" i="7"/>
  <c r="C528" i="7"/>
  <c r="B528" i="7"/>
  <c r="D528" i="7"/>
  <c r="C536" i="7"/>
  <c r="B536" i="7"/>
  <c r="D536" i="7"/>
  <c r="B544" i="7"/>
  <c r="D544" i="7"/>
  <c r="C544" i="7"/>
  <c r="B552" i="7"/>
  <c r="D552" i="7"/>
  <c r="C552" i="7"/>
  <c r="C560" i="7"/>
  <c r="B560" i="7"/>
  <c r="D560" i="7"/>
  <c r="C568" i="7"/>
  <c r="B568" i="7"/>
  <c r="D568" i="7"/>
  <c r="C576" i="7"/>
  <c r="B576" i="7"/>
  <c r="D576" i="7"/>
  <c r="N444" i="7"/>
  <c r="N294" i="7"/>
  <c r="N75" i="7"/>
  <c r="M75" i="7" s="1"/>
  <c r="K436" i="7"/>
  <c r="L436" i="7" s="1"/>
  <c r="O484" i="7"/>
  <c r="M484" i="7" s="1"/>
  <c r="O580" i="7"/>
  <c r="K134" i="7"/>
  <c r="L134" i="7" s="1"/>
  <c r="O394" i="7"/>
  <c r="N245" i="7"/>
  <c r="M245" i="7" s="1"/>
  <c r="J245" i="1" s="1"/>
  <c r="M274" i="7"/>
  <c r="J274" i="1" s="1"/>
  <c r="O270" i="7"/>
  <c r="O94" i="7"/>
  <c r="K107" i="7"/>
  <c r="L107" i="7" s="1"/>
  <c r="K110" i="7"/>
  <c r="L110" i="7" s="1"/>
  <c r="C417" i="7"/>
  <c r="B417" i="7"/>
  <c r="D417" i="7"/>
  <c r="C425" i="7"/>
  <c r="B425" i="7"/>
  <c r="D433" i="7"/>
  <c r="C433" i="7"/>
  <c r="B433" i="7"/>
  <c r="C441" i="7"/>
  <c r="B441" i="7"/>
  <c r="N441" i="7" s="1"/>
  <c r="B449" i="7"/>
  <c r="D449" i="7"/>
  <c r="C449" i="7"/>
  <c r="B457" i="7"/>
  <c r="C457" i="7"/>
  <c r="C465" i="7"/>
  <c r="B465" i="7"/>
  <c r="D465" i="7"/>
  <c r="C473" i="7"/>
  <c r="B473" i="7"/>
  <c r="N473" i="7" s="1"/>
  <c r="C481" i="7"/>
  <c r="B481" i="7"/>
  <c r="D481" i="7"/>
  <c r="C489" i="7"/>
  <c r="B489" i="7"/>
  <c r="C497" i="7"/>
  <c r="B497" i="7"/>
  <c r="D497" i="7"/>
  <c r="C505" i="7"/>
  <c r="B505" i="7"/>
  <c r="C513" i="7"/>
  <c r="B513" i="7"/>
  <c r="D521" i="7"/>
  <c r="C521" i="7"/>
  <c r="B521" i="7"/>
  <c r="B529" i="7"/>
  <c r="C529" i="7"/>
  <c r="B537" i="7"/>
  <c r="D537" i="7"/>
  <c r="C537" i="7"/>
  <c r="C545" i="7"/>
  <c r="B545" i="7"/>
  <c r="C553" i="7"/>
  <c r="B553" i="7"/>
  <c r="D553" i="7"/>
  <c r="C561" i="7"/>
  <c r="B561" i="7"/>
  <c r="D569" i="7"/>
  <c r="C569" i="7"/>
  <c r="B569" i="7"/>
  <c r="K569" i="7" s="1"/>
  <c r="L569" i="7" s="1"/>
  <c r="C577" i="7"/>
  <c r="B577" i="7"/>
  <c r="O444" i="7"/>
  <c r="O294" i="7"/>
  <c r="O398" i="7"/>
  <c r="O436" i="7"/>
  <c r="M436" i="7" s="1"/>
  <c r="K15" i="7"/>
  <c r="L15" i="7" s="1"/>
  <c r="O548" i="7"/>
  <c r="K67" i="7"/>
  <c r="L67" i="7" s="1"/>
  <c r="O98" i="7"/>
  <c r="N84" i="7"/>
  <c r="K378" i="7"/>
  <c r="L378" i="7" s="1"/>
  <c r="K261" i="7"/>
  <c r="L261" i="7" s="1"/>
  <c r="K151" i="7"/>
  <c r="L151" i="7" s="1"/>
  <c r="K351" i="7"/>
  <c r="L351" i="7" s="1"/>
  <c r="K350" i="7"/>
  <c r="L350" i="7" s="1"/>
  <c r="C418" i="7"/>
  <c r="B418" i="7"/>
  <c r="D418" i="7"/>
  <c r="C426" i="7"/>
  <c r="B426" i="7"/>
  <c r="D434" i="7"/>
  <c r="C434" i="7"/>
  <c r="B434" i="7"/>
  <c r="B442" i="7"/>
  <c r="C442" i="7"/>
  <c r="C450" i="7"/>
  <c r="B450" i="7"/>
  <c r="D450" i="7"/>
  <c r="C458" i="7"/>
  <c r="B458" i="7"/>
  <c r="C466" i="7"/>
  <c r="B466" i="7"/>
  <c r="D466" i="7"/>
  <c r="C474" i="7"/>
  <c r="K474" i="7" s="1"/>
  <c r="L474" i="7" s="1"/>
  <c r="B474" i="7"/>
  <c r="C482" i="7"/>
  <c r="B482" i="7"/>
  <c r="D482" i="7"/>
  <c r="C490" i="7"/>
  <c r="B490" i="7"/>
  <c r="C498" i="7"/>
  <c r="B498" i="7"/>
  <c r="D498" i="7"/>
  <c r="C506" i="7"/>
  <c r="O506" i="7" s="1"/>
  <c r="B506" i="7"/>
  <c r="D514" i="7"/>
  <c r="C514" i="7"/>
  <c r="B514" i="7"/>
  <c r="B522" i="7"/>
  <c r="C522" i="7"/>
  <c r="C530" i="7"/>
  <c r="B530" i="7"/>
  <c r="D530" i="7"/>
  <c r="C538" i="7"/>
  <c r="B538" i="7"/>
  <c r="C546" i="7"/>
  <c r="B546" i="7"/>
  <c r="D546" i="7"/>
  <c r="C554" i="7"/>
  <c r="B554" i="7"/>
  <c r="C562" i="7"/>
  <c r="B562" i="7"/>
  <c r="D562" i="7"/>
  <c r="C570" i="7"/>
  <c r="B570" i="7"/>
  <c r="D578" i="7"/>
  <c r="C578" i="7"/>
  <c r="B578" i="7"/>
  <c r="M476" i="7"/>
  <c r="O410" i="7"/>
  <c r="K64" i="7"/>
  <c r="L64" i="7" s="1"/>
  <c r="N205" i="7"/>
  <c r="O173" i="7"/>
  <c r="K548" i="7"/>
  <c r="L548" i="7" s="1"/>
  <c r="O420" i="7"/>
  <c r="M420" i="7" s="1"/>
  <c r="O189" i="7"/>
  <c r="N213" i="7"/>
  <c r="M312" i="7"/>
  <c r="J312" i="1" s="1"/>
  <c r="N334" i="7"/>
  <c r="O402" i="7"/>
  <c r="D419" i="7"/>
  <c r="C419" i="7"/>
  <c r="B419" i="7"/>
  <c r="B427" i="7"/>
  <c r="C427" i="7"/>
  <c r="C435" i="7"/>
  <c r="B435" i="7"/>
  <c r="D435" i="7"/>
  <c r="C443" i="7"/>
  <c r="N443" i="7" s="1"/>
  <c r="B443" i="7"/>
  <c r="D451" i="7"/>
  <c r="C451" i="7"/>
  <c r="B451" i="7"/>
  <c r="C459" i="7"/>
  <c r="B459" i="7"/>
  <c r="D467" i="7"/>
  <c r="C467" i="7"/>
  <c r="B467" i="7"/>
  <c r="C475" i="7"/>
  <c r="B475" i="7"/>
  <c r="D483" i="7"/>
  <c r="C483" i="7"/>
  <c r="B483" i="7"/>
  <c r="C491" i="7"/>
  <c r="N491" i="7" s="1"/>
  <c r="B491" i="7"/>
  <c r="O491" i="7" s="1"/>
  <c r="D499" i="7"/>
  <c r="C499" i="7"/>
  <c r="B499" i="7"/>
  <c r="B507" i="7"/>
  <c r="C507" i="7"/>
  <c r="C515" i="7"/>
  <c r="B515" i="7"/>
  <c r="D515" i="7"/>
  <c r="C523" i="7"/>
  <c r="B523" i="7"/>
  <c r="C531" i="7"/>
  <c r="B531" i="7"/>
  <c r="D531" i="7"/>
  <c r="C539" i="7"/>
  <c r="K539" i="7" s="1"/>
  <c r="L539" i="7" s="1"/>
  <c r="B539" i="7"/>
  <c r="C547" i="7"/>
  <c r="B547" i="7"/>
  <c r="D547" i="7"/>
  <c r="C555" i="7"/>
  <c r="B555" i="7"/>
  <c r="C563" i="7"/>
  <c r="B563" i="7"/>
  <c r="B571" i="7"/>
  <c r="D571" i="7"/>
  <c r="N571" i="7" s="1"/>
  <c r="C571" i="7"/>
  <c r="C579" i="7"/>
  <c r="B579" i="7"/>
  <c r="D579" i="7"/>
  <c r="N398" i="7"/>
  <c r="M543" i="7"/>
  <c r="M415" i="7"/>
  <c r="O348" i="7"/>
  <c r="N410" i="7"/>
  <c r="N108" i="7"/>
  <c r="K278" i="7"/>
  <c r="L278" i="7" s="1"/>
  <c r="N239" i="7"/>
  <c r="K431" i="7"/>
  <c r="L431" i="7" s="1"/>
  <c r="O230" i="7"/>
  <c r="M230" i="7" s="1"/>
  <c r="J230" i="1" s="1"/>
  <c r="K379" i="7"/>
  <c r="L379" i="7" s="1"/>
  <c r="B413" i="7"/>
  <c r="C413" i="7"/>
  <c r="D421" i="7"/>
  <c r="B421" i="7"/>
  <c r="O421" i="7" s="1"/>
  <c r="C421" i="7"/>
  <c r="B429" i="7"/>
  <c r="C429" i="7"/>
  <c r="D437" i="7"/>
  <c r="B437" i="7"/>
  <c r="C437" i="7"/>
  <c r="C445" i="7"/>
  <c r="B445" i="7"/>
  <c r="B453" i="7"/>
  <c r="C453" i="7"/>
  <c r="D453" i="7"/>
  <c r="B461" i="7"/>
  <c r="C461" i="7"/>
  <c r="O461" i="7" s="1"/>
  <c r="B469" i="7"/>
  <c r="C469" i="7"/>
  <c r="D469" i="7"/>
  <c r="B477" i="7"/>
  <c r="C477" i="7"/>
  <c r="D485" i="7"/>
  <c r="B485" i="7"/>
  <c r="C485" i="7"/>
  <c r="B493" i="7"/>
  <c r="O493" i="7" s="1"/>
  <c r="C493" i="7"/>
  <c r="D501" i="7"/>
  <c r="B501" i="7"/>
  <c r="C501" i="7"/>
  <c r="K501" i="7" s="1"/>
  <c r="L501" i="7" s="1"/>
  <c r="B509" i="7"/>
  <c r="C509" i="7"/>
  <c r="D517" i="7"/>
  <c r="B517" i="7"/>
  <c r="C517" i="7"/>
  <c r="C525" i="7"/>
  <c r="B525" i="7"/>
  <c r="B533" i="7"/>
  <c r="D533" i="7"/>
  <c r="C533" i="7"/>
  <c r="B541" i="7"/>
  <c r="C541" i="7"/>
  <c r="D549" i="7"/>
  <c r="B549" i="7"/>
  <c r="C549" i="7"/>
  <c r="B557" i="7"/>
  <c r="C557" i="7"/>
  <c r="B565" i="7"/>
  <c r="C565" i="7"/>
  <c r="D565" i="7"/>
  <c r="B573" i="7"/>
  <c r="C573" i="7"/>
  <c r="D581" i="7"/>
  <c r="B581" i="7"/>
  <c r="C581" i="7"/>
  <c r="O303" i="7"/>
  <c r="M303" i="7" s="1"/>
  <c r="J303" i="1" s="1"/>
  <c r="K271" i="7"/>
  <c r="L271" i="7" s="1"/>
  <c r="O213" i="7"/>
  <c r="N191" i="7"/>
  <c r="M191" i="7" s="1"/>
  <c r="J191" i="1" s="1"/>
  <c r="E11" i="7"/>
  <c r="N139" i="7"/>
  <c r="K129" i="7"/>
  <c r="L129" i="7" s="1"/>
  <c r="O147" i="7"/>
  <c r="O150" i="7"/>
  <c r="N154" i="7"/>
  <c r="K161" i="7"/>
  <c r="L161" i="7" s="1"/>
  <c r="N162" i="7"/>
  <c r="M162" i="7" s="1"/>
  <c r="J162" i="1" s="1"/>
  <c r="K165" i="7"/>
  <c r="L165" i="7" s="1"/>
  <c r="O168" i="7"/>
  <c r="N186" i="7"/>
  <c r="N194" i="7"/>
  <c r="N233" i="7"/>
  <c r="O251" i="7"/>
  <c r="O252" i="7"/>
  <c r="E21" i="7"/>
  <c r="E8" i="7"/>
  <c r="J8" i="1" s="1"/>
  <c r="B76" i="7"/>
  <c r="C69" i="7"/>
  <c r="K69" i="7" s="1"/>
  <c r="L69" i="7" s="1"/>
  <c r="B21" i="7"/>
  <c r="N21" i="7" s="1"/>
  <c r="O88" i="7"/>
  <c r="K24" i="7"/>
  <c r="L24" i="7" s="1"/>
  <c r="N164" i="7"/>
  <c r="M164" i="7" s="1"/>
  <c r="E75" i="7"/>
  <c r="J75" i="1" s="1"/>
  <c r="E30" i="7"/>
  <c r="J30" i="1" s="1"/>
  <c r="N147" i="7"/>
  <c r="N110" i="7"/>
  <c r="K207" i="7"/>
  <c r="L207" i="7" s="1"/>
  <c r="O92" i="7"/>
  <c r="N117" i="7"/>
  <c r="N234" i="7"/>
  <c r="N240" i="7"/>
  <c r="N270" i="7"/>
  <c r="N165" i="7"/>
  <c r="O136" i="7"/>
  <c r="O350" i="7"/>
  <c r="K191" i="7"/>
  <c r="L191" i="7" s="1"/>
  <c r="K347" i="7"/>
  <c r="L347" i="7" s="1"/>
  <c r="O233" i="7"/>
  <c r="N221" i="7"/>
  <c r="O6" i="7"/>
  <c r="K28" i="7"/>
  <c r="L28" i="7" s="1"/>
  <c r="N39" i="7"/>
  <c r="O234" i="7"/>
  <c r="N168" i="7"/>
  <c r="K133" i="7"/>
  <c r="L133" i="7" s="1"/>
  <c r="O222" i="7"/>
  <c r="N226" i="7"/>
  <c r="O110" i="7"/>
  <c r="O161" i="7"/>
  <c r="O179" i="7"/>
  <c r="M179" i="7" s="1"/>
  <c r="J179" i="1" s="1"/>
  <c r="K22" i="7"/>
  <c r="L22" i="7" s="1"/>
  <c r="K131" i="7"/>
  <c r="L131" i="7" s="1"/>
  <c r="O28" i="7"/>
  <c r="O221" i="7"/>
  <c r="N64" i="7"/>
  <c r="M338" i="7"/>
  <c r="J338" i="1" s="1"/>
  <c r="O125" i="7"/>
  <c r="N397" i="7"/>
  <c r="N345" i="7"/>
  <c r="M345" i="7" s="1"/>
  <c r="K252" i="7"/>
  <c r="L252" i="7" s="1"/>
  <c r="O318" i="7"/>
  <c r="K111" i="7"/>
  <c r="L111" i="7" s="1"/>
  <c r="K54" i="7"/>
  <c r="L54" i="7" s="1"/>
  <c r="O129" i="7"/>
  <c r="O29" i="7"/>
  <c r="O17" i="7"/>
  <c r="N87" i="7"/>
  <c r="N34" i="7"/>
  <c r="O378" i="7"/>
  <c r="K405" i="7"/>
  <c r="L405" i="7" s="1"/>
  <c r="K65" i="7"/>
  <c r="L65" i="7" s="1"/>
  <c r="N271" i="7"/>
  <c r="M336" i="7"/>
  <c r="J336" i="1" s="1"/>
  <c r="O399" i="7"/>
  <c r="K197" i="7"/>
  <c r="L197" i="7" s="1"/>
  <c r="N218" i="7"/>
  <c r="N175" i="7"/>
  <c r="K194" i="7"/>
  <c r="L194" i="7" s="1"/>
  <c r="N24" i="7"/>
  <c r="M24" i="7" s="1"/>
  <c r="K179" i="7"/>
  <c r="L179" i="7" s="1"/>
  <c r="K48" i="7"/>
  <c r="L48" i="7" s="1"/>
  <c r="K30" i="7"/>
  <c r="L30" i="7" s="1"/>
  <c r="O153" i="7"/>
  <c r="O186" i="7"/>
  <c r="O194" i="7"/>
  <c r="N200" i="7"/>
  <c r="K240" i="7"/>
  <c r="L240" i="7" s="1"/>
  <c r="N244" i="7"/>
  <c r="O83" i="7"/>
  <c r="O271" i="7"/>
  <c r="K213" i="7"/>
  <c r="L213" i="7" s="1"/>
  <c r="O81" i="7"/>
  <c r="K82" i="7"/>
  <c r="L82" i="7" s="1"/>
  <c r="K239" i="7"/>
  <c r="L239" i="7" s="1"/>
  <c r="N190" i="7"/>
  <c r="M190" i="7" s="1"/>
  <c r="J190" i="1" s="1"/>
  <c r="O175" i="7"/>
  <c r="N173" i="7"/>
  <c r="O72" i="7"/>
  <c r="M72" i="7" s="1"/>
  <c r="O46" i="7"/>
  <c r="N158" i="7"/>
  <c r="M158" i="7" s="1"/>
  <c r="J158" i="1" s="1"/>
  <c r="K141" i="7"/>
  <c r="L141" i="7" s="1"/>
  <c r="O247" i="7"/>
  <c r="K230" i="7"/>
  <c r="L230" i="7" s="1"/>
  <c r="N195" i="7"/>
  <c r="N201" i="7"/>
  <c r="M201" i="7" s="1"/>
  <c r="K121" i="7"/>
  <c r="L121" i="7" s="1"/>
  <c r="K172" i="7"/>
  <c r="L172" i="7" s="1"/>
  <c r="O204" i="7"/>
  <c r="M204" i="7" s="1"/>
  <c r="K218" i="7"/>
  <c r="L218" i="7" s="1"/>
  <c r="O232" i="7"/>
  <c r="E38" i="7"/>
  <c r="E9" i="7"/>
  <c r="O334" i="7"/>
  <c r="O297" i="7"/>
  <c r="K254" i="7"/>
  <c r="L254" i="7" s="1"/>
  <c r="K182" i="7"/>
  <c r="L182" i="7" s="1"/>
  <c r="K104" i="7"/>
  <c r="L104" i="7" s="1"/>
  <c r="N269" i="7"/>
  <c r="M269" i="7" s="1"/>
  <c r="J269" i="1" s="1"/>
  <c r="N305" i="7"/>
  <c r="K259" i="7"/>
  <c r="L259" i="7" s="1"/>
  <c r="N106" i="7"/>
  <c r="M106" i="7" s="1"/>
  <c r="J106" i="1" s="1"/>
  <c r="E28" i="7"/>
  <c r="K404" i="7"/>
  <c r="L404" i="7" s="1"/>
  <c r="M250" i="7"/>
  <c r="J250" i="1" s="1"/>
  <c r="K190" i="7"/>
  <c r="L190" i="7" s="1"/>
  <c r="K274" i="7"/>
  <c r="L274" i="7" s="1"/>
  <c r="E84" i="7"/>
  <c r="J84" i="1" s="1"/>
  <c r="O27" i="7"/>
  <c r="O246" i="7"/>
  <c r="K158" i="7"/>
  <c r="L158" i="7" s="1"/>
  <c r="O78" i="7"/>
  <c r="K397" i="7"/>
  <c r="L397" i="7" s="1"/>
  <c r="N285" i="7"/>
  <c r="M285" i="7" s="1"/>
  <c r="J285" i="1" s="1"/>
  <c r="N297" i="7"/>
  <c r="N189" i="7"/>
  <c r="K189" i="7"/>
  <c r="L189" i="7" s="1"/>
  <c r="O238" i="7"/>
  <c r="N238" i="7"/>
  <c r="O143" i="7"/>
  <c r="M143" i="7" s="1"/>
  <c r="J143" i="1" s="1"/>
  <c r="O380" i="7"/>
  <c r="K380" i="7"/>
  <c r="L380" i="7" s="1"/>
  <c r="O262" i="7"/>
  <c r="M262" i="7" s="1"/>
  <c r="J262" i="1" s="1"/>
  <c r="K387" i="7"/>
  <c r="L387" i="7" s="1"/>
  <c r="N387" i="7"/>
  <c r="O273" i="7"/>
  <c r="N273" i="7"/>
  <c r="O112" i="7"/>
  <c r="O142" i="7"/>
  <c r="K170" i="7"/>
  <c r="L170" i="7" s="1"/>
  <c r="N170" i="7"/>
  <c r="M170" i="7" s="1"/>
  <c r="J170" i="1" s="1"/>
  <c r="M333" i="7"/>
  <c r="J333" i="1" s="1"/>
  <c r="N37" i="7"/>
  <c r="O386" i="7"/>
  <c r="M386" i="7" s="1"/>
  <c r="J386" i="1" s="1"/>
  <c r="K386" i="7"/>
  <c r="L386" i="7" s="1"/>
  <c r="N346" i="7"/>
  <c r="N394" i="7"/>
  <c r="K394" i="7"/>
  <c r="L394" i="7" s="1"/>
  <c r="O181" i="7"/>
  <c r="O390" i="7"/>
  <c r="K142" i="7"/>
  <c r="L142" i="7" s="1"/>
  <c r="N126" i="7"/>
  <c r="M126" i="7" s="1"/>
  <c r="J126" i="1" s="1"/>
  <c r="O130" i="7"/>
  <c r="N130" i="7"/>
  <c r="O108" i="7"/>
  <c r="K72" i="7"/>
  <c r="L72" i="7" s="1"/>
  <c r="O31" i="7"/>
  <c r="M31" i="7" s="1"/>
  <c r="N44" i="7"/>
  <c r="N60" i="7"/>
  <c r="M237" i="7"/>
  <c r="J237" i="1" s="1"/>
  <c r="N157" i="7"/>
  <c r="N151" i="7"/>
  <c r="O14" i="7"/>
  <c r="O96" i="7"/>
  <c r="O71" i="7"/>
  <c r="K277" i="7"/>
  <c r="L277" i="7" s="1"/>
  <c r="O277" i="7"/>
  <c r="M277" i="7" s="1"/>
  <c r="J277" i="1" s="1"/>
  <c r="O241" i="7"/>
  <c r="N241" i="7"/>
  <c r="K363" i="7"/>
  <c r="L363" i="7" s="1"/>
  <c r="O363" i="7"/>
  <c r="M363" i="7" s="1"/>
  <c r="J363" i="1" s="1"/>
  <c r="K233" i="7"/>
  <c r="L233" i="7" s="1"/>
  <c r="N97" i="7"/>
  <c r="O64" i="7"/>
  <c r="K34" i="7"/>
  <c r="L34" i="7" s="1"/>
  <c r="K58" i="7"/>
  <c r="L58" i="7" s="1"/>
  <c r="N67" i="7"/>
  <c r="O77" i="7"/>
  <c r="K57" i="7"/>
  <c r="L57" i="7" s="1"/>
  <c r="K38" i="7"/>
  <c r="L38" i="7" s="1"/>
  <c r="O149" i="7"/>
  <c r="M149" i="7" s="1"/>
  <c r="J149" i="1" s="1"/>
  <c r="K214" i="7"/>
  <c r="L214" i="7" s="1"/>
  <c r="K229" i="7"/>
  <c r="L229" i="7" s="1"/>
  <c r="O10" i="7"/>
  <c r="N36" i="7"/>
  <c r="K36" i="7"/>
  <c r="L36" i="7" s="1"/>
  <c r="K409" i="7"/>
  <c r="L409" i="7" s="1"/>
  <c r="O409" i="7"/>
  <c r="M295" i="7"/>
  <c r="J295" i="1" s="1"/>
  <c r="K167" i="7"/>
  <c r="L167" i="7" s="1"/>
  <c r="O193" i="7"/>
  <c r="M193" i="7" s="1"/>
  <c r="O217" i="7"/>
  <c r="O4" i="7"/>
  <c r="N12" i="7"/>
  <c r="O127" i="7"/>
  <c r="N146" i="7"/>
  <c r="M146" i="7" s="1"/>
  <c r="J146" i="1" s="1"/>
  <c r="O152" i="7"/>
  <c r="K27" i="7"/>
  <c r="L27" i="7" s="1"/>
  <c r="N92" i="7"/>
  <c r="O397" i="7"/>
  <c r="N350" i="7"/>
  <c r="M350" i="7" s="1"/>
  <c r="J350" i="1" s="1"/>
  <c r="N253" i="7"/>
  <c r="M253" i="7" s="1"/>
  <c r="N330" i="7"/>
  <c r="N314" i="7"/>
  <c r="M314" i="7" s="1"/>
  <c r="J314" i="1" s="1"/>
  <c r="O118" i="7"/>
  <c r="K109" i="7"/>
  <c r="L109" i="7" s="1"/>
  <c r="N406" i="7"/>
  <c r="N88" i="7"/>
  <c r="N120" i="7"/>
  <c r="M120" i="7" s="1"/>
  <c r="J120" i="1" s="1"/>
  <c r="N132" i="7"/>
  <c r="O102" i="7"/>
  <c r="M102" i="7" s="1"/>
  <c r="K75" i="7"/>
  <c r="L75" i="7" s="1"/>
  <c r="O302" i="7"/>
  <c r="M302" i="7" s="1"/>
  <c r="J302" i="1" s="1"/>
  <c r="O335" i="7"/>
  <c r="M335" i="7" s="1"/>
  <c r="J335" i="1" s="1"/>
  <c r="O286" i="7"/>
  <c r="M286" i="7" s="1"/>
  <c r="J286" i="1" s="1"/>
  <c r="K402" i="7"/>
  <c r="L402" i="7" s="1"/>
  <c r="N351" i="7"/>
  <c r="M351" i="7" s="1"/>
  <c r="J351" i="1" s="1"/>
  <c r="N14" i="7"/>
  <c r="M376" i="7"/>
  <c r="J376" i="1" s="1"/>
  <c r="K186" i="7"/>
  <c r="L186" i="7" s="1"/>
  <c r="K232" i="7"/>
  <c r="L232" i="7" s="1"/>
  <c r="O187" i="7"/>
  <c r="M187" i="7" s="1"/>
  <c r="J187" i="1" s="1"/>
  <c r="N105" i="7"/>
  <c r="M105" i="7" s="1"/>
  <c r="J105" i="1" s="1"/>
  <c r="N203" i="7"/>
  <c r="N210" i="7"/>
  <c r="M210" i="7" s="1"/>
  <c r="J210" i="1" s="1"/>
  <c r="K223" i="7"/>
  <c r="L223" i="7" s="1"/>
  <c r="O243" i="7"/>
  <c r="M243" i="7" s="1"/>
  <c r="J243" i="1" s="1"/>
  <c r="K282" i="7"/>
  <c r="L282" i="7" s="1"/>
  <c r="C52" i="7"/>
  <c r="K52" i="7" s="1"/>
  <c r="L52" i="7" s="1"/>
  <c r="B41" i="7"/>
  <c r="E5" i="7"/>
  <c r="E22" i="7"/>
  <c r="J22" i="1" s="1"/>
  <c r="O223" i="7"/>
  <c r="M223" i="7" s="1"/>
  <c r="J223" i="1" s="1"/>
  <c r="K26" i="7"/>
  <c r="L26" i="7" s="1"/>
  <c r="O107" i="7"/>
  <c r="O114" i="7"/>
  <c r="K115" i="7"/>
  <c r="L115" i="7" s="1"/>
  <c r="K123" i="7"/>
  <c r="L123" i="7" s="1"/>
  <c r="K136" i="7"/>
  <c r="L136" i="7" s="1"/>
  <c r="O137" i="7"/>
  <c r="K138" i="7"/>
  <c r="L138" i="7" s="1"/>
  <c r="O144" i="7"/>
  <c r="K154" i="7"/>
  <c r="L154" i="7" s="1"/>
  <c r="N163" i="7"/>
  <c r="K176" i="7"/>
  <c r="L176" i="7" s="1"/>
  <c r="K200" i="7"/>
  <c r="L200" i="7" s="1"/>
  <c r="N208" i="7"/>
  <c r="C85" i="7"/>
  <c r="B19" i="7"/>
  <c r="E76" i="7"/>
  <c r="N65" i="7"/>
  <c r="O84" i="7"/>
  <c r="O39" i="7"/>
  <c r="N404" i="7"/>
  <c r="M404" i="7" s="1"/>
  <c r="J404" i="1" s="1"/>
  <c r="K285" i="7"/>
  <c r="L285" i="7" s="1"/>
  <c r="N298" i="7"/>
  <c r="K210" i="7"/>
  <c r="L210" i="7" s="1"/>
  <c r="K204" i="7"/>
  <c r="L204" i="7" s="1"/>
  <c r="K341" i="7"/>
  <c r="L341" i="7" s="1"/>
  <c r="K251" i="7"/>
  <c r="L251" i="7" s="1"/>
  <c r="K211" i="7"/>
  <c r="L211" i="7" s="1"/>
  <c r="E57" i="7"/>
  <c r="B42" i="7"/>
  <c r="N42" i="7" s="1"/>
  <c r="E98" i="7"/>
  <c r="J98" i="1" s="1"/>
  <c r="E4" i="7"/>
  <c r="K113" i="7"/>
  <c r="L113" i="7" s="1"/>
  <c r="N121" i="7"/>
  <c r="M121" i="7" s="1"/>
  <c r="N128" i="7"/>
  <c r="M128" i="7" s="1"/>
  <c r="J128" i="1" s="1"/>
  <c r="K311" i="7"/>
  <c r="L311" i="7" s="1"/>
  <c r="O325" i="7"/>
  <c r="E12" i="7"/>
  <c r="E72" i="7"/>
  <c r="J72" i="1" s="1"/>
  <c r="E78" i="7"/>
  <c r="K226" i="7"/>
  <c r="L226" i="7" s="1"/>
  <c r="K244" i="7"/>
  <c r="L244" i="7" s="1"/>
  <c r="K250" i="7"/>
  <c r="L250" i="7" s="1"/>
  <c r="K258" i="7"/>
  <c r="L258" i="7" s="1"/>
  <c r="K152" i="7"/>
  <c r="L152" i="7" s="1"/>
  <c r="N160" i="7"/>
  <c r="O178" i="7"/>
  <c r="O184" i="7"/>
  <c r="E49" i="7"/>
  <c r="E55" i="7"/>
  <c r="E79" i="7"/>
  <c r="N38" i="7"/>
  <c r="K143" i="7"/>
  <c r="L143" i="7" s="1"/>
  <c r="N385" i="7"/>
  <c r="K345" i="7"/>
  <c r="L345" i="7" s="1"/>
  <c r="K181" i="7"/>
  <c r="L181" i="7" s="1"/>
  <c r="O87" i="7"/>
  <c r="N378" i="7"/>
  <c r="K157" i="7"/>
  <c r="L157" i="7" s="1"/>
  <c r="N183" i="7"/>
  <c r="M183" i="7" s="1"/>
  <c r="J183" i="1" s="1"/>
  <c r="O261" i="7"/>
  <c r="K302" i="7"/>
  <c r="L302" i="7" s="1"/>
  <c r="K118" i="7"/>
  <c r="L118" i="7" s="1"/>
  <c r="N222" i="7"/>
  <c r="O145" i="7"/>
  <c r="K137" i="7"/>
  <c r="L137" i="7" s="1"/>
  <c r="N180" i="7"/>
  <c r="N216" i="7"/>
  <c r="O216" i="7"/>
  <c r="O248" i="7"/>
  <c r="K248" i="7"/>
  <c r="L248" i="7" s="1"/>
  <c r="N248" i="7"/>
  <c r="O256" i="7"/>
  <c r="M256" i="7" s="1"/>
  <c r="J256" i="1" s="1"/>
  <c r="K256" i="7"/>
  <c r="L256" i="7" s="1"/>
  <c r="N257" i="7"/>
  <c r="O257" i="7"/>
  <c r="K92" i="7"/>
  <c r="L92" i="7" s="1"/>
  <c r="K96" i="7"/>
  <c r="L96" i="7" s="1"/>
  <c r="O182" i="7"/>
  <c r="N133" i="7"/>
  <c r="K125" i="7"/>
  <c r="L125" i="7" s="1"/>
  <c r="O154" i="7"/>
  <c r="M368" i="7"/>
  <c r="J368" i="1" s="1"/>
  <c r="O160" i="7"/>
  <c r="K144" i="7"/>
  <c r="L144" i="7" s="1"/>
  <c r="N403" i="7"/>
  <c r="O403" i="7"/>
  <c r="N355" i="7"/>
  <c r="O355" i="7"/>
  <c r="K355" i="7"/>
  <c r="L355" i="7" s="1"/>
  <c r="O119" i="7"/>
  <c r="N119" i="7"/>
  <c r="K128" i="7"/>
  <c r="L128" i="7" s="1"/>
  <c r="K130" i="7"/>
  <c r="L130" i="7" s="1"/>
  <c r="O65" i="7"/>
  <c r="N125" i="7"/>
  <c r="N118" i="7"/>
  <c r="O101" i="7"/>
  <c r="O109" i="7"/>
  <c r="N197" i="7"/>
  <c r="O133" i="7"/>
  <c r="K122" i="7"/>
  <c r="L122" i="7" s="1"/>
  <c r="K106" i="7"/>
  <c r="L106" i="7" s="1"/>
  <c r="K178" i="7"/>
  <c r="L178" i="7" s="1"/>
  <c r="O155" i="7"/>
  <c r="N26" i="7"/>
  <c r="M26" i="7" s="1"/>
  <c r="N142" i="7"/>
  <c r="K39" i="7"/>
  <c r="L39" i="7" s="1"/>
  <c r="N57" i="7"/>
  <c r="K6" i="7"/>
  <c r="L6" i="7" s="1"/>
  <c r="N109" i="7"/>
  <c r="O197" i="7"/>
  <c r="K222" i="7"/>
  <c r="L222" i="7" s="1"/>
  <c r="N399" i="7"/>
  <c r="N178" i="7"/>
  <c r="O48" i="7"/>
  <c r="N8" i="7"/>
  <c r="M8" i="7" s="1"/>
  <c r="K8" i="7"/>
  <c r="L8" i="7" s="1"/>
  <c r="O32" i="7"/>
  <c r="N32" i="7"/>
  <c r="K32" i="7"/>
  <c r="L32" i="7" s="1"/>
  <c r="M384" i="7"/>
  <c r="J384" i="1" s="1"/>
  <c r="O57" i="7"/>
  <c r="O97" i="7"/>
  <c r="N6" i="7"/>
  <c r="K298" i="7"/>
  <c r="L298" i="7" s="1"/>
  <c r="K245" i="7"/>
  <c r="L245" i="7" s="1"/>
  <c r="K47" i="7"/>
  <c r="L47" i="7" s="1"/>
  <c r="N66" i="7"/>
  <c r="N182" i="7"/>
  <c r="N141" i="7"/>
  <c r="N71" i="7"/>
  <c r="K31" i="7"/>
  <c r="L31" i="7" s="1"/>
  <c r="N94" i="7"/>
  <c r="O180" i="7"/>
  <c r="O138" i="7"/>
  <c r="O206" i="7"/>
  <c r="O387" i="7"/>
  <c r="O9" i="7"/>
  <c r="O22" i="7"/>
  <c r="M22" i="7" s="1"/>
  <c r="K381" i="7"/>
  <c r="L381" i="7" s="1"/>
  <c r="N381" i="7"/>
  <c r="O365" i="7"/>
  <c r="N365" i="7"/>
  <c r="K331" i="7"/>
  <c r="L331" i="7" s="1"/>
  <c r="O331" i="7"/>
  <c r="N181" i="7"/>
  <c r="K37" i="7"/>
  <c r="L37" i="7" s="1"/>
  <c r="K98" i="7"/>
  <c r="L98" i="7" s="1"/>
  <c r="O141" i="7"/>
  <c r="K399" i="7"/>
  <c r="L399" i="7" s="1"/>
  <c r="O157" i="7"/>
  <c r="K346" i="7"/>
  <c r="L346" i="7" s="1"/>
  <c r="K7" i="7"/>
  <c r="L7" i="7" s="1"/>
  <c r="N7" i="7"/>
  <c r="M7" i="7" s="1"/>
  <c r="K216" i="7"/>
  <c r="L216" i="7" s="1"/>
  <c r="N217" i="7"/>
  <c r="K224" i="7"/>
  <c r="L224" i="7" s="1"/>
  <c r="K295" i="7"/>
  <c r="L295" i="7" s="1"/>
  <c r="O37" i="7"/>
  <c r="N4" i="7"/>
  <c r="O346" i="7"/>
  <c r="N261" i="7"/>
  <c r="K84" i="7"/>
  <c r="L84" i="7" s="1"/>
  <c r="N144" i="7"/>
  <c r="N56" i="7"/>
  <c r="K155" i="7"/>
  <c r="L155" i="7" s="1"/>
  <c r="N159" i="7"/>
  <c r="M159" i="7" s="1"/>
  <c r="J159" i="1" s="1"/>
  <c r="K159" i="7"/>
  <c r="L159" i="7" s="1"/>
  <c r="N283" i="7"/>
  <c r="M361" i="7"/>
  <c r="J361" i="1" s="1"/>
  <c r="N140" i="7"/>
  <c r="M140" i="7" s="1"/>
  <c r="J140" i="1" s="1"/>
  <c r="K146" i="7"/>
  <c r="L146" i="7" s="1"/>
  <c r="K74" i="7"/>
  <c r="L74" i="7" s="1"/>
  <c r="O169" i="7"/>
  <c r="K281" i="7"/>
  <c r="L281" i="7" s="1"/>
  <c r="O309" i="7"/>
  <c r="M309" i="7" s="1"/>
  <c r="J309" i="1" s="1"/>
  <c r="N311" i="7"/>
  <c r="M311" i="7" s="1"/>
  <c r="J311" i="1" s="1"/>
  <c r="N325" i="7"/>
  <c r="K12" i="7"/>
  <c r="L12" i="7" s="1"/>
  <c r="K147" i="7"/>
  <c r="L147" i="7" s="1"/>
  <c r="K168" i="7"/>
  <c r="L168" i="7" s="1"/>
  <c r="K220" i="7"/>
  <c r="L220" i="7" s="1"/>
  <c r="B196" i="7"/>
  <c r="D196" i="7"/>
  <c r="B276" i="7"/>
  <c r="D276" i="7"/>
  <c r="B388" i="7"/>
  <c r="C388" i="7"/>
  <c r="N152" i="7"/>
  <c r="K160" i="7"/>
  <c r="L160" i="7" s="1"/>
  <c r="K199" i="7"/>
  <c r="L199" i="7" s="1"/>
  <c r="K273" i="7"/>
  <c r="L273" i="7" s="1"/>
  <c r="E26" i="7"/>
  <c r="E52" i="7"/>
  <c r="E59" i="7"/>
  <c r="E65" i="7"/>
  <c r="E103" i="7"/>
  <c r="N375" i="7"/>
  <c r="M375" i="7" s="1"/>
  <c r="J375" i="1" s="1"/>
  <c r="D85" i="7"/>
  <c r="E46" i="7"/>
  <c r="E31" i="7"/>
  <c r="J31" i="1" s="1"/>
  <c r="E67" i="7"/>
  <c r="E41" i="7"/>
  <c r="E10" i="7"/>
  <c r="E85" i="7"/>
  <c r="O373" i="7"/>
  <c r="M373" i="7" s="1"/>
  <c r="J373" i="1" s="1"/>
  <c r="K327" i="7"/>
  <c r="L327" i="7" s="1"/>
  <c r="N401" i="7"/>
  <c r="B91" i="7"/>
  <c r="C18" i="7"/>
  <c r="E69" i="7"/>
  <c r="B61" i="7"/>
  <c r="C41" i="7"/>
  <c r="E39" i="7"/>
  <c r="E7" i="7"/>
  <c r="J7" i="1" s="1"/>
  <c r="E42" i="7"/>
  <c r="E68" i="7"/>
  <c r="E94" i="7"/>
  <c r="K265" i="7"/>
  <c r="L265" i="7" s="1"/>
  <c r="K266" i="7"/>
  <c r="L266" i="7" s="1"/>
  <c r="O279" i="7"/>
  <c r="M279" i="7" s="1"/>
  <c r="K280" i="7"/>
  <c r="L280" i="7" s="1"/>
  <c r="O284" i="7"/>
  <c r="M284" i="7" s="1"/>
  <c r="J284" i="1" s="1"/>
  <c r="O288" i="7"/>
  <c r="M288" i="7" s="1"/>
  <c r="J288" i="1" s="1"/>
  <c r="O304" i="7"/>
  <c r="M304" i="7" s="1"/>
  <c r="J304" i="1" s="1"/>
  <c r="O320" i="7"/>
  <c r="M320" i="7" s="1"/>
  <c r="J320" i="1" s="1"/>
  <c r="N343" i="7"/>
  <c r="M343" i="7" s="1"/>
  <c r="K344" i="7"/>
  <c r="L344" i="7" s="1"/>
  <c r="O352" i="7"/>
  <c r="M352" i="7" s="1"/>
  <c r="J352" i="1" s="1"/>
  <c r="K358" i="7"/>
  <c r="L358" i="7" s="1"/>
  <c r="E36" i="7"/>
  <c r="J36" i="1" s="1"/>
  <c r="E93" i="7"/>
  <c r="E54" i="7"/>
  <c r="E18" i="7"/>
  <c r="E29" i="7"/>
  <c r="E63" i="7"/>
  <c r="J63" i="1" s="1"/>
  <c r="E101" i="7"/>
  <c r="O341" i="7"/>
  <c r="M341" i="7" s="1"/>
  <c r="J341" i="1" s="1"/>
  <c r="E77" i="7"/>
  <c r="E19" i="7"/>
  <c r="M2003" i="7"/>
  <c r="M1979" i="7"/>
  <c r="N1991" i="7"/>
  <c r="O1991" i="7"/>
  <c r="N100" i="7"/>
  <c r="K100" i="7"/>
  <c r="L100" i="7" s="1"/>
  <c r="K845" i="7"/>
  <c r="L845" i="7" s="1"/>
  <c r="O845" i="7"/>
  <c r="M1734" i="7"/>
  <c r="M1596" i="7"/>
  <c r="M211" i="7"/>
  <c r="J211" i="1" s="1"/>
  <c r="M1517" i="7"/>
  <c r="O1946" i="7"/>
  <c r="M1587" i="7"/>
  <c r="K1929" i="7"/>
  <c r="L1929" i="7" s="1"/>
  <c r="O58" i="7"/>
  <c r="M463" i="7"/>
  <c r="O1984" i="7"/>
  <c r="M1984" i="7" s="1"/>
  <c r="M906" i="7"/>
  <c r="N45" i="7"/>
  <c r="O1688" i="7"/>
  <c r="M1688" i="7" s="1"/>
  <c r="M1325" i="7"/>
  <c r="K71" i="7"/>
  <c r="L71" i="7" s="1"/>
  <c r="M214" i="7"/>
  <c r="J214" i="1" s="1"/>
  <c r="N98" i="7"/>
  <c r="N1928" i="7"/>
  <c r="K1928" i="7"/>
  <c r="L1928" i="7" s="1"/>
  <c r="O1928" i="7"/>
  <c r="K1943" i="7"/>
  <c r="L1943" i="7" s="1"/>
  <c r="N1943" i="7"/>
  <c r="O95" i="7"/>
  <c r="K95" i="7"/>
  <c r="L95" i="7" s="1"/>
  <c r="O1856" i="7"/>
  <c r="N1856" i="7"/>
  <c r="K1856" i="7"/>
  <c r="L1856" i="7" s="1"/>
  <c r="K1990" i="7"/>
  <c r="L1990" i="7" s="1"/>
  <c r="N1823" i="7"/>
  <c r="N1705" i="7"/>
  <c r="O1705" i="7"/>
  <c r="K1785" i="7"/>
  <c r="L1785" i="7" s="1"/>
  <c r="K1603" i="7"/>
  <c r="L1603" i="7" s="1"/>
  <c r="N1257" i="7"/>
  <c r="O1435" i="7"/>
  <c r="O47" i="7"/>
  <c r="N58" i="7"/>
  <c r="M1785" i="7"/>
  <c r="K908" i="7"/>
  <c r="L908" i="7" s="1"/>
  <c r="K1805" i="7"/>
  <c r="L1805" i="7" s="1"/>
  <c r="K77" i="7"/>
  <c r="L77" i="7" s="1"/>
  <c r="N77" i="7"/>
  <c r="K1743" i="7"/>
  <c r="L1743" i="7" s="1"/>
  <c r="O1743" i="7"/>
  <c r="M1743" i="7" s="1"/>
  <c r="K1687" i="7"/>
  <c r="L1687" i="7" s="1"/>
  <c r="N1687" i="7"/>
  <c r="K1614" i="7"/>
  <c r="L1614" i="7" s="1"/>
  <c r="M1614" i="7"/>
  <c r="K479" i="7"/>
  <c r="L479" i="7" s="1"/>
  <c r="N479" i="7"/>
  <c r="M479" i="7" s="1"/>
  <c r="M1307" i="7"/>
  <c r="O908" i="7"/>
  <c r="M908" i="7" s="1"/>
  <c r="M1414" i="7"/>
  <c r="M794" i="7"/>
  <c r="O100" i="7"/>
  <c r="M781" i="7"/>
  <c r="K89" i="7"/>
  <c r="L89" i="7" s="1"/>
  <c r="O79" i="7"/>
  <c r="K79" i="7"/>
  <c r="L79" i="7" s="1"/>
  <c r="N79" i="7"/>
  <c r="N1992" i="7"/>
  <c r="M1992" i="7" s="1"/>
  <c r="K1992" i="7"/>
  <c r="L1992" i="7" s="1"/>
  <c r="M1995" i="7"/>
  <c r="K1927" i="7"/>
  <c r="L1927" i="7" s="1"/>
  <c r="O38" i="7"/>
  <c r="K932" i="7"/>
  <c r="L932" i="7" s="1"/>
  <c r="O932" i="7"/>
  <c r="M1426" i="7"/>
  <c r="N1807" i="7"/>
  <c r="M215" i="7"/>
  <c r="M1187" i="7"/>
  <c r="N47" i="7"/>
  <c r="K66" i="7"/>
  <c r="L66" i="7" s="1"/>
  <c r="K1837" i="7"/>
  <c r="L1837" i="7" s="1"/>
  <c r="K1899" i="7"/>
  <c r="L1899" i="7" s="1"/>
  <c r="M1139" i="7"/>
  <c r="N43" i="7"/>
  <c r="O43" i="7"/>
  <c r="M588" i="7"/>
  <c r="M447" i="7"/>
  <c r="M1454" i="7"/>
  <c r="N389" i="7"/>
  <c r="K389" i="7"/>
  <c r="L389" i="7" s="1"/>
  <c r="O389" i="7"/>
  <c r="N740" i="7"/>
  <c r="O740" i="7"/>
  <c r="K740" i="7"/>
  <c r="L740" i="7" s="1"/>
  <c r="O1807" i="7"/>
  <c r="K1991" i="7"/>
  <c r="L1991" i="7" s="1"/>
  <c r="M444" i="7"/>
  <c r="O1723" i="7"/>
  <c r="M1723" i="7" s="1"/>
  <c r="M825" i="7"/>
  <c r="M765" i="7"/>
  <c r="K44" i="7"/>
  <c r="L44" i="7" s="1"/>
  <c r="N78" i="7"/>
  <c r="M930" i="7"/>
  <c r="O1899" i="7"/>
  <c r="M1899" i="7" s="1"/>
  <c r="K87" i="7"/>
  <c r="L87" i="7" s="1"/>
  <c r="M1589" i="7"/>
  <c r="M1398" i="7"/>
  <c r="M705" i="7"/>
  <c r="N1885" i="7"/>
  <c r="M1885" i="7" s="1"/>
  <c r="O1701" i="7"/>
  <c r="K1701" i="7"/>
  <c r="L1701" i="7" s="1"/>
  <c r="O674" i="7"/>
  <c r="N674" i="7"/>
  <c r="K582" i="7"/>
  <c r="L582" i="7" s="1"/>
  <c r="N582" i="7"/>
  <c r="N1753" i="7"/>
  <c r="O1753" i="7"/>
  <c r="N1864" i="7"/>
  <c r="K1864" i="7"/>
  <c r="L1864" i="7" s="1"/>
  <c r="O1864" i="7"/>
  <c r="N1265" i="7"/>
  <c r="K1265" i="7"/>
  <c r="L1265" i="7" s="1"/>
  <c r="M1611" i="7"/>
  <c r="M1483" i="7"/>
  <c r="N1755" i="7"/>
  <c r="M1755" i="7" s="1"/>
  <c r="M1349" i="7"/>
  <c r="O60" i="7"/>
  <c r="M810" i="7"/>
  <c r="O67" i="7"/>
  <c r="O89" i="7"/>
  <c r="M1023" i="7"/>
  <c r="O1687" i="7"/>
  <c r="M978" i="7"/>
  <c r="M1507" i="7"/>
  <c r="M1539" i="7"/>
  <c r="M1064" i="7"/>
  <c r="M1321" i="7"/>
  <c r="M1771" i="7"/>
  <c r="N1701" i="7"/>
  <c r="O34" i="7"/>
  <c r="M1680" i="7"/>
  <c r="K1976" i="7"/>
  <c r="L1976" i="7" s="1"/>
  <c r="M954" i="7"/>
  <c r="O342" i="7"/>
  <c r="M342" i="7" s="1"/>
  <c r="J342" i="1" s="1"/>
  <c r="N1990" i="7"/>
  <c r="M1990" i="7" s="1"/>
  <c r="M1880" i="7"/>
  <c r="K1918" i="7"/>
  <c r="L1918" i="7" s="1"/>
  <c r="K1711" i="7"/>
  <c r="L1711" i="7" s="1"/>
  <c r="N1711" i="7"/>
  <c r="O1711" i="7"/>
  <c r="N1888" i="7"/>
  <c r="M1888" i="7" s="1"/>
  <c r="O1888" i="7"/>
  <c r="N1803" i="7"/>
  <c r="M1803" i="7" s="1"/>
  <c r="O1938" i="7"/>
  <c r="M1938" i="7" s="1"/>
  <c r="O1805" i="7"/>
  <c r="N1678" i="7"/>
  <c r="K1678" i="7"/>
  <c r="L1678" i="7" s="1"/>
  <c r="O1678" i="7"/>
  <c r="O1237" i="7"/>
  <c r="M1237" i="7" s="1"/>
  <c r="K1237" i="7"/>
  <c r="L1237" i="7" s="1"/>
  <c r="M834" i="7"/>
  <c r="K1381" i="7"/>
  <c r="L1381" i="7" s="1"/>
  <c r="O1381" i="7"/>
  <c r="M1381" i="7" s="1"/>
  <c r="M1837" i="7"/>
  <c r="M1545" i="7"/>
  <c r="K1915" i="7"/>
  <c r="L1915" i="7" s="1"/>
  <c r="O1915" i="7"/>
  <c r="M1915" i="7" s="1"/>
  <c r="O1021" i="7"/>
  <c r="N1021" i="7"/>
  <c r="M1313" i="7"/>
  <c r="M1550" i="7"/>
  <c r="N845" i="7"/>
  <c r="M845" i="7" s="1"/>
  <c r="K1995" i="7"/>
  <c r="L1995" i="7" s="1"/>
  <c r="M1123" i="7"/>
  <c r="M1549" i="7"/>
  <c r="N1976" i="7"/>
  <c r="N1931" i="7"/>
  <c r="O1931" i="7"/>
  <c r="N1981" i="7"/>
  <c r="K1981" i="7"/>
  <c r="L1981" i="7" s="1"/>
  <c r="O1981" i="7"/>
  <c r="N1909" i="7"/>
  <c r="K1909" i="7"/>
  <c r="L1909" i="7" s="1"/>
  <c r="O1909" i="7"/>
  <c r="K2001" i="7"/>
  <c r="L2001" i="7" s="1"/>
  <c r="O2001" i="7"/>
  <c r="M1923" i="7"/>
  <c r="M1603" i="7"/>
  <c r="K1553" i="7"/>
  <c r="L1553" i="7" s="1"/>
  <c r="O1553" i="7"/>
  <c r="M1553" i="7" s="1"/>
  <c r="K1124" i="7"/>
  <c r="L1124" i="7" s="1"/>
  <c r="O1124" i="7"/>
  <c r="M1124" i="7" s="1"/>
  <c r="M1140" i="7"/>
  <c r="M1547" i="7"/>
  <c r="M508" i="7"/>
  <c r="N1393" i="7"/>
  <c r="M1393" i="7" s="1"/>
  <c r="O1905" i="7"/>
  <c r="M1363" i="7"/>
  <c r="M1457" i="7"/>
  <c r="M1411" i="7"/>
  <c r="K1709" i="7"/>
  <c r="L1709" i="7" s="1"/>
  <c r="M1787" i="7"/>
  <c r="M1285" i="7"/>
  <c r="M1195" i="7"/>
  <c r="N1435" i="7"/>
  <c r="K1634" i="7"/>
  <c r="L1634" i="7" s="1"/>
  <c r="N96" i="7"/>
  <c r="O33" i="7"/>
  <c r="M1389" i="7"/>
  <c r="M774" i="7"/>
  <c r="M914" i="7"/>
  <c r="K1465" i="7"/>
  <c r="L1465" i="7" s="1"/>
  <c r="K1657" i="7"/>
  <c r="L1657" i="7" s="1"/>
  <c r="M1913" i="7"/>
  <c r="M1200" i="7"/>
  <c r="M1461" i="7"/>
  <c r="O1399" i="7"/>
  <c r="N1353" i="7"/>
  <c r="M1353" i="7" s="1"/>
  <c r="M1144" i="7"/>
  <c r="M1060" i="7"/>
  <c r="M1122" i="7"/>
  <c r="K205" i="7"/>
  <c r="L205" i="7" s="1"/>
  <c r="N963" i="7"/>
  <c r="K963" i="7"/>
  <c r="L963" i="7" s="1"/>
  <c r="O963" i="7"/>
  <c r="M934" i="7"/>
  <c r="M830" i="7"/>
  <c r="O1988" i="7"/>
  <c r="N1988" i="7"/>
  <c r="K1988" i="7"/>
  <c r="L1988" i="7" s="1"/>
  <c r="O1974" i="7"/>
  <c r="M1974" i="7" s="1"/>
  <c r="K1974" i="7"/>
  <c r="L1974" i="7" s="1"/>
  <c r="N1590" i="7"/>
  <c r="K1590" i="7"/>
  <c r="L1590" i="7" s="1"/>
  <c r="O1590" i="7"/>
  <c r="K1554" i="7"/>
  <c r="L1554" i="7" s="1"/>
  <c r="O1554" i="7"/>
  <c r="N1554" i="7"/>
  <c r="K1707" i="7"/>
  <c r="L1707" i="7" s="1"/>
  <c r="K778" i="7"/>
  <c r="L778" i="7" s="1"/>
  <c r="M806" i="7"/>
  <c r="O758" i="7"/>
  <c r="M758" i="7" s="1"/>
  <c r="O1337" i="7"/>
  <c r="M1337" i="7" s="1"/>
  <c r="O874" i="7"/>
  <c r="N1147" i="7"/>
  <c r="M1147" i="7" s="1"/>
  <c r="O1265" i="7"/>
  <c r="N524" i="7"/>
  <c r="M524" i="7" s="1"/>
  <c r="M1474" i="7"/>
  <c r="M596" i="7"/>
  <c r="M901" i="7"/>
  <c r="M1305" i="7"/>
  <c r="M1581" i="7"/>
  <c r="K1393" i="7"/>
  <c r="L1393" i="7" s="1"/>
  <c r="K1905" i="7"/>
  <c r="L1905" i="7" s="1"/>
  <c r="N73" i="7"/>
  <c r="M1989" i="7"/>
  <c r="O1695" i="7"/>
  <c r="M1695" i="7" s="1"/>
  <c r="M676" i="7"/>
  <c r="O1523" i="7"/>
  <c r="K1727" i="7"/>
  <c r="L1727" i="7" s="1"/>
  <c r="O829" i="7"/>
  <c r="M829" i="7" s="1"/>
  <c r="K1435" i="7"/>
  <c r="L1435" i="7" s="1"/>
  <c r="N868" i="7"/>
  <c r="M868" i="7" s="1"/>
  <c r="O1821" i="7"/>
  <c r="M1821" i="7" s="1"/>
  <c r="M1877" i="7"/>
  <c r="K1721" i="7"/>
  <c r="L1721" i="7" s="1"/>
  <c r="M1853" i="7"/>
  <c r="O1563" i="7"/>
  <c r="M1563" i="7" s="1"/>
  <c r="N1004" i="7"/>
  <c r="M1004" i="7" s="1"/>
  <c r="K1249" i="7"/>
  <c r="L1249" i="7" s="1"/>
  <c r="M1186" i="7"/>
  <c r="N962" i="7"/>
  <c r="N698" i="7"/>
  <c r="O660" i="7"/>
  <c r="M660" i="7" s="1"/>
  <c r="O396" i="7"/>
  <c r="M798" i="7"/>
  <c r="O1796" i="7"/>
  <c r="M1796" i="7" s="1"/>
  <c r="K1796" i="7"/>
  <c r="L1796" i="7" s="1"/>
  <c r="K1784" i="7"/>
  <c r="L1784" i="7" s="1"/>
  <c r="O1784" i="7"/>
  <c r="N1784" i="7"/>
  <c r="M602" i="7"/>
  <c r="N82" i="7"/>
  <c r="M1917" i="7"/>
  <c r="O1443" i="7"/>
  <c r="M1443" i="7" s="1"/>
  <c r="K1538" i="7"/>
  <c r="L1538" i="7" s="1"/>
  <c r="N198" i="7"/>
  <c r="O265" i="7"/>
  <c r="K1718" i="7"/>
  <c r="L1718" i="7" s="1"/>
  <c r="O1684" i="7"/>
  <c r="N1684" i="7"/>
  <c r="K1684" i="7"/>
  <c r="L1684" i="7" s="1"/>
  <c r="O1666" i="7"/>
  <c r="N1666" i="7"/>
  <c r="K1666" i="7"/>
  <c r="L1666" i="7" s="1"/>
  <c r="N1616" i="7"/>
  <c r="M1616" i="7" s="1"/>
  <c r="K1616" i="7"/>
  <c r="L1616" i="7" s="1"/>
  <c r="N1346" i="7"/>
  <c r="K1330" i="7"/>
  <c r="L1330" i="7" s="1"/>
  <c r="O1330" i="7"/>
  <c r="O1298" i="7"/>
  <c r="K1298" i="7"/>
  <c r="L1298" i="7" s="1"/>
  <c r="M1298" i="7"/>
  <c r="K1282" i="7"/>
  <c r="L1282" i="7" s="1"/>
  <c r="O1282" i="7"/>
  <c r="N1282" i="7"/>
  <c r="O991" i="7"/>
  <c r="M991" i="7" s="1"/>
  <c r="K991" i="7"/>
  <c r="L991" i="7" s="1"/>
  <c r="K977" i="7"/>
  <c r="L977" i="7" s="1"/>
  <c r="N977" i="7"/>
  <c r="M977" i="7" s="1"/>
  <c r="N1769" i="7"/>
  <c r="M1769" i="7" s="1"/>
  <c r="K1188" i="7"/>
  <c r="L1188" i="7" s="1"/>
  <c r="M1387" i="7"/>
  <c r="O492" i="7"/>
  <c r="M492" i="7" s="1"/>
  <c r="M720" i="7"/>
  <c r="K314" i="7"/>
  <c r="L314" i="7" s="1"/>
  <c r="O117" i="7"/>
  <c r="M651" i="7"/>
  <c r="N1362" i="7"/>
  <c r="M1362" i="7" s="1"/>
  <c r="N344" i="7"/>
  <c r="M344" i="7" s="1"/>
  <c r="M1726" i="7"/>
  <c r="N1286" i="7"/>
  <c r="M1286" i="7" s="1"/>
  <c r="O1316" i="7"/>
  <c r="N1316" i="7"/>
  <c r="M1316" i="7" s="1"/>
  <c r="N1300" i="7"/>
  <c r="O1300" i="7"/>
  <c r="N1256" i="7"/>
  <c r="M1256" i="7" s="1"/>
  <c r="K1256" i="7"/>
  <c r="L1256" i="7" s="1"/>
  <c r="O1228" i="7"/>
  <c r="N1228" i="7"/>
  <c r="K1228" i="7"/>
  <c r="L1228" i="7" s="1"/>
  <c r="O1212" i="7"/>
  <c r="K1212" i="7"/>
  <c r="L1212" i="7" s="1"/>
  <c r="N1212" i="7"/>
  <c r="M290" i="7"/>
  <c r="J290" i="1" s="1"/>
  <c r="N1624" i="7"/>
  <c r="K1624" i="7"/>
  <c r="L1624" i="7" s="1"/>
  <c r="O1624" i="7"/>
  <c r="N1432" i="7"/>
  <c r="O1432" i="7"/>
  <c r="O1416" i="7"/>
  <c r="K1416" i="7"/>
  <c r="L1416" i="7" s="1"/>
  <c r="N1416" i="7"/>
  <c r="N1400" i="7"/>
  <c r="M1400" i="7" s="1"/>
  <c r="K1400" i="7"/>
  <c r="L1400" i="7" s="1"/>
  <c r="K1328" i="7"/>
  <c r="L1328" i="7" s="1"/>
  <c r="O1328" i="7"/>
  <c r="M1328" i="7" s="1"/>
  <c r="N318" i="7"/>
  <c r="M1693" i="7"/>
  <c r="M1253" i="7"/>
  <c r="N1932" i="7"/>
  <c r="K1932" i="7"/>
  <c r="L1932" i="7" s="1"/>
  <c r="K1692" i="7"/>
  <c r="L1692" i="7" s="1"/>
  <c r="N1692" i="7"/>
  <c r="O1692" i="7"/>
  <c r="O1137" i="7"/>
  <c r="N1137" i="7"/>
  <c r="O1514" i="7"/>
  <c r="M1514" i="7" s="1"/>
  <c r="K1514" i="7"/>
  <c r="L1514" i="7" s="1"/>
  <c r="N1514" i="7"/>
  <c r="N1702" i="7"/>
  <c r="O1702" i="7"/>
  <c r="O1175" i="7"/>
  <c r="N1175" i="7"/>
  <c r="M1175" i="7" s="1"/>
  <c r="K1175" i="7"/>
  <c r="L1175" i="7" s="1"/>
  <c r="N1149" i="7"/>
  <c r="O1149" i="7"/>
  <c r="N293" i="7"/>
  <c r="O293" i="7"/>
  <c r="K293" i="7"/>
  <c r="L293" i="7" s="1"/>
  <c r="O151" i="7"/>
  <c r="M151" i="7" s="1"/>
  <c r="M1145" i="7"/>
  <c r="M1322" i="7"/>
  <c r="N280" i="7"/>
  <c r="M280" i="7" s="1"/>
  <c r="O1932" i="7"/>
  <c r="M1629" i="7"/>
  <c r="O1768" i="7"/>
  <c r="M1768" i="7" s="1"/>
  <c r="K279" i="7"/>
  <c r="L279" i="7" s="1"/>
  <c r="M631" i="7"/>
  <c r="O1954" i="7"/>
  <c r="N1954" i="7"/>
  <c r="N1820" i="7"/>
  <c r="O1820" i="7"/>
  <c r="O1594" i="7"/>
  <c r="K1594" i="7"/>
  <c r="L1594" i="7" s="1"/>
  <c r="N1594" i="7"/>
  <c r="N1580" i="7"/>
  <c r="M1580" i="7" s="1"/>
  <c r="K1580" i="7"/>
  <c r="L1580" i="7" s="1"/>
  <c r="N1542" i="7"/>
  <c r="M1542" i="7" s="1"/>
  <c r="K1542" i="7"/>
  <c r="L1542" i="7" s="1"/>
  <c r="O923" i="7"/>
  <c r="M923" i="7" s="1"/>
  <c r="K923" i="7"/>
  <c r="L923" i="7" s="1"/>
  <c r="N907" i="7"/>
  <c r="M907" i="7" s="1"/>
  <c r="K907" i="7"/>
  <c r="L907" i="7" s="1"/>
  <c r="O891" i="7"/>
  <c r="M891" i="7" s="1"/>
  <c r="K891" i="7"/>
  <c r="L891" i="7" s="1"/>
  <c r="O847" i="7"/>
  <c r="K847" i="7"/>
  <c r="L847" i="7" s="1"/>
  <c r="N847" i="7"/>
  <c r="O301" i="7"/>
  <c r="M301" i="7" s="1"/>
  <c r="J301" i="1" s="1"/>
  <c r="K301" i="7"/>
  <c r="L301" i="7" s="1"/>
  <c r="K1075" i="7"/>
  <c r="L1075" i="7" s="1"/>
  <c r="O1075" i="7"/>
  <c r="N1075" i="7"/>
  <c r="K114" i="7"/>
  <c r="L114" i="7" s="1"/>
  <c r="N114" i="7"/>
  <c r="M114" i="7" s="1"/>
  <c r="J114" i="1" s="1"/>
  <c r="O115" i="7"/>
  <c r="N115" i="7"/>
  <c r="O122" i="7"/>
  <c r="N122" i="7"/>
  <c r="O123" i="7"/>
  <c r="N123" i="7"/>
  <c r="N131" i="7"/>
  <c r="O131" i="7"/>
  <c r="K219" i="7"/>
  <c r="L219" i="7" s="1"/>
  <c r="O219" i="7"/>
  <c r="M219" i="7" s="1"/>
  <c r="J219" i="1" s="1"/>
  <c r="O227" i="7"/>
  <c r="N227" i="7"/>
  <c r="N249" i="7"/>
  <c r="O249" i="7"/>
  <c r="O264" i="7"/>
  <c r="M264" i="7" s="1"/>
  <c r="J264" i="1" s="1"/>
  <c r="K264" i="7"/>
  <c r="L264" i="7" s="1"/>
  <c r="N1345" i="7"/>
  <c r="M1345" i="7" s="1"/>
  <c r="N1646" i="7"/>
  <c r="M1646" i="7" s="1"/>
  <c r="M1677" i="7"/>
  <c r="O1565" i="7"/>
  <c r="M1565" i="7" s="1"/>
  <c r="N964" i="7"/>
  <c r="M964" i="7" s="1"/>
  <c r="O1148" i="7"/>
  <c r="M1148" i="7" s="1"/>
  <c r="K834" i="7"/>
  <c r="L834" i="7" s="1"/>
  <c r="O746" i="7"/>
  <c r="M746" i="7" s="1"/>
  <c r="K556" i="7"/>
  <c r="L556" i="7" s="1"/>
  <c r="N266" i="7"/>
  <c r="M266" i="7" s="1"/>
  <c r="J266" i="1" s="1"/>
  <c r="K527" i="7"/>
  <c r="L527" i="7" s="1"/>
  <c r="M1428" i="7"/>
  <c r="M1656" i="7"/>
  <c r="O1346" i="7"/>
  <c r="O1069" i="7"/>
  <c r="M1069" i="7" s="1"/>
  <c r="O1314" i="7"/>
  <c r="M1314" i="7" s="1"/>
  <c r="K1037" i="7"/>
  <c r="L1037" i="7" s="1"/>
  <c r="M1503" i="7"/>
  <c r="M872" i="7"/>
  <c r="N1330" i="7"/>
  <c r="N1832" i="7"/>
  <c r="M1832" i="7" s="1"/>
  <c r="N1053" i="7"/>
  <c r="M1053" i="7" s="1"/>
  <c r="M841" i="7"/>
  <c r="O1604" i="7"/>
  <c r="N1604" i="7"/>
  <c r="N1448" i="7"/>
  <c r="O1448" i="7"/>
  <c r="N1230" i="7"/>
  <c r="N949" i="7"/>
  <c r="K949" i="7"/>
  <c r="L949" i="7" s="1"/>
  <c r="O949" i="7"/>
  <c r="O937" i="7"/>
  <c r="K937" i="7"/>
  <c r="L937" i="7" s="1"/>
  <c r="N937" i="7"/>
  <c r="K835" i="7"/>
  <c r="L835" i="7" s="1"/>
  <c r="K711" i="7"/>
  <c r="L711" i="7" s="1"/>
  <c r="K911" i="7"/>
  <c r="L911" i="7" s="1"/>
  <c r="M801" i="7"/>
  <c r="O981" i="7"/>
  <c r="M981" i="7" s="1"/>
  <c r="K1644" i="7"/>
  <c r="L1644" i="7" s="1"/>
  <c r="N1644" i="7"/>
  <c r="M1644" i="7" s="1"/>
  <c r="K1626" i="7"/>
  <c r="L1626" i="7" s="1"/>
  <c r="N1626" i="7"/>
  <c r="M1626" i="7" s="1"/>
  <c r="O1592" i="7"/>
  <c r="N1592" i="7"/>
  <c r="M1592" i="7" s="1"/>
  <c r="K1592" i="7"/>
  <c r="L1592" i="7" s="1"/>
  <c r="K1230" i="7"/>
  <c r="L1230" i="7" s="1"/>
  <c r="O1230" i="7"/>
  <c r="N879" i="7"/>
  <c r="O879" i="7"/>
  <c r="K879" i="7"/>
  <c r="L879" i="7" s="1"/>
  <c r="K865" i="7"/>
  <c r="L865" i="7" s="1"/>
  <c r="N865" i="7"/>
  <c r="O865" i="7"/>
  <c r="M835" i="7"/>
  <c r="O757" i="7"/>
  <c r="N757" i="7"/>
  <c r="O741" i="7"/>
  <c r="M741" i="7" s="1"/>
  <c r="K741" i="7"/>
  <c r="L741" i="7" s="1"/>
  <c r="O725" i="7"/>
  <c r="M725" i="7" s="1"/>
  <c r="K725" i="7"/>
  <c r="L725" i="7" s="1"/>
  <c r="O1047" i="7"/>
  <c r="N1047" i="7"/>
  <c r="N1031" i="7"/>
  <c r="M1031" i="7" s="1"/>
  <c r="N127" i="7"/>
  <c r="K127" i="7"/>
  <c r="L127" i="7" s="1"/>
  <c r="K208" i="7"/>
  <c r="L208" i="7" s="1"/>
  <c r="O208" i="7"/>
  <c r="M1607" i="7"/>
  <c r="M339" i="7"/>
  <c r="J339" i="1" s="1"/>
  <c r="K1664" i="7"/>
  <c r="L1664" i="7" s="1"/>
  <c r="O1664" i="7"/>
  <c r="O1394" i="7"/>
  <c r="M1394" i="7" s="1"/>
  <c r="K1394" i="7"/>
  <c r="L1394" i="7" s="1"/>
  <c r="N1163" i="7"/>
  <c r="M1163" i="7" s="1"/>
  <c r="K1163" i="7"/>
  <c r="L1163" i="7" s="1"/>
  <c r="K1286" i="7"/>
  <c r="L1286" i="7" s="1"/>
  <c r="K1073" i="7"/>
  <c r="L1073" i="7" s="1"/>
  <c r="N1073" i="7"/>
  <c r="M1073" i="7" s="1"/>
  <c r="K979" i="7"/>
  <c r="L979" i="7" s="1"/>
  <c r="O979" i="7"/>
  <c r="N979" i="7"/>
  <c r="K877" i="7"/>
  <c r="L877" i="7" s="1"/>
  <c r="O877" i="7"/>
  <c r="N877" i="7"/>
  <c r="O863" i="7"/>
  <c r="K863" i="7"/>
  <c r="L863" i="7" s="1"/>
  <c r="N231" i="7"/>
  <c r="K169" i="7"/>
  <c r="L169" i="7" s="1"/>
  <c r="K1059" i="7"/>
  <c r="L1059" i="7" s="1"/>
  <c r="K140" i="7"/>
  <c r="L140" i="7" s="1"/>
  <c r="K153" i="7"/>
  <c r="L153" i="7" s="1"/>
  <c r="N161" i="7"/>
  <c r="K162" i="7"/>
  <c r="L162" i="7" s="1"/>
  <c r="N199" i="7"/>
  <c r="N391" i="7"/>
  <c r="O391" i="7"/>
  <c r="M1392" i="7"/>
  <c r="K1402" i="7"/>
  <c r="L1402" i="7" s="1"/>
  <c r="N1418" i="7"/>
  <c r="N1424" i="7"/>
  <c r="M1424" i="7" s="1"/>
  <c r="M822" i="7"/>
  <c r="O310" i="7"/>
  <c r="M310" i="7" s="1"/>
  <c r="K330" i="7"/>
  <c r="L330" i="7" s="1"/>
  <c r="M322" i="7"/>
  <c r="J322" i="1" s="1"/>
  <c r="O762" i="7"/>
  <c r="M762" i="7" s="1"/>
  <c r="O278" i="7"/>
  <c r="M278" i="7" s="1"/>
  <c r="J278" i="1" s="1"/>
  <c r="K737" i="7"/>
  <c r="L737" i="7" s="1"/>
  <c r="M327" i="7"/>
  <c r="J327" i="1" s="1"/>
  <c r="O647" i="7"/>
  <c r="M647" i="7" s="1"/>
  <c r="K705" i="7"/>
  <c r="L705" i="7" s="1"/>
  <c r="M1484" i="7"/>
  <c r="N177" i="7"/>
  <c r="K1246" i="7"/>
  <c r="L1246" i="7" s="1"/>
  <c r="M1224" i="7"/>
  <c r="M797" i="7"/>
  <c r="M1977" i="7"/>
  <c r="K1047" i="7"/>
  <c r="L1047" i="7" s="1"/>
  <c r="M1473" i="7"/>
  <c r="N184" i="7"/>
  <c r="O1558" i="7"/>
  <c r="M1558" i="7" s="1"/>
  <c r="O1270" i="7"/>
  <c r="M1270" i="7" s="1"/>
  <c r="K803" i="7"/>
  <c r="L803" i="7" s="1"/>
  <c r="K757" i="7"/>
  <c r="L757" i="7" s="1"/>
  <c r="K695" i="7"/>
  <c r="L695" i="7" s="1"/>
  <c r="K1912" i="7"/>
  <c r="L1912" i="7" s="1"/>
  <c r="N1912" i="7"/>
  <c r="O1912" i="7"/>
  <c r="K1840" i="7"/>
  <c r="L1840" i="7" s="1"/>
  <c r="K1768" i="7"/>
  <c r="L1768" i="7" s="1"/>
  <c r="K1760" i="7"/>
  <c r="L1760" i="7" s="1"/>
  <c r="O1740" i="7"/>
  <c r="N1740" i="7"/>
  <c r="M1740" i="7" s="1"/>
  <c r="M1480" i="7"/>
  <c r="O1390" i="7"/>
  <c r="N1390" i="7"/>
  <c r="K1702" i="7"/>
  <c r="L1702" i="7" s="1"/>
  <c r="O1201" i="7"/>
  <c r="N1201" i="7"/>
  <c r="M1201" i="7" s="1"/>
  <c r="N1159" i="7"/>
  <c r="O1159" i="7"/>
  <c r="K1159" i="7"/>
  <c r="L1159" i="7" s="1"/>
  <c r="O1240" i="7"/>
  <c r="M1240" i="7" s="1"/>
  <c r="N1374" i="7"/>
  <c r="M1374" i="7" s="1"/>
  <c r="K1374" i="7"/>
  <c r="L1374" i="7" s="1"/>
  <c r="O1210" i="7"/>
  <c r="M1210" i="7" s="1"/>
  <c r="K1210" i="7"/>
  <c r="L1210" i="7" s="1"/>
  <c r="K1101" i="7"/>
  <c r="L1101" i="7" s="1"/>
  <c r="O1101" i="7"/>
  <c r="M1101" i="7" s="1"/>
  <c r="O1005" i="7"/>
  <c r="K1005" i="7"/>
  <c r="L1005" i="7" s="1"/>
  <c r="O921" i="7"/>
  <c r="M921" i="7" s="1"/>
  <c r="K921" i="7"/>
  <c r="L921" i="7" s="1"/>
  <c r="M1471" i="7"/>
  <c r="M796" i="7"/>
  <c r="M646" i="7"/>
  <c r="O916" i="7"/>
  <c r="M916" i="7" s="1"/>
  <c r="M648" i="7"/>
  <c r="M1183" i="7"/>
  <c r="M1744" i="7"/>
  <c r="M1758" i="7"/>
  <c r="K1031" i="7"/>
  <c r="L1031" i="7" s="1"/>
  <c r="K1808" i="7"/>
  <c r="L1808" i="7" s="1"/>
  <c r="K1270" i="7"/>
  <c r="L1270" i="7" s="1"/>
  <c r="K951" i="7"/>
  <c r="L951" i="7" s="1"/>
  <c r="M883" i="7"/>
  <c r="N1246" i="7"/>
  <c r="M1246" i="7" s="1"/>
  <c r="O1816" i="7"/>
  <c r="M1816" i="7" s="1"/>
  <c r="K1816" i="7"/>
  <c r="L1816" i="7" s="1"/>
  <c r="M1714" i="7"/>
  <c r="N1384" i="7"/>
  <c r="M1384" i="7" s="1"/>
  <c r="K1312" i="7"/>
  <c r="L1312" i="7" s="1"/>
  <c r="N1312" i="7"/>
  <c r="M1312" i="7" s="1"/>
  <c r="N1296" i="7"/>
  <c r="O1296" i="7"/>
  <c r="O1268" i="7"/>
  <c r="M1268" i="7" s="1"/>
  <c r="O1358" i="7"/>
  <c r="M1358" i="7" s="1"/>
  <c r="K1310" i="7"/>
  <c r="L1310" i="7" s="1"/>
  <c r="N1310" i="7"/>
  <c r="M1310" i="7" s="1"/>
  <c r="K1254" i="7"/>
  <c r="L1254" i="7" s="1"/>
  <c r="K919" i="7"/>
  <c r="L919" i="7" s="1"/>
  <c r="N919" i="7"/>
  <c r="K639" i="7"/>
  <c r="L639" i="7" s="1"/>
  <c r="O639" i="7"/>
  <c r="M1814" i="7"/>
  <c r="N1586" i="7"/>
  <c r="K1746" i="7"/>
  <c r="L1746" i="7" s="1"/>
  <c r="N1746" i="7"/>
  <c r="M1746" i="7" s="1"/>
  <c r="N791" i="7"/>
  <c r="O791" i="7"/>
  <c r="O617" i="7"/>
  <c r="K617" i="7"/>
  <c r="L617" i="7" s="1"/>
  <c r="N617" i="7"/>
  <c r="K1822" i="7"/>
  <c r="L1822" i="7" s="1"/>
  <c r="N1822" i="7"/>
  <c r="M1822" i="7" s="1"/>
  <c r="N1794" i="7"/>
  <c r="M1794" i="7" s="1"/>
  <c r="O1738" i="7"/>
  <c r="M1738" i="7" s="1"/>
  <c r="O1280" i="7"/>
  <c r="M1280" i="7" s="1"/>
  <c r="O1065" i="7"/>
  <c r="M1065" i="7" s="1"/>
  <c r="K1065" i="7"/>
  <c r="L1065" i="7" s="1"/>
  <c r="O1017" i="7"/>
  <c r="M1017" i="7" s="1"/>
  <c r="K1017" i="7"/>
  <c r="L1017" i="7" s="1"/>
  <c r="N107" i="7"/>
  <c r="K187" i="7"/>
  <c r="L187" i="7" s="1"/>
  <c r="N265" i="7"/>
  <c r="N299" i="7"/>
  <c r="M1585" i="7"/>
  <c r="O1586" i="7"/>
  <c r="M1306" i="7"/>
  <c r="M1093" i="7"/>
  <c r="K1972" i="7"/>
  <c r="L1972" i="7" s="1"/>
  <c r="N1972" i="7"/>
  <c r="M1972" i="7" s="1"/>
  <c r="N1750" i="7"/>
  <c r="M1750" i="7" s="1"/>
  <c r="O1722" i="7"/>
  <c r="M1722" i="7" s="1"/>
  <c r="O1710" i="7"/>
  <c r="N1710" i="7"/>
  <c r="N715" i="7"/>
  <c r="M715" i="7" s="1"/>
  <c r="K715" i="7"/>
  <c r="L715" i="7" s="1"/>
  <c r="K683" i="7"/>
  <c r="L683" i="7" s="1"/>
  <c r="N683" i="7"/>
  <c r="M683" i="7" s="1"/>
  <c r="O1071" i="7"/>
  <c r="N1071" i="7"/>
  <c r="N625" i="7"/>
  <c r="M625" i="7" s="1"/>
  <c r="K981" i="7"/>
  <c r="L981" i="7" s="1"/>
  <c r="N989" i="7"/>
  <c r="K1811" i="7"/>
  <c r="L1811" i="7" s="1"/>
  <c r="O1811" i="7"/>
  <c r="M1811" i="7" s="1"/>
  <c r="N1906" i="7"/>
  <c r="N1914" i="7"/>
  <c r="M1914" i="7" s="1"/>
  <c r="N731" i="7"/>
  <c r="N837" i="7"/>
  <c r="M837" i="7" s="1"/>
  <c r="N851" i="7"/>
  <c r="M851" i="7" s="1"/>
  <c r="K953" i="7"/>
  <c r="L953" i="7" s="1"/>
  <c r="O347" i="7"/>
  <c r="M347" i="7" s="1"/>
  <c r="J347" i="1" s="1"/>
  <c r="N369" i="7"/>
  <c r="N657" i="7"/>
  <c r="M657" i="7" s="1"/>
  <c r="K1675" i="7"/>
  <c r="L1675" i="7" s="1"/>
  <c r="K361" i="7"/>
  <c r="L361" i="7" s="1"/>
  <c r="K706" i="7"/>
  <c r="L706" i="7" s="1"/>
  <c r="N1496" i="7"/>
  <c r="M1496" i="7" s="1"/>
  <c r="N1528" i="7"/>
  <c r="M1528" i="7" s="1"/>
  <c r="N461" i="7"/>
  <c r="O677" i="7"/>
  <c r="N821" i="7"/>
  <c r="M821" i="7" s="1"/>
  <c r="M1463" i="7"/>
  <c r="M667" i="7"/>
  <c r="N1762" i="7"/>
  <c r="M1762" i="7" s="1"/>
  <c r="O1366" i="7"/>
  <c r="M1366" i="7" s="1"/>
  <c r="O1334" i="7"/>
  <c r="M1334" i="7" s="1"/>
  <c r="K263" i="7"/>
  <c r="L263" i="7" s="1"/>
  <c r="O411" i="7"/>
  <c r="M411" i="7" s="1"/>
  <c r="J411" i="1" s="1"/>
  <c r="N677" i="7"/>
  <c r="O1269" i="7"/>
  <c r="M1269" i="7" s="1"/>
  <c r="K1269" i="7"/>
  <c r="L1269" i="7" s="1"/>
  <c r="M632" i="7"/>
  <c r="M1099" i="7"/>
  <c r="N48" i="7"/>
  <c r="O1244" i="7"/>
  <c r="O731" i="7"/>
  <c r="O1083" i="7"/>
  <c r="M1083" i="7" s="1"/>
  <c r="N129" i="7"/>
  <c r="M129" i="7" s="1"/>
  <c r="O349" i="7"/>
  <c r="K920" i="7"/>
  <c r="L920" i="7" s="1"/>
  <c r="N1015" i="7"/>
  <c r="M1015" i="7" s="1"/>
  <c r="O1031" i="7"/>
  <c r="O1054" i="7"/>
  <c r="M1054" i="7" s="1"/>
  <c r="K1190" i="7"/>
  <c r="L1190" i="7" s="1"/>
  <c r="N1235" i="7"/>
  <c r="M1235" i="7" s="1"/>
  <c r="K1243" i="7"/>
  <c r="L1243" i="7" s="1"/>
  <c r="O1251" i="7"/>
  <c r="M1251" i="7" s="1"/>
  <c r="O1343" i="7"/>
  <c r="M1343" i="7" s="1"/>
  <c r="K1495" i="7"/>
  <c r="L1495" i="7" s="1"/>
  <c r="K1513" i="7"/>
  <c r="L1513" i="7" s="1"/>
  <c r="K1519" i="7"/>
  <c r="L1519" i="7" s="1"/>
  <c r="K1527" i="7"/>
  <c r="L1527" i="7" s="1"/>
  <c r="K1605" i="7"/>
  <c r="L1605" i="7" s="1"/>
  <c r="K1623" i="7"/>
  <c r="L1623" i="7" s="1"/>
  <c r="K1719" i="7"/>
  <c r="L1719" i="7" s="1"/>
  <c r="K1725" i="7"/>
  <c r="L1725" i="7" s="1"/>
  <c r="O1767" i="7"/>
  <c r="M1767" i="7" s="1"/>
  <c r="N687" i="7"/>
  <c r="M687" i="7" s="1"/>
  <c r="N793" i="7"/>
  <c r="M793" i="7" s="1"/>
  <c r="O919" i="7"/>
  <c r="K1383" i="7"/>
  <c r="L1383" i="7" s="1"/>
  <c r="O813" i="7"/>
  <c r="M813" i="7" s="1"/>
  <c r="K880" i="7"/>
  <c r="L880" i="7" s="1"/>
  <c r="O1074" i="7"/>
  <c r="M1074" i="7" s="1"/>
  <c r="O1319" i="7"/>
  <c r="M1319" i="7" s="1"/>
  <c r="K1452" i="7"/>
  <c r="L1452" i="7" s="1"/>
  <c r="K1477" i="7"/>
  <c r="L1477" i="7" s="1"/>
  <c r="K1621" i="7"/>
  <c r="L1621" i="7" s="1"/>
  <c r="K1733" i="7"/>
  <c r="L1733" i="7" s="1"/>
  <c r="K1945" i="7"/>
  <c r="L1945" i="7" s="1"/>
  <c r="K1997" i="7"/>
  <c r="L1997" i="7" s="1"/>
  <c r="K1137" i="7"/>
  <c r="L1137" i="7" s="1"/>
  <c r="K1193" i="7"/>
  <c r="L1193" i="7" s="1"/>
  <c r="K1627" i="7"/>
  <c r="L1627" i="7" s="1"/>
  <c r="O605" i="7"/>
  <c r="M605" i="7" s="1"/>
  <c r="O613" i="7"/>
  <c r="M613" i="7" s="1"/>
  <c r="K878" i="7"/>
  <c r="L878" i="7" s="1"/>
  <c r="O995" i="7"/>
  <c r="M995" i="7" s="1"/>
  <c r="N1005" i="7"/>
  <c r="O1088" i="7"/>
  <c r="M1088" i="7" s="1"/>
  <c r="N1179" i="7"/>
  <c r="M1179" i="7" s="1"/>
  <c r="K1184" i="7"/>
  <c r="L1184" i="7" s="1"/>
  <c r="K1200" i="7"/>
  <c r="L1200" i="7" s="1"/>
  <c r="K1239" i="7"/>
  <c r="L1239" i="7" s="1"/>
  <c r="O1247" i="7"/>
  <c r="M1247" i="7" s="1"/>
  <c r="K1371" i="7"/>
  <c r="L1371" i="7" s="1"/>
  <c r="K1535" i="7"/>
  <c r="L1535" i="7" s="1"/>
  <c r="K1585" i="7"/>
  <c r="L1585" i="7" s="1"/>
  <c r="K1599" i="7"/>
  <c r="L1599" i="7" s="1"/>
  <c r="O1847" i="7"/>
  <c r="M1847" i="7" s="1"/>
  <c r="O1770" i="7"/>
  <c r="M1770" i="7" s="1"/>
  <c r="O1730" i="7"/>
  <c r="M1730" i="7" s="1"/>
  <c r="O195" i="7"/>
  <c r="O139" i="7"/>
  <c r="M139" i="7" s="1"/>
  <c r="O1063" i="7"/>
  <c r="M1063" i="7" s="1"/>
  <c r="K1051" i="7"/>
  <c r="L1051" i="7" s="1"/>
  <c r="K1035" i="7"/>
  <c r="L1035" i="7" s="1"/>
  <c r="N137" i="7"/>
  <c r="N185" i="7"/>
  <c r="N307" i="7"/>
  <c r="M307" i="7" s="1"/>
  <c r="J307" i="1" s="1"/>
  <c r="O795" i="7"/>
  <c r="N867" i="7"/>
  <c r="M867" i="7" s="1"/>
  <c r="K974" i="7"/>
  <c r="L974" i="7" s="1"/>
  <c r="K1026" i="7"/>
  <c r="L1026" i="7" s="1"/>
  <c r="K1130" i="7"/>
  <c r="L1130" i="7" s="1"/>
  <c r="K1172" i="7"/>
  <c r="L1172" i="7" s="1"/>
  <c r="N1211" i="7"/>
  <c r="M1211" i="7" s="1"/>
  <c r="K1215" i="7"/>
  <c r="L1215" i="7" s="1"/>
  <c r="O1253" i="7"/>
  <c r="K1317" i="7"/>
  <c r="L1317" i="7" s="1"/>
  <c r="O1331" i="7"/>
  <c r="M1331" i="7" s="1"/>
  <c r="K1335" i="7"/>
  <c r="L1335" i="7" s="1"/>
  <c r="K1543" i="7"/>
  <c r="L1543" i="7" s="1"/>
  <c r="K1661" i="7"/>
  <c r="L1661" i="7" s="1"/>
  <c r="O1757" i="7"/>
  <c r="M1757" i="7" s="1"/>
  <c r="K1777" i="7"/>
  <c r="L1777" i="7" s="1"/>
  <c r="K1382" i="7"/>
  <c r="L1382" i="7" s="1"/>
  <c r="M1367" i="7"/>
  <c r="O1354" i="7"/>
  <c r="K1338" i="7"/>
  <c r="L1338" i="7" s="1"/>
  <c r="K1258" i="7"/>
  <c r="L1258" i="7" s="1"/>
  <c r="K1041" i="7"/>
  <c r="L1041" i="7" s="1"/>
  <c r="N915" i="7"/>
  <c r="M915" i="7" s="1"/>
  <c r="O843" i="7"/>
  <c r="K827" i="7"/>
  <c r="L827" i="7" s="1"/>
  <c r="K767" i="7"/>
  <c r="L767" i="7" s="1"/>
  <c r="K721" i="7"/>
  <c r="L721" i="7" s="1"/>
  <c r="O707" i="7"/>
  <c r="M707" i="7" s="1"/>
  <c r="K691" i="7"/>
  <c r="L691" i="7" s="1"/>
  <c r="O1107" i="7"/>
  <c r="M1107" i="7" s="1"/>
  <c r="O259" i="7"/>
  <c r="M259" i="7" s="1"/>
  <c r="J259" i="1" s="1"/>
  <c r="K689" i="7"/>
  <c r="L689" i="7" s="1"/>
  <c r="N971" i="7"/>
  <c r="M971" i="7" s="1"/>
  <c r="O1032" i="7"/>
  <c r="M1032" i="7" s="1"/>
  <c r="K1129" i="7"/>
  <c r="L1129" i="7" s="1"/>
  <c r="K1151" i="7"/>
  <c r="L1151" i="7" s="1"/>
  <c r="K1445" i="7"/>
  <c r="L1445" i="7" s="1"/>
  <c r="K1479" i="7"/>
  <c r="L1479" i="7" s="1"/>
  <c r="K1509" i="7"/>
  <c r="L1509" i="7" s="1"/>
  <c r="N1560" i="7"/>
  <c r="M1560" i="7" s="1"/>
  <c r="K1583" i="7"/>
  <c r="L1583" i="7" s="1"/>
  <c r="K1683" i="7"/>
  <c r="L1683" i="7" s="1"/>
  <c r="O1729" i="7"/>
  <c r="M1729" i="7" s="1"/>
  <c r="N17" i="7"/>
  <c r="O15" i="7"/>
  <c r="K17" i="7"/>
  <c r="L17" i="7" s="1"/>
  <c r="N9" i="7"/>
  <c r="K23" i="7"/>
  <c r="L23" i="7" s="1"/>
  <c r="K4" i="7"/>
  <c r="L4" i="7" s="1"/>
  <c r="M900" i="7"/>
  <c r="N1379" i="7"/>
  <c r="M1379" i="7" s="1"/>
  <c r="M721" i="7"/>
  <c r="O73" i="7"/>
  <c r="N83" i="7"/>
  <c r="O53" i="7"/>
  <c r="N53" i="7"/>
  <c r="N1566" i="7"/>
  <c r="M1566" i="7" s="1"/>
  <c r="K1566" i="7"/>
  <c r="L1566" i="7" s="1"/>
  <c r="K1481" i="7"/>
  <c r="L1481" i="7" s="1"/>
  <c r="O1481" i="7"/>
  <c r="M1481" i="7" s="1"/>
  <c r="K1002" i="7"/>
  <c r="L1002" i="7" s="1"/>
  <c r="O1002" i="7"/>
  <c r="M1002" i="7" s="1"/>
  <c r="K924" i="7"/>
  <c r="L924" i="7" s="1"/>
  <c r="N924" i="7"/>
  <c r="O924" i="7"/>
  <c r="K869" i="7"/>
  <c r="L869" i="7" s="1"/>
  <c r="N869" i="7"/>
  <c r="M869" i="7" s="1"/>
  <c r="N40" i="7"/>
  <c r="O40" i="7"/>
  <c r="N103" i="7"/>
  <c r="K103" i="7"/>
  <c r="L103" i="7" s="1"/>
  <c r="O103" i="7"/>
  <c r="M1976" i="7"/>
  <c r="K13" i="7"/>
  <c r="L13" i="7" s="1"/>
  <c r="N13" i="7"/>
  <c r="O1883" i="7"/>
  <c r="N1883" i="7"/>
  <c r="K1883" i="7"/>
  <c r="L1883" i="7" s="1"/>
  <c r="N1273" i="7"/>
  <c r="O1273" i="7"/>
  <c r="K73" i="7"/>
  <c r="L73" i="7" s="1"/>
  <c r="O45" i="7"/>
  <c r="K45" i="7"/>
  <c r="L45" i="7" s="1"/>
  <c r="N68" i="7"/>
  <c r="O68" i="7"/>
  <c r="K68" i="7"/>
  <c r="L68" i="7" s="1"/>
  <c r="O1650" i="7"/>
  <c r="K1650" i="7"/>
  <c r="L1650" i="7" s="1"/>
  <c r="N1453" i="7"/>
  <c r="O1453" i="7"/>
  <c r="K1453" i="7"/>
  <c r="L1453" i="7" s="1"/>
  <c r="O1441" i="7"/>
  <c r="M1441" i="7" s="1"/>
  <c r="K1441" i="7"/>
  <c r="L1441" i="7" s="1"/>
  <c r="N1413" i="7"/>
  <c r="K1413" i="7"/>
  <c r="L1413" i="7" s="1"/>
  <c r="O1413" i="7"/>
  <c r="K734" i="7"/>
  <c r="L734" i="7" s="1"/>
  <c r="O734" i="7"/>
  <c r="N1459" i="7"/>
  <c r="O1459" i="7"/>
  <c r="K1459" i="7"/>
  <c r="L1459" i="7" s="1"/>
  <c r="K540" i="7"/>
  <c r="L540" i="7" s="1"/>
  <c r="O540" i="7"/>
  <c r="M540" i="7" s="1"/>
  <c r="N460" i="7"/>
  <c r="O460" i="7"/>
  <c r="K460" i="7"/>
  <c r="L460" i="7" s="1"/>
  <c r="O428" i="7"/>
  <c r="N428" i="7"/>
  <c r="K428" i="7"/>
  <c r="L428" i="7" s="1"/>
  <c r="N733" i="7"/>
  <c r="K733" i="7"/>
  <c r="L733" i="7" s="1"/>
  <c r="O733" i="7"/>
  <c r="N326" i="7"/>
  <c r="O13" i="7"/>
  <c r="M1401" i="7"/>
  <c r="N81" i="7"/>
  <c r="K81" i="7"/>
  <c r="L81" i="7" s="1"/>
  <c r="N1650" i="7"/>
  <c r="K43" i="7"/>
  <c r="L43" i="7" s="1"/>
  <c r="O326" i="7"/>
  <c r="N51" i="7"/>
  <c r="K51" i="7"/>
  <c r="L51" i="7" s="1"/>
  <c r="O51" i="7"/>
  <c r="K1789" i="7"/>
  <c r="L1789" i="7" s="1"/>
  <c r="N1789" i="7"/>
  <c r="M1789" i="7" s="1"/>
  <c r="O1672" i="7"/>
  <c r="K1672" i="7"/>
  <c r="L1672" i="7" s="1"/>
  <c r="N1672" i="7"/>
  <c r="K83" i="7"/>
  <c r="L83" i="7" s="1"/>
  <c r="K78" i="7"/>
  <c r="L78" i="7" s="1"/>
  <c r="N50" i="7"/>
  <c r="K50" i="7"/>
  <c r="L50" i="7" s="1"/>
  <c r="O1699" i="7"/>
  <c r="K1699" i="7"/>
  <c r="L1699" i="7" s="1"/>
  <c r="N1699" i="7"/>
  <c r="N1783" i="7"/>
  <c r="O1783" i="7"/>
  <c r="K1783" i="7"/>
  <c r="L1783" i="7" s="1"/>
  <c r="O1561" i="7"/>
  <c r="N1561" i="7"/>
  <c r="O1422" i="7"/>
  <c r="N1422" i="7"/>
  <c r="K1422" i="7"/>
  <c r="L1422" i="7" s="1"/>
  <c r="K1579" i="7"/>
  <c r="L1579" i="7" s="1"/>
  <c r="N1579" i="7"/>
  <c r="N1839" i="7"/>
  <c r="K1839" i="7"/>
  <c r="L1839" i="7" s="1"/>
  <c r="O1839" i="7"/>
  <c r="M642" i="7"/>
  <c r="N734" i="7"/>
  <c r="M766" i="7"/>
  <c r="N101" i="7"/>
  <c r="K101" i="7"/>
  <c r="L101" i="7" s="1"/>
  <c r="M922" i="7"/>
  <c r="O82" i="7"/>
  <c r="N556" i="7"/>
  <c r="N1862" i="7"/>
  <c r="K1862" i="7"/>
  <c r="L1862" i="7" s="1"/>
  <c r="O1862" i="7"/>
  <c r="N1775" i="7"/>
  <c r="K1775" i="7"/>
  <c r="L1775" i="7" s="1"/>
  <c r="O1775" i="7"/>
  <c r="N1167" i="7"/>
  <c r="O1167" i="7"/>
  <c r="K1167" i="7"/>
  <c r="L1167" i="7" s="1"/>
  <c r="N1301" i="7"/>
  <c r="O1301" i="7"/>
  <c r="K1301" i="7"/>
  <c r="L1301" i="7" s="1"/>
  <c r="O970" i="7"/>
  <c r="N970" i="7"/>
  <c r="N1289" i="7"/>
  <c r="K572" i="7"/>
  <c r="L572" i="7" s="1"/>
  <c r="O572" i="7"/>
  <c r="M572" i="7" s="1"/>
  <c r="M1405" i="7"/>
  <c r="M1721" i="7"/>
  <c r="M412" i="7"/>
  <c r="M1963" i="7"/>
  <c r="M1475" i="7"/>
  <c r="O66" i="7"/>
  <c r="K40" i="7"/>
  <c r="L40" i="7" s="1"/>
  <c r="K970" i="7"/>
  <c r="L970" i="7" s="1"/>
  <c r="O1987" i="7"/>
  <c r="M1987" i="7" s="1"/>
  <c r="K1987" i="7"/>
  <c r="L1987" i="7" s="1"/>
  <c r="N1217" i="7"/>
  <c r="O1217" i="7"/>
  <c r="K1399" i="7"/>
  <c r="L1399" i="7" s="1"/>
  <c r="N1399" i="7"/>
  <c r="K1072" i="7"/>
  <c r="L1072" i="7" s="1"/>
  <c r="M1072" i="7"/>
  <c r="O1534" i="7"/>
  <c r="K1534" i="7"/>
  <c r="L1534" i="7" s="1"/>
  <c r="N1534" i="7"/>
  <c r="M1747" i="7"/>
  <c r="O1531" i="7"/>
  <c r="N1531" i="7"/>
  <c r="K1531" i="7"/>
  <c r="L1531" i="7" s="1"/>
  <c r="K712" i="7"/>
  <c r="L712" i="7" s="1"/>
  <c r="N712" i="7"/>
  <c r="O712" i="7"/>
  <c r="N502" i="7"/>
  <c r="O1353" i="7"/>
  <c r="K1353" i="7"/>
  <c r="L1353" i="7" s="1"/>
  <c r="N997" i="7"/>
  <c r="K997" i="7"/>
  <c r="L997" i="7" s="1"/>
  <c r="K948" i="7"/>
  <c r="L948" i="7" s="1"/>
  <c r="M948" i="7"/>
  <c r="O898" i="7"/>
  <c r="N898" i="7"/>
  <c r="K898" i="7"/>
  <c r="L898" i="7" s="1"/>
  <c r="O858" i="7"/>
  <c r="N858" i="7"/>
  <c r="N749" i="7"/>
  <c r="O749" i="7"/>
  <c r="M328" i="7"/>
  <c r="J328" i="1" s="1"/>
  <c r="N1801" i="7"/>
  <c r="O1801" i="7"/>
  <c r="O1707" i="7"/>
  <c r="N1707" i="7"/>
  <c r="O1619" i="7"/>
  <c r="M1619" i="7" s="1"/>
  <c r="K1619" i="7"/>
  <c r="L1619" i="7" s="1"/>
  <c r="K166" i="7"/>
  <c r="L166" i="7" s="1"/>
  <c r="O166" i="7"/>
  <c r="N337" i="7"/>
  <c r="K337" i="7"/>
  <c r="L337" i="7" s="1"/>
  <c r="O174" i="7"/>
  <c r="N174" i="7"/>
  <c r="K174" i="7"/>
  <c r="L174" i="7" s="1"/>
  <c r="M769" i="7"/>
  <c r="M1403" i="7"/>
  <c r="M1655" i="7"/>
  <c r="O44" i="7"/>
  <c r="O527" i="7"/>
  <c r="M527" i="7" s="1"/>
  <c r="N15" i="7"/>
  <c r="K60" i="7"/>
  <c r="L60" i="7" s="1"/>
  <c r="K1855" i="7"/>
  <c r="L1855" i="7" s="1"/>
  <c r="N1855" i="7"/>
  <c r="M1855" i="7" s="1"/>
  <c r="N1638" i="7"/>
  <c r="K1638" i="7"/>
  <c r="L1638" i="7" s="1"/>
  <c r="O1638" i="7"/>
  <c r="K1257" i="7"/>
  <c r="L1257" i="7" s="1"/>
  <c r="O1257" i="7"/>
  <c r="M1257" i="7" s="1"/>
  <c r="O1165" i="7"/>
  <c r="M1165" i="7" s="1"/>
  <c r="K1165" i="7"/>
  <c r="L1165" i="7" s="1"/>
  <c r="K893" i="7"/>
  <c r="L893" i="7" s="1"/>
  <c r="O893" i="7"/>
  <c r="N893" i="7"/>
  <c r="O986" i="7"/>
  <c r="M986" i="7" s="1"/>
  <c r="K986" i="7"/>
  <c r="L986" i="7" s="1"/>
  <c r="N892" i="7"/>
  <c r="O892" i="7"/>
  <c r="K892" i="7"/>
  <c r="L892" i="7" s="1"/>
  <c r="O556" i="7"/>
  <c r="N59" i="7"/>
  <c r="K59" i="7"/>
  <c r="L59" i="7" s="1"/>
  <c r="O59" i="7"/>
  <c r="O1289" i="7"/>
  <c r="M684" i="7"/>
  <c r="K1891" i="7"/>
  <c r="L1891" i="7" s="1"/>
  <c r="O1891" i="7"/>
  <c r="M1891" i="7" s="1"/>
  <c r="N2001" i="7"/>
  <c r="M2001" i="7" s="1"/>
  <c r="N1505" i="7"/>
  <c r="M1505" i="7" s="1"/>
  <c r="K1505" i="7"/>
  <c r="L1505" i="7" s="1"/>
  <c r="O1505" i="7"/>
  <c r="O1497" i="7"/>
  <c r="N1497" i="7"/>
  <c r="O826" i="7"/>
  <c r="N826" i="7"/>
  <c r="N714" i="7"/>
  <c r="O714" i="7"/>
  <c r="K714" i="7"/>
  <c r="L714" i="7" s="1"/>
  <c r="O980" i="7"/>
  <c r="M980" i="7" s="1"/>
  <c r="K980" i="7"/>
  <c r="L980" i="7" s="1"/>
  <c r="N852" i="7"/>
  <c r="O852" i="7"/>
  <c r="O1388" i="7"/>
  <c r="N1388" i="7"/>
  <c r="O1112" i="7"/>
  <c r="M1112" i="7" s="1"/>
  <c r="K1112" i="7"/>
  <c r="L1112" i="7" s="1"/>
  <c r="O866" i="7"/>
  <c r="M866" i="7" s="1"/>
  <c r="K866" i="7"/>
  <c r="L866" i="7" s="1"/>
  <c r="N804" i="7"/>
  <c r="O804" i="7"/>
  <c r="K828" i="7"/>
  <c r="L828" i="7" s="1"/>
  <c r="N828" i="7"/>
  <c r="O828" i="7"/>
  <c r="M586" i="7"/>
  <c r="K858" i="7"/>
  <c r="L858" i="7" s="1"/>
  <c r="M1873" i="7"/>
  <c r="M1595" i="7"/>
  <c r="O997" i="7"/>
  <c r="M1681" i="7"/>
  <c r="O1196" i="7"/>
  <c r="M175" i="7"/>
  <c r="J175" i="1" s="1"/>
  <c r="N166" i="7"/>
  <c r="O1930" i="7"/>
  <c r="N1930" i="7"/>
  <c r="M1930" i="7" s="1"/>
  <c r="K1930" i="7"/>
  <c r="L1930" i="7" s="1"/>
  <c r="N1965" i="7"/>
  <c r="M1965" i="7" s="1"/>
  <c r="M1659" i="7"/>
  <c r="K1647" i="7"/>
  <c r="L1647" i="7" s="1"/>
  <c r="O1647" i="7"/>
  <c r="N1647" i="7"/>
  <c r="K46" i="7"/>
  <c r="L46" i="7" s="1"/>
  <c r="N46" i="7"/>
  <c r="O1889" i="7"/>
  <c r="M1889" i="7" s="1"/>
  <c r="K1889" i="7"/>
  <c r="L1889" i="7" s="1"/>
  <c r="N1467" i="7"/>
  <c r="M1467" i="7" s="1"/>
  <c r="K1467" i="7"/>
  <c r="L1467" i="7" s="1"/>
  <c r="O1225" i="7"/>
  <c r="M1225" i="7" s="1"/>
  <c r="K1225" i="7"/>
  <c r="L1225" i="7" s="1"/>
  <c r="N1164" i="7"/>
  <c r="M1164" i="7" s="1"/>
  <c r="K1164" i="7"/>
  <c r="L1164" i="7" s="1"/>
  <c r="O1100" i="7"/>
  <c r="M1100" i="7" s="1"/>
  <c r="N1036" i="7"/>
  <c r="M1036" i="7" s="1"/>
  <c r="O972" i="7"/>
  <c r="M972" i="7" s="1"/>
  <c r="K972" i="7"/>
  <c r="L972" i="7" s="1"/>
  <c r="N760" i="7"/>
  <c r="M760" i="7" s="1"/>
  <c r="K760" i="7"/>
  <c r="L760" i="7" s="1"/>
  <c r="K607" i="7"/>
  <c r="L607" i="7" s="1"/>
  <c r="N607" i="7"/>
  <c r="M607" i="7" s="1"/>
  <c r="M1997" i="7"/>
  <c r="N1397" i="7"/>
  <c r="O1397" i="7"/>
  <c r="N1249" i="7"/>
  <c r="M1249" i="7" s="1"/>
  <c r="N1020" i="7"/>
  <c r="M1020" i="7" s="1"/>
  <c r="K1020" i="7"/>
  <c r="L1020" i="7" s="1"/>
  <c r="N145" i="7"/>
  <c r="K145" i="7"/>
  <c r="L145" i="7" s="1"/>
  <c r="K177" i="7"/>
  <c r="L177" i="7" s="1"/>
  <c r="N229" i="7"/>
  <c r="K94" i="7"/>
  <c r="L94" i="7" s="1"/>
  <c r="K1329" i="7"/>
  <c r="L1329" i="7" s="1"/>
  <c r="O1329" i="7"/>
  <c r="M1329" i="7" s="1"/>
  <c r="O620" i="7"/>
  <c r="M620" i="7" s="1"/>
  <c r="K620" i="7"/>
  <c r="L620" i="7" s="1"/>
  <c r="K454" i="7"/>
  <c r="L454" i="7" s="1"/>
  <c r="N454" i="7"/>
  <c r="N150" i="7"/>
  <c r="K150" i="7"/>
  <c r="L150" i="7" s="1"/>
  <c r="O630" i="7"/>
  <c r="N206" i="7"/>
  <c r="O1669" i="7"/>
  <c r="M1669" i="7" s="1"/>
  <c r="K1669" i="7"/>
  <c r="L1669" i="7" s="1"/>
  <c r="O1555" i="7"/>
  <c r="K1555" i="7"/>
  <c r="L1555" i="7" s="1"/>
  <c r="O1501" i="7"/>
  <c r="M1501" i="7" s="1"/>
  <c r="K794" i="7"/>
  <c r="L794" i="7" s="1"/>
  <c r="O842" i="7"/>
  <c r="N842" i="7"/>
  <c r="N396" i="7"/>
  <c r="K396" i="7"/>
  <c r="L396" i="7" s="1"/>
  <c r="K175" i="7"/>
  <c r="L175" i="7" s="1"/>
  <c r="K198" i="7"/>
  <c r="L198" i="7" s="1"/>
  <c r="N630" i="7"/>
  <c r="N1419" i="7"/>
  <c r="M1419" i="7" s="1"/>
  <c r="N134" i="7"/>
  <c r="O134" i="7"/>
  <c r="N390" i="7"/>
  <c r="K390" i="7"/>
  <c r="L390" i="7" s="1"/>
  <c r="M840" i="7"/>
  <c r="N380" i="7"/>
  <c r="M671" i="7"/>
  <c r="K318" i="7"/>
  <c r="L318" i="7" s="1"/>
  <c r="O1579" i="7"/>
  <c r="M1567" i="7"/>
  <c r="M716" i="7"/>
  <c r="O698" i="7"/>
  <c r="N1196" i="7"/>
  <c r="M1943" i="7"/>
  <c r="K1735" i="7"/>
  <c r="L1735" i="7" s="1"/>
  <c r="M1487" i="7"/>
  <c r="N1858" i="7"/>
  <c r="K1858" i="7"/>
  <c r="L1858" i="7" s="1"/>
  <c r="K1248" i="7"/>
  <c r="L1248" i="7" s="1"/>
  <c r="N1248" i="7"/>
  <c r="O1232" i="7"/>
  <c r="K1232" i="7"/>
  <c r="L1232" i="7" s="1"/>
  <c r="K1011" i="7"/>
  <c r="L1011" i="7" s="1"/>
  <c r="N1011" i="7"/>
  <c r="N899" i="7"/>
  <c r="O899" i="7"/>
  <c r="K1490" i="7"/>
  <c r="L1490" i="7" s="1"/>
  <c r="O1490" i="7"/>
  <c r="N1376" i="7"/>
  <c r="M1376" i="7" s="1"/>
  <c r="K1376" i="7"/>
  <c r="L1376" i="7" s="1"/>
  <c r="K1360" i="7"/>
  <c r="L1360" i="7" s="1"/>
  <c r="N1360" i="7"/>
  <c r="O1360" i="7"/>
  <c r="O1344" i="7"/>
  <c r="N1344" i="7"/>
  <c r="K1378" i="7"/>
  <c r="L1378" i="7" s="1"/>
  <c r="O1378" i="7"/>
  <c r="O1025" i="7"/>
  <c r="N1025" i="7"/>
  <c r="K1025" i="7"/>
  <c r="L1025" i="7" s="1"/>
  <c r="N941" i="7"/>
  <c r="M941" i="7" s="1"/>
  <c r="K941" i="7"/>
  <c r="L941" i="7" s="1"/>
  <c r="N135" i="7"/>
  <c r="O135" i="7"/>
  <c r="K29" i="7"/>
  <c r="L29" i="7" s="1"/>
  <c r="N29" i="7"/>
  <c r="K1938" i="7"/>
  <c r="L1938" i="7" s="1"/>
  <c r="N1436" i="7"/>
  <c r="M1436" i="7" s="1"/>
  <c r="K1716" i="7"/>
  <c r="L1716" i="7" s="1"/>
  <c r="K915" i="7"/>
  <c r="L915" i="7" s="1"/>
  <c r="O927" i="7"/>
  <c r="M927" i="7" s="1"/>
  <c r="M1062" i="7"/>
  <c r="O231" i="7"/>
  <c r="N1940" i="7"/>
  <c r="M1940" i="7" s="1"/>
  <c r="N691" i="7"/>
  <c r="M691" i="7" s="1"/>
  <c r="N1490" i="7"/>
  <c r="N843" i="7"/>
  <c r="O1916" i="7"/>
  <c r="N1916" i="7"/>
  <c r="K1916" i="7"/>
  <c r="L1916" i="7" s="1"/>
  <c r="O395" i="7"/>
  <c r="K395" i="7"/>
  <c r="L395" i="7" s="1"/>
  <c r="N395" i="7"/>
  <c r="N315" i="7"/>
  <c r="O315" i="7"/>
  <c r="K315" i="7"/>
  <c r="L315" i="7" s="1"/>
  <c r="K1334" i="7"/>
  <c r="L1334" i="7" s="1"/>
  <c r="O1858" i="7"/>
  <c r="N10" i="7"/>
  <c r="K1948" i="7"/>
  <c r="L1948" i="7" s="1"/>
  <c r="O1332" i="7"/>
  <c r="M1332" i="7" s="1"/>
  <c r="K1940" i="7"/>
  <c r="L1940" i="7" s="1"/>
  <c r="K1350" i="7"/>
  <c r="L1350" i="7" s="1"/>
  <c r="N1232" i="7"/>
  <c r="K641" i="7"/>
  <c r="L641" i="7" s="1"/>
  <c r="N641" i="7"/>
  <c r="M641" i="7" s="1"/>
  <c r="K407" i="7"/>
  <c r="L407" i="7" s="1"/>
  <c r="O407" i="7"/>
  <c r="O377" i="7"/>
  <c r="K377" i="7"/>
  <c r="L377" i="7" s="1"/>
  <c r="N377" i="7"/>
  <c r="K10" i="7"/>
  <c r="L10" i="7" s="1"/>
  <c r="K1354" i="7"/>
  <c r="L1354" i="7" s="1"/>
  <c r="K1332" i="7"/>
  <c r="L1332" i="7" s="1"/>
  <c r="N54" i="7"/>
  <c r="M54" i="7" s="1"/>
  <c r="J54" i="1" s="1"/>
  <c r="K843" i="7"/>
  <c r="L843" i="7" s="1"/>
  <c r="O1248" i="7"/>
  <c r="O1408" i="7"/>
  <c r="M1408" i="7" s="1"/>
  <c r="K9" i="7"/>
  <c r="L9" i="7" s="1"/>
  <c r="N1258" i="7"/>
  <c r="M1258" i="7" s="1"/>
  <c r="N1354" i="7"/>
  <c r="N1378" i="7"/>
  <c r="O1948" i="7"/>
  <c r="M1948" i="7" s="1"/>
  <c r="M967" i="7"/>
  <c r="K1366" i="7"/>
  <c r="L1366" i="7" s="1"/>
  <c r="K1085" i="7"/>
  <c r="L1085" i="7" s="1"/>
  <c r="N169" i="7"/>
  <c r="M1618" i="7"/>
  <c r="O629" i="7"/>
  <c r="N629" i="7"/>
  <c r="K1038" i="7"/>
  <c r="L1038" i="7" s="1"/>
  <c r="O1038" i="7"/>
  <c r="M1038" i="7" s="1"/>
  <c r="O1056" i="7"/>
  <c r="M1056" i="7" s="1"/>
  <c r="K1056" i="7"/>
  <c r="L1056" i="7" s="1"/>
  <c r="M987" i="7"/>
  <c r="N655" i="7"/>
  <c r="M655" i="7" s="1"/>
  <c r="K655" i="7"/>
  <c r="L655" i="7" s="1"/>
  <c r="N1664" i="7"/>
  <c r="K1201" i="7"/>
  <c r="L1201" i="7" s="1"/>
  <c r="K681" i="7"/>
  <c r="L681" i="7" s="1"/>
  <c r="N681" i="7"/>
  <c r="M681" i="7" s="1"/>
  <c r="N1450" i="7"/>
  <c r="M1450" i="7" s="1"/>
  <c r="K1450" i="7"/>
  <c r="L1450" i="7" s="1"/>
  <c r="M1189" i="7"/>
  <c r="N1067" i="7"/>
  <c r="M1067" i="7" s="1"/>
  <c r="N1275" i="7"/>
  <c r="M1275" i="7" s="1"/>
  <c r="K1275" i="7"/>
  <c r="L1275" i="7" s="1"/>
  <c r="K1315" i="7"/>
  <c r="L1315" i="7" s="1"/>
  <c r="O1315" i="7"/>
  <c r="M1315" i="7" s="1"/>
  <c r="O1608" i="7"/>
  <c r="M1608" i="7" s="1"/>
  <c r="O1612" i="7"/>
  <c r="N1612" i="7"/>
  <c r="K1612" i="7"/>
  <c r="L1612" i="7" s="1"/>
  <c r="K1922" i="7"/>
  <c r="L1922" i="7" s="1"/>
  <c r="N1922" i="7"/>
  <c r="M1922" i="7" s="1"/>
  <c r="N323" i="7"/>
  <c r="M323" i="7" s="1"/>
  <c r="J323" i="1" s="1"/>
  <c r="N407" i="7"/>
  <c r="N255" i="7"/>
  <c r="M255" i="7" s="1"/>
  <c r="J255" i="1" s="1"/>
  <c r="O267" i="7"/>
  <c r="M267" i="7" s="1"/>
  <c r="N717" i="7"/>
  <c r="O717" i="7"/>
  <c r="N819" i="7"/>
  <c r="O827" i="7"/>
  <c r="M827" i="7" s="1"/>
  <c r="O885" i="7"/>
  <c r="M885" i="7" s="1"/>
  <c r="K904" i="7"/>
  <c r="L904" i="7" s="1"/>
  <c r="K936" i="7"/>
  <c r="L936" i="7" s="1"/>
  <c r="K945" i="7"/>
  <c r="L945" i="7" s="1"/>
  <c r="K1115" i="7"/>
  <c r="L1115" i="7" s="1"/>
  <c r="K1251" i="7"/>
  <c r="L1251" i="7" s="1"/>
  <c r="N1760" i="7"/>
  <c r="M1760" i="7" s="1"/>
  <c r="N1347" i="7"/>
  <c r="M1347" i="7" s="1"/>
  <c r="O1351" i="7"/>
  <c r="M1351" i="7" s="1"/>
  <c r="K1387" i="7"/>
  <c r="L1387" i="7" s="1"/>
  <c r="K1506" i="7"/>
  <c r="L1506" i="7" s="1"/>
  <c r="O74" i="7"/>
  <c r="M74" i="7" s="1"/>
  <c r="O30" i="7"/>
  <c r="M30" i="7" s="1"/>
  <c r="O1846" i="7"/>
  <c r="M1846" i="7" s="1"/>
  <c r="K1341" i="7"/>
  <c r="L1341" i="7" s="1"/>
  <c r="O1341" i="7"/>
  <c r="M1341" i="7" s="1"/>
  <c r="N251" i="7"/>
  <c r="N587" i="7"/>
  <c r="O587" i="7"/>
  <c r="N639" i="7"/>
  <c r="N823" i="7"/>
  <c r="M823" i="7" s="1"/>
  <c r="K1173" i="7"/>
  <c r="L1173" i="7" s="1"/>
  <c r="K958" i="7"/>
  <c r="L958" i="7" s="1"/>
  <c r="N1001" i="7"/>
  <c r="M1001" i="7" s="1"/>
  <c r="O1050" i="7"/>
  <c r="M1050" i="7" s="1"/>
  <c r="K1118" i="7"/>
  <c r="L1118" i="7" s="1"/>
  <c r="K1120" i="7"/>
  <c r="L1120" i="7" s="1"/>
  <c r="K1136" i="7"/>
  <c r="L1136" i="7" s="1"/>
  <c r="O1155" i="7"/>
  <c r="M1155" i="7" s="1"/>
  <c r="O1377" i="7"/>
  <c r="M1377" i="7" s="1"/>
  <c r="O1386" i="7"/>
  <c r="M1386" i="7" s="1"/>
  <c r="K1522" i="7"/>
  <c r="L1522" i="7" s="1"/>
  <c r="N1576" i="7"/>
  <c r="M1576" i="7" s="1"/>
  <c r="K1761" i="7"/>
  <c r="L1761" i="7" s="1"/>
  <c r="K1551" i="7"/>
  <c r="L1551" i="7" s="1"/>
  <c r="O1799" i="7"/>
  <c r="M1799" i="7" s="1"/>
  <c r="K1799" i="7"/>
  <c r="L1799" i="7" s="1"/>
  <c r="N1059" i="7"/>
  <c r="M1059" i="7" s="1"/>
  <c r="N235" i="7"/>
  <c r="M235" i="7" s="1"/>
  <c r="J235" i="1" s="1"/>
  <c r="O985" i="7"/>
  <c r="M985" i="7" s="1"/>
  <c r="O1011" i="7"/>
  <c r="O1263" i="7"/>
  <c r="M1263" i="7" s="1"/>
  <c r="O1369" i="7"/>
  <c r="M1369" i="7" s="1"/>
  <c r="N1440" i="7"/>
  <c r="M1440" i="7" s="1"/>
  <c r="K1728" i="7"/>
  <c r="L1728" i="7" s="1"/>
  <c r="N1818" i="7"/>
  <c r="M1818" i="7" s="1"/>
  <c r="O381" i="7"/>
  <c r="N1850" i="7"/>
  <c r="M1850" i="7" s="1"/>
  <c r="N1920" i="7"/>
  <c r="O1790" i="7"/>
  <c r="M1790" i="7" s="1"/>
  <c r="K193" i="7"/>
  <c r="L193" i="7" s="1"/>
  <c r="K231" i="7"/>
  <c r="L231" i="7" s="1"/>
  <c r="N609" i="7"/>
  <c r="M609" i="7" s="1"/>
  <c r="K862" i="7"/>
  <c r="L862" i="7" s="1"/>
  <c r="N1466" i="7"/>
  <c r="M1466" i="7" s="1"/>
  <c r="K1508" i="7"/>
  <c r="L1508" i="7" s="1"/>
  <c r="K1795" i="7"/>
  <c r="L1795" i="7" s="1"/>
  <c r="O1795" i="7"/>
  <c r="M1795" i="7" s="1"/>
  <c r="O299" i="7"/>
  <c r="K861" i="7"/>
  <c r="L861" i="7" s="1"/>
  <c r="K894" i="7"/>
  <c r="L894" i="7" s="1"/>
  <c r="K1181" i="7"/>
  <c r="L1181" i="7" s="1"/>
  <c r="O1239" i="7"/>
  <c r="N1239" i="7"/>
  <c r="K1277" i="7"/>
  <c r="L1277" i="7" s="1"/>
  <c r="K1591" i="7"/>
  <c r="L1591" i="7" s="1"/>
  <c r="O1827" i="7"/>
  <c r="M819" i="7" l="1"/>
  <c r="M757" i="7"/>
  <c r="M1604" i="7"/>
  <c r="M962" i="7"/>
  <c r="M1946" i="7"/>
  <c r="O212" i="7"/>
  <c r="M212" i="7" s="1"/>
  <c r="J212" i="1" s="1"/>
  <c r="O517" i="7"/>
  <c r="N469" i="7"/>
  <c r="O413" i="7"/>
  <c r="M84" i="7"/>
  <c r="M1214" i="7"/>
  <c r="M242" i="7"/>
  <c r="J242" i="1" s="1"/>
  <c r="M1380" i="7"/>
  <c r="M1668" i="7"/>
  <c r="M884" i="7"/>
  <c r="M1485" i="7"/>
  <c r="M889" i="7"/>
  <c r="N353" i="7"/>
  <c r="M356" i="7"/>
  <c r="M360" i="7"/>
  <c r="J360" i="1" s="1"/>
  <c r="M1538" i="7"/>
  <c r="O385" i="7"/>
  <c r="N11" i="7"/>
  <c r="B1274" i="7"/>
  <c r="D1274" i="7"/>
  <c r="C1274" i="7"/>
  <c r="M1670" i="7"/>
  <c r="M1944" i="7"/>
  <c r="M685" i="7"/>
  <c r="M585" i="7"/>
  <c r="M1397" i="7"/>
  <c r="M1531" i="7"/>
  <c r="K1841" i="7"/>
  <c r="L1841" i="7" s="1"/>
  <c r="M989" i="7"/>
  <c r="M1586" i="7"/>
  <c r="M863" i="7"/>
  <c r="N1927" i="7"/>
  <c r="M1927" i="7" s="1"/>
  <c r="M1687" i="7"/>
  <c r="K212" i="7"/>
  <c r="L212" i="7" s="1"/>
  <c r="K570" i="7"/>
  <c r="L570" i="7" s="1"/>
  <c r="M1410" i="7"/>
  <c r="M803" i="7"/>
  <c r="M1133" i="7"/>
  <c r="M1776" i="7"/>
  <c r="M1018" i="7"/>
  <c r="D1202" i="7"/>
  <c r="B1202" i="7"/>
  <c r="C1202" i="7"/>
  <c r="M911" i="7"/>
  <c r="M1870" i="7"/>
  <c r="M1185" i="7"/>
  <c r="M98" i="7"/>
  <c r="M1555" i="7"/>
  <c r="M662" i="7"/>
  <c r="M1920" i="7"/>
  <c r="M251" i="7"/>
  <c r="J251" i="1" s="1"/>
  <c r="O535" i="7"/>
  <c r="M44" i="7"/>
  <c r="M795" i="7"/>
  <c r="M349" i="7"/>
  <c r="J349" i="1" s="1"/>
  <c r="M1230" i="7"/>
  <c r="M1554" i="7"/>
  <c r="M1807" i="7"/>
  <c r="M95" i="7"/>
  <c r="J95" i="1" s="1"/>
  <c r="M283" i="7"/>
  <c r="J283" i="1" s="1"/>
  <c r="N113" i="7"/>
  <c r="M113" i="7" s="1"/>
  <c r="M406" i="7"/>
  <c r="J406" i="1" s="1"/>
  <c r="N427" i="7"/>
  <c r="K489" i="7"/>
  <c r="L489" i="7" s="1"/>
  <c r="N470" i="7"/>
  <c r="M1234" i="7"/>
  <c r="M1434" i="7"/>
  <c r="M732" i="7"/>
  <c r="M1365" i="7"/>
  <c r="M405" i="7"/>
  <c r="J405" i="1" s="1"/>
  <c r="N93" i="7"/>
  <c r="O236" i="7"/>
  <c r="M729" i="7"/>
  <c r="M1488" i="7"/>
  <c r="M374" i="7"/>
  <c r="O362" i="7"/>
  <c r="N289" i="7"/>
  <c r="B1178" i="7"/>
  <c r="C1178" i="7"/>
  <c r="D1178" i="7"/>
  <c r="M1752" i="7"/>
  <c r="M1254" i="7"/>
  <c r="M380" i="7"/>
  <c r="M1435" i="7"/>
  <c r="M1905" i="7"/>
  <c r="M4" i="7"/>
  <c r="M637" i="7"/>
  <c r="M1574" i="7"/>
  <c r="M1708" i="7"/>
  <c r="M1896" i="7"/>
  <c r="K1906" i="7"/>
  <c r="L1906" i="7" s="1"/>
  <c r="O1906" i="7"/>
  <c r="O1658" i="7"/>
  <c r="K1658" i="7"/>
  <c r="L1658" i="7" s="1"/>
  <c r="N1658" i="7"/>
  <c r="M1906" i="7"/>
  <c r="M127" i="7"/>
  <c r="J127" i="1" s="1"/>
  <c r="M937" i="7"/>
  <c r="M1784" i="7"/>
  <c r="M1711" i="7"/>
  <c r="K506" i="7"/>
  <c r="L506" i="7" s="1"/>
  <c r="M932" i="7"/>
  <c r="M1823" i="7"/>
  <c r="M155" i="7"/>
  <c r="J155" i="1" s="1"/>
  <c r="M240" i="7"/>
  <c r="J240" i="1" s="1"/>
  <c r="K419" i="7"/>
  <c r="L419" i="7" s="1"/>
  <c r="M294" i="7"/>
  <c r="J294" i="1" s="1"/>
  <c r="O566" i="7"/>
  <c r="O438" i="7"/>
  <c r="M1352" i="7"/>
  <c r="M1482" i="7"/>
  <c r="M1245" i="7"/>
  <c r="M895" i="7"/>
  <c r="M1297" i="7"/>
  <c r="M559" i="7"/>
  <c r="K354" i="7"/>
  <c r="L354" i="7" s="1"/>
  <c r="O1418" i="7"/>
  <c r="M1418" i="7" s="1"/>
  <c r="K1418" i="7"/>
  <c r="L1418" i="7" s="1"/>
  <c r="O1898" i="7"/>
  <c r="M1898" i="7" s="1"/>
  <c r="M861" i="7"/>
  <c r="M653" i="7"/>
  <c r="K5" i="7"/>
  <c r="L5" i="7" s="1"/>
  <c r="M36" i="7"/>
  <c r="M130" i="7"/>
  <c r="J130" i="1" s="1"/>
  <c r="M112" i="7"/>
  <c r="J112" i="1" s="1"/>
  <c r="O401" i="7"/>
  <c r="M64" i="7"/>
  <c r="J64" i="1" s="1"/>
  <c r="M398" i="7"/>
  <c r="J398" i="1" s="1"/>
  <c r="N33" i="7"/>
  <c r="M167" i="7"/>
  <c r="J167" i="1" s="1"/>
  <c r="M396" i="7"/>
  <c r="M225" i="7"/>
  <c r="M63" i="7"/>
  <c r="M282" i="7"/>
  <c r="J282" i="1" s="1"/>
  <c r="O70" i="7"/>
  <c r="K385" i="7"/>
  <c r="L385" i="7" s="1"/>
  <c r="M11" i="7"/>
  <c r="M379" i="7"/>
  <c r="J379" i="1" s="1"/>
  <c r="M232" i="7"/>
  <c r="J232" i="1" s="1"/>
  <c r="M137" i="7"/>
  <c r="J137" i="1" s="1"/>
  <c r="N236" i="7"/>
  <c r="M236" i="7" s="1"/>
  <c r="J236" i="1" s="1"/>
  <c r="M359" i="7"/>
  <c r="J359" i="1" s="1"/>
  <c r="K340" i="7"/>
  <c r="L340" i="7" s="1"/>
  <c r="N268" i="7"/>
  <c r="O124" i="7"/>
  <c r="M362" i="7"/>
  <c r="J362" i="1" s="1"/>
  <c r="M317" i="7"/>
  <c r="J317" i="1" s="1"/>
  <c r="M205" i="7"/>
  <c r="J205" i="1" s="1"/>
  <c r="M23" i="7"/>
  <c r="J23" i="1" s="1"/>
  <c r="O49" i="7"/>
  <c r="M382" i="7"/>
  <c r="J382" i="1" s="1"/>
  <c r="O354" i="7"/>
  <c r="M354" i="7" s="1"/>
  <c r="J354" i="1" s="1"/>
  <c r="J4" i="1"/>
  <c r="M329" i="7"/>
  <c r="J329" i="1" s="1"/>
  <c r="J164" i="1"/>
  <c r="O93" i="7"/>
  <c r="M330" i="7"/>
  <c r="J330" i="1" s="1"/>
  <c r="K11" i="7"/>
  <c r="L11" i="7" s="1"/>
  <c r="J11" i="1" s="1"/>
  <c r="M153" i="7"/>
  <c r="J153" i="1" s="1"/>
  <c r="O209" i="7"/>
  <c r="M33" i="7"/>
  <c r="J33" i="1" s="1"/>
  <c r="M394" i="7"/>
  <c r="J394" i="1" s="1"/>
  <c r="O469" i="7"/>
  <c r="N20" i="7"/>
  <c r="M548" i="7"/>
  <c r="O313" i="7"/>
  <c r="M313" i="7" s="1"/>
  <c r="J313" i="1" s="1"/>
  <c r="O393" i="7"/>
  <c r="M393" i="7" s="1"/>
  <c r="J393" i="1" s="1"/>
  <c r="O5" i="7"/>
  <c r="N579" i="7"/>
  <c r="M532" i="7"/>
  <c r="M370" i="7"/>
  <c r="J370" i="1" s="1"/>
  <c r="N501" i="7"/>
  <c r="M78" i="7"/>
  <c r="J78" i="1" s="1"/>
  <c r="M298" i="7"/>
  <c r="J298" i="1" s="1"/>
  <c r="M203" i="7"/>
  <c r="J203" i="1" s="1"/>
  <c r="K124" i="7"/>
  <c r="L124" i="7" s="1"/>
  <c r="K393" i="7"/>
  <c r="L393" i="7" s="1"/>
  <c r="N5" i="7"/>
  <c r="M5" i="7" s="1"/>
  <c r="J5" i="1" s="1"/>
  <c r="K461" i="7"/>
  <c r="L461" i="7" s="1"/>
  <c r="N475" i="7"/>
  <c r="O501" i="7"/>
  <c r="O20" i="7"/>
  <c r="M118" i="7"/>
  <c r="J118" i="1" s="1"/>
  <c r="M409" i="7"/>
  <c r="J409" i="1" s="1"/>
  <c r="M287" i="7"/>
  <c r="J287" i="1" s="1"/>
  <c r="M125" i="7"/>
  <c r="J125" i="1" s="1"/>
  <c r="M200" i="7"/>
  <c r="J200" i="1" s="1"/>
  <c r="M147" i="7"/>
  <c r="J147" i="1" s="1"/>
  <c r="K453" i="7"/>
  <c r="L453" i="7" s="1"/>
  <c r="K488" i="7"/>
  <c r="L488" i="7" s="1"/>
  <c r="K313" i="7"/>
  <c r="L313" i="7" s="1"/>
  <c r="O220" i="7"/>
  <c r="M220" i="7" s="1"/>
  <c r="J220" i="1" s="1"/>
  <c r="K491" i="7"/>
  <c r="L491" i="7" s="1"/>
  <c r="N510" i="7"/>
  <c r="M224" i="7"/>
  <c r="J224" i="1" s="1"/>
  <c r="N124" i="7"/>
  <c r="N49" i="7"/>
  <c r="M49" i="7" s="1"/>
  <c r="J49" i="1" s="1"/>
  <c r="M297" i="7"/>
  <c r="J297" i="1" s="1"/>
  <c r="M165" i="7"/>
  <c r="J165" i="1" s="1"/>
  <c r="K353" i="7"/>
  <c r="L353" i="7" s="1"/>
  <c r="K93" i="7"/>
  <c r="L93" i="7" s="1"/>
  <c r="K289" i="7"/>
  <c r="L289" i="7" s="1"/>
  <c r="O188" i="7"/>
  <c r="M206" i="7"/>
  <c r="J206" i="1" s="1"/>
  <c r="M233" i="7"/>
  <c r="J233" i="1" s="1"/>
  <c r="M410" i="7"/>
  <c r="J410" i="1" s="1"/>
  <c r="O90" i="7"/>
  <c r="O340" i="7"/>
  <c r="N228" i="7"/>
  <c r="M408" i="7"/>
  <c r="J408" i="1" s="1"/>
  <c r="M101" i="7"/>
  <c r="J101" i="1" s="1"/>
  <c r="M238" i="7"/>
  <c r="J238" i="1" s="1"/>
  <c r="K372" i="7"/>
  <c r="L372" i="7" s="1"/>
  <c r="M252" i="7"/>
  <c r="J252" i="1" s="1"/>
  <c r="M366" i="7"/>
  <c r="J366" i="1" s="1"/>
  <c r="M136" i="7"/>
  <c r="J136" i="1" s="1"/>
  <c r="O55" i="7"/>
  <c r="O116" i="7"/>
  <c r="M116" i="7" s="1"/>
  <c r="J116" i="1" s="1"/>
  <c r="K332" i="7"/>
  <c r="L332" i="7" s="1"/>
  <c r="M337" i="7"/>
  <c r="J337" i="1" s="1"/>
  <c r="M177" i="7"/>
  <c r="J177" i="1" s="1"/>
  <c r="O56" i="7"/>
  <c r="M14" i="7"/>
  <c r="J14" i="1" s="1"/>
  <c r="M239" i="7"/>
  <c r="J239" i="1" s="1"/>
  <c r="O148" i="7"/>
  <c r="M148" i="7" s="1"/>
  <c r="J148" i="1" s="1"/>
  <c r="K148" i="7"/>
  <c r="L148" i="7" s="1"/>
  <c r="N340" i="7"/>
  <c r="O289" i="7"/>
  <c r="M229" i="7"/>
  <c r="J229" i="1" s="1"/>
  <c r="M199" i="7"/>
  <c r="J199" i="1" s="1"/>
  <c r="K55" i="7"/>
  <c r="L55" i="7" s="1"/>
  <c r="N292" i="7"/>
  <c r="O292" i="7"/>
  <c r="K228" i="7"/>
  <c r="L228" i="7" s="1"/>
  <c r="O281" i="7"/>
  <c r="M281" i="7" s="1"/>
  <c r="J281" i="1" s="1"/>
  <c r="O228" i="7"/>
  <c r="M198" i="7"/>
  <c r="J198" i="1" s="1"/>
  <c r="N55" i="7"/>
  <c r="M88" i="7"/>
  <c r="J88" i="1" s="1"/>
  <c r="N260" i="7"/>
  <c r="K260" i="7"/>
  <c r="L260" i="7" s="1"/>
  <c r="O260" i="7"/>
  <c r="O308" i="7"/>
  <c r="N308" i="7"/>
  <c r="K364" i="7"/>
  <c r="L364" i="7" s="1"/>
  <c r="N364" i="7"/>
  <c r="O364" i="7"/>
  <c r="K156" i="7"/>
  <c r="L156" i="7" s="1"/>
  <c r="O156" i="7"/>
  <c r="M156" i="7" s="1"/>
  <c r="J156" i="1" s="1"/>
  <c r="N300" i="7"/>
  <c r="M300" i="7" s="1"/>
  <c r="J300" i="1" s="1"/>
  <c r="K321" i="7"/>
  <c r="L321" i="7" s="1"/>
  <c r="K300" i="7"/>
  <c r="L300" i="7" s="1"/>
  <c r="N372" i="7"/>
  <c r="N90" i="7"/>
  <c r="M28" i="7"/>
  <c r="J28" i="1" s="1"/>
  <c r="K188" i="7"/>
  <c r="L188" i="7" s="1"/>
  <c r="M270" i="7"/>
  <c r="J270" i="1" s="1"/>
  <c r="M392" i="7"/>
  <c r="J392" i="1" s="1"/>
  <c r="N188" i="7"/>
  <c r="N321" i="7"/>
  <c r="M321" i="7" s="1"/>
  <c r="J321" i="1" s="1"/>
  <c r="M145" i="7"/>
  <c r="J145" i="1" s="1"/>
  <c r="M195" i="7"/>
  <c r="J195" i="1" s="1"/>
  <c r="M318" i="7"/>
  <c r="J318" i="1" s="1"/>
  <c r="M87" i="7"/>
  <c r="J87" i="1" s="1"/>
  <c r="O132" i="7"/>
  <c r="M132" i="7" s="1"/>
  <c r="J132" i="1" s="1"/>
  <c r="K132" i="7"/>
  <c r="L132" i="7" s="1"/>
  <c r="K108" i="7"/>
  <c r="L108" i="7" s="1"/>
  <c r="O324" i="7"/>
  <c r="N324" i="7"/>
  <c r="K308" i="7"/>
  <c r="L308" i="7" s="1"/>
  <c r="K292" i="7"/>
  <c r="L292" i="7" s="1"/>
  <c r="M50" i="7"/>
  <c r="J50" i="1" s="1"/>
  <c r="M154" i="7"/>
  <c r="J154" i="1" s="1"/>
  <c r="M39" i="7"/>
  <c r="J39" i="1" s="1"/>
  <c r="M12" i="7"/>
  <c r="J12" i="1" s="1"/>
  <c r="M244" i="7"/>
  <c r="J244" i="1" s="1"/>
  <c r="M234" i="7"/>
  <c r="J234" i="1" s="1"/>
  <c r="M348" i="7"/>
  <c r="J348" i="1" s="1"/>
  <c r="M258" i="7"/>
  <c r="J258" i="1" s="1"/>
  <c r="O268" i="7"/>
  <c r="M268" i="7" s="1"/>
  <c r="J268" i="1" s="1"/>
  <c r="O332" i="7"/>
  <c r="M332" i="7" s="1"/>
  <c r="J332" i="1" s="1"/>
  <c r="M10" i="7"/>
  <c r="J10" i="1" s="1"/>
  <c r="M29" i="7"/>
  <c r="J29" i="1" s="1"/>
  <c r="M185" i="7"/>
  <c r="J185" i="1" s="1"/>
  <c r="K49" i="7"/>
  <c r="L49" i="7" s="1"/>
  <c r="N80" i="7"/>
  <c r="M402" i="7"/>
  <c r="J402" i="1" s="1"/>
  <c r="M306" i="7"/>
  <c r="J306" i="1" s="1"/>
  <c r="O353" i="7"/>
  <c r="M353" i="7" s="1"/>
  <c r="J353" i="1" s="1"/>
  <c r="O372" i="7"/>
  <c r="M209" i="7"/>
  <c r="J209" i="1" s="1"/>
  <c r="K209" i="7"/>
  <c r="L209" i="7" s="1"/>
  <c r="K268" i="7"/>
  <c r="L268" i="7" s="1"/>
  <c r="M997" i="7"/>
  <c r="M639" i="7"/>
  <c r="M1647" i="7"/>
  <c r="M1289" i="7"/>
  <c r="M9" i="7"/>
  <c r="J9" i="1" s="1"/>
  <c r="O510" i="7"/>
  <c r="M510" i="7" s="1"/>
  <c r="M877" i="7"/>
  <c r="M1047" i="7"/>
  <c r="M1523" i="7"/>
  <c r="M874" i="7"/>
  <c r="M60" i="7"/>
  <c r="J60" i="1" s="1"/>
  <c r="M1856" i="7"/>
  <c r="K522" i="7"/>
  <c r="L522" i="7" s="1"/>
  <c r="M580" i="7"/>
  <c r="M1278" i="7"/>
  <c r="M1452" i="7"/>
  <c r="N1980" i="7"/>
  <c r="M1980" i="7" s="1"/>
  <c r="M1218" i="7"/>
  <c r="M1893" i="7"/>
  <c r="M1476" i="7"/>
  <c r="M833" i="7"/>
  <c r="K1935" i="7"/>
  <c r="L1935" i="7" s="1"/>
  <c r="O1935" i="7"/>
  <c r="N1935" i="7"/>
  <c r="B1845" i="7"/>
  <c r="D1845" i="7"/>
  <c r="C1845" i="7"/>
  <c r="C1526" i="7"/>
  <c r="B1526" i="7"/>
  <c r="D1526" i="7"/>
  <c r="B1326" i="7"/>
  <c r="C1326" i="7"/>
  <c r="D1326" i="7"/>
  <c r="D1094" i="7"/>
  <c r="B1094" i="7"/>
  <c r="C1094" i="7"/>
  <c r="M1458" i="7"/>
  <c r="K438" i="7"/>
  <c r="L438" i="7" s="1"/>
  <c r="N438" i="7"/>
  <c r="M1612" i="7"/>
  <c r="M1244" i="7"/>
  <c r="M501" i="7"/>
  <c r="M1590" i="7"/>
  <c r="M1909" i="7"/>
  <c r="M1021" i="7"/>
  <c r="M97" i="7"/>
  <c r="J97" i="1" s="1"/>
  <c r="K442" i="7"/>
  <c r="L442" i="7" s="1"/>
  <c r="M626" i="7"/>
  <c r="M1788" i="7"/>
  <c r="M882" i="7"/>
  <c r="C1994" i="7"/>
  <c r="B1994" i="7"/>
  <c r="D1994" i="7"/>
  <c r="K1994" i="7" s="1"/>
  <c r="L1994" i="7" s="1"/>
  <c r="K1933" i="7"/>
  <c r="L1933" i="7" s="1"/>
  <c r="O1933" i="7"/>
  <c r="N1933" i="7"/>
  <c r="M1933" i="7" s="1"/>
  <c r="C1911" i="7"/>
  <c r="B1911" i="7"/>
  <c r="D1911" i="7"/>
  <c r="D1863" i="7"/>
  <c r="C1863" i="7"/>
  <c r="B1863" i="7"/>
  <c r="C1926" i="7"/>
  <c r="B1926" i="7"/>
  <c r="D1926" i="7"/>
  <c r="M564" i="7"/>
  <c r="B1494" i="7"/>
  <c r="C1494" i="7"/>
  <c r="D1494" i="7"/>
  <c r="D1318" i="7"/>
  <c r="B1318" i="7"/>
  <c r="C1318" i="7"/>
  <c r="C86" i="7"/>
  <c r="D86" i="7"/>
  <c r="B86" i="7"/>
  <c r="C61" i="7"/>
  <c r="D61" i="7"/>
  <c r="M1388" i="7"/>
  <c r="M979" i="7"/>
  <c r="M1137" i="7"/>
  <c r="M1666" i="7"/>
  <c r="M387" i="7"/>
  <c r="J387" i="1" s="1"/>
  <c r="M378" i="7"/>
  <c r="J378" i="1" s="1"/>
  <c r="M221" i="7"/>
  <c r="J221" i="1" s="1"/>
  <c r="N485" i="7"/>
  <c r="O483" i="7"/>
  <c r="M956" i="7"/>
  <c r="K1827" i="7"/>
  <c r="L1827" i="7" s="1"/>
  <c r="N1827" i="7"/>
  <c r="M1827" i="7" s="1"/>
  <c r="C1887" i="7"/>
  <c r="D1887" i="7"/>
  <c r="B1887" i="7"/>
  <c r="C1815" i="7"/>
  <c r="B1815" i="7"/>
  <c r="D1815" i="7"/>
  <c r="B1838" i="7"/>
  <c r="C1838" i="7"/>
  <c r="D1838" i="7"/>
  <c r="M27" i="7"/>
  <c r="J27" i="1" s="1"/>
  <c r="M226" i="7"/>
  <c r="J226" i="1" s="1"/>
  <c r="M213" i="7"/>
  <c r="J213" i="1" s="1"/>
  <c r="M1694" i="7"/>
  <c r="M1824" i="7"/>
  <c r="M1798" i="7"/>
  <c r="N70" i="7"/>
  <c r="M70" i="7" s="1"/>
  <c r="J70" i="1" s="1"/>
  <c r="N1875" i="7"/>
  <c r="O1875" i="7"/>
  <c r="K1875" i="7"/>
  <c r="L1875" i="7" s="1"/>
  <c r="B1462" i="7"/>
  <c r="C1462" i="7"/>
  <c r="D1462" i="7"/>
  <c r="O1462" i="7" s="1"/>
  <c r="C1262" i="7"/>
  <c r="D1262" i="7"/>
  <c r="K1262" i="7" s="1"/>
  <c r="L1262" i="7" s="1"/>
  <c r="B1262" i="7"/>
  <c r="K70" i="7"/>
  <c r="L70" i="7" s="1"/>
  <c r="M138" i="7"/>
  <c r="J138" i="1" s="1"/>
  <c r="M222" i="7"/>
  <c r="J222" i="1" s="1"/>
  <c r="M1029" i="7"/>
  <c r="B99" i="7"/>
  <c r="C99" i="7"/>
  <c r="D99" i="7"/>
  <c r="K1999" i="7"/>
  <c r="L1999" i="7" s="1"/>
  <c r="N1999" i="7"/>
  <c r="O1999" i="7"/>
  <c r="B1879" i="7"/>
  <c r="D1879" i="7"/>
  <c r="C1879" i="7"/>
  <c r="M1981" i="7"/>
  <c r="M334" i="7"/>
  <c r="J334" i="1" s="1"/>
  <c r="M610" i="7"/>
  <c r="M400" i="7"/>
  <c r="J400" i="1" s="1"/>
  <c r="M786" i="7"/>
  <c r="M1427" i="7"/>
  <c r="M1421" i="7"/>
  <c r="N1942" i="7"/>
  <c r="M1942" i="7" s="1"/>
  <c r="K1942" i="7"/>
  <c r="L1942" i="7" s="1"/>
  <c r="D1406" i="7"/>
  <c r="C1406" i="7"/>
  <c r="B1406" i="7"/>
  <c r="C1158" i="7"/>
  <c r="B1158" i="7"/>
  <c r="D1158" i="7"/>
  <c r="C62" i="7"/>
  <c r="D62" i="7"/>
  <c r="B62" i="7"/>
  <c r="M875" i="7"/>
  <c r="M787" i="7"/>
  <c r="M929" i="7"/>
  <c r="M1011" i="7"/>
  <c r="M46" i="7"/>
  <c r="J46" i="1" s="1"/>
  <c r="M81" i="7"/>
  <c r="J81" i="1" s="1"/>
  <c r="M83" i="7"/>
  <c r="J83" i="1" s="1"/>
  <c r="K510" i="7"/>
  <c r="L510" i="7" s="1"/>
  <c r="M1805" i="7"/>
  <c r="M77" i="7"/>
  <c r="J77" i="1" s="1"/>
  <c r="M94" i="7"/>
  <c r="J94" i="1" s="1"/>
  <c r="M385" i="7"/>
  <c r="J385" i="1" s="1"/>
  <c r="M163" i="7"/>
  <c r="J163" i="1" s="1"/>
  <c r="M92" i="7"/>
  <c r="J92" i="1" s="1"/>
  <c r="M305" i="7"/>
  <c r="J305" i="1" s="1"/>
  <c r="M271" i="7"/>
  <c r="J271" i="1" s="1"/>
  <c r="O554" i="7"/>
  <c r="K1980" i="7"/>
  <c r="L1980" i="7" s="1"/>
  <c r="M1791" i="7"/>
  <c r="M1609" i="7"/>
  <c r="M836" i="7"/>
  <c r="B35" i="7"/>
  <c r="C35" i="7"/>
  <c r="D35" i="7"/>
  <c r="C1871" i="7"/>
  <c r="D1871" i="7"/>
  <c r="B1871" i="7"/>
  <c r="M817" i="7"/>
  <c r="M892" i="7"/>
  <c r="M1301" i="7"/>
  <c r="M963" i="7"/>
  <c r="M1354" i="7"/>
  <c r="M899" i="7"/>
  <c r="M390" i="7"/>
  <c r="J390" i="1" s="1"/>
  <c r="M1534" i="7"/>
  <c r="M970" i="7"/>
  <c r="M82" i="7"/>
  <c r="J82" i="1" s="1"/>
  <c r="M1650" i="7"/>
  <c r="M731" i="7"/>
  <c r="M1071" i="7"/>
  <c r="M617" i="7"/>
  <c r="M491" i="7"/>
  <c r="N69" i="7"/>
  <c r="M740" i="7"/>
  <c r="M144" i="7"/>
  <c r="J144" i="1" s="1"/>
  <c r="M217" i="7"/>
  <c r="J217" i="1" s="1"/>
  <c r="M32" i="7"/>
  <c r="J32" i="1" s="1"/>
  <c r="O80" i="7"/>
  <c r="M246" i="7"/>
  <c r="J246" i="1" s="1"/>
  <c r="M218" i="7"/>
  <c r="J218" i="1" s="1"/>
  <c r="N506" i="7"/>
  <c r="M506" i="7" s="1"/>
  <c r="O513" i="7"/>
  <c r="O454" i="7"/>
  <c r="M454" i="7" s="1"/>
  <c r="C1934" i="7"/>
  <c r="D1934" i="7"/>
  <c r="B1934" i="7"/>
  <c r="K1936" i="7"/>
  <c r="L1936" i="7" s="1"/>
  <c r="N1936" i="7"/>
  <c r="O1936" i="7"/>
  <c r="M1742" i="7"/>
  <c r="M1504" i="7"/>
  <c r="M903" i="7"/>
  <c r="M1089" i="7"/>
  <c r="M940" i="7"/>
  <c r="M730" i="7"/>
  <c r="M686" i="7"/>
  <c r="M791" i="7"/>
  <c r="M749" i="7"/>
  <c r="M1839" i="7"/>
  <c r="M1561" i="7"/>
  <c r="M1883" i="7"/>
  <c r="M17" i="7"/>
  <c r="J17" i="1" s="1"/>
  <c r="M1005" i="7"/>
  <c r="M48" i="7"/>
  <c r="J48" i="1" s="1"/>
  <c r="M1390" i="7"/>
  <c r="M1075" i="7"/>
  <c r="M1228" i="7"/>
  <c r="M152" i="7"/>
  <c r="J152" i="1" s="1"/>
  <c r="M6" i="7"/>
  <c r="J6" i="1" s="1"/>
  <c r="K493" i="7"/>
  <c r="L493" i="7" s="1"/>
  <c r="K469" i="7"/>
  <c r="L469" i="7" s="1"/>
  <c r="N487" i="7"/>
  <c r="C91" i="7"/>
  <c r="D91" i="7"/>
  <c r="B1982" i="7"/>
  <c r="C1982" i="7"/>
  <c r="D1982" i="7"/>
  <c r="C16" i="7"/>
  <c r="D16" i="7"/>
  <c r="B16" i="7"/>
  <c r="M1852" i="7"/>
  <c r="M1854" i="7"/>
  <c r="M1952" i="7"/>
  <c r="M1753" i="7"/>
  <c r="N522" i="7"/>
  <c r="K498" i="7"/>
  <c r="L498" i="7" s="1"/>
  <c r="K1892" i="7"/>
  <c r="L1892" i="7" s="1"/>
  <c r="O1892" i="7"/>
  <c r="N1892" i="7"/>
  <c r="M1892" i="7" s="1"/>
  <c r="O1841" i="7"/>
  <c r="M1841" i="7" s="1"/>
  <c r="M1109" i="7"/>
  <c r="B1921" i="7"/>
  <c r="C1921" i="7"/>
  <c r="D1921" i="7"/>
  <c r="B1904" i="7"/>
  <c r="C1904" i="7"/>
  <c r="D1904" i="7"/>
  <c r="N1996" i="7"/>
  <c r="M1996" i="7" s="1"/>
  <c r="O1996" i="7"/>
  <c r="K1996" i="7"/>
  <c r="L1996" i="7" s="1"/>
  <c r="M1415" i="7"/>
  <c r="M1593" i="7"/>
  <c r="M1448" i="7"/>
  <c r="M1931" i="7"/>
  <c r="K553" i="7"/>
  <c r="L553" i="7" s="1"/>
  <c r="C2000" i="7"/>
  <c r="D2000" i="7"/>
  <c r="B2000" i="7"/>
  <c r="K276" i="7"/>
  <c r="L276" i="7" s="1"/>
  <c r="M325" i="7"/>
  <c r="J325" i="1" s="1"/>
  <c r="O1849" i="7"/>
  <c r="N1849" i="7"/>
  <c r="M1849" i="7" s="1"/>
  <c r="K1849" i="7"/>
  <c r="L1849" i="7" s="1"/>
  <c r="B1907" i="7"/>
  <c r="C1907" i="7"/>
  <c r="D1907" i="7"/>
  <c r="D1897" i="7"/>
  <c r="C1897" i="7"/>
  <c r="B1897" i="7"/>
  <c r="C25" i="7"/>
  <c r="D25" i="7"/>
  <c r="K1970" i="7"/>
  <c r="L1970" i="7" s="1"/>
  <c r="O1970" i="7"/>
  <c r="M1860" i="7"/>
  <c r="M1524" i="7"/>
  <c r="M925" i="7"/>
  <c r="M1968" i="7"/>
  <c r="M1741" i="7"/>
  <c r="M1490" i="7"/>
  <c r="M535" i="7"/>
  <c r="M698" i="7"/>
  <c r="M734" i="7"/>
  <c r="M1296" i="7"/>
  <c r="O69" i="7"/>
  <c r="M69" i="7" s="1"/>
  <c r="J69" i="1" s="1"/>
  <c r="M186" i="7"/>
  <c r="J186" i="1" s="1"/>
  <c r="M168" i="7"/>
  <c r="J168" i="1" s="1"/>
  <c r="C1964" i="7"/>
  <c r="B1964" i="7"/>
  <c r="D1964" i="7"/>
  <c r="D1986" i="7"/>
  <c r="B1986" i="7"/>
  <c r="C1986" i="7"/>
  <c r="D1831" i="7"/>
  <c r="C1831" i="7"/>
  <c r="B1831" i="7"/>
  <c r="K1962" i="7"/>
  <c r="L1962" i="7" s="1"/>
  <c r="O1962" i="7"/>
  <c r="M1962" i="7" s="1"/>
  <c r="N1970" i="7"/>
  <c r="M1395" i="7"/>
  <c r="M575" i="7"/>
  <c r="M1399" i="7"/>
  <c r="M299" i="7"/>
  <c r="J299" i="1" s="1"/>
  <c r="M381" i="7"/>
  <c r="J381" i="1" s="1"/>
  <c r="M1378" i="7"/>
  <c r="M852" i="7"/>
  <c r="O522" i="7"/>
  <c r="M1167" i="7"/>
  <c r="M1273" i="7"/>
  <c r="M924" i="7"/>
  <c r="M208" i="7"/>
  <c r="J208" i="1" s="1"/>
  <c r="M949" i="7"/>
  <c r="M1820" i="7"/>
  <c r="M1932" i="7"/>
  <c r="M1864" i="7"/>
  <c r="M38" i="7"/>
  <c r="J38" i="1" s="1"/>
  <c r="M157" i="7"/>
  <c r="J157" i="1" s="1"/>
  <c r="M331" i="7"/>
  <c r="J331" i="1" s="1"/>
  <c r="M71" i="7"/>
  <c r="J71" i="1" s="1"/>
  <c r="M399" i="7"/>
  <c r="J399" i="1" s="1"/>
  <c r="M397" i="7"/>
  <c r="J397" i="1" s="1"/>
  <c r="O419" i="7"/>
  <c r="K535" i="7"/>
  <c r="L535" i="7" s="1"/>
  <c r="C1900" i="7"/>
  <c r="B1900" i="7"/>
  <c r="D1900" i="7"/>
  <c r="C1867" i="7"/>
  <c r="B1867" i="7"/>
  <c r="D1867" i="7"/>
  <c r="D1857" i="7"/>
  <c r="C1857" i="7"/>
  <c r="B1857" i="7"/>
  <c r="K1959" i="7"/>
  <c r="L1959" i="7" s="1"/>
  <c r="O1959" i="7"/>
  <c r="N1959" i="7"/>
  <c r="M1472" i="7"/>
  <c r="M1052" i="7"/>
  <c r="M1882" i="7"/>
  <c r="M1800" i="7"/>
  <c r="M652" i="7"/>
  <c r="M141" i="7"/>
  <c r="J141" i="1" s="1"/>
  <c r="K517" i="7"/>
  <c r="L517" i="7" s="1"/>
  <c r="N517" i="7"/>
  <c r="M517" i="7" s="1"/>
  <c r="K445" i="7"/>
  <c r="L445" i="7" s="1"/>
  <c r="N445" i="7"/>
  <c r="O445" i="7"/>
  <c r="K571" i="7"/>
  <c r="L571" i="7" s="1"/>
  <c r="O571" i="7"/>
  <c r="M571" i="7" s="1"/>
  <c r="K523" i="7"/>
  <c r="L523" i="7" s="1"/>
  <c r="O523" i="7"/>
  <c r="O538" i="7"/>
  <c r="N538" i="7"/>
  <c r="M538" i="7" s="1"/>
  <c r="K434" i="7"/>
  <c r="L434" i="7" s="1"/>
  <c r="O434" i="7"/>
  <c r="O425" i="7"/>
  <c r="K425" i="7"/>
  <c r="L425" i="7" s="1"/>
  <c r="O544" i="7"/>
  <c r="K544" i="7"/>
  <c r="L544" i="7" s="1"/>
  <c r="K528" i="7"/>
  <c r="L528" i="7" s="1"/>
  <c r="N528" i="7"/>
  <c r="O528" i="7"/>
  <c r="N439" i="7"/>
  <c r="M439" i="7" s="1"/>
  <c r="O439" i="7"/>
  <c r="K439" i="7"/>
  <c r="L439" i="7" s="1"/>
  <c r="O486" i="7"/>
  <c r="K486" i="7"/>
  <c r="L486" i="7" s="1"/>
  <c r="N486" i="7"/>
  <c r="N462" i="7"/>
  <c r="K462" i="7"/>
  <c r="L462" i="7" s="1"/>
  <c r="O462" i="7"/>
  <c r="M469" i="7"/>
  <c r="N523" i="7"/>
  <c r="M523" i="7" s="1"/>
  <c r="M107" i="7"/>
  <c r="J107" i="1" s="1"/>
  <c r="N419" i="7"/>
  <c r="M401" i="7"/>
  <c r="J401" i="1" s="1"/>
  <c r="M37" i="7"/>
  <c r="J37" i="1" s="1"/>
  <c r="M194" i="7"/>
  <c r="J194" i="1" s="1"/>
  <c r="K541" i="7"/>
  <c r="L541" i="7" s="1"/>
  <c r="N541" i="7"/>
  <c r="O541" i="7"/>
  <c r="O437" i="7"/>
  <c r="K437" i="7"/>
  <c r="L437" i="7" s="1"/>
  <c r="N413" i="7"/>
  <c r="M413" i="7" s="1"/>
  <c r="N547" i="7"/>
  <c r="O547" i="7"/>
  <c r="K547" i="7"/>
  <c r="L547" i="7" s="1"/>
  <c r="O467" i="7"/>
  <c r="M467" i="7" s="1"/>
  <c r="K467" i="7"/>
  <c r="L467" i="7" s="1"/>
  <c r="N467" i="7"/>
  <c r="K443" i="7"/>
  <c r="L443" i="7" s="1"/>
  <c r="O443" i="7"/>
  <c r="M443" i="7" s="1"/>
  <c r="N562" i="7"/>
  <c r="K562" i="7"/>
  <c r="L562" i="7" s="1"/>
  <c r="O562" i="7"/>
  <c r="O458" i="7"/>
  <c r="K458" i="7"/>
  <c r="L458" i="7" s="1"/>
  <c r="N458" i="7"/>
  <c r="N434" i="7"/>
  <c r="K577" i="7"/>
  <c r="L577" i="7" s="1"/>
  <c r="O577" i="7"/>
  <c r="N577" i="7"/>
  <c r="O553" i="7"/>
  <c r="N553" i="7"/>
  <c r="K473" i="7"/>
  <c r="L473" i="7" s="1"/>
  <c r="O473" i="7"/>
  <c r="M473" i="7" s="1"/>
  <c r="K568" i="7"/>
  <c r="L568" i="7" s="1"/>
  <c r="O568" i="7"/>
  <c r="N544" i="7"/>
  <c r="N504" i="7"/>
  <c r="O504" i="7"/>
  <c r="O440" i="7"/>
  <c r="N440" i="7"/>
  <c r="K440" i="7"/>
  <c r="L440" i="7" s="1"/>
  <c r="N534" i="7"/>
  <c r="O534" i="7"/>
  <c r="O430" i="7"/>
  <c r="N430" i="7"/>
  <c r="M430" i="7" s="1"/>
  <c r="M389" i="7"/>
  <c r="J389" i="1" s="1"/>
  <c r="N52" i="7"/>
  <c r="K21" i="7"/>
  <c r="L21" i="7" s="1"/>
  <c r="K76" i="7"/>
  <c r="L76" i="7" s="1"/>
  <c r="O76" i="7"/>
  <c r="N565" i="7"/>
  <c r="K565" i="7"/>
  <c r="L565" i="7" s="1"/>
  <c r="O565" i="7"/>
  <c r="K485" i="7"/>
  <c r="L485" i="7" s="1"/>
  <c r="K482" i="7"/>
  <c r="L482" i="7" s="1"/>
  <c r="O482" i="7"/>
  <c r="N482" i="7"/>
  <c r="K521" i="7"/>
  <c r="L521" i="7" s="1"/>
  <c r="N521" i="7"/>
  <c r="O521" i="7"/>
  <c r="K497" i="7"/>
  <c r="L497" i="7" s="1"/>
  <c r="N497" i="7"/>
  <c r="O497" i="7"/>
  <c r="O480" i="7"/>
  <c r="N480" i="7"/>
  <c r="K480" i="7"/>
  <c r="L480" i="7" s="1"/>
  <c r="K416" i="7"/>
  <c r="L416" i="7" s="1"/>
  <c r="N416" i="7"/>
  <c r="O416" i="7"/>
  <c r="K567" i="7"/>
  <c r="L567" i="7" s="1"/>
  <c r="O567" i="7"/>
  <c r="N567" i="7"/>
  <c r="M567" i="7" s="1"/>
  <c r="K423" i="7"/>
  <c r="L423" i="7" s="1"/>
  <c r="O423" i="7"/>
  <c r="N558" i="7"/>
  <c r="K558" i="7"/>
  <c r="L558" i="7" s="1"/>
  <c r="O558" i="7"/>
  <c r="O52" i="7"/>
  <c r="M181" i="7"/>
  <c r="J181" i="1" s="1"/>
  <c r="K533" i="7"/>
  <c r="L533" i="7" s="1"/>
  <c r="O533" i="7"/>
  <c r="N533" i="7"/>
  <c r="N509" i="7"/>
  <c r="O509" i="7"/>
  <c r="K509" i="7"/>
  <c r="L509" i="7" s="1"/>
  <c r="O485" i="7"/>
  <c r="M485" i="7" s="1"/>
  <c r="N437" i="7"/>
  <c r="N425" i="7"/>
  <c r="N539" i="7"/>
  <c r="O539" i="7"/>
  <c r="K515" i="7"/>
  <c r="L515" i="7" s="1"/>
  <c r="N515" i="7"/>
  <c r="O515" i="7"/>
  <c r="N493" i="7"/>
  <c r="M493" i="7" s="1"/>
  <c r="N578" i="7"/>
  <c r="O578" i="7"/>
  <c r="K578" i="7"/>
  <c r="L578" i="7" s="1"/>
  <c r="N554" i="7"/>
  <c r="M554" i="7" s="1"/>
  <c r="K554" i="7"/>
  <c r="L554" i="7" s="1"/>
  <c r="O530" i="7"/>
  <c r="K530" i="7"/>
  <c r="L530" i="7" s="1"/>
  <c r="N530" i="7"/>
  <c r="N426" i="7"/>
  <c r="O426" i="7"/>
  <c r="O569" i="7"/>
  <c r="N569" i="7"/>
  <c r="O545" i="7"/>
  <c r="K545" i="7"/>
  <c r="L545" i="7" s="1"/>
  <c r="N545" i="7"/>
  <c r="O441" i="7"/>
  <c r="M441" i="7" s="1"/>
  <c r="K441" i="7"/>
  <c r="L441" i="7" s="1"/>
  <c r="N417" i="7"/>
  <c r="O417" i="7"/>
  <c r="K417" i="7"/>
  <c r="L417" i="7" s="1"/>
  <c r="K520" i="7"/>
  <c r="L520" i="7" s="1"/>
  <c r="N520" i="7"/>
  <c r="O520" i="7"/>
  <c r="K456" i="7"/>
  <c r="L456" i="7" s="1"/>
  <c r="N456" i="7"/>
  <c r="O456" i="7"/>
  <c r="N76" i="7"/>
  <c r="N519" i="7"/>
  <c r="M519" i="7" s="1"/>
  <c r="O487" i="7"/>
  <c r="K487" i="7"/>
  <c r="L487" i="7" s="1"/>
  <c r="N423" i="7"/>
  <c r="O502" i="7"/>
  <c r="M502" i="7" s="1"/>
  <c r="K478" i="7"/>
  <c r="L478" i="7" s="1"/>
  <c r="O478" i="7"/>
  <c r="N478" i="7"/>
  <c r="K430" i="7"/>
  <c r="L430" i="7" s="1"/>
  <c r="O581" i="7"/>
  <c r="N581" i="7"/>
  <c r="K581" i="7"/>
  <c r="L581" i="7" s="1"/>
  <c r="O557" i="7"/>
  <c r="N557" i="7"/>
  <c r="K557" i="7"/>
  <c r="L557" i="7" s="1"/>
  <c r="K429" i="7"/>
  <c r="L429" i="7" s="1"/>
  <c r="N429" i="7"/>
  <c r="O429" i="7"/>
  <c r="K538" i="7"/>
  <c r="L538" i="7" s="1"/>
  <c r="O563" i="7"/>
  <c r="N563" i="7"/>
  <c r="N507" i="7"/>
  <c r="K507" i="7"/>
  <c r="L507" i="7" s="1"/>
  <c r="O507" i="7"/>
  <c r="K483" i="7"/>
  <c r="L483" i="7" s="1"/>
  <c r="N483" i="7"/>
  <c r="M483" i="7" s="1"/>
  <c r="K459" i="7"/>
  <c r="L459" i="7" s="1"/>
  <c r="N459" i="7"/>
  <c r="O459" i="7"/>
  <c r="K435" i="7"/>
  <c r="L435" i="7" s="1"/>
  <c r="N435" i="7"/>
  <c r="O435" i="7"/>
  <c r="N474" i="7"/>
  <c r="O474" i="7"/>
  <c r="O450" i="7"/>
  <c r="N450" i="7"/>
  <c r="K450" i="7"/>
  <c r="L450" i="7" s="1"/>
  <c r="O537" i="7"/>
  <c r="N537" i="7"/>
  <c r="M537" i="7" s="1"/>
  <c r="N489" i="7"/>
  <c r="O489" i="7"/>
  <c r="O465" i="7"/>
  <c r="N465" i="7"/>
  <c r="K465" i="7"/>
  <c r="L465" i="7" s="1"/>
  <c r="K560" i="7"/>
  <c r="L560" i="7" s="1"/>
  <c r="O560" i="7"/>
  <c r="N560" i="7"/>
  <c r="M560" i="7" s="1"/>
  <c r="N496" i="7"/>
  <c r="O496" i="7"/>
  <c r="K496" i="7"/>
  <c r="L496" i="7" s="1"/>
  <c r="O472" i="7"/>
  <c r="N472" i="7"/>
  <c r="K472" i="7"/>
  <c r="L472" i="7" s="1"/>
  <c r="K432" i="7"/>
  <c r="L432" i="7" s="1"/>
  <c r="O432" i="7"/>
  <c r="N432" i="7"/>
  <c r="O21" i="7"/>
  <c r="M21" i="7" s="1"/>
  <c r="J21" i="1" s="1"/>
  <c r="N471" i="7"/>
  <c r="O471" i="7"/>
  <c r="K471" i="7"/>
  <c r="L471" i="7" s="1"/>
  <c r="K574" i="7"/>
  <c r="L574" i="7" s="1"/>
  <c r="N574" i="7"/>
  <c r="O574" i="7"/>
  <c r="K550" i="7"/>
  <c r="L550" i="7" s="1"/>
  <c r="N550" i="7"/>
  <c r="O550" i="7"/>
  <c r="N526" i="7"/>
  <c r="O526" i="7"/>
  <c r="K526" i="7"/>
  <c r="L526" i="7" s="1"/>
  <c r="O422" i="7"/>
  <c r="N422" i="7"/>
  <c r="K422" i="7"/>
  <c r="L422" i="7" s="1"/>
  <c r="M169" i="7"/>
  <c r="J169" i="1" s="1"/>
  <c r="M231" i="7"/>
  <c r="J231" i="1" s="1"/>
  <c r="O453" i="7"/>
  <c r="M184" i="7"/>
  <c r="J184" i="1" s="1"/>
  <c r="M117" i="7"/>
  <c r="J117" i="1" s="1"/>
  <c r="M96" i="7"/>
  <c r="J96" i="1" s="1"/>
  <c r="M67" i="7"/>
  <c r="J67" i="1" s="1"/>
  <c r="M178" i="7"/>
  <c r="J178" i="1" s="1"/>
  <c r="M57" i="7"/>
  <c r="J57" i="1" s="1"/>
  <c r="M189" i="7"/>
  <c r="J189" i="1" s="1"/>
  <c r="M173" i="7"/>
  <c r="J173" i="1" s="1"/>
  <c r="N477" i="7"/>
  <c r="O477" i="7"/>
  <c r="K477" i="7"/>
  <c r="L477" i="7" s="1"/>
  <c r="N453" i="7"/>
  <c r="O579" i="7"/>
  <c r="M579" i="7" s="1"/>
  <c r="O427" i="7"/>
  <c r="M427" i="7" s="1"/>
  <c r="K427" i="7"/>
  <c r="L427" i="7" s="1"/>
  <c r="N498" i="7"/>
  <c r="O498" i="7"/>
  <c r="N442" i="7"/>
  <c r="O442" i="7"/>
  <c r="K426" i="7"/>
  <c r="L426" i="7" s="1"/>
  <c r="N513" i="7"/>
  <c r="M513" i="7" s="1"/>
  <c r="K513" i="7"/>
  <c r="L513" i="7" s="1"/>
  <c r="K457" i="7"/>
  <c r="L457" i="7" s="1"/>
  <c r="O457" i="7"/>
  <c r="N457" i="7"/>
  <c r="N433" i="7"/>
  <c r="K433" i="7"/>
  <c r="L433" i="7" s="1"/>
  <c r="O433" i="7"/>
  <c r="O552" i="7"/>
  <c r="N552" i="7"/>
  <c r="K552" i="7"/>
  <c r="L552" i="7" s="1"/>
  <c r="N536" i="7"/>
  <c r="K536" i="7"/>
  <c r="L536" i="7" s="1"/>
  <c r="O536" i="7"/>
  <c r="N488" i="7"/>
  <c r="O488" i="7"/>
  <c r="K551" i="7"/>
  <c r="L551" i="7" s="1"/>
  <c r="N551" i="7"/>
  <c r="O551" i="7"/>
  <c r="K519" i="7"/>
  <c r="L519" i="7" s="1"/>
  <c r="K470" i="7"/>
  <c r="L470" i="7" s="1"/>
  <c r="O470" i="7"/>
  <c r="M470" i="7" s="1"/>
  <c r="K446" i="7"/>
  <c r="L446" i="7" s="1"/>
  <c r="N446" i="7"/>
  <c r="O446" i="7"/>
  <c r="M150" i="7"/>
  <c r="J150" i="1" s="1"/>
  <c r="M66" i="7"/>
  <c r="J66" i="1" s="1"/>
  <c r="M556" i="7"/>
  <c r="M369" i="7"/>
  <c r="J369" i="1" s="1"/>
  <c r="M161" i="7"/>
  <c r="J161" i="1" s="1"/>
  <c r="M56" i="7"/>
  <c r="J56" i="1" s="1"/>
  <c r="M108" i="7"/>
  <c r="J108" i="1" s="1"/>
  <c r="M110" i="7"/>
  <c r="J110" i="1" s="1"/>
  <c r="O549" i="7"/>
  <c r="N549" i="7"/>
  <c r="K549" i="7"/>
  <c r="L549" i="7" s="1"/>
  <c r="K525" i="7"/>
  <c r="L525" i="7" s="1"/>
  <c r="N421" i="7"/>
  <c r="M421" i="7" s="1"/>
  <c r="K421" i="7"/>
  <c r="L421" i="7" s="1"/>
  <c r="O555" i="7"/>
  <c r="N555" i="7"/>
  <c r="K555" i="7"/>
  <c r="L555" i="7" s="1"/>
  <c r="N531" i="7"/>
  <c r="O531" i="7"/>
  <c r="K531" i="7"/>
  <c r="L531" i="7" s="1"/>
  <c r="K451" i="7"/>
  <c r="L451" i="7" s="1"/>
  <c r="N451" i="7"/>
  <c r="O451" i="7"/>
  <c r="O570" i="7"/>
  <c r="N570" i="7"/>
  <c r="O546" i="7"/>
  <c r="N546" i="7"/>
  <c r="K546" i="7"/>
  <c r="L546" i="7" s="1"/>
  <c r="N418" i="7"/>
  <c r="O418" i="7"/>
  <c r="K418" i="7"/>
  <c r="L418" i="7" s="1"/>
  <c r="N561" i="7"/>
  <c r="K561" i="7"/>
  <c r="L561" i="7" s="1"/>
  <c r="O561" i="7"/>
  <c r="K537" i="7"/>
  <c r="L537" i="7" s="1"/>
  <c r="N481" i="7"/>
  <c r="K576" i="7"/>
  <c r="L576" i="7" s="1"/>
  <c r="N576" i="7"/>
  <c r="O576" i="7"/>
  <c r="O512" i="7"/>
  <c r="N512" i="7"/>
  <c r="K512" i="7"/>
  <c r="L512" i="7" s="1"/>
  <c r="O448" i="7"/>
  <c r="K448" i="7"/>
  <c r="L448" i="7" s="1"/>
  <c r="N448" i="7"/>
  <c r="M448" i="7" s="1"/>
  <c r="K534" i="7"/>
  <c r="L534" i="7" s="1"/>
  <c r="O455" i="7"/>
  <c r="K455" i="7"/>
  <c r="L455" i="7" s="1"/>
  <c r="N455" i="7"/>
  <c r="K413" i="7"/>
  <c r="L413" i="7" s="1"/>
  <c r="N518" i="7"/>
  <c r="K518" i="7"/>
  <c r="L518" i="7" s="1"/>
  <c r="O518" i="7"/>
  <c r="N494" i="7"/>
  <c r="O494" i="7"/>
  <c r="K494" i="7"/>
  <c r="L494" i="7" s="1"/>
  <c r="M34" i="7"/>
  <c r="J34" i="1" s="1"/>
  <c r="M346" i="7"/>
  <c r="J346" i="1" s="1"/>
  <c r="M142" i="7"/>
  <c r="J142" i="1" s="1"/>
  <c r="O573" i="7"/>
  <c r="N573" i="7"/>
  <c r="M573" i="7" s="1"/>
  <c r="K573" i="7"/>
  <c r="L573" i="7" s="1"/>
  <c r="N525" i="7"/>
  <c r="O525" i="7"/>
  <c r="K579" i="7"/>
  <c r="L579" i="7" s="1"/>
  <c r="K499" i="7"/>
  <c r="L499" i="7" s="1"/>
  <c r="N499" i="7"/>
  <c r="O499" i="7"/>
  <c r="K475" i="7"/>
  <c r="L475" i="7" s="1"/>
  <c r="O475" i="7"/>
  <c r="M475" i="7" s="1"/>
  <c r="K514" i="7"/>
  <c r="L514" i="7" s="1"/>
  <c r="O514" i="7"/>
  <c r="N514" i="7"/>
  <c r="N490" i="7"/>
  <c r="O490" i="7"/>
  <c r="O466" i="7"/>
  <c r="N466" i="7"/>
  <c r="M466" i="7" s="1"/>
  <c r="K466" i="7"/>
  <c r="L466" i="7" s="1"/>
  <c r="K563" i="7"/>
  <c r="L563" i="7" s="1"/>
  <c r="K529" i="7"/>
  <c r="L529" i="7" s="1"/>
  <c r="O529" i="7"/>
  <c r="N529" i="7"/>
  <c r="M529" i="7" s="1"/>
  <c r="O505" i="7"/>
  <c r="N505" i="7"/>
  <c r="K505" i="7"/>
  <c r="L505" i="7" s="1"/>
  <c r="K481" i="7"/>
  <c r="L481" i="7" s="1"/>
  <c r="O481" i="7"/>
  <c r="O449" i="7"/>
  <c r="N449" i="7"/>
  <c r="K449" i="7"/>
  <c r="L449" i="7" s="1"/>
  <c r="N568" i="7"/>
  <c r="K504" i="7"/>
  <c r="L504" i="7" s="1"/>
  <c r="N464" i="7"/>
  <c r="K464" i="7"/>
  <c r="L464" i="7" s="1"/>
  <c r="O464" i="7"/>
  <c r="K424" i="7"/>
  <c r="L424" i="7" s="1"/>
  <c r="N424" i="7"/>
  <c r="O424" i="7"/>
  <c r="M424" i="7" s="1"/>
  <c r="K490" i="7"/>
  <c r="L490" i="7" s="1"/>
  <c r="O503" i="7"/>
  <c r="N503" i="7"/>
  <c r="K503" i="7"/>
  <c r="L503" i="7" s="1"/>
  <c r="K566" i="7"/>
  <c r="L566" i="7" s="1"/>
  <c r="N566" i="7"/>
  <c r="M566" i="7" s="1"/>
  <c r="K542" i="7"/>
  <c r="L542" i="7" s="1"/>
  <c r="O542" i="7"/>
  <c r="N542" i="7"/>
  <c r="K414" i="7"/>
  <c r="L414" i="7" s="1"/>
  <c r="N414" i="7"/>
  <c r="O414" i="7"/>
  <c r="M216" i="7"/>
  <c r="J216" i="1" s="1"/>
  <c r="M166" i="7"/>
  <c r="J166" i="1" s="1"/>
  <c r="M265" i="7"/>
  <c r="J265" i="1" s="1"/>
  <c r="O276" i="7"/>
  <c r="M160" i="7"/>
  <c r="J160" i="1" s="1"/>
  <c r="M58" i="7"/>
  <c r="J58" i="1" s="1"/>
  <c r="M109" i="7"/>
  <c r="J109" i="1" s="1"/>
  <c r="M65" i="7"/>
  <c r="J65" i="1" s="1"/>
  <c r="M395" i="7"/>
  <c r="J395" i="1" s="1"/>
  <c r="M241" i="7"/>
  <c r="J241" i="1" s="1"/>
  <c r="M15" i="7"/>
  <c r="J15" i="1" s="1"/>
  <c r="M103" i="7"/>
  <c r="J103" i="1" s="1"/>
  <c r="M53" i="7"/>
  <c r="J53" i="1" s="1"/>
  <c r="N276" i="7"/>
  <c r="M273" i="7"/>
  <c r="J273" i="1" s="1"/>
  <c r="M115" i="7"/>
  <c r="J115" i="1" s="1"/>
  <c r="M79" i="7"/>
  <c r="J79" i="1" s="1"/>
  <c r="M248" i="7"/>
  <c r="J248" i="1" s="1"/>
  <c r="K196" i="7"/>
  <c r="L196" i="7" s="1"/>
  <c r="K42" i="7"/>
  <c r="L42" i="7" s="1"/>
  <c r="N19" i="7"/>
  <c r="K19" i="7"/>
  <c r="L19" i="7" s="1"/>
  <c r="O42" i="7"/>
  <c r="M42" i="7" s="1"/>
  <c r="J42" i="1" s="1"/>
  <c r="O19" i="7"/>
  <c r="O18" i="7"/>
  <c r="N18" i="7"/>
  <c r="O196" i="7"/>
  <c r="N196" i="7"/>
  <c r="M93" i="7"/>
  <c r="J93" i="1" s="1"/>
  <c r="M119" i="7"/>
  <c r="J119" i="1" s="1"/>
  <c r="M133" i="7"/>
  <c r="J133" i="1" s="1"/>
  <c r="M261" i="7"/>
  <c r="J261" i="1" s="1"/>
  <c r="N85" i="7"/>
  <c r="K85" i="7"/>
  <c r="L85" i="7" s="1"/>
  <c r="O85" i="7"/>
  <c r="K388" i="7"/>
  <c r="L388" i="7" s="1"/>
  <c r="O388" i="7"/>
  <c r="N388" i="7"/>
  <c r="M55" i="7"/>
  <c r="J55" i="1" s="1"/>
  <c r="M182" i="7"/>
  <c r="J182" i="1" s="1"/>
  <c r="M197" i="7"/>
  <c r="J197" i="1" s="1"/>
  <c r="M407" i="7"/>
  <c r="J407" i="1" s="1"/>
  <c r="M45" i="7"/>
  <c r="J45" i="1" s="1"/>
  <c r="O41" i="7"/>
  <c r="K41" i="7"/>
  <c r="L41" i="7" s="1"/>
  <c r="N41" i="7"/>
  <c r="M355" i="7"/>
  <c r="J355" i="1" s="1"/>
  <c r="M180" i="7"/>
  <c r="J180" i="1" s="1"/>
  <c r="M51" i="7"/>
  <c r="J51" i="1" s="1"/>
  <c r="M73" i="7"/>
  <c r="J73" i="1" s="1"/>
  <c r="M43" i="7"/>
  <c r="J43" i="1" s="1"/>
  <c r="K61" i="7"/>
  <c r="L61" i="7" s="1"/>
  <c r="O61" i="7"/>
  <c r="N61" i="7"/>
  <c r="K18" i="7"/>
  <c r="L18" i="7" s="1"/>
  <c r="M365" i="7"/>
  <c r="J365" i="1" s="1"/>
  <c r="M403" i="7"/>
  <c r="J403" i="1" s="1"/>
  <c r="M257" i="7"/>
  <c r="J257" i="1" s="1"/>
  <c r="M630" i="7"/>
  <c r="M1453" i="7"/>
  <c r="M677" i="7"/>
  <c r="M1149" i="7"/>
  <c r="M1692" i="7"/>
  <c r="M100" i="7"/>
  <c r="J100" i="1" s="1"/>
  <c r="M587" i="7"/>
  <c r="M717" i="7"/>
  <c r="M1664" i="7"/>
  <c r="M1232" i="7"/>
  <c r="M135" i="7"/>
  <c r="J135" i="1" s="1"/>
  <c r="M174" i="7"/>
  <c r="J174" i="1" s="1"/>
  <c r="M1422" i="7"/>
  <c r="M1672" i="7"/>
  <c r="M326" i="7"/>
  <c r="J326" i="1" s="1"/>
  <c r="M733" i="7"/>
  <c r="M461" i="7"/>
  <c r="M1159" i="7"/>
  <c r="M847" i="7"/>
  <c r="M1432" i="7"/>
  <c r="M1212" i="7"/>
  <c r="M1300" i="7"/>
  <c r="M1282" i="7"/>
  <c r="M1346" i="7"/>
  <c r="M1684" i="7"/>
  <c r="M1988" i="7"/>
  <c r="M89" i="7"/>
  <c r="J89" i="1" s="1"/>
  <c r="M674" i="7"/>
  <c r="M1991" i="7"/>
  <c r="M843" i="7"/>
  <c r="M893" i="7"/>
  <c r="M879" i="7"/>
  <c r="M1330" i="7"/>
  <c r="M131" i="7"/>
  <c r="J131" i="1" s="1"/>
  <c r="M1638" i="7"/>
  <c r="M919" i="7"/>
  <c r="M1624" i="7"/>
  <c r="M1701" i="7"/>
  <c r="M1928" i="7"/>
  <c r="M438" i="7"/>
  <c r="M898" i="7"/>
  <c r="M428" i="7"/>
  <c r="M249" i="7"/>
  <c r="J249" i="1" s="1"/>
  <c r="M123" i="7"/>
  <c r="J123" i="1" s="1"/>
  <c r="M1954" i="7"/>
  <c r="M1416" i="7"/>
  <c r="M47" i="7"/>
  <c r="J47" i="1" s="1"/>
  <c r="M1858" i="7"/>
  <c r="M1710" i="7"/>
  <c r="M1912" i="7"/>
  <c r="M391" i="7"/>
  <c r="J391" i="1" s="1"/>
  <c r="M865" i="7"/>
  <c r="M227" i="7"/>
  <c r="J227" i="1" s="1"/>
  <c r="M122" i="7"/>
  <c r="J122" i="1" s="1"/>
  <c r="M1594" i="7"/>
  <c r="M293" i="7"/>
  <c r="J293" i="1" s="1"/>
  <c r="M1702" i="7"/>
  <c r="M1678" i="7"/>
  <c r="M1265" i="7"/>
  <c r="M582" i="7"/>
  <c r="M1705" i="7"/>
  <c r="M377" i="7"/>
  <c r="J377" i="1" s="1"/>
  <c r="M1360" i="7"/>
  <c r="M134" i="7"/>
  <c r="J134" i="1" s="1"/>
  <c r="M828" i="7"/>
  <c r="M712" i="7"/>
  <c r="M1217" i="7"/>
  <c r="M1862" i="7"/>
  <c r="M1459" i="7"/>
  <c r="M68" i="7"/>
  <c r="J68" i="1" s="1"/>
  <c r="M1239" i="7"/>
  <c r="M315" i="7"/>
  <c r="J315" i="1" s="1"/>
  <c r="M1025" i="7"/>
  <c r="M1707" i="7"/>
  <c r="M858" i="7"/>
  <c r="M1579" i="7"/>
  <c r="M804" i="7"/>
  <c r="M714" i="7"/>
  <c r="M460" i="7"/>
  <c r="M1248" i="7"/>
  <c r="M842" i="7"/>
  <c r="M826" i="7"/>
  <c r="M1801" i="7"/>
  <c r="M1783" i="7"/>
  <c r="M13" i="7"/>
  <c r="J13" i="1" s="1"/>
  <c r="M1344" i="7"/>
  <c r="M59" i="7"/>
  <c r="J59" i="1" s="1"/>
  <c r="M1775" i="7"/>
  <c r="M1699" i="7"/>
  <c r="M1413" i="7"/>
  <c r="M40" i="7"/>
  <c r="J40" i="1" s="1"/>
  <c r="M629" i="7"/>
  <c r="M1916" i="7"/>
  <c r="M1196" i="7"/>
  <c r="M1497" i="7"/>
  <c r="M432" i="7" l="1"/>
  <c r="M507" i="7"/>
  <c r="O1897" i="7"/>
  <c r="M1999" i="7"/>
  <c r="M1875" i="7"/>
  <c r="M1658" i="7"/>
  <c r="O1178" i="7"/>
  <c r="N1178" i="7"/>
  <c r="M1178" i="7" s="1"/>
  <c r="K1178" i="7"/>
  <c r="L1178" i="7" s="1"/>
  <c r="M90" i="7"/>
  <c r="J90" i="1" s="1"/>
  <c r="M1935" i="7"/>
  <c r="M289" i="7"/>
  <c r="J289" i="1" s="1"/>
  <c r="M124" i="7"/>
  <c r="J124" i="1" s="1"/>
  <c r="M487" i="7"/>
  <c r="M1959" i="7"/>
  <c r="O25" i="7"/>
  <c r="K91" i="7"/>
  <c r="L91" i="7" s="1"/>
  <c r="N1202" i="7"/>
  <c r="K1202" i="7"/>
  <c r="L1202" i="7" s="1"/>
  <c r="O1202" i="7"/>
  <c r="M1202" i="7"/>
  <c r="K1274" i="7"/>
  <c r="L1274" i="7" s="1"/>
  <c r="N1274" i="7"/>
  <c r="M1274" i="7" s="1"/>
  <c r="O1274" i="7"/>
  <c r="M514" i="7"/>
  <c r="M552" i="7"/>
  <c r="M545" i="7"/>
  <c r="M515" i="7"/>
  <c r="M465" i="7"/>
  <c r="M577" i="7"/>
  <c r="M260" i="7"/>
  <c r="J260" i="1" s="1"/>
  <c r="M419" i="7"/>
  <c r="M20" i="7"/>
  <c r="J20" i="1" s="1"/>
  <c r="M464" i="7"/>
  <c r="M425" i="7"/>
  <c r="M542" i="7"/>
  <c r="M568" i="7"/>
  <c r="M52" i="7"/>
  <c r="J52" i="1" s="1"/>
  <c r="M324" i="7"/>
  <c r="J324" i="1" s="1"/>
  <c r="M188" i="7"/>
  <c r="J188" i="1" s="1"/>
  <c r="M308" i="7"/>
  <c r="J308" i="1" s="1"/>
  <c r="M228" i="7"/>
  <c r="J228" i="1" s="1"/>
  <c r="M340" i="7"/>
  <c r="J340" i="1" s="1"/>
  <c r="M80" i="7"/>
  <c r="J80" i="1" s="1"/>
  <c r="K35" i="7"/>
  <c r="L35" i="7" s="1"/>
  <c r="M292" i="7"/>
  <c r="J292" i="1" s="1"/>
  <c r="N91" i="7"/>
  <c r="M91" i="7" s="1"/>
  <c r="J91" i="1" s="1"/>
  <c r="O91" i="7"/>
  <c r="M364" i="7"/>
  <c r="J364" i="1" s="1"/>
  <c r="M372" i="7"/>
  <c r="J372" i="1" s="1"/>
  <c r="K1158" i="7"/>
  <c r="L1158" i="7" s="1"/>
  <c r="N1158" i="7"/>
  <c r="O1158" i="7"/>
  <c r="N1863" i="7"/>
  <c r="O1863" i="7"/>
  <c r="K1863" i="7"/>
  <c r="L1863" i="7" s="1"/>
  <c r="O1494" i="7"/>
  <c r="N1494" i="7"/>
  <c r="K1494" i="7"/>
  <c r="L1494" i="7" s="1"/>
  <c r="M442" i="7"/>
  <c r="M546" i="7"/>
  <c r="M536" i="7"/>
  <c r="M557" i="7"/>
  <c r="M437" i="7"/>
  <c r="M486" i="7"/>
  <c r="K1871" i="7"/>
  <c r="L1871" i="7" s="1"/>
  <c r="N1871" i="7"/>
  <c r="O1871" i="7"/>
  <c r="M1871" i="7" s="1"/>
  <c r="O1406" i="7"/>
  <c r="N1406" i="7"/>
  <c r="K1406" i="7"/>
  <c r="L1406" i="7" s="1"/>
  <c r="O1887" i="7"/>
  <c r="K1887" i="7"/>
  <c r="L1887" i="7" s="1"/>
  <c r="N1887" i="7"/>
  <c r="N1094" i="7"/>
  <c r="O1094" i="7"/>
  <c r="K1094" i="7"/>
  <c r="L1094" i="7" s="1"/>
  <c r="O1526" i="7"/>
  <c r="K1526" i="7"/>
  <c r="L1526" i="7" s="1"/>
  <c r="N1526" i="7"/>
  <c r="K1838" i="7"/>
  <c r="L1838" i="7" s="1"/>
  <c r="N1838" i="7"/>
  <c r="O1838" i="7"/>
  <c r="O1994" i="7"/>
  <c r="N1994" i="7"/>
  <c r="M1994" i="7" s="1"/>
  <c r="O1845" i="7"/>
  <c r="N1845" i="7"/>
  <c r="M1845" i="7" s="1"/>
  <c r="K1845" i="7"/>
  <c r="L1845" i="7" s="1"/>
  <c r="N35" i="7"/>
  <c r="O35" i="7"/>
  <c r="K99" i="7"/>
  <c r="L99" i="7" s="1"/>
  <c r="O99" i="7"/>
  <c r="N99" i="7"/>
  <c r="O1262" i="7"/>
  <c r="N1262" i="7"/>
  <c r="M1262" i="7" s="1"/>
  <c r="O86" i="7"/>
  <c r="N86" i="7"/>
  <c r="K86" i="7"/>
  <c r="L86" i="7" s="1"/>
  <c r="K1911" i="7"/>
  <c r="L1911" i="7" s="1"/>
  <c r="N1911" i="7"/>
  <c r="O1911" i="7"/>
  <c r="M551" i="7"/>
  <c r="M472" i="7"/>
  <c r="M416" i="7"/>
  <c r="K62" i="7"/>
  <c r="L62" i="7" s="1"/>
  <c r="O62" i="7"/>
  <c r="N62" i="7"/>
  <c r="K1879" i="7"/>
  <c r="L1879" i="7" s="1"/>
  <c r="O1879" i="7"/>
  <c r="N1879" i="7"/>
  <c r="M1879" i="7"/>
  <c r="K1318" i="7"/>
  <c r="L1318" i="7" s="1"/>
  <c r="N1318" i="7"/>
  <c r="M459" i="7"/>
  <c r="M525" i="7"/>
  <c r="M471" i="7"/>
  <c r="M558" i="7"/>
  <c r="M544" i="7"/>
  <c r="N1462" i="7"/>
  <c r="M1462" i="7" s="1"/>
  <c r="K1462" i="7"/>
  <c r="L1462" i="7" s="1"/>
  <c r="O1318" i="7"/>
  <c r="N1926" i="7"/>
  <c r="K1926" i="7"/>
  <c r="L1926" i="7" s="1"/>
  <c r="O1926" i="7"/>
  <c r="N1326" i="7"/>
  <c r="O1326" i="7"/>
  <c r="K1326" i="7"/>
  <c r="L1326" i="7" s="1"/>
  <c r="M414" i="7"/>
  <c r="M496" i="7"/>
  <c r="M429" i="7"/>
  <c r="M528" i="7"/>
  <c r="K1815" i="7"/>
  <c r="L1815" i="7" s="1"/>
  <c r="O1815" i="7"/>
  <c r="N1815" i="7"/>
  <c r="M1815" i="7" s="1"/>
  <c r="M578" i="7"/>
  <c r="M418" i="7"/>
  <c r="M481" i="7"/>
  <c r="M555" i="7"/>
  <c r="M498" i="7"/>
  <c r="M450" i="7"/>
  <c r="M478" i="7"/>
  <c r="M417" i="7"/>
  <c r="M553" i="7"/>
  <c r="O1831" i="7"/>
  <c r="N1831" i="7"/>
  <c r="K1831" i="7"/>
  <c r="L1831" i="7" s="1"/>
  <c r="K2000" i="7"/>
  <c r="L2000" i="7" s="1"/>
  <c r="N2000" i="7"/>
  <c r="O2000" i="7"/>
  <c r="N16" i="7"/>
  <c r="K16" i="7"/>
  <c r="L16" i="7" s="1"/>
  <c r="M1936" i="7"/>
  <c r="M504" i="7"/>
  <c r="O1900" i="7"/>
  <c r="K1900" i="7"/>
  <c r="L1900" i="7" s="1"/>
  <c r="N1900" i="7"/>
  <c r="O1986" i="7"/>
  <c r="N1986" i="7"/>
  <c r="M1986" i="7" s="1"/>
  <c r="N25" i="7"/>
  <c r="M25" i="7" s="1"/>
  <c r="J25" i="1" s="1"/>
  <c r="O1982" i="7"/>
  <c r="K1982" i="7"/>
  <c r="L1982" i="7" s="1"/>
  <c r="N1982" i="7"/>
  <c r="M1982" i="7" s="1"/>
  <c r="M574" i="7"/>
  <c r="M474" i="7"/>
  <c r="M562" i="7"/>
  <c r="M445" i="7"/>
  <c r="O1857" i="7"/>
  <c r="K1857" i="7"/>
  <c r="L1857" i="7" s="1"/>
  <c r="N1857" i="7"/>
  <c r="M522" i="7"/>
  <c r="K1986" i="7"/>
  <c r="L1986" i="7" s="1"/>
  <c r="N1904" i="7"/>
  <c r="O1904" i="7"/>
  <c r="K1904" i="7"/>
  <c r="L1904" i="7" s="1"/>
  <c r="K1897" i="7"/>
  <c r="L1897" i="7" s="1"/>
  <c r="N1897" i="7"/>
  <c r="M1897" i="7" s="1"/>
  <c r="K1934" i="7"/>
  <c r="L1934" i="7" s="1"/>
  <c r="M494" i="7"/>
  <c r="M456" i="7"/>
  <c r="M503" i="7"/>
  <c r="M490" i="7"/>
  <c r="M499" i="7"/>
  <c r="M435" i="7"/>
  <c r="M520" i="7"/>
  <c r="M530" i="7"/>
  <c r="M534" i="7"/>
  <c r="M434" i="7"/>
  <c r="O1964" i="7"/>
  <c r="N1934" i="7"/>
  <c r="O1934" i="7"/>
  <c r="M576" i="7"/>
  <c r="M426" i="7"/>
  <c r="M422" i="7"/>
  <c r="K25" i="7"/>
  <c r="L25" i="7" s="1"/>
  <c r="M561" i="7"/>
  <c r="M433" i="7"/>
  <c r="M526" i="7"/>
  <c r="K1921" i="7"/>
  <c r="L1921" i="7" s="1"/>
  <c r="N1921" i="7"/>
  <c r="O1921" i="7"/>
  <c r="O16" i="7"/>
  <c r="M451" i="7"/>
  <c r="M505" i="7"/>
  <c r="M423" i="7"/>
  <c r="M455" i="7"/>
  <c r="M570" i="7"/>
  <c r="M457" i="7"/>
  <c r="M477" i="7"/>
  <c r="M550" i="7"/>
  <c r="M563" i="7"/>
  <c r="M569" i="7"/>
  <c r="M533" i="7"/>
  <c r="M565" i="7"/>
  <c r="M440" i="7"/>
  <c r="K1867" i="7"/>
  <c r="L1867" i="7" s="1"/>
  <c r="O1867" i="7"/>
  <c r="N1867" i="7"/>
  <c r="K1964" i="7"/>
  <c r="L1964" i="7" s="1"/>
  <c r="N1964" i="7"/>
  <c r="M1970" i="7"/>
  <c r="O1907" i="7"/>
  <c r="N1907" i="7"/>
  <c r="M1907" i="7" s="1"/>
  <c r="K1907" i="7"/>
  <c r="L1907" i="7" s="1"/>
  <c r="M449" i="7"/>
  <c r="M497" i="7"/>
  <c r="M18" i="7"/>
  <c r="J18" i="1" s="1"/>
  <c r="M512" i="7"/>
  <c r="M541" i="7"/>
  <c r="M446" i="7"/>
  <c r="M489" i="7"/>
  <c r="M521" i="7"/>
  <c r="M547" i="7"/>
  <c r="M509" i="7"/>
  <c r="M518" i="7"/>
  <c r="M531" i="7"/>
  <c r="M488" i="7"/>
  <c r="M76" i="7"/>
  <c r="J76" i="1" s="1"/>
  <c r="M462" i="7"/>
  <c r="M276" i="7"/>
  <c r="J276" i="1" s="1"/>
  <c r="M549" i="7"/>
  <c r="M453" i="7"/>
  <c r="M581" i="7"/>
  <c r="M539" i="7"/>
  <c r="M480" i="7"/>
  <c r="M482" i="7"/>
  <c r="M458" i="7"/>
  <c r="M41" i="7"/>
  <c r="J41" i="1" s="1"/>
  <c r="M19" i="7"/>
  <c r="J19" i="1" s="1"/>
  <c r="M196" i="7"/>
  <c r="J196" i="1" s="1"/>
  <c r="M388" i="7"/>
  <c r="J388" i="1" s="1"/>
  <c r="M61" i="7"/>
  <c r="M85" i="7"/>
  <c r="J85" i="1" s="1"/>
  <c r="M1863" i="7" l="1"/>
  <c r="M1904" i="7"/>
  <c r="M1911" i="7"/>
  <c r="M1158" i="7"/>
  <c r="M1094" i="7"/>
  <c r="M1838" i="7"/>
  <c r="M2000" i="7"/>
  <c r="M1526" i="7"/>
  <c r="D4" i="6"/>
  <c r="D5" i="6" s="1"/>
  <c r="J61" i="1"/>
  <c r="M86" i="7"/>
  <c r="J86" i="1" s="1"/>
  <c r="M1326" i="7"/>
  <c r="M99" i="7"/>
  <c r="J99" i="1" s="1"/>
  <c r="M1406" i="7"/>
  <c r="M1964" i="7"/>
  <c r="M62" i="7"/>
  <c r="J62" i="1" s="1"/>
  <c r="M16" i="7"/>
  <c r="J16" i="1" s="1"/>
  <c r="M1857" i="7"/>
  <c r="M1318" i="7"/>
  <c r="M35" i="7"/>
  <c r="J35" i="1" s="1"/>
  <c r="M1887" i="7"/>
  <c r="M1926" i="7"/>
  <c r="M1921" i="7"/>
  <c r="M1494" i="7"/>
  <c r="M1867" i="7"/>
  <c r="M1900" i="7"/>
  <c r="M1934" i="7"/>
  <c r="M1831" i="7"/>
  <c r="C4" i="6"/>
  <c r="D8" i="6" l="1"/>
  <c r="D7" i="6"/>
  <c r="D6" i="6" s="1"/>
  <c r="C5" i="6"/>
  <c r="C7" i="6"/>
  <c r="C8" i="6"/>
  <c r="E4" i="6"/>
  <c r="C6" i="6" l="1"/>
  <c r="E7" i="6"/>
  <c r="E8" i="6"/>
  <c r="E5" i="6"/>
  <c r="E6" i="6" l="1"/>
</calcChain>
</file>

<file path=xl/sharedStrings.xml><?xml version="1.0" encoding="utf-8"?>
<sst xmlns="http://schemas.openxmlformats.org/spreadsheetml/2006/main" count="105" uniqueCount="61">
  <si>
    <t>L</t>
  </si>
  <si>
    <t>M</t>
  </si>
  <si>
    <t>S</t>
  </si>
  <si>
    <t>Increment</t>
  </si>
  <si>
    <t>Sex</t>
  </si>
  <si>
    <t>Age error</t>
  </si>
  <si>
    <t>z-score</t>
  </si>
  <si>
    <t>BMI</t>
  </si>
  <si>
    <t>percentile</t>
  </si>
  <si>
    <t>BMI %ile</t>
  </si>
  <si>
    <t>Age in months</t>
  </si>
  <si>
    <t>Sex error</t>
  </si>
  <si>
    <t>lower SD</t>
  </si>
  <si>
    <t>upper SD</t>
  </si>
  <si>
    <t>z-score flag error</t>
  </si>
  <si>
    <t>m</t>
  </si>
  <si>
    <t>F</t>
  </si>
  <si>
    <t>Date of birth</t>
  </si>
  <si>
    <t>Date of measurement</t>
  </si>
  <si>
    <t>Ht or wt missing</t>
  </si>
  <si>
    <t>Total</t>
  </si>
  <si>
    <t>f</t>
  </si>
  <si>
    <t>&gt;=85</t>
  </si>
  <si>
    <t>&gt;=95</t>
  </si>
  <si>
    <t>&lt;5</t>
  </si>
  <si>
    <t>&gt;=99</t>
  </si>
  <si>
    <t>Ht/Wt out of range</t>
  </si>
  <si>
    <t>Flag</t>
  </si>
  <si>
    <t>Name                      (optional)</t>
  </si>
  <si>
    <t>Instructions for EXCEL BMI Calculator (Metric Version)</t>
  </si>
  <si>
    <t>Example of Group Summary Tab:</t>
  </si>
  <si>
    <t>Example of Measurements Tab:</t>
  </si>
  <si>
    <t>ID
(optional)</t>
  </si>
  <si>
    <t>3. Each child’s sex should be entered as “M”  to indicate male or “F” to indicate female. This field is not case sensitive.</t>
  </si>
  <si>
    <t>Height (centimeters)</t>
  </si>
  <si>
    <t>Weight (kilograms)</t>
  </si>
  <si>
    <t>8. The columns for ID and Name are optional and are not used in any calculations.</t>
  </si>
  <si>
    <t>To allow all the features of this calculator to work, please click "Enable Macros" if prompted. You must close then reopen this spreadsheet if you originally selected "Disable Macros."</t>
  </si>
  <si>
    <t>1. This spreadsheet has 3 worksheets, entitled "INSTRUCTIONS," "MEASUREMENTS," and "GROUP SUMMARY."  You can move to each of these using the tabs at the bottom of the screen.  The "MEASUREMENTS" worksheet is where children's measurements can be added and the BMI calculations are done.  The "GROUP SUMMARY" worksheet summarizes the prevalence of obesity and overweight for all children who had valid measurements.</t>
  </si>
  <si>
    <t>5. Each child’s date of measurement should be entered, using month/day/year format.  For example, October 5, 2007, would be entered as 10/5/2007. The childs age must be less than 20 years. The BMI calculations contained in this spreadsheet are not meant to be used with adults 20 years of age and older.</t>
  </si>
  <si>
    <t xml:space="preserve">13. The spreadsheet is designed to calculate BMI-for-age percentiles for up to 2,000 children. </t>
  </si>
  <si>
    <t>7. Weight should be entered in kilograms, using a decimal point to indicate tenths of kilogram. For example, 22.43 kilograms would be entered as "22.4."</t>
  </si>
  <si>
    <t>6. Height should be entered in centimeters, using a decimal point to indicate millimeters. For example, 1.1943 meters would be entered as "119.4" centimeters. Only one decimal place can be entered.</t>
  </si>
  <si>
    <t>2. Information on birth date, date measured, sex, height, and weight must be entered into the box on the MEASUREMENTS worksheet.  See the example at the bottom of these instructions.</t>
  </si>
  <si>
    <t>4. Each child’s birth date should be entered, using month/day/year format.  For example, July 17, 1996, would be entered as 7/17/1996.</t>
  </si>
  <si>
    <r>
      <t xml:space="preserve">9. </t>
    </r>
    <r>
      <rPr>
        <b/>
        <sz val="12"/>
        <rFont val="Arial"/>
        <family val="2"/>
      </rPr>
      <t>Printing instructions</t>
    </r>
    <r>
      <rPr>
        <sz val="12"/>
        <rFont val="Arial"/>
        <family val="2"/>
      </rPr>
      <t xml:space="preserve">: In Excel 2007, after you click the Microsoft button        on the upper left-hand corner, click the </t>
    </r>
    <r>
      <rPr>
        <b/>
        <sz val="12"/>
        <rFont val="Arial"/>
        <family val="2"/>
      </rPr>
      <t>[Print]</t>
    </r>
    <r>
      <rPr>
        <sz val="12"/>
        <rFont val="Arial"/>
        <family val="2"/>
      </rPr>
      <t xml:space="preserve"> option.  In Excel 2003, you can click the Print icon        from the toolbar or select </t>
    </r>
    <r>
      <rPr>
        <b/>
        <sz val="12"/>
        <rFont val="Arial"/>
        <family val="2"/>
      </rPr>
      <t>[File]</t>
    </r>
    <r>
      <rPr>
        <sz val="12"/>
        <rFont val="Arial"/>
        <family val="2"/>
      </rPr>
      <t xml:space="preserve"> and then the </t>
    </r>
    <r>
      <rPr>
        <b/>
        <sz val="12"/>
        <rFont val="Arial"/>
        <family val="2"/>
      </rPr>
      <t>[Print]</t>
    </r>
    <r>
      <rPr>
        <sz val="12"/>
        <rFont val="Arial"/>
        <family val="2"/>
      </rPr>
      <t xml:space="preserve"> option.  When you print, the first 40 rows on the spreadsheet will print by default.  If you need to print more rows than 40, you should define a new print area.  You can do this by selecting the cells that you want to print.  After you click to print, select the radio button labeled </t>
    </r>
    <r>
      <rPr>
        <b/>
        <sz val="12"/>
        <rFont val="Arial"/>
        <family val="2"/>
      </rPr>
      <t>[Selection]</t>
    </r>
    <r>
      <rPr>
        <sz val="12"/>
        <rFont val="Arial"/>
        <family val="2"/>
      </rPr>
      <t xml:space="preserve"> from the print dialogue and </t>
    </r>
    <r>
      <rPr>
        <b/>
        <i/>
        <sz val="12"/>
        <color indexed="10"/>
        <rFont val="Arial"/>
        <family val="2"/>
      </rPr>
      <t>not</t>
    </r>
    <r>
      <rPr>
        <sz val="12"/>
        <rFont val="Arial"/>
        <family val="2"/>
      </rPr>
      <t xml:space="preserve"> the Active Sheet or Workbook radio button options.</t>
    </r>
  </si>
  <si>
    <r>
      <t xml:space="preserve">10. Additional columns may be inserted as needed before column J.  For example, a column might be added for child's last name to be separate from first name. Columns to the right of, and including, column J, are reserved for calculations. These columns should not be altered or deleted. Before columns can be inserted the worksheet must be unprotected. To do this in Excel 2003, click on the </t>
    </r>
    <r>
      <rPr>
        <b/>
        <sz val="12"/>
        <rFont val="Arial"/>
        <family val="2"/>
      </rPr>
      <t>[Tools]</t>
    </r>
    <r>
      <rPr>
        <sz val="12"/>
        <rFont val="Arial"/>
        <family val="2"/>
      </rPr>
      <t xml:space="preserve"> option from the Excel menu at the top of the window and then click on </t>
    </r>
    <r>
      <rPr>
        <b/>
        <sz val="12"/>
        <rFont val="Arial"/>
        <family val="2"/>
      </rPr>
      <t>[Protection]</t>
    </r>
    <r>
      <rPr>
        <sz val="12"/>
        <rFont val="Arial"/>
        <family val="2"/>
      </rPr>
      <t xml:space="preserve"> then </t>
    </r>
    <r>
      <rPr>
        <b/>
        <sz val="12"/>
        <rFont val="Arial"/>
        <family val="2"/>
      </rPr>
      <t>[Unprotect Sheet]</t>
    </r>
    <r>
      <rPr>
        <sz val="12"/>
        <rFont val="Arial"/>
        <family val="2"/>
      </rPr>
      <t xml:space="preserve">.  In Excel 2007, click </t>
    </r>
    <r>
      <rPr>
        <b/>
        <sz val="12"/>
        <rFont val="Arial"/>
        <family val="2"/>
      </rPr>
      <t>[Review]</t>
    </r>
    <r>
      <rPr>
        <sz val="12"/>
        <rFont val="Arial"/>
        <family val="2"/>
      </rPr>
      <t xml:space="preserve"> from the top menu and then the </t>
    </r>
    <r>
      <rPr>
        <b/>
        <sz val="12"/>
        <rFont val="Arial"/>
        <family val="2"/>
      </rPr>
      <t>[Unprotect Sheet]</t>
    </r>
    <r>
      <rPr>
        <sz val="12"/>
        <rFont val="Arial"/>
        <family val="2"/>
      </rPr>
      <t xml:space="preserve"> icon.</t>
    </r>
  </si>
  <si>
    <t>11. Calculation of BMI-for-age percentiles is displayed only when valid results can be found.  If age cannot be calculated or if the age is less than 2 years or 20 years or greater, "Age error" is displayed.  If the height or weight is higher or lower than is considered biologically possible, "Ht or wt error" is displayed.  If the sex is not specified as described above "Sex error" is displayed.  Children with errors are not included in the summary calculations on the GROUP SUMMARY page.</t>
  </si>
  <si>
    <r>
      <t xml:space="preserve">12. All worksheets have been protected to avoid accidental changes that would create mistakes.  If you need to make changes to the worksheets in Excel 2003, they can be unprotected by choosing </t>
    </r>
    <r>
      <rPr>
        <b/>
        <sz val="12"/>
        <rFont val="Arial"/>
        <family val="2"/>
      </rPr>
      <t>[Tools]</t>
    </r>
    <r>
      <rPr>
        <sz val="12"/>
        <rFont val="Arial"/>
        <family val="2"/>
      </rPr>
      <t xml:space="preserve"> - </t>
    </r>
    <r>
      <rPr>
        <b/>
        <sz val="12"/>
        <rFont val="Arial"/>
        <family val="2"/>
      </rPr>
      <t>[Protection]</t>
    </r>
    <r>
      <rPr>
        <sz val="12"/>
        <rFont val="Arial"/>
        <family val="2"/>
      </rPr>
      <t xml:space="preserve"> - </t>
    </r>
    <r>
      <rPr>
        <b/>
        <sz val="12"/>
        <rFont val="Arial"/>
        <family val="2"/>
      </rPr>
      <t>[Unprotect Sheet]</t>
    </r>
    <r>
      <rPr>
        <sz val="12"/>
        <rFont val="Arial"/>
        <family val="2"/>
      </rPr>
      <t xml:space="preserve"> from the Excel menu.  In Excel 2007, click </t>
    </r>
    <r>
      <rPr>
        <b/>
        <sz val="12"/>
        <rFont val="Arial"/>
        <family val="2"/>
      </rPr>
      <t>[Review]</t>
    </r>
    <r>
      <rPr>
        <sz val="12"/>
        <rFont val="Arial"/>
        <family val="2"/>
      </rPr>
      <t xml:space="preserve"> and then the </t>
    </r>
    <r>
      <rPr>
        <b/>
        <sz val="12"/>
        <rFont val="Arial"/>
        <family val="2"/>
      </rPr>
      <t xml:space="preserve">[Unprotect Sheet] </t>
    </r>
    <r>
      <rPr>
        <sz val="12"/>
        <rFont val="Arial"/>
        <family val="2"/>
      </rPr>
      <t>icon from the menu.  This should only be done by experienced Excel users and extreme caution should be used to avoid modifying the formulas in the cells in columns J and K.</t>
    </r>
  </si>
  <si>
    <t>Masculino</t>
  </si>
  <si>
    <t>Femenino</t>
  </si>
  <si>
    <t>Edad</t>
  </si>
  <si>
    <t>Niños</t>
  </si>
  <si>
    <t>Niñas</t>
  </si>
  <si>
    <t>Número de niños evaluados:</t>
  </si>
  <si>
    <t>Bajo peso (&lt; 5to %il)</t>
  </si>
  <si>
    <t>IMC Normal (5to - 85vo %il)</t>
  </si>
  <si>
    <t>Sobrepeso u obesidad (≥ 85vo %il)*</t>
  </si>
  <si>
    <t>Obesidad (≥ 95vo %il)</t>
  </si>
  <si>
    <t>*Definiciones de acuerdo a: Barlow SE and the Expert Committee. Expert committee recommendations regarding the prevention, assessment, and treatment of child and adolescent overweight and obesity: summary report. Pediatrics. 2007;120 (suppl 4):s164-92.</t>
  </si>
  <si>
    <t>Informe de Estado Nutricional de los Niños (IMC para la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</si>
</sst>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5"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sz val="16"/>
      <name val="Arial"/>
      <family val="2"/>
    </font>
    <font>
      <i/>
      <sz val="10"/>
      <name val="Arial"/>
      <family val="2"/>
    </font>
    <font>
      <b/>
      <i/>
      <sz val="10"/>
      <name val="Arial"/>
      <family val="2"/>
    </font>
    <font>
      <b/>
      <sz val="16"/>
      <name val="Arial"/>
      <family val="2"/>
    </font>
    <font>
      <sz val="12"/>
      <color indexed="10"/>
      <name val="Arial"/>
      <family val="2"/>
    </font>
    <font>
      <b/>
      <sz val="16"/>
      <color indexed="9"/>
      <name val="Arial"/>
      <family val="2"/>
    </font>
    <font>
      <u/>
      <sz val="10"/>
      <name val="Arial"/>
      <family val="2"/>
    </font>
    <font>
      <sz val="10"/>
      <name val="Arial"/>
      <family val="2"/>
    </font>
    <font>
      <sz val="8"/>
      <name val="Arial"/>
      <family val="2"/>
    </font>
    <font>
      <sz val="10"/>
      <color indexed="62"/>
      <name val="Arial"/>
      <family val="2"/>
    </font>
    <font>
      <b/>
      <sz val="10"/>
      <color indexed="9"/>
      <name val="Arial"/>
      <family val="2"/>
    </font>
    <font>
      <sz val="10"/>
      <color indexed="9"/>
      <name val="Arial"/>
      <family val="2"/>
    </font>
    <font>
      <sz val="10"/>
      <color indexed="18"/>
      <name val="Arial"/>
      <family val="2"/>
    </font>
    <font>
      <b/>
      <sz val="12"/>
      <color indexed="9"/>
      <name val="Arial"/>
      <family val="2"/>
    </font>
    <font>
      <b/>
      <u/>
      <sz val="12"/>
      <color indexed="9"/>
      <name val="Arial"/>
      <family val="2"/>
    </font>
    <font>
      <b/>
      <sz val="12"/>
      <color indexed="10"/>
      <name val="Arial"/>
      <family val="2"/>
    </font>
    <font>
      <b/>
      <i/>
      <sz val="12"/>
      <color indexed="10"/>
      <name val="Arial"/>
      <family val="2"/>
    </font>
    <font>
      <sz val="10"/>
      <color theme="1"/>
      <name val="Arial"/>
      <family val="2"/>
    </font>
    <font>
      <sz val="11"/>
      <color rgb="FF000000"/>
      <name val="Calibri"/>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9"/>
        <bgColor indexed="64"/>
      </patternFill>
    </fill>
    <fill>
      <patternFill patternType="solid">
        <fgColor indexed="17"/>
        <bgColor indexed="64"/>
      </patternFill>
    </fill>
    <fill>
      <patternFill patternType="solid">
        <fgColor indexed="56"/>
        <bgColor indexed="64"/>
      </patternFill>
    </fill>
    <fill>
      <patternFill patternType="solid">
        <fgColor indexed="62"/>
        <bgColor indexed="64"/>
      </patternFill>
    </fill>
    <fill>
      <patternFill patternType="solid">
        <fgColor indexed="23"/>
        <bgColor indexed="64"/>
      </patternFill>
    </fill>
    <fill>
      <patternFill patternType="solid">
        <fgColor indexed="1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1">
    <xf numFmtId="0" fontId="0" fillId="0" borderId="0" xfId="0"/>
    <xf numFmtId="0" fontId="6" fillId="2" borderId="0" xfId="0" applyFont="1" applyFill="1"/>
    <xf numFmtId="0" fontId="5" fillId="2" borderId="0" xfId="0" applyFont="1" applyFill="1" applyAlignment="1">
      <alignment wrapText="1"/>
    </xf>
    <xf numFmtId="0" fontId="0" fillId="3" borderId="0" xfId="0" applyFill="1"/>
    <xf numFmtId="0" fontId="0" fillId="3" borderId="0" xfId="0" applyFill="1" applyAlignment="1">
      <alignment horizontal="right"/>
    </xf>
    <xf numFmtId="2" fontId="0" fillId="3" borderId="0" xfId="0" applyNumberFormat="1" applyFill="1" applyAlignment="1">
      <alignment horizontal="right"/>
    </xf>
    <xf numFmtId="164" fontId="0" fillId="3" borderId="0" xfId="0" applyNumberFormat="1" applyFill="1" applyAlignment="1">
      <alignment horizontal="right"/>
    </xf>
    <xf numFmtId="0" fontId="12" fillId="4" borderId="1" xfId="0" applyFont="1" applyFill="1" applyBorder="1"/>
    <xf numFmtId="0" fontId="6" fillId="2" borderId="0" xfId="0" applyFont="1" applyFill="1" applyProtection="1">
      <protection locked="0"/>
    </xf>
    <xf numFmtId="0" fontId="19" fillId="5" borderId="1" xfId="0" applyFont="1" applyFill="1" applyBorder="1"/>
    <xf numFmtId="0" fontId="0" fillId="6" borderId="0" xfId="0" applyFill="1" applyAlignment="1">
      <alignment horizontal="center"/>
    </xf>
    <xf numFmtId="0" fontId="15" fillId="7" borderId="0" xfId="0" applyFont="1" applyFill="1"/>
    <xf numFmtId="0" fontId="0" fillId="7" borderId="0" xfId="0" applyFill="1"/>
    <xf numFmtId="0" fontId="15" fillId="7" borderId="0" xfId="0" applyFont="1" applyFill="1" applyAlignment="1">
      <alignment horizontal="right"/>
    </xf>
    <xf numFmtId="164" fontId="15" fillId="7" borderId="0" xfId="0" applyNumberFormat="1" applyFont="1" applyFill="1" applyAlignment="1">
      <alignment horizontal="right"/>
    </xf>
    <xf numFmtId="0" fontId="0" fillId="0" borderId="0" xfId="0" applyAlignment="1">
      <alignment horizontal="center"/>
    </xf>
    <xf numFmtId="0" fontId="3" fillId="0" borderId="0" xfId="0" applyFont="1" applyAlignment="1">
      <alignment horizontal="center" wrapText="1"/>
    </xf>
    <xf numFmtId="0" fontId="3" fillId="0" borderId="0" xfId="0" applyFont="1" applyAlignment="1">
      <alignment horizontal="center"/>
    </xf>
    <xf numFmtId="0" fontId="0" fillId="2" borderId="0" xfId="0" applyFill="1" applyAlignment="1">
      <alignment horizontal="center"/>
    </xf>
    <xf numFmtId="0" fontId="3" fillId="6" borderId="0" xfId="0" applyFont="1" applyFill="1" applyAlignment="1">
      <alignment horizontal="center" wrapText="1"/>
    </xf>
    <xf numFmtId="2" fontId="0" fillId="0" borderId="0" xfId="0" applyNumberFormat="1" applyAlignment="1" applyProtection="1">
      <alignment horizontal="center"/>
      <protection locked="0"/>
    </xf>
    <xf numFmtId="0" fontId="0" fillId="7" borderId="0" xfId="0" applyFill="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0" fontId="15" fillId="7" borderId="0" xfId="0" applyFont="1" applyFill="1" applyAlignment="1">
      <alignment horizontal="left"/>
    </xf>
    <xf numFmtId="0" fontId="20" fillId="5" borderId="1" xfId="0" applyFont="1" applyFill="1" applyBorder="1" applyAlignment="1">
      <alignment horizontal="center"/>
    </xf>
    <xf numFmtId="0" fontId="13" fillId="4" borderId="1" xfId="0" applyFont="1" applyFill="1" applyBorder="1" applyAlignment="1">
      <alignment horizontal="center"/>
    </xf>
    <xf numFmtId="0" fontId="3" fillId="4" borderId="1" xfId="0" applyFont="1" applyFill="1" applyBorder="1" applyAlignment="1">
      <alignment horizontal="center"/>
    </xf>
    <xf numFmtId="0" fontId="7" fillId="4" borderId="1" xfId="0" applyFont="1" applyFill="1" applyBorder="1" applyAlignment="1">
      <alignment horizontal="left" indent="2"/>
    </xf>
    <xf numFmtId="9" fontId="7" fillId="4" borderId="1" xfId="1" applyFont="1" applyFill="1" applyBorder="1" applyAlignment="1">
      <alignment horizontal="right"/>
    </xf>
    <xf numFmtId="9" fontId="8" fillId="4" borderId="1" xfId="1" applyFont="1" applyFill="1" applyBorder="1" applyAlignment="1">
      <alignment horizontal="right"/>
    </xf>
    <xf numFmtId="9" fontId="5" fillId="2" borderId="0" xfId="1" applyFont="1" applyFill="1"/>
    <xf numFmtId="0" fontId="15" fillId="7" borderId="0" xfId="0" applyFont="1" applyFill="1" applyAlignment="1">
      <alignment horizontal="center"/>
    </xf>
    <xf numFmtId="0" fontId="0" fillId="0" borderId="0" xfId="0" applyAlignment="1" applyProtection="1">
      <alignment horizontal="left"/>
      <protection locked="0"/>
    </xf>
    <xf numFmtId="164" fontId="18" fillId="0" borderId="0" xfId="0" applyNumberFormat="1" applyFont="1" applyAlignment="1">
      <alignment horizontal="center"/>
    </xf>
    <xf numFmtId="0" fontId="0" fillId="0" borderId="0" xfId="0" applyAlignment="1" applyProtection="1">
      <alignment horizontal="right" wrapText="1"/>
      <protection locked="0"/>
    </xf>
    <xf numFmtId="14" fontId="0" fillId="0" borderId="0" xfId="0" applyNumberFormat="1" applyAlignment="1" applyProtection="1">
      <alignment horizontal="right" wrapText="1"/>
      <protection locked="0"/>
    </xf>
    <xf numFmtId="0" fontId="0" fillId="0" borderId="0" xfId="0" applyAlignment="1" applyProtection="1">
      <alignment horizontal="center" wrapText="1"/>
      <protection locked="0"/>
    </xf>
    <xf numFmtId="165" fontId="0" fillId="0" borderId="0" xfId="0" applyNumberFormat="1" applyAlignment="1" applyProtection="1">
      <alignment horizontal="center" wrapText="1"/>
      <protection locked="0"/>
    </xf>
    <xf numFmtId="0" fontId="13" fillId="2" borderId="0" xfId="0" applyFont="1" applyFill="1"/>
    <xf numFmtId="0" fontId="5" fillId="0" borderId="2" xfId="0" applyFont="1" applyBorder="1" applyAlignment="1">
      <alignment wrapText="1"/>
    </xf>
    <xf numFmtId="0" fontId="5" fillId="0" borderId="2" xfId="0" applyFont="1" applyBorder="1" applyAlignment="1">
      <alignment horizontal="left" wrapText="1"/>
    </xf>
    <xf numFmtId="0" fontId="5" fillId="8" borderId="0" xfId="0" applyFont="1" applyFill="1" applyAlignment="1">
      <alignment wrapText="1"/>
    </xf>
    <xf numFmtId="0" fontId="5" fillId="4" borderId="3" xfId="0" applyFont="1" applyFill="1" applyBorder="1" applyAlignment="1">
      <alignment wrapText="1"/>
    </xf>
    <xf numFmtId="0" fontId="5" fillId="4" borderId="4" xfId="0" applyFont="1" applyFill="1" applyBorder="1" applyAlignment="1">
      <alignment wrapText="1"/>
    </xf>
    <xf numFmtId="0" fontId="5" fillId="0" borderId="0" xfId="0" applyFont="1" applyAlignment="1">
      <alignment wrapText="1"/>
    </xf>
    <xf numFmtId="0" fontId="5" fillId="0" borderId="5" xfId="0" applyFont="1" applyBorder="1" applyAlignment="1">
      <alignment wrapText="1"/>
    </xf>
    <xf numFmtId="0" fontId="5" fillId="0" borderId="0" xfId="0" applyFont="1" applyAlignment="1">
      <alignment horizontal="left" wrapText="1"/>
    </xf>
    <xf numFmtId="0" fontId="5" fillId="0" borderId="5" xfId="0" applyFont="1" applyBorder="1" applyAlignment="1">
      <alignment horizontal="left" wrapText="1"/>
    </xf>
    <xf numFmtId="0" fontId="21" fillId="0" borderId="5" xfId="0" applyFont="1" applyBorder="1" applyAlignment="1">
      <alignment wrapText="1"/>
    </xf>
    <xf numFmtId="0" fontId="10" fillId="0" borderId="5" xfId="0" applyFont="1" applyBorder="1" applyAlignment="1">
      <alignment wrapText="1"/>
    </xf>
    <xf numFmtId="0" fontId="21" fillId="0" borderId="0" xfId="0" applyFont="1" applyAlignment="1">
      <alignment wrapText="1"/>
    </xf>
    <xf numFmtId="0" fontId="10" fillId="0" borderId="0" xfId="0" applyFont="1" applyAlignment="1">
      <alignment wrapText="1"/>
    </xf>
    <xf numFmtId="0" fontId="5" fillId="4" borderId="6" xfId="0" applyFont="1" applyFill="1" applyBorder="1" applyAlignment="1">
      <alignment wrapText="1"/>
    </xf>
    <xf numFmtId="0" fontId="5" fillId="4" borderId="7" xfId="0" applyFont="1" applyFill="1" applyBorder="1" applyAlignment="1">
      <alignment wrapText="1"/>
    </xf>
    <xf numFmtId="0" fontId="4" fillId="0" borderId="0" xfId="0" applyFont="1" applyAlignment="1">
      <alignment horizontal="center" wrapText="1"/>
    </xf>
    <xf numFmtId="0" fontId="5" fillId="4" borderId="8" xfId="0" applyFont="1" applyFill="1" applyBorder="1" applyAlignment="1">
      <alignment wrapText="1"/>
    </xf>
    <xf numFmtId="0" fontId="5" fillId="4" borderId="9" xfId="0" applyFont="1" applyFill="1" applyBorder="1" applyAlignment="1">
      <alignment wrapText="1"/>
    </xf>
    <xf numFmtId="0" fontId="4" fillId="0" borderId="5" xfId="0" applyFont="1" applyBorder="1" applyAlignment="1">
      <alignment horizontal="center" wrapText="1"/>
    </xf>
    <xf numFmtId="0" fontId="0" fillId="7" borderId="0" xfId="0" applyFill="1" applyAlignment="1">
      <alignment horizontal="left"/>
    </xf>
    <xf numFmtId="0" fontId="0" fillId="7" borderId="0" xfId="0" applyFill="1" applyAlignment="1">
      <alignment horizontal="right"/>
    </xf>
    <xf numFmtId="164" fontId="0" fillId="7" borderId="0" xfId="0" applyNumberFormat="1" applyFill="1" applyAlignment="1">
      <alignment horizontal="right"/>
    </xf>
    <xf numFmtId="0" fontId="5" fillId="4" borderId="0" xfId="0" applyFont="1" applyFill="1" applyAlignment="1">
      <alignment wrapText="1"/>
    </xf>
    <xf numFmtId="0" fontId="0" fillId="0" borderId="0" xfId="0" applyProtection="1">
      <protection locked="0"/>
    </xf>
    <xf numFmtId="14" fontId="0" fillId="0" borderId="0" xfId="0" applyNumberFormat="1" applyAlignment="1" applyProtection="1">
      <alignment horizontal="right"/>
      <protection locked="0"/>
    </xf>
    <xf numFmtId="0" fontId="0" fillId="0" borderId="0" xfId="0" applyAlignment="1" applyProtection="1">
      <alignment horizontal="right"/>
      <protection locked="0"/>
    </xf>
    <xf numFmtId="14" fontId="13" fillId="0" borderId="10" xfId="0" applyNumberFormat="1" applyFont="1" applyBorder="1" applyAlignment="1">
      <alignment horizontal="right"/>
    </xf>
    <xf numFmtId="14" fontId="13" fillId="0" borderId="0" xfId="0" applyNumberFormat="1" applyFont="1" applyAlignment="1">
      <alignment horizontal="right"/>
    </xf>
    <xf numFmtId="0" fontId="13" fillId="0" borderId="0" xfId="0" applyFont="1" applyAlignment="1">
      <alignment horizontal="right"/>
    </xf>
    <xf numFmtId="0" fontId="15" fillId="2" borderId="0" xfId="0" applyFont="1" applyFill="1"/>
    <xf numFmtId="0" fontId="15" fillId="2" borderId="0" xfId="0" applyFont="1" applyFill="1" applyAlignment="1">
      <alignment horizontal="right"/>
    </xf>
    <xf numFmtId="2" fontId="15" fillId="2" borderId="0" xfId="0" applyNumberFormat="1" applyFont="1" applyFill="1" applyAlignment="1">
      <alignment horizontal="right"/>
    </xf>
    <xf numFmtId="0" fontId="0" fillId="2" borderId="0" xfId="0" applyFill="1"/>
    <xf numFmtId="0" fontId="0" fillId="2" borderId="0" xfId="0" applyFill="1" applyAlignment="1">
      <alignment horizontal="right"/>
    </xf>
    <xf numFmtId="2" fontId="0" fillId="2" borderId="0" xfId="0" applyNumberFormat="1" applyFill="1" applyAlignment="1">
      <alignment horizontal="right"/>
    </xf>
    <xf numFmtId="0" fontId="0" fillId="7" borderId="0" xfId="0" applyFill="1" applyProtection="1">
      <protection locked="0"/>
    </xf>
    <xf numFmtId="0" fontId="0" fillId="7" borderId="0" xfId="0" applyFill="1" applyAlignment="1" applyProtection="1">
      <alignment horizontal="center" wrapText="1"/>
      <protection locked="0"/>
    </xf>
    <xf numFmtId="165" fontId="0" fillId="7" borderId="0" xfId="0" applyNumberFormat="1" applyFill="1" applyAlignment="1" applyProtection="1">
      <alignment horizontal="center"/>
      <protection locked="0"/>
    </xf>
    <xf numFmtId="0" fontId="0" fillId="7" borderId="0" xfId="0" applyFill="1" applyAlignment="1" applyProtection="1">
      <alignment horizontal="center"/>
      <protection locked="0"/>
    </xf>
    <xf numFmtId="164" fontId="0" fillId="7" borderId="0" xfId="0" applyNumberFormat="1" applyFill="1" applyAlignment="1">
      <alignment horizontal="center"/>
    </xf>
    <xf numFmtId="0" fontId="16" fillId="5" borderId="1" xfId="0" applyFont="1" applyFill="1" applyBorder="1" applyAlignment="1">
      <alignment horizontal="center" wrapText="1"/>
    </xf>
    <xf numFmtId="164" fontId="16" fillId="5" borderId="1" xfId="0" applyNumberFormat="1" applyFont="1" applyFill="1" applyBorder="1" applyAlignment="1">
      <alignment horizontal="center" wrapText="1"/>
    </xf>
    <xf numFmtId="0" fontId="0" fillId="0" borderId="4" xfId="0" applyBorder="1" applyProtection="1">
      <protection locked="0"/>
    </xf>
    <xf numFmtId="164" fontId="18" fillId="0" borderId="5" xfId="0" applyNumberFormat="1" applyFont="1" applyBorder="1" applyAlignment="1">
      <alignment horizontal="center"/>
    </xf>
    <xf numFmtId="0" fontId="0" fillId="0" borderId="4" xfId="0" applyBorder="1" applyAlignment="1" applyProtection="1">
      <alignment horizontal="left"/>
      <protection locked="0"/>
    </xf>
    <xf numFmtId="0" fontId="0" fillId="0" borderId="6" xfId="0" applyBorder="1" applyAlignment="1" applyProtection="1">
      <alignment horizontal="left"/>
      <protection locked="0"/>
    </xf>
    <xf numFmtId="0" fontId="0" fillId="0" borderId="2" xfId="0" applyBorder="1" applyAlignment="1" applyProtection="1">
      <alignment horizontal="left"/>
      <protection locked="0"/>
    </xf>
    <xf numFmtId="0" fontId="0" fillId="0" borderId="2" xfId="0" applyBorder="1" applyAlignment="1" applyProtection="1">
      <alignment horizontal="center" wrapText="1"/>
      <protection locked="0"/>
    </xf>
    <xf numFmtId="165" fontId="0" fillId="0" borderId="2" xfId="0" applyNumberFormat="1" applyBorder="1" applyAlignment="1" applyProtection="1">
      <alignment horizontal="center" wrapText="1"/>
      <protection locked="0"/>
    </xf>
    <xf numFmtId="164" fontId="0" fillId="0" borderId="2" xfId="0" applyNumberFormat="1" applyBorder="1" applyAlignment="1">
      <alignment horizontal="center"/>
    </xf>
    <xf numFmtId="164" fontId="0" fillId="0" borderId="7" xfId="0" applyNumberFormat="1" applyBorder="1" applyAlignment="1">
      <alignment horizontal="center"/>
    </xf>
    <xf numFmtId="0" fontId="3" fillId="0" borderId="1" xfId="0" applyFont="1" applyBorder="1" applyAlignment="1">
      <alignment horizontal="right" wrapText="1"/>
    </xf>
    <xf numFmtId="164" fontId="3" fillId="9" borderId="1" xfId="0" applyNumberFormat="1" applyFont="1" applyFill="1" applyBorder="1" applyAlignment="1">
      <alignment horizontal="right" wrapText="1"/>
    </xf>
    <xf numFmtId="0" fontId="0" fillId="0" borderId="1" xfId="0" applyBorder="1" applyAlignment="1">
      <alignment horizontal="right"/>
    </xf>
    <xf numFmtId="0" fontId="0" fillId="9" borderId="1" xfId="0" applyFill="1" applyBorder="1" applyAlignment="1">
      <alignment horizontal="right"/>
    </xf>
    <xf numFmtId="164" fontId="0" fillId="9" borderId="1" xfId="0" applyNumberFormat="1" applyFill="1" applyBorder="1" applyAlignment="1">
      <alignment horizontal="right"/>
    </xf>
    <xf numFmtId="14" fontId="13" fillId="0" borderId="0" xfId="0" applyNumberFormat="1" applyFont="1" applyAlignment="1" applyProtection="1">
      <alignment horizontal="right"/>
      <protection locked="0"/>
    </xf>
    <xf numFmtId="9" fontId="13" fillId="4" borderId="1" xfId="1" applyFont="1" applyFill="1" applyBorder="1" applyAlignment="1">
      <alignment horizontal="center"/>
    </xf>
    <xf numFmtId="9" fontId="3" fillId="4" borderId="1" xfId="1" applyFont="1" applyFill="1" applyBorder="1" applyAlignment="1">
      <alignment horizontal="center"/>
    </xf>
    <xf numFmtId="9" fontId="13" fillId="4" borderId="1" xfId="0" applyNumberFormat="1" applyFont="1" applyFill="1" applyBorder="1" applyAlignment="1">
      <alignment horizontal="center"/>
    </xf>
    <xf numFmtId="0" fontId="23" fillId="0" borderId="0" xfId="0" applyFont="1" applyProtection="1">
      <protection hidden="1"/>
    </xf>
    <xf numFmtId="0" fontId="23" fillId="0" borderId="0" xfId="0" applyFont="1" applyAlignment="1" applyProtection="1">
      <alignment horizontal="right"/>
      <protection hidden="1"/>
    </xf>
    <xf numFmtId="0" fontId="23" fillId="0" borderId="0" xfId="0" applyFont="1"/>
    <xf numFmtId="0" fontId="24" fillId="0" borderId="0" xfId="0" applyFont="1"/>
    <xf numFmtId="0" fontId="23" fillId="0" borderId="0" xfId="0" applyFont="1" applyAlignment="1">
      <alignment horizontal="right"/>
    </xf>
    <xf numFmtId="2" fontId="0" fillId="0" borderId="0" xfId="0" applyNumberFormat="1" applyAlignment="1">
      <alignment horizontal="center"/>
    </xf>
    <xf numFmtId="2" fontId="0" fillId="6" borderId="0" xfId="0" applyNumberFormat="1" applyFill="1" applyAlignment="1">
      <alignment horizontal="center"/>
    </xf>
    <xf numFmtId="14" fontId="1" fillId="0" borderId="0" xfId="0" applyNumberFormat="1" applyFont="1" applyAlignment="1">
      <alignment horizontal="right"/>
    </xf>
    <xf numFmtId="0" fontId="1" fillId="4" borderId="1" xfId="0" applyFont="1" applyFill="1" applyBorder="1"/>
    <xf numFmtId="0" fontId="11" fillId="7" borderId="0" xfId="0" applyFont="1" applyFill="1" applyAlignment="1">
      <alignment horizontal="center"/>
    </xf>
    <xf numFmtId="0" fontId="17" fillId="7" borderId="0" xfId="0" applyFont="1" applyFill="1" applyAlignment="1">
      <alignment horizontal="center"/>
    </xf>
    <xf numFmtId="0" fontId="9" fillId="0" borderId="2" xfId="0" applyFont="1" applyBorder="1" applyAlignment="1">
      <alignment horizontal="center"/>
    </xf>
    <xf numFmtId="0" fontId="0" fillId="0" borderId="2" xfId="0" applyBorder="1" applyAlignment="1">
      <alignment horizontal="center"/>
    </xf>
    <xf numFmtId="0" fontId="2" fillId="0" borderId="11" xfId="0" applyFont="1" applyBorder="1" applyAlignment="1">
      <alignment wrapText="1"/>
    </xf>
    <xf numFmtId="0" fontId="14" fillId="0" borderId="12" xfId="0" applyFont="1" applyBorder="1"/>
    <xf numFmtId="0" fontId="14" fillId="0" borderId="13" xfId="0" applyFont="1" applyBorder="1"/>
    <xf numFmtId="2" fontId="3" fillId="0" borderId="0" xfId="0" applyNumberFormat="1" applyFont="1" applyAlignment="1">
      <alignment horizontal="center" wrapText="1"/>
    </xf>
    <xf numFmtId="0" fontId="0" fillId="0" borderId="0" xfId="0" applyAlignment="1">
      <alignment horizontal="center"/>
    </xf>
    <xf numFmtId="0" fontId="3" fillId="0" borderId="0" xfId="0" applyFont="1" applyAlignment="1">
      <alignment horizontal="center" wrapText="1"/>
    </xf>
    <xf numFmtId="0" fontId="23" fillId="0" borderId="0" xfId="0" applyFont="1" applyAlignment="1" applyProtection="1">
      <alignment horizontal="center"/>
      <protection hidden="1"/>
    </xf>
  </cellXfs>
  <cellStyles count="2">
    <cellStyle name="Normal" xfId="0" builtinId="0"/>
    <cellStyle name="Percent" xfId="1" builtinId="5"/>
  </cellStyles>
  <dxfs count="1">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80"/>
                </a:solidFill>
                <a:latin typeface="Arial"/>
                <a:ea typeface="Arial"/>
                <a:cs typeface="Arial"/>
              </a:defRPr>
            </a:pPr>
            <a:r>
              <a:rPr lang="en-US"/>
              <a:t>Prevalencia de Sobrepeso y Obesidad</a:t>
            </a:r>
          </a:p>
        </c:rich>
      </c:tx>
      <c:layout>
        <c:manualLayout>
          <c:xMode val="edge"/>
          <c:yMode val="edge"/>
          <c:x val="0.26357820495901702"/>
          <c:y val="3.8314226265758228E-2"/>
        </c:manualLayout>
      </c:layout>
      <c:overlay val="0"/>
      <c:spPr>
        <a:noFill/>
        <a:ln w="25400">
          <a:noFill/>
        </a:ln>
      </c:spPr>
    </c:title>
    <c:autoTitleDeleted val="0"/>
    <c:plotArea>
      <c:layout>
        <c:manualLayout>
          <c:layoutTarget val="inner"/>
          <c:xMode val="edge"/>
          <c:yMode val="edge"/>
          <c:x val="0.12300319488817892"/>
          <c:y val="0.24521164545784491"/>
          <c:w val="0.85463258785942497"/>
          <c:h val="0.59770338580349691"/>
        </c:manualLayout>
      </c:layout>
      <c:barChart>
        <c:barDir val="col"/>
        <c:grouping val="clustered"/>
        <c:varyColors val="0"/>
        <c:ser>
          <c:idx val="0"/>
          <c:order val="0"/>
          <c:spPr>
            <a:solidFill>
              <a:srgbClr val="FF0000"/>
            </a:solidFill>
            <a:ln w="12700">
              <a:solidFill>
                <a:srgbClr val="000000"/>
              </a:solidFill>
              <a:prstDash val="solid"/>
            </a:ln>
          </c:spPr>
          <c:invertIfNegative val="0"/>
          <c:dPt>
            <c:idx val="0"/>
            <c:invertIfNegative val="0"/>
            <c:bubble3D val="0"/>
            <c:spPr>
              <a:solidFill>
                <a:srgbClr val="FFFF00"/>
              </a:solidFill>
              <a:ln w="12700">
                <a:solidFill>
                  <a:srgbClr val="000000"/>
                </a:solidFill>
                <a:prstDash val="solid"/>
              </a:ln>
            </c:spPr>
            <c:extLst>
              <c:ext xmlns:c16="http://schemas.microsoft.com/office/drawing/2014/chart" uri="{C3380CC4-5D6E-409C-BE32-E72D297353CC}">
                <c16:uniqueId val="{00000000-5349-D541-9A1A-DE12EDD952EB}"/>
              </c:ext>
            </c:extLst>
          </c:dPt>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Informe!$AZ$25:$AZ$26</c:f>
              <c:strCache>
                <c:ptCount val="2"/>
                <c:pt idx="0">
                  <c:v>Sobrepeso u obesidad (≥ 85vo %il)</c:v>
                </c:pt>
                <c:pt idx="1">
                  <c:v>Obesidad (≥ 95vo %il)</c:v>
                </c:pt>
              </c:strCache>
            </c:strRef>
          </c:cat>
          <c:val>
            <c:numRef>
              <c:f>Informe!$E$7:$E$8</c:f>
              <c:numCache>
                <c:formatCode>0%</c:formatCode>
                <c:ptCount val="2"/>
                <c:pt idx="0">
                  <c:v>1</c:v>
                </c:pt>
                <c:pt idx="1">
                  <c:v>1</c:v>
                </c:pt>
              </c:numCache>
            </c:numRef>
          </c:val>
          <c:extLst>
            <c:ext xmlns:c16="http://schemas.microsoft.com/office/drawing/2014/chart" uri="{C3380CC4-5D6E-409C-BE32-E72D297353CC}">
              <c16:uniqueId val="{00000001-5349-D541-9A1A-DE12EDD952EB}"/>
            </c:ext>
          </c:extLst>
        </c:ser>
        <c:dLbls>
          <c:showLegendKey val="0"/>
          <c:showVal val="0"/>
          <c:showCatName val="0"/>
          <c:showSerName val="0"/>
          <c:showPercent val="0"/>
          <c:showBubbleSize val="0"/>
        </c:dLbls>
        <c:gapWidth val="150"/>
        <c:axId val="1362708752"/>
        <c:axId val="1"/>
      </c:barChart>
      <c:catAx>
        <c:axId val="1362708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80"/>
                    </a:solidFill>
                    <a:latin typeface="Arial"/>
                    <a:ea typeface="Arial"/>
                    <a:cs typeface="Arial"/>
                  </a:defRPr>
                </a:pPr>
                <a:r>
                  <a:rPr lang="en-US"/>
                  <a:t>Porcentaje</a:t>
                </a:r>
              </a:p>
            </c:rich>
          </c:tx>
          <c:layout>
            <c:manualLayout>
              <c:xMode val="edge"/>
              <c:yMode val="edge"/>
              <c:x val="2.555917242188302E-2"/>
              <c:y val="0.444446167027049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70875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80"/>
                </a:solidFill>
                <a:latin typeface="Arial"/>
                <a:ea typeface="Arial"/>
                <a:cs typeface="Arial"/>
              </a:defRPr>
            </a:pPr>
            <a:r>
              <a:rPr lang="en-US"/>
              <a:t>Prevalencia de Sobrepeso y Obesidad,</a:t>
            </a:r>
            <a:r>
              <a:rPr lang="en-US" baseline="0"/>
              <a:t> por sexo</a:t>
            </a:r>
            <a:endParaRPr lang="en-US"/>
          </a:p>
        </c:rich>
      </c:tx>
      <c:layout>
        <c:manualLayout>
          <c:xMode val="edge"/>
          <c:yMode val="edge"/>
          <c:x val="0.2160001175226231"/>
          <c:y val="3.7288160080907323E-2"/>
        </c:manualLayout>
      </c:layout>
      <c:overlay val="0"/>
      <c:spPr>
        <a:noFill/>
        <a:ln w="25400">
          <a:noFill/>
        </a:ln>
      </c:spPr>
    </c:title>
    <c:autoTitleDeleted val="0"/>
    <c:plotArea>
      <c:layout>
        <c:manualLayout>
          <c:layoutTarget val="inner"/>
          <c:xMode val="edge"/>
          <c:yMode val="edge"/>
          <c:x val="0.12480009750007617"/>
          <c:y val="0.22372918387378157"/>
          <c:w val="0.85760067000052342"/>
          <c:h val="0.5491534513265548"/>
        </c:manualLayout>
      </c:layout>
      <c:barChart>
        <c:barDir val="col"/>
        <c:grouping val="clustered"/>
        <c:varyColors val="0"/>
        <c:ser>
          <c:idx val="0"/>
          <c:order val="0"/>
          <c:tx>
            <c:v>Boys (solid)</c:v>
          </c:tx>
          <c:spPr>
            <a:solidFill>
              <a:srgbClr val="000000"/>
            </a:solidFill>
            <a:ln w="12700">
              <a:solidFill>
                <a:srgbClr val="000000"/>
              </a:solidFill>
              <a:prstDash val="solid"/>
            </a:ln>
          </c:spPr>
          <c:invertIfNegative val="0"/>
          <c:dPt>
            <c:idx val="0"/>
            <c:invertIfNegative val="0"/>
            <c:bubble3D val="0"/>
            <c:spPr>
              <a:solidFill>
                <a:srgbClr val="FFFF00"/>
              </a:solidFill>
              <a:ln w="12700">
                <a:solidFill>
                  <a:srgbClr val="000000"/>
                </a:solidFill>
                <a:prstDash val="solid"/>
              </a:ln>
            </c:spPr>
            <c:extLst>
              <c:ext xmlns:c16="http://schemas.microsoft.com/office/drawing/2014/chart" uri="{C3380CC4-5D6E-409C-BE32-E72D297353CC}">
                <c16:uniqueId val="{00000000-B7A0-8346-BF6F-2399B3AAEBCF}"/>
              </c:ext>
            </c:extLst>
          </c:dPt>
          <c:dPt>
            <c:idx val="1"/>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1-B7A0-8346-BF6F-2399B3AAEBCF}"/>
              </c:ext>
            </c:extLst>
          </c:dPt>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Informe!$AZ$25:$AZ$26</c:f>
              <c:strCache>
                <c:ptCount val="2"/>
                <c:pt idx="0">
                  <c:v>Sobrepeso u obesidad (≥ 85vo %il)</c:v>
                </c:pt>
                <c:pt idx="1">
                  <c:v>Obesidad (≥ 95vo %il)</c:v>
                </c:pt>
              </c:strCache>
            </c:strRef>
          </c:cat>
          <c:val>
            <c:numRef>
              <c:f>Informe!$C$7:$C$8</c:f>
              <c:numCache>
                <c:formatCode>0%</c:formatCode>
                <c:ptCount val="2"/>
                <c:pt idx="0">
                  <c:v>0</c:v>
                </c:pt>
                <c:pt idx="1">
                  <c:v>0</c:v>
                </c:pt>
              </c:numCache>
            </c:numRef>
          </c:val>
          <c:extLst>
            <c:ext xmlns:c16="http://schemas.microsoft.com/office/drawing/2014/chart" uri="{C3380CC4-5D6E-409C-BE32-E72D297353CC}">
              <c16:uniqueId val="{00000002-B7A0-8346-BF6F-2399B3AAEBCF}"/>
            </c:ext>
          </c:extLst>
        </c:ser>
        <c:ser>
          <c:idx val="1"/>
          <c:order val="1"/>
          <c:tx>
            <c:v>Girls (hashed)</c:v>
          </c:tx>
          <c:spPr>
            <a:solidFill>
              <a:srgbClr val="000000"/>
            </a:solidFill>
            <a:ln w="12700">
              <a:solidFill>
                <a:srgbClr val="000000"/>
              </a:solidFill>
              <a:prstDash val="solid"/>
            </a:ln>
          </c:spPr>
          <c:invertIfNegative val="0"/>
          <c:dPt>
            <c:idx val="0"/>
            <c:invertIfNegative val="0"/>
            <c:bubble3D val="0"/>
            <c:extLst>
              <c:ext xmlns:c16="http://schemas.microsoft.com/office/drawing/2014/chart" uri="{C3380CC4-5D6E-409C-BE32-E72D297353CC}">
                <c16:uniqueId val="{00000003-B7A0-8346-BF6F-2399B3AAEBCF}"/>
              </c:ext>
            </c:extLst>
          </c:dPt>
          <c:dPt>
            <c:idx val="1"/>
            <c:invertIfNegative val="0"/>
            <c:bubble3D val="0"/>
            <c:spPr>
              <a:solidFill>
                <a:srgbClr val="FF0000"/>
              </a:solidFill>
              <a:ln w="12700">
                <a:solidFill>
                  <a:srgbClr val="000000"/>
                </a:solidFill>
                <a:prstDash val="solid"/>
              </a:ln>
            </c:spPr>
            <c:extLst>
              <c:ext xmlns:c16="http://schemas.microsoft.com/office/drawing/2014/chart" uri="{C3380CC4-5D6E-409C-BE32-E72D297353CC}">
                <c16:uniqueId val="{00000004-B7A0-8346-BF6F-2399B3AAEBCF}"/>
              </c:ext>
            </c:extLst>
          </c:dPt>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Informe!$AZ$25:$AZ$26</c:f>
              <c:strCache>
                <c:ptCount val="2"/>
                <c:pt idx="0">
                  <c:v>Sobrepeso u obesidad (≥ 85vo %il)</c:v>
                </c:pt>
                <c:pt idx="1">
                  <c:v>Obesidad (≥ 95vo %il)</c:v>
                </c:pt>
              </c:strCache>
            </c:strRef>
          </c:cat>
          <c:val>
            <c:numRef>
              <c:f>Informe!$D$7:$D$8</c:f>
              <c:numCache>
                <c:formatCode>0%</c:formatCode>
                <c:ptCount val="2"/>
                <c:pt idx="0">
                  <c:v>1</c:v>
                </c:pt>
                <c:pt idx="1">
                  <c:v>1</c:v>
                </c:pt>
              </c:numCache>
            </c:numRef>
          </c:val>
          <c:extLst>
            <c:ext xmlns:c16="http://schemas.microsoft.com/office/drawing/2014/chart" uri="{C3380CC4-5D6E-409C-BE32-E72D297353CC}">
              <c16:uniqueId val="{00000005-B7A0-8346-BF6F-2399B3AAEBCF}"/>
            </c:ext>
          </c:extLst>
        </c:ser>
        <c:dLbls>
          <c:showLegendKey val="0"/>
          <c:showVal val="0"/>
          <c:showCatName val="0"/>
          <c:showSerName val="0"/>
          <c:showPercent val="0"/>
          <c:showBubbleSize val="0"/>
        </c:dLbls>
        <c:gapWidth val="150"/>
        <c:axId val="1362527264"/>
        <c:axId val="1"/>
      </c:barChart>
      <c:catAx>
        <c:axId val="1362527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80"/>
                    </a:solidFill>
                    <a:latin typeface="Arial"/>
                    <a:ea typeface="Arial"/>
                    <a:cs typeface="Arial"/>
                  </a:defRPr>
                </a:pPr>
                <a:r>
                  <a:rPr lang="en-US"/>
                  <a:t>Porcentaje</a:t>
                </a:r>
              </a:p>
            </c:rich>
          </c:tx>
          <c:layout>
            <c:manualLayout>
              <c:xMode val="edge"/>
              <c:yMode val="edge"/>
              <c:x val="2.7200023504524624E-2"/>
              <c:y val="0.4101701220833634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2527264"/>
        <c:crosses val="autoZero"/>
        <c:crossBetween val="between"/>
      </c:valAx>
      <c:spPr>
        <a:noFill/>
        <a:ln w="12700">
          <a:solidFill>
            <a:srgbClr val="808080"/>
          </a:solidFill>
          <a:prstDash val="solid"/>
        </a:ln>
      </c:spPr>
    </c:plotArea>
    <c:legend>
      <c:legendPos val="r"/>
      <c:layout>
        <c:manualLayout>
          <c:xMode val="edge"/>
          <c:yMode val="edge"/>
          <c:x val="0.48509034551651192"/>
          <c:y val="0.85782706060824965"/>
          <c:w val="0.12127262310494774"/>
          <c:h val="0.1238575453297695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139700</xdr:colOff>
      <xdr:row>10</xdr:row>
      <xdr:rowOff>0</xdr:rowOff>
    </xdr:from>
    <xdr:to>
      <xdr:col>5</xdr:col>
      <xdr:colOff>0</xdr:colOff>
      <xdr:row>19</xdr:row>
      <xdr:rowOff>165100</xdr:rowOff>
    </xdr:to>
    <xdr:graphicFrame macro="">
      <xdr:nvGraphicFramePr>
        <xdr:cNvPr id="10306" name="Chart 1">
          <a:extLst>
            <a:ext uri="{FF2B5EF4-FFF2-40B4-BE49-F238E27FC236}">
              <a16:creationId xmlns:a16="http://schemas.microsoft.com/office/drawing/2014/main" id="{19F2F6CE-96B6-1FCA-A306-D3C699FD5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20</xdr:row>
      <xdr:rowOff>114300</xdr:rowOff>
    </xdr:from>
    <xdr:to>
      <xdr:col>5</xdr:col>
      <xdr:colOff>0</xdr:colOff>
      <xdr:row>31</xdr:row>
      <xdr:rowOff>190500</xdr:rowOff>
    </xdr:to>
    <xdr:graphicFrame macro="">
      <xdr:nvGraphicFramePr>
        <xdr:cNvPr id="10307" name="Chart 2">
          <a:extLst>
            <a:ext uri="{FF2B5EF4-FFF2-40B4-BE49-F238E27FC236}">
              <a16:creationId xmlns:a16="http://schemas.microsoft.com/office/drawing/2014/main" id="{2B0A4965-DCF3-F1DD-2624-CB49C9FB7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5511800</xdr:colOff>
      <xdr:row>31</xdr:row>
      <xdr:rowOff>254000</xdr:rowOff>
    </xdr:from>
    <xdr:to>
      <xdr:col>2</xdr:col>
      <xdr:colOff>5803900</xdr:colOff>
      <xdr:row>31</xdr:row>
      <xdr:rowOff>495300</xdr:rowOff>
    </xdr:to>
    <xdr:pic>
      <xdr:nvPicPr>
        <xdr:cNvPr id="7329" name="Picture 34" descr="Print Button Image">
          <a:extLst>
            <a:ext uri="{FF2B5EF4-FFF2-40B4-BE49-F238E27FC236}">
              <a16:creationId xmlns:a16="http://schemas.microsoft.com/office/drawing/2014/main" id="{C9381202-1F54-526F-AD6A-2CF602FF9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7327900"/>
          <a:ext cx="2921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xdr:colOff>
      <xdr:row>46</xdr:row>
      <xdr:rowOff>76200</xdr:rowOff>
    </xdr:from>
    <xdr:to>
      <xdr:col>3</xdr:col>
      <xdr:colOff>76200</xdr:colOff>
      <xdr:row>75</xdr:row>
      <xdr:rowOff>190500</xdr:rowOff>
    </xdr:to>
    <xdr:pic>
      <xdr:nvPicPr>
        <xdr:cNvPr id="7330" name="Picture 38">
          <a:extLst>
            <a:ext uri="{FF2B5EF4-FFF2-40B4-BE49-F238E27FC236}">
              <a16:creationId xmlns:a16="http://schemas.microsoft.com/office/drawing/2014/main" id="{2D8C2372-C4CA-E5A6-D6B7-4B1A8B48B4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13322300"/>
          <a:ext cx="7797800" cy="600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101600</xdr:colOff>
      <xdr:row>78</xdr:row>
      <xdr:rowOff>63500</xdr:rowOff>
    </xdr:from>
    <xdr:to>
      <xdr:col>2</xdr:col>
      <xdr:colOff>6413500</xdr:colOff>
      <xdr:row>118</xdr:row>
      <xdr:rowOff>190500</xdr:rowOff>
    </xdr:to>
    <xdr:pic>
      <xdr:nvPicPr>
        <xdr:cNvPr id="7331" name="Picture 40">
          <a:extLst>
            <a:ext uri="{FF2B5EF4-FFF2-40B4-BE49-F238E27FC236}">
              <a16:creationId xmlns:a16="http://schemas.microsoft.com/office/drawing/2014/main" id="{97C34070-14D0-BBDD-5FAE-77687BCA33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1800" y="19824700"/>
          <a:ext cx="6451600" cy="825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5651500</xdr:colOff>
      <xdr:row>30</xdr:row>
      <xdr:rowOff>76200</xdr:rowOff>
    </xdr:from>
    <xdr:to>
      <xdr:col>2</xdr:col>
      <xdr:colOff>5969000</xdr:colOff>
      <xdr:row>31</xdr:row>
      <xdr:rowOff>228600</xdr:rowOff>
    </xdr:to>
    <xdr:pic>
      <xdr:nvPicPr>
        <xdr:cNvPr id="7332" name="Picture 4">
          <a:extLst>
            <a:ext uri="{FF2B5EF4-FFF2-40B4-BE49-F238E27FC236}">
              <a16:creationId xmlns:a16="http://schemas.microsoft.com/office/drawing/2014/main" id="{62A50DC8-6671-D48C-8A5F-1BDCE6EDA81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r="96391" b="94600"/>
        <a:stretch>
          <a:fillRect/>
        </a:stretch>
      </xdr:blipFill>
      <xdr:spPr bwMode="auto">
        <a:xfrm>
          <a:off x="6121400" y="7061200"/>
          <a:ext cx="3175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E833-6589-1B4B-8A97-994EC18EAE63}">
  <sheetPr codeName="Sheet2">
    <tabColor indexed="62"/>
  </sheetPr>
  <dimension ref="A1:S2017"/>
  <sheetViews>
    <sheetView workbookViewId="0">
      <selection activeCell="E11" sqref="E11"/>
    </sheetView>
  </sheetViews>
  <sheetFormatPr baseColWidth="10" defaultColWidth="9.1640625" defaultRowHeight="13" x14ac:dyDescent="0.15"/>
  <cols>
    <col min="1" max="1" width="1.5" style="3" customWidth="1"/>
    <col min="2" max="2" width="9.6640625" style="3" customWidth="1"/>
    <col min="3" max="3" width="23.5" style="3" customWidth="1"/>
    <col min="4" max="4" width="5.83203125" style="22" customWidth="1"/>
    <col min="5" max="5" width="11.1640625" style="4" customWidth="1"/>
    <col min="6" max="6" width="14.83203125" style="4" customWidth="1"/>
    <col min="7" max="7" width="13" style="22" customWidth="1"/>
    <col min="8" max="8" width="12.83203125" style="4" customWidth="1"/>
    <col min="9" max="9" width="11.5" style="4" customWidth="1"/>
    <col min="10" max="10" width="13.33203125" style="6" customWidth="1"/>
    <col min="11" max="11" width="1.5" style="3" customWidth="1"/>
    <col min="12" max="14" width="11.1640625" style="4" customWidth="1"/>
    <col min="15" max="18" width="11.1640625" style="3" customWidth="1"/>
    <col min="19" max="19" width="12.6640625" style="5" customWidth="1"/>
    <col min="20" max="27" width="11.1640625" style="3" customWidth="1"/>
    <col min="28" max="16384" width="9.1640625" style="3"/>
  </cols>
  <sheetData>
    <row r="1" spans="1:19" s="70" customFormat="1" x14ac:dyDescent="0.15">
      <c r="A1" s="25"/>
      <c r="B1" s="25"/>
      <c r="C1" s="25"/>
      <c r="D1" s="33" t="s">
        <v>16</v>
      </c>
      <c r="E1" s="13" t="s">
        <v>1</v>
      </c>
      <c r="F1" s="13"/>
      <c r="G1" s="33"/>
      <c r="H1" s="13"/>
      <c r="I1" s="13"/>
      <c r="J1" s="14"/>
      <c r="K1" s="11"/>
      <c r="L1" s="71"/>
      <c r="M1" s="71"/>
      <c r="N1" s="71"/>
      <c r="S1" s="72"/>
    </row>
    <row r="2" spans="1:19" s="73" customFormat="1" ht="15" customHeight="1" x14ac:dyDescent="0.15">
      <c r="A2" s="60"/>
      <c r="B2" s="60"/>
      <c r="C2" s="60"/>
      <c r="D2" s="21"/>
      <c r="E2" s="61"/>
      <c r="F2" s="61"/>
      <c r="G2" s="21"/>
      <c r="H2" s="61"/>
      <c r="I2" s="61"/>
      <c r="J2" s="62"/>
      <c r="K2" s="12"/>
      <c r="L2" s="74"/>
      <c r="M2" s="74"/>
      <c r="N2" s="74"/>
      <c r="S2" s="75"/>
    </row>
    <row r="3" spans="1:19" s="18" customFormat="1" ht="30.75" customHeight="1" thickBot="1" x14ac:dyDescent="0.2">
      <c r="A3" s="60"/>
      <c r="B3" s="81" t="s">
        <v>32</v>
      </c>
      <c r="C3" s="81" t="s">
        <v>28</v>
      </c>
      <c r="D3" s="81" t="s">
        <v>4</v>
      </c>
      <c r="E3" s="81" t="s">
        <v>17</v>
      </c>
      <c r="F3" s="81" t="s">
        <v>18</v>
      </c>
      <c r="G3" s="81" t="s">
        <v>34</v>
      </c>
      <c r="H3" s="81" t="s">
        <v>35</v>
      </c>
      <c r="I3" s="81" t="s">
        <v>7</v>
      </c>
      <c r="J3" s="82" t="s">
        <v>9</v>
      </c>
      <c r="K3" s="21"/>
    </row>
    <row r="4" spans="1:19" s="18" customFormat="1" ht="14" x14ac:dyDescent="0.15">
      <c r="A4" s="25"/>
      <c r="B4" s="83"/>
      <c r="C4" s="64"/>
      <c r="D4" s="36" t="s">
        <v>16</v>
      </c>
      <c r="E4" s="67">
        <v>43838</v>
      </c>
      <c r="F4" s="68">
        <v>45665</v>
      </c>
      <c r="G4" s="69">
        <v>110</v>
      </c>
      <c r="H4" s="69">
        <v>22</v>
      </c>
      <c r="I4" s="35">
        <f>IF(OR(Data!G4,Data!H4,ISERR(Data!J4)),"",Data!J4)</f>
        <v>18.181818181818183</v>
      </c>
      <c r="J4" s="84">
        <f>IF(Data!G4,"",IF(Data!E4,"Age error",IF(Data!F4,"Sex error",IF(OR(Data!H4,Data!M4),"Ht or wt error",Data!L4))))</f>
        <v>95.3</v>
      </c>
      <c r="K4" s="21"/>
    </row>
    <row r="5" spans="1:19" s="18" customFormat="1" ht="14" x14ac:dyDescent="0.15">
      <c r="A5" s="25"/>
      <c r="B5" s="83"/>
      <c r="C5" s="64"/>
      <c r="D5" s="36" t="s">
        <v>16</v>
      </c>
      <c r="E5" s="108"/>
      <c r="F5" s="68"/>
      <c r="G5" s="69"/>
      <c r="H5" s="69"/>
      <c r="I5" s="35" t="str">
        <f>IF(OR(Data!G5,Data!H5,ISERR(Data!J5)),"",Data!J5)</f>
        <v/>
      </c>
      <c r="J5" s="84" t="str">
        <f>IF(Data!G5,"",IF(Data!E5,"Age error",IF(Data!F5,"Sex error",IF(OR(Data!H5,Data!M5),"Ht or wt error",Data!L5))))</f>
        <v/>
      </c>
      <c r="K5" s="21"/>
    </row>
    <row r="6" spans="1:19" s="18" customFormat="1" x14ac:dyDescent="0.15">
      <c r="A6" s="25"/>
      <c r="B6" s="83"/>
      <c r="C6" s="64"/>
      <c r="D6" s="36"/>
      <c r="E6" s="68"/>
      <c r="F6" s="68"/>
      <c r="G6" s="69"/>
      <c r="H6" s="69"/>
      <c r="I6" s="35" t="str">
        <f>IF(OR(Data!G6,Data!H6,ISERR(Data!J6)),"",Data!J6)</f>
        <v/>
      </c>
      <c r="J6" s="84" t="str">
        <f>IF(Data!G6,"",IF(Data!E6,"Age error",IF(Data!F6,"Sex error",IF(OR(Data!H6,Data!M6),"Ht or wt error",Data!L6))))</f>
        <v/>
      </c>
      <c r="K6" s="21"/>
    </row>
    <row r="7" spans="1:19" s="18" customFormat="1" x14ac:dyDescent="0.15">
      <c r="A7" s="25"/>
      <c r="B7" s="83"/>
      <c r="C7" s="64"/>
      <c r="D7" s="36"/>
      <c r="E7" s="68"/>
      <c r="F7" s="68"/>
      <c r="G7" s="69"/>
      <c r="H7" s="69"/>
      <c r="I7" s="35" t="str">
        <f>IF(OR(Data!G7,Data!H7,ISERR(Data!J7)),"",Data!J7)</f>
        <v/>
      </c>
      <c r="J7" s="84" t="str">
        <f>IF(Data!G7,"",IF(Data!E7,"Age error",IF(Data!F7,"Sex error",IF(OR(Data!H7,Data!M7),"Ht or wt error",Data!L7))))</f>
        <v/>
      </c>
      <c r="K7" s="21"/>
    </row>
    <row r="8" spans="1:19" s="18" customFormat="1" x14ac:dyDescent="0.15">
      <c r="A8" s="25"/>
      <c r="B8" s="83"/>
      <c r="C8" s="64"/>
      <c r="D8" s="36"/>
      <c r="E8" s="65"/>
      <c r="F8" s="97"/>
      <c r="G8" s="66"/>
      <c r="H8" s="66"/>
      <c r="I8" s="35" t="str">
        <f>IF(OR(Data!G8,Data!H8,ISERR(Data!J8)),"",Data!J8)</f>
        <v/>
      </c>
      <c r="J8" s="84" t="str">
        <f>IF(Data!G8,"",IF(Data!E8,"Age error",IF(Data!F8,"Sex error",IF(OR(Data!H8,Data!M8),"Ht or wt error",Data!L8))))</f>
        <v/>
      </c>
      <c r="K8" s="21"/>
    </row>
    <row r="9" spans="1:19" s="18" customFormat="1" x14ac:dyDescent="0.15">
      <c r="A9" s="25"/>
      <c r="B9" s="83"/>
      <c r="C9" s="64"/>
      <c r="D9" s="36"/>
      <c r="E9" s="65"/>
      <c r="F9" s="97"/>
      <c r="G9" s="66"/>
      <c r="H9" s="66"/>
      <c r="I9" s="35" t="str">
        <f>IF(OR(Data!G9,Data!H9,ISERR(Data!J9)),"",Data!J9)</f>
        <v/>
      </c>
      <c r="J9" s="84" t="str">
        <f>IF(Data!G9,"",IF(Data!E9,"Age error",IF(Data!F9,"Sex error",IF(OR(Data!H9,Data!M9),"Ht or wt error",Data!L9))))</f>
        <v/>
      </c>
      <c r="K9" s="21"/>
    </row>
    <row r="10" spans="1:19" s="18" customFormat="1" x14ac:dyDescent="0.15">
      <c r="A10" s="25"/>
      <c r="B10" s="83"/>
      <c r="C10" s="64"/>
      <c r="D10" s="36"/>
      <c r="E10" s="65"/>
      <c r="F10" s="97"/>
      <c r="G10" s="66"/>
      <c r="H10" s="66"/>
      <c r="I10" s="35" t="str">
        <f>IF(OR(Data!G10,Data!H10,ISERR(Data!J10)),"",Data!J10)</f>
        <v/>
      </c>
      <c r="J10" s="84" t="str">
        <f>IF(Data!G10,"",IF(Data!E10,"Age error",IF(Data!F10,"Sex error",IF(OR(Data!H10,Data!M10),"Ht or wt error",Data!L10))))</f>
        <v/>
      </c>
      <c r="K10" s="21"/>
    </row>
    <row r="11" spans="1:19" s="18" customFormat="1" x14ac:dyDescent="0.15">
      <c r="A11" s="25"/>
      <c r="B11" s="83"/>
      <c r="C11" s="64"/>
      <c r="D11" s="36"/>
      <c r="E11" s="65"/>
      <c r="F11" s="97"/>
      <c r="G11" s="66"/>
      <c r="H11" s="66"/>
      <c r="I11" s="35" t="str">
        <f>IF(OR(Data!G11,Data!H11,ISERR(Data!J11)),"",Data!J11)</f>
        <v/>
      </c>
      <c r="J11" s="84" t="str">
        <f>IF(Data!G11,"",IF(Data!E11,"Age error",IF(Data!F11,"Sex error",IF(OR(Data!H11,Data!M11),"Ht or wt error",Data!L11))))</f>
        <v/>
      </c>
      <c r="K11" s="21"/>
    </row>
    <row r="12" spans="1:19" s="18" customFormat="1" x14ac:dyDescent="0.15">
      <c r="A12" s="25"/>
      <c r="B12" s="83"/>
      <c r="C12" s="64"/>
      <c r="D12" s="36"/>
      <c r="E12" s="65"/>
      <c r="F12" s="97"/>
      <c r="G12" s="66"/>
      <c r="H12" s="66"/>
      <c r="I12" s="35" t="str">
        <f>IF(OR(Data!G12,Data!H12,ISERR(Data!J12)),"",Data!J12)</f>
        <v/>
      </c>
      <c r="J12" s="84" t="str">
        <f>IF(Data!G12,"",IF(Data!E12,"Age error",IF(Data!F12,"Sex error",IF(OR(Data!H12,Data!M12),"Ht or wt error",Data!L12))))</f>
        <v/>
      </c>
      <c r="K12" s="21"/>
    </row>
    <row r="13" spans="1:19" s="18" customFormat="1" x14ac:dyDescent="0.15">
      <c r="A13" s="25"/>
      <c r="B13" s="83"/>
      <c r="C13" s="64"/>
      <c r="D13" s="36"/>
      <c r="E13" s="65"/>
      <c r="F13" s="97"/>
      <c r="G13" s="66"/>
      <c r="H13" s="66"/>
      <c r="I13" s="35" t="str">
        <f>IF(OR(Data!G13,Data!H13,ISERR(Data!J13)),"",Data!J13)</f>
        <v/>
      </c>
      <c r="J13" s="84" t="str">
        <f>IF(Data!G13,"",IF(Data!E13,"Age error",IF(Data!F13,"Sex error",IF(OR(Data!H13,Data!M13),"Ht or wt error",Data!L13))))</f>
        <v/>
      </c>
      <c r="K13" s="21"/>
    </row>
    <row r="14" spans="1:19" s="18" customFormat="1" x14ac:dyDescent="0.15">
      <c r="A14" s="25"/>
      <c r="B14" s="83"/>
      <c r="C14" s="64"/>
      <c r="D14" s="36"/>
      <c r="E14" s="37"/>
      <c r="F14" s="37"/>
      <c r="G14" s="66"/>
      <c r="H14" s="66"/>
      <c r="I14" s="35" t="str">
        <f>IF(OR(Data!G14,Data!H14,ISERR(Data!J14)),"",Data!J14)</f>
        <v/>
      </c>
      <c r="J14" s="84" t="str">
        <f>IF(Data!G14,"",IF(Data!E14,"Age error",IF(Data!F14,"Sex error",IF(OR(Data!H14,Data!M14),"Ht or wt error",Data!L14))))</f>
        <v/>
      </c>
      <c r="K14" s="21"/>
    </row>
    <row r="15" spans="1:19" s="18" customFormat="1" x14ac:dyDescent="0.15">
      <c r="A15" s="25"/>
      <c r="B15" s="83"/>
      <c r="C15" s="64"/>
      <c r="D15" s="36"/>
      <c r="E15" s="37"/>
      <c r="F15" s="37"/>
      <c r="G15" s="66"/>
      <c r="H15" s="66"/>
      <c r="I15" s="35" t="str">
        <f>IF(OR(Data!G15,Data!H15,ISERR(Data!J15)),"",Data!J15)</f>
        <v/>
      </c>
      <c r="J15" s="84" t="str">
        <f>IF(Data!G15,"",IF(Data!E15,"Age error",IF(Data!F15,"Sex error",IF(OR(Data!H15,Data!M15),"Ht or wt error",Data!L15))))</f>
        <v/>
      </c>
      <c r="K15" s="21"/>
    </row>
    <row r="16" spans="1:19" s="18" customFormat="1" x14ac:dyDescent="0.15">
      <c r="A16" s="25"/>
      <c r="B16" s="83"/>
      <c r="C16" s="64"/>
      <c r="D16" s="36"/>
      <c r="E16" s="37"/>
      <c r="F16" s="37"/>
      <c r="G16" s="66"/>
      <c r="H16" s="66"/>
      <c r="I16" s="35" t="str">
        <f>IF(OR(Data!G16,Data!H16,ISERR(Data!J16)),"",Data!J16)</f>
        <v/>
      </c>
      <c r="J16" s="84" t="str">
        <f>IF(Data!G16,"",IF(Data!E16,"Age error",IF(Data!F16,"Sex error",IF(OR(Data!H16,Data!M16),"Ht or wt error",Data!L16))))</f>
        <v/>
      </c>
      <c r="K16" s="21"/>
    </row>
    <row r="17" spans="1:11" s="18" customFormat="1" x14ac:dyDescent="0.15">
      <c r="A17" s="25"/>
      <c r="B17" s="83"/>
      <c r="C17" s="64"/>
      <c r="D17" s="36"/>
      <c r="E17" s="37"/>
      <c r="F17" s="37"/>
      <c r="G17" s="66"/>
      <c r="H17" s="66"/>
      <c r="I17" s="35" t="str">
        <f>IF(OR(Data!G17,Data!H17,ISERR(Data!J17)),"",Data!J17)</f>
        <v/>
      </c>
      <c r="J17" s="84" t="str">
        <f>IF(Data!G17,"",IF(Data!E17,"Age error",IF(Data!F17,"Sex error",IF(OR(Data!H17,Data!M17),"Ht or wt error",Data!L17))))</f>
        <v/>
      </c>
      <c r="K17" s="21"/>
    </row>
    <row r="18" spans="1:11" s="18" customFormat="1" x14ac:dyDescent="0.15">
      <c r="A18" s="25"/>
      <c r="B18" s="83"/>
      <c r="C18" s="64"/>
      <c r="D18" s="36"/>
      <c r="E18" s="37"/>
      <c r="F18" s="37"/>
      <c r="G18" s="66"/>
      <c r="H18" s="66"/>
      <c r="I18" s="35" t="str">
        <f>IF(OR(Data!G18,Data!H18,ISERR(Data!J18)),"",Data!J18)</f>
        <v/>
      </c>
      <c r="J18" s="84" t="str">
        <f>IF(Data!G18,"",IF(Data!E18,"Age error",IF(Data!F18,"Sex error",IF(OR(Data!H18,Data!M18),"Ht or wt error",Data!L18))))</f>
        <v/>
      </c>
      <c r="K18" s="21"/>
    </row>
    <row r="19" spans="1:11" s="18" customFormat="1" x14ac:dyDescent="0.15">
      <c r="A19" s="25"/>
      <c r="B19" s="83"/>
      <c r="C19" s="64"/>
      <c r="D19" s="36"/>
      <c r="E19" s="37"/>
      <c r="F19" s="37"/>
      <c r="G19" s="66"/>
      <c r="H19" s="66"/>
      <c r="I19" s="35" t="str">
        <f>IF(OR(Data!G19,Data!H19,ISERR(Data!J19)),"",Data!J19)</f>
        <v/>
      </c>
      <c r="J19" s="84" t="str">
        <f>IF(Data!G19,"",IF(Data!E19,"Age error",IF(Data!F19,"Sex error",IF(OR(Data!H19,Data!M19),"Ht or wt error",Data!L19))))</f>
        <v/>
      </c>
      <c r="K19" s="21"/>
    </row>
    <row r="20" spans="1:11" s="18" customFormat="1" x14ac:dyDescent="0.15">
      <c r="A20" s="25"/>
      <c r="B20" s="83"/>
      <c r="C20" s="64"/>
      <c r="D20" s="36"/>
      <c r="E20" s="37"/>
      <c r="F20" s="37"/>
      <c r="G20" s="66"/>
      <c r="H20" s="66"/>
      <c r="I20" s="35" t="str">
        <f>IF(OR(Data!G20,Data!H20,ISERR(Data!J20)),"",Data!J20)</f>
        <v/>
      </c>
      <c r="J20" s="84" t="str">
        <f>IF(Data!G20,"",IF(Data!E20,"Age error",IF(Data!F20,"Sex error",IF(OR(Data!H20,Data!M20),"Ht or wt error",Data!L20))))</f>
        <v/>
      </c>
      <c r="K20" s="21"/>
    </row>
    <row r="21" spans="1:11" s="18" customFormat="1" x14ac:dyDescent="0.15">
      <c r="A21" s="25"/>
      <c r="B21" s="83"/>
      <c r="C21" s="64"/>
      <c r="D21" s="36"/>
      <c r="E21" s="37"/>
      <c r="F21" s="37"/>
      <c r="G21" s="66"/>
      <c r="H21" s="66"/>
      <c r="I21" s="35" t="str">
        <f>IF(OR(Data!G21,Data!H21,ISERR(Data!J21)),"",Data!J21)</f>
        <v/>
      </c>
      <c r="J21" s="84" t="str">
        <f>IF(Data!G21,"",IF(Data!E21,"Age error",IF(Data!F21,"Sex error",IF(OR(Data!H21,Data!M21),"Ht or wt error",Data!L21))))</f>
        <v/>
      </c>
      <c r="K21" s="21"/>
    </row>
    <row r="22" spans="1:11" s="18" customFormat="1" x14ac:dyDescent="0.15">
      <c r="A22" s="25"/>
      <c r="B22" s="83"/>
      <c r="C22" s="64"/>
      <c r="D22" s="36"/>
      <c r="E22" s="37"/>
      <c r="F22" s="37"/>
      <c r="G22" s="66"/>
      <c r="H22" s="66"/>
      <c r="I22" s="35" t="str">
        <f>IF(OR(Data!G22,Data!H22,ISERR(Data!J22)),"",Data!J22)</f>
        <v/>
      </c>
      <c r="J22" s="84" t="str">
        <f>IF(Data!G22,"",IF(Data!E22,"Age error",IF(Data!F22,"Sex error",IF(OR(Data!H22,Data!M22),"Ht or wt error",Data!L22))))</f>
        <v/>
      </c>
      <c r="K22" s="21"/>
    </row>
    <row r="23" spans="1:11" s="18" customFormat="1" x14ac:dyDescent="0.15">
      <c r="A23" s="25"/>
      <c r="B23" s="83"/>
      <c r="C23" s="64"/>
      <c r="D23" s="36"/>
      <c r="E23" s="37"/>
      <c r="F23" s="37"/>
      <c r="G23" s="66"/>
      <c r="H23" s="66"/>
      <c r="I23" s="35" t="str">
        <f>IF(OR(Data!G23,Data!H23,ISERR(Data!J23)),"",Data!J23)</f>
        <v/>
      </c>
      <c r="J23" s="84" t="str">
        <f>IF(Data!G23,"",IF(Data!E23,"Age error",IF(Data!F23,"Sex error",IF(OR(Data!H23,Data!M23),"Ht or wt error",Data!L23))))</f>
        <v/>
      </c>
      <c r="K23" s="21"/>
    </row>
    <row r="24" spans="1:11" s="18" customFormat="1" x14ac:dyDescent="0.15">
      <c r="A24" s="25"/>
      <c r="B24" s="83"/>
      <c r="C24" s="64"/>
      <c r="D24" s="36"/>
      <c r="E24" s="37"/>
      <c r="F24" s="37"/>
      <c r="G24" s="66"/>
      <c r="H24" s="66"/>
      <c r="I24" s="35" t="str">
        <f>IF(OR(Data!G24,Data!H24,ISERR(Data!J24)),"",Data!J24)</f>
        <v/>
      </c>
      <c r="J24" s="84" t="str">
        <f>IF(Data!G24,"",IF(Data!E24,"Age error",IF(Data!F24,"Sex error",IF(OR(Data!H24,Data!M24),"Ht or wt error",Data!L24))))</f>
        <v/>
      </c>
      <c r="K24" s="21"/>
    </row>
    <row r="25" spans="1:11" s="18" customFormat="1" x14ac:dyDescent="0.15">
      <c r="A25" s="25"/>
      <c r="B25" s="83"/>
      <c r="C25" s="64"/>
      <c r="D25" s="36"/>
      <c r="E25" s="37"/>
      <c r="F25" s="37"/>
      <c r="G25" s="66"/>
      <c r="H25" s="66"/>
      <c r="I25" s="35" t="str">
        <f>IF(OR(Data!G25,Data!H25,ISERR(Data!J25)),"",Data!J25)</f>
        <v/>
      </c>
      <c r="J25" s="84" t="str">
        <f>IF(Data!G25,"",IF(Data!E25,"Age error",IF(Data!F25,"Sex error",IF(OR(Data!H25,Data!M25),"Ht or wt error",Data!L25))))</f>
        <v/>
      </c>
      <c r="K25" s="21"/>
    </row>
    <row r="26" spans="1:11" s="18" customFormat="1" x14ac:dyDescent="0.15">
      <c r="A26" s="25"/>
      <c r="B26" s="83"/>
      <c r="C26" s="64"/>
      <c r="D26" s="36"/>
      <c r="E26" s="37"/>
      <c r="F26" s="37"/>
      <c r="G26" s="66"/>
      <c r="H26" s="66"/>
      <c r="I26" s="35" t="str">
        <f>IF(OR(Data!G26,Data!H26,ISERR(Data!J26)),"",Data!J26)</f>
        <v/>
      </c>
      <c r="J26" s="84" t="str">
        <f>IF(Data!G26,"",IF(Data!E26,"Age error",IF(Data!F26,"Sex error",IF(OR(Data!H26,Data!M26),"Ht or wt error",Data!L26))))</f>
        <v/>
      </c>
      <c r="K26" s="21"/>
    </row>
    <row r="27" spans="1:11" s="18" customFormat="1" x14ac:dyDescent="0.15">
      <c r="A27" s="25"/>
      <c r="B27" s="83"/>
      <c r="C27" s="64"/>
      <c r="D27" s="36"/>
      <c r="E27" s="37"/>
      <c r="F27" s="37"/>
      <c r="G27" s="66"/>
      <c r="H27" s="66"/>
      <c r="I27" s="35" t="str">
        <f>IF(OR(Data!G27,Data!H27,ISERR(Data!J27)),"",Data!J27)</f>
        <v/>
      </c>
      <c r="J27" s="84" t="str">
        <f>IF(Data!G27,"",IF(Data!E27,"Age error",IF(Data!F27,"Sex error",IF(OR(Data!H27,Data!M27),"Ht or wt error",Data!L27))))</f>
        <v/>
      </c>
      <c r="K27" s="21"/>
    </row>
    <row r="28" spans="1:11" s="18" customFormat="1" x14ac:dyDescent="0.15">
      <c r="A28" s="25"/>
      <c r="B28" s="83"/>
      <c r="C28" s="64"/>
      <c r="D28" s="36"/>
      <c r="E28" s="37"/>
      <c r="F28" s="37"/>
      <c r="G28" s="66"/>
      <c r="H28" s="66"/>
      <c r="I28" s="35" t="str">
        <f>IF(OR(Data!G28,Data!H28,ISERR(Data!J28)),"",Data!J28)</f>
        <v/>
      </c>
      <c r="J28" s="84" t="str">
        <f>IF(Data!G28,"",IF(Data!E28,"Age error",IF(Data!F28,"Sex error",IF(OR(Data!H28,Data!M28),"Ht or wt error",Data!L28))))</f>
        <v/>
      </c>
      <c r="K28" s="21"/>
    </row>
    <row r="29" spans="1:11" s="18" customFormat="1" x14ac:dyDescent="0.15">
      <c r="A29" s="25"/>
      <c r="B29" s="83"/>
      <c r="C29" s="64"/>
      <c r="D29" s="36"/>
      <c r="E29" s="37"/>
      <c r="F29" s="37"/>
      <c r="G29" s="66"/>
      <c r="H29" s="66"/>
      <c r="I29" s="35" t="str">
        <f>IF(OR(Data!G29,Data!H29,ISERR(Data!J29)),"",Data!J29)</f>
        <v/>
      </c>
      <c r="J29" s="84" t="str">
        <f>IF(Data!G29,"",IF(Data!E29,"Age error",IF(Data!F29,"Sex error",IF(OR(Data!H29,Data!M29),"Ht or wt error",Data!L29))))</f>
        <v/>
      </c>
      <c r="K29" s="21"/>
    </row>
    <row r="30" spans="1:11" s="18" customFormat="1" x14ac:dyDescent="0.15">
      <c r="A30" s="25"/>
      <c r="B30" s="83"/>
      <c r="C30" s="64"/>
      <c r="D30" s="36"/>
      <c r="E30" s="37"/>
      <c r="F30" s="37"/>
      <c r="G30" s="66"/>
      <c r="H30" s="66"/>
      <c r="I30" s="35" t="str">
        <f>IF(OR(Data!G30,Data!H30,ISERR(Data!J30)),"",Data!J30)</f>
        <v/>
      </c>
      <c r="J30" s="84" t="str">
        <f>IF(Data!G30,"",IF(Data!E30,"Age error",IF(Data!F30,"Sex error",IF(OR(Data!H30,Data!M30),"Ht or wt error",Data!L30))))</f>
        <v/>
      </c>
      <c r="K30" s="21"/>
    </row>
    <row r="31" spans="1:11" s="18" customFormat="1" x14ac:dyDescent="0.15">
      <c r="A31" s="25"/>
      <c r="B31" s="83"/>
      <c r="C31" s="64"/>
      <c r="D31" s="36"/>
      <c r="E31" s="37"/>
      <c r="F31" s="37"/>
      <c r="G31" s="66"/>
      <c r="H31" s="66"/>
      <c r="I31" s="35" t="str">
        <f>IF(OR(Data!G31,Data!H31,ISERR(Data!J31)),"",Data!J31)</f>
        <v/>
      </c>
      <c r="J31" s="84" t="str">
        <f>IF(Data!G31,"",IF(Data!E31,"Age error",IF(Data!F31,"Sex error",IF(OR(Data!H31,Data!M31),"Ht or wt error",Data!L31))))</f>
        <v/>
      </c>
      <c r="K31" s="21"/>
    </row>
    <row r="32" spans="1:11" s="18" customFormat="1" x14ac:dyDescent="0.15">
      <c r="A32" s="25"/>
      <c r="B32" s="83"/>
      <c r="C32" s="64"/>
      <c r="D32" s="36"/>
      <c r="E32" s="37"/>
      <c r="F32" s="37"/>
      <c r="G32" s="66"/>
      <c r="H32" s="66"/>
      <c r="I32" s="35" t="str">
        <f>IF(OR(Data!G32,Data!H32,ISERR(Data!J32)),"",Data!J32)</f>
        <v/>
      </c>
      <c r="J32" s="84" t="str">
        <f>IF(Data!G32,"",IF(Data!E32,"Age error",IF(Data!F32,"Sex error",IF(OR(Data!H32,Data!M32),"Ht or wt error",Data!L32))))</f>
        <v/>
      </c>
      <c r="K32" s="21"/>
    </row>
    <row r="33" spans="1:11" s="18" customFormat="1" x14ac:dyDescent="0.15">
      <c r="A33" s="25"/>
      <c r="B33" s="83"/>
      <c r="C33" s="64"/>
      <c r="D33" s="36"/>
      <c r="E33" s="37"/>
      <c r="F33" s="37"/>
      <c r="G33" s="66"/>
      <c r="H33" s="66"/>
      <c r="I33" s="35" t="str">
        <f>IF(OR(Data!G33,Data!H33,ISERR(Data!J33)),"",Data!J33)</f>
        <v/>
      </c>
      <c r="J33" s="84" t="str">
        <f>IF(Data!G33,"",IF(Data!E33,"Age error",IF(Data!F33,"Sex error",IF(OR(Data!H33,Data!M33),"Ht or wt error",Data!L33))))</f>
        <v/>
      </c>
      <c r="K33" s="21"/>
    </row>
    <row r="34" spans="1:11" s="18" customFormat="1" x14ac:dyDescent="0.15">
      <c r="A34" s="25"/>
      <c r="B34" s="83"/>
      <c r="C34" s="64"/>
      <c r="D34" s="36"/>
      <c r="E34" s="37"/>
      <c r="F34" s="37"/>
      <c r="G34" s="66"/>
      <c r="H34" s="66"/>
      <c r="I34" s="35" t="str">
        <f>IF(OR(Data!G34,Data!H34,ISERR(Data!J34)),"",Data!J34)</f>
        <v/>
      </c>
      <c r="J34" s="84" t="str">
        <f>IF(Data!G34,"",IF(Data!E34,"Age error",IF(Data!F34,"Sex error",IF(OR(Data!H34,Data!M34),"Ht or wt error",Data!L34))))</f>
        <v/>
      </c>
      <c r="K34" s="21"/>
    </row>
    <row r="35" spans="1:11" s="18" customFormat="1" x14ac:dyDescent="0.15">
      <c r="A35" s="25"/>
      <c r="B35" s="83"/>
      <c r="C35" s="64"/>
      <c r="D35" s="36"/>
      <c r="E35" s="37"/>
      <c r="F35" s="37"/>
      <c r="G35" s="66"/>
      <c r="H35" s="66"/>
      <c r="I35" s="35" t="str">
        <f>IF(OR(Data!G35,Data!H35,ISERR(Data!J35)),"",Data!J35)</f>
        <v/>
      </c>
      <c r="J35" s="84" t="str">
        <f>IF(Data!G35,"",IF(Data!E35,"Age error",IF(Data!F35,"Sex error",IF(OR(Data!H35,Data!M35),"Ht or wt error",Data!L35))))</f>
        <v/>
      </c>
      <c r="K35" s="21"/>
    </row>
    <row r="36" spans="1:11" s="18" customFormat="1" x14ac:dyDescent="0.15">
      <c r="A36" s="25"/>
      <c r="B36" s="83"/>
      <c r="C36" s="64"/>
      <c r="D36" s="36"/>
      <c r="E36" s="37"/>
      <c r="F36" s="37"/>
      <c r="G36" s="66"/>
      <c r="H36" s="66"/>
      <c r="I36" s="35" t="str">
        <f>IF(OR(Data!G36,Data!H36,ISERR(Data!J36)),"",Data!J36)</f>
        <v/>
      </c>
      <c r="J36" s="84" t="str">
        <f>IF(Data!G36,"",IF(Data!E36,"Age error",IF(Data!F36,"Sex error",IF(OR(Data!H36,Data!M36),"Ht or wt error",Data!L36))))</f>
        <v/>
      </c>
      <c r="K36" s="21"/>
    </row>
    <row r="37" spans="1:11" s="18" customFormat="1" x14ac:dyDescent="0.15">
      <c r="A37" s="25"/>
      <c r="B37" s="83"/>
      <c r="C37" s="64"/>
      <c r="D37" s="36"/>
      <c r="E37" s="37"/>
      <c r="F37" s="37"/>
      <c r="G37" s="66"/>
      <c r="H37" s="66"/>
      <c r="I37" s="35" t="str">
        <f>IF(OR(Data!G37,Data!H37,ISERR(Data!J37)),"",Data!J37)</f>
        <v/>
      </c>
      <c r="J37" s="84" t="str">
        <f>IF(Data!G37,"",IF(Data!E37,"Age error",IF(Data!F37,"Sex error",IF(OR(Data!H37,Data!M37),"Ht or wt error",Data!L37))))</f>
        <v/>
      </c>
      <c r="K37" s="21"/>
    </row>
    <row r="38" spans="1:11" s="18" customFormat="1" x14ac:dyDescent="0.15">
      <c r="A38" s="25"/>
      <c r="B38" s="83"/>
      <c r="C38" s="64"/>
      <c r="D38" s="36"/>
      <c r="E38" s="37"/>
      <c r="F38" s="37"/>
      <c r="G38" s="66"/>
      <c r="H38" s="66"/>
      <c r="I38" s="35" t="str">
        <f>IF(OR(Data!G38,Data!H38,ISERR(Data!J38)),"",Data!J38)</f>
        <v/>
      </c>
      <c r="J38" s="84" t="str">
        <f>IF(Data!G38,"",IF(Data!E38,"Age error",IF(Data!F38,"Sex error",IF(OR(Data!H38,Data!M38),"Ht or wt error",Data!L38))))</f>
        <v/>
      </c>
      <c r="K38" s="21"/>
    </row>
    <row r="39" spans="1:11" s="18" customFormat="1" x14ac:dyDescent="0.15">
      <c r="A39" s="25"/>
      <c r="B39" s="83"/>
      <c r="C39" s="64"/>
      <c r="D39" s="36"/>
      <c r="E39" s="37"/>
      <c r="F39" s="37"/>
      <c r="G39" s="66"/>
      <c r="H39" s="66"/>
      <c r="I39" s="35" t="str">
        <f>IF(OR(Data!G39,Data!H39,ISERR(Data!J39)),"",Data!J39)</f>
        <v/>
      </c>
      <c r="J39" s="84" t="str">
        <f>IF(Data!G39,"",IF(Data!E39,"Age error",IF(Data!F39,"Sex error",IF(OR(Data!H39,Data!M39),"Ht or wt error",Data!L39))))</f>
        <v/>
      </c>
      <c r="K39" s="21"/>
    </row>
    <row r="40" spans="1:11" s="18" customFormat="1" x14ac:dyDescent="0.15">
      <c r="A40" s="25"/>
      <c r="B40" s="83"/>
      <c r="C40" s="64"/>
      <c r="D40" s="36"/>
      <c r="E40" s="37"/>
      <c r="F40" s="37"/>
      <c r="G40" s="66"/>
      <c r="H40" s="66"/>
      <c r="I40" s="35" t="str">
        <f>IF(OR(Data!G40,Data!H40,ISERR(Data!J40)),"",Data!J40)</f>
        <v/>
      </c>
      <c r="J40" s="84" t="str">
        <f>IF(Data!G40,"",IF(Data!E40,"Age error",IF(Data!F40,"Sex error",IF(OR(Data!H40,Data!M40),"Ht or wt error",Data!L40))))</f>
        <v/>
      </c>
      <c r="K40" s="21"/>
    </row>
    <row r="41" spans="1:11" s="18" customFormat="1" x14ac:dyDescent="0.15">
      <c r="A41" s="25"/>
      <c r="B41" s="83"/>
      <c r="C41" s="64"/>
      <c r="D41" s="36"/>
      <c r="E41" s="37"/>
      <c r="F41" s="37"/>
      <c r="G41" s="66"/>
      <c r="H41" s="66"/>
      <c r="I41" s="35" t="str">
        <f>IF(OR(Data!G41,Data!H41,ISERR(Data!J41)),"",Data!J41)</f>
        <v/>
      </c>
      <c r="J41" s="84" t="str">
        <f>IF(Data!G41,"",IF(Data!E41,"Age error",IF(Data!F41,"Sex error",IF(OR(Data!H41,Data!M41),"Ht or wt error",Data!L41))))</f>
        <v/>
      </c>
      <c r="K41" s="21"/>
    </row>
    <row r="42" spans="1:11" s="18" customFormat="1" x14ac:dyDescent="0.15">
      <c r="A42" s="25"/>
      <c r="B42" s="83"/>
      <c r="C42" s="64"/>
      <c r="D42" s="36"/>
      <c r="E42" s="37"/>
      <c r="F42" s="37"/>
      <c r="G42" s="66"/>
      <c r="H42" s="66"/>
      <c r="I42" s="35" t="str">
        <f>IF(OR(Data!G42,Data!H42,ISERR(Data!J42)),"",Data!J42)</f>
        <v/>
      </c>
      <c r="J42" s="84" t="str">
        <f>IF(Data!G42,"",IF(Data!E42,"Age error",IF(Data!F42,"Sex error",IF(OR(Data!H42,Data!M42),"Ht or wt error",Data!L42))))</f>
        <v/>
      </c>
      <c r="K42" s="21"/>
    </row>
    <row r="43" spans="1:11" s="18" customFormat="1" x14ac:dyDescent="0.15">
      <c r="A43" s="25"/>
      <c r="B43" s="83"/>
      <c r="C43" s="64"/>
      <c r="D43" s="36"/>
      <c r="E43" s="37"/>
      <c r="F43" s="37"/>
      <c r="G43" s="66"/>
      <c r="H43" s="66"/>
      <c r="I43" s="35" t="str">
        <f>IF(OR(Data!G43,Data!H43,ISERR(Data!J43)),"",Data!J43)</f>
        <v/>
      </c>
      <c r="J43" s="84" t="str">
        <f>IF(Data!G43,"",IF(Data!E43,"Age error",IF(Data!F43,"Sex error",IF(OR(Data!H43,Data!M43),"Ht or wt error",Data!L43))))</f>
        <v/>
      </c>
      <c r="K43" s="21"/>
    </row>
    <row r="44" spans="1:11" s="18" customFormat="1" x14ac:dyDescent="0.15">
      <c r="A44" s="25"/>
      <c r="B44" s="83"/>
      <c r="C44" s="64"/>
      <c r="D44" s="36"/>
      <c r="E44" s="37"/>
      <c r="F44" s="37"/>
      <c r="G44" s="66"/>
      <c r="H44" s="66"/>
      <c r="I44" s="35" t="str">
        <f>IF(OR(Data!G44,Data!H44,ISERR(Data!J44)),"",Data!J44)</f>
        <v/>
      </c>
      <c r="J44" s="84" t="str">
        <f>IF(Data!G44,"",IF(Data!E44,"Age error",IF(Data!F44,"Sex error",IF(OR(Data!H44,Data!M44),"Ht or wt error",Data!L44))))</f>
        <v/>
      </c>
      <c r="K44" s="21"/>
    </row>
    <row r="45" spans="1:11" s="18" customFormat="1" x14ac:dyDescent="0.15">
      <c r="A45" s="25"/>
      <c r="B45" s="83"/>
      <c r="C45" s="64"/>
      <c r="D45" s="36"/>
      <c r="E45" s="37"/>
      <c r="F45" s="37"/>
      <c r="G45" s="66"/>
      <c r="H45" s="66"/>
      <c r="I45" s="35" t="str">
        <f>IF(OR(Data!G45,Data!H45,ISERR(Data!J45)),"",Data!J45)</f>
        <v/>
      </c>
      <c r="J45" s="84" t="str">
        <f>IF(Data!G45,"",IF(Data!E45,"Age error",IF(Data!F45,"Sex error",IF(OR(Data!H45,Data!M45),"Ht or wt error",Data!L45))))</f>
        <v/>
      </c>
      <c r="K45" s="21"/>
    </row>
    <row r="46" spans="1:11" s="18" customFormat="1" x14ac:dyDescent="0.15">
      <c r="A46" s="25"/>
      <c r="B46" s="83"/>
      <c r="C46" s="64"/>
      <c r="D46" s="36"/>
      <c r="E46" s="37"/>
      <c r="F46" s="37"/>
      <c r="G46" s="66"/>
      <c r="H46" s="66"/>
      <c r="I46" s="35" t="str">
        <f>IF(OR(Data!G46,Data!H46,ISERR(Data!J46)),"",Data!J46)</f>
        <v/>
      </c>
      <c r="J46" s="84" t="str">
        <f>IF(Data!G46,"",IF(Data!E46,"Age error",IF(Data!F46,"Sex error",IF(OR(Data!H46,Data!M46),"Ht or wt error",Data!L46))))</f>
        <v/>
      </c>
      <c r="K46" s="21"/>
    </row>
    <row r="47" spans="1:11" s="18" customFormat="1" x14ac:dyDescent="0.15">
      <c r="A47" s="25"/>
      <c r="B47" s="83"/>
      <c r="C47" s="64"/>
      <c r="D47" s="36"/>
      <c r="E47" s="37"/>
      <c r="F47" s="37"/>
      <c r="G47" s="66"/>
      <c r="H47" s="66"/>
      <c r="I47" s="35" t="str">
        <f>IF(OR(Data!G47,Data!H47,ISERR(Data!J47)),"",Data!J47)</f>
        <v/>
      </c>
      <c r="J47" s="84" t="str">
        <f>IF(Data!G47,"",IF(Data!E47,"Age error",IF(Data!F47,"Sex error",IF(OR(Data!H47,Data!M47),"Ht or wt error",Data!L47))))</f>
        <v/>
      </c>
      <c r="K47" s="21"/>
    </row>
    <row r="48" spans="1:11" s="18" customFormat="1" x14ac:dyDescent="0.15">
      <c r="A48" s="25"/>
      <c r="B48" s="83"/>
      <c r="C48" s="64"/>
      <c r="D48" s="36"/>
      <c r="E48" s="37"/>
      <c r="F48" s="37"/>
      <c r="G48" s="66"/>
      <c r="H48" s="66"/>
      <c r="I48" s="35" t="str">
        <f>IF(OR(Data!G48,Data!H48,ISERR(Data!J48)),"",Data!J48)</f>
        <v/>
      </c>
      <c r="J48" s="84" t="str">
        <f>IF(Data!G48,"",IF(Data!E48,"Age error",IF(Data!F48,"Sex error",IF(OR(Data!H48,Data!M48),"Ht or wt error",Data!L48))))</f>
        <v/>
      </c>
      <c r="K48" s="21"/>
    </row>
    <row r="49" spans="1:11" s="18" customFormat="1" x14ac:dyDescent="0.15">
      <c r="A49" s="25"/>
      <c r="B49" s="83"/>
      <c r="C49" s="64"/>
      <c r="D49" s="36"/>
      <c r="E49" s="37"/>
      <c r="F49" s="37"/>
      <c r="G49" s="66"/>
      <c r="H49" s="66"/>
      <c r="I49" s="35" t="str">
        <f>IF(OR(Data!G49,Data!H49,ISERR(Data!J49)),"",Data!J49)</f>
        <v/>
      </c>
      <c r="J49" s="84" t="str">
        <f>IF(Data!G49,"",IF(Data!E49,"Age error",IF(Data!F49,"Sex error",IF(OR(Data!H49,Data!M49),"Ht or wt error",Data!L49))))</f>
        <v/>
      </c>
      <c r="K49" s="21"/>
    </row>
    <row r="50" spans="1:11" s="18" customFormat="1" x14ac:dyDescent="0.15">
      <c r="A50" s="25"/>
      <c r="B50" s="83"/>
      <c r="C50" s="64"/>
      <c r="D50" s="36"/>
      <c r="E50" s="37"/>
      <c r="F50" s="37"/>
      <c r="G50" s="66"/>
      <c r="H50" s="66"/>
      <c r="I50" s="35" t="str">
        <f>IF(OR(Data!G50,Data!H50,ISERR(Data!J50)),"",Data!J50)</f>
        <v/>
      </c>
      <c r="J50" s="84" t="str">
        <f>IF(Data!G50,"",IF(Data!E50,"Age error",IF(Data!F50,"Sex error",IF(OR(Data!H50,Data!M50),"Ht or wt error",Data!L50))))</f>
        <v/>
      </c>
      <c r="K50" s="21"/>
    </row>
    <row r="51" spans="1:11" s="18" customFormat="1" x14ac:dyDescent="0.15">
      <c r="A51" s="25"/>
      <c r="B51" s="83"/>
      <c r="C51" s="64"/>
      <c r="D51" s="36"/>
      <c r="E51" s="37"/>
      <c r="F51" s="37"/>
      <c r="G51" s="66"/>
      <c r="H51" s="66"/>
      <c r="I51" s="35" t="str">
        <f>IF(OR(Data!G51,Data!H51,ISERR(Data!J51)),"",Data!J51)</f>
        <v/>
      </c>
      <c r="J51" s="84" t="str">
        <f>IF(Data!G51,"",IF(Data!E51,"Age error",IF(Data!F51,"Sex error",IF(OR(Data!H51,Data!M51),"Ht or wt error",Data!L51))))</f>
        <v/>
      </c>
      <c r="K51" s="21"/>
    </row>
    <row r="52" spans="1:11" s="18" customFormat="1" x14ac:dyDescent="0.15">
      <c r="A52" s="25"/>
      <c r="B52" s="83"/>
      <c r="C52" s="64"/>
      <c r="D52" s="36"/>
      <c r="E52" s="37"/>
      <c r="F52" s="37"/>
      <c r="G52" s="66"/>
      <c r="H52" s="66"/>
      <c r="I52" s="35" t="str">
        <f>IF(OR(Data!G52,Data!H52,ISERR(Data!J52)),"",Data!J52)</f>
        <v/>
      </c>
      <c r="J52" s="84" t="str">
        <f>IF(Data!G52,"",IF(Data!E52,"Age error",IF(Data!F52,"Sex error",IF(OR(Data!H52,Data!M52),"Ht or wt error",Data!L52))))</f>
        <v/>
      </c>
      <c r="K52" s="21"/>
    </row>
    <row r="53" spans="1:11" s="18" customFormat="1" x14ac:dyDescent="0.15">
      <c r="A53" s="25"/>
      <c r="B53" s="83"/>
      <c r="C53" s="64"/>
      <c r="D53" s="36"/>
      <c r="E53" s="37"/>
      <c r="F53" s="37"/>
      <c r="G53" s="66"/>
      <c r="H53" s="66"/>
      <c r="I53" s="35" t="str">
        <f>IF(OR(Data!G53,Data!H53,ISERR(Data!J53)),"",Data!J53)</f>
        <v/>
      </c>
      <c r="J53" s="84" t="str">
        <f>IF(Data!G53,"",IF(Data!E53,"Age error",IF(Data!F53,"Sex error",IF(OR(Data!H53,Data!M53),"Ht or wt error",Data!L53))))</f>
        <v/>
      </c>
      <c r="K53" s="21"/>
    </row>
    <row r="54" spans="1:11" s="18" customFormat="1" x14ac:dyDescent="0.15">
      <c r="A54" s="25"/>
      <c r="B54" s="83"/>
      <c r="C54" s="64"/>
      <c r="D54" s="36"/>
      <c r="E54" s="37"/>
      <c r="F54" s="37"/>
      <c r="G54" s="66"/>
      <c r="H54" s="66"/>
      <c r="I54" s="35" t="str">
        <f>IF(OR(Data!G54,Data!H54,ISERR(Data!J54)),"",Data!J54)</f>
        <v/>
      </c>
      <c r="J54" s="84" t="str">
        <f>IF(Data!G54,"",IF(Data!E54,"Age error",IF(Data!F54,"Sex error",IF(OR(Data!H54,Data!M54),"Ht or wt error",Data!L54))))</f>
        <v/>
      </c>
      <c r="K54" s="21"/>
    </row>
    <row r="55" spans="1:11" s="18" customFormat="1" x14ac:dyDescent="0.15">
      <c r="A55" s="25"/>
      <c r="B55" s="83"/>
      <c r="C55" s="64"/>
      <c r="D55" s="36"/>
      <c r="E55" s="37"/>
      <c r="F55" s="37"/>
      <c r="G55" s="66"/>
      <c r="H55" s="66"/>
      <c r="I55" s="35" t="str">
        <f>IF(OR(Data!G55,Data!H55,ISERR(Data!J55)),"",Data!J55)</f>
        <v/>
      </c>
      <c r="J55" s="84" t="str">
        <f>IF(Data!G55,"",IF(Data!E55,"Age error",IF(Data!F55,"Sex error",IF(OR(Data!H55,Data!M55),"Ht or wt error",Data!L55))))</f>
        <v/>
      </c>
      <c r="K55" s="21"/>
    </row>
    <row r="56" spans="1:11" s="18" customFormat="1" x14ac:dyDescent="0.15">
      <c r="A56" s="25"/>
      <c r="B56" s="83"/>
      <c r="C56" s="64"/>
      <c r="D56" s="36"/>
      <c r="E56" s="37"/>
      <c r="F56" s="37"/>
      <c r="G56" s="66"/>
      <c r="H56" s="66"/>
      <c r="I56" s="35" t="str">
        <f>IF(OR(Data!G56,Data!H56,ISERR(Data!J56)),"",Data!J56)</f>
        <v/>
      </c>
      <c r="J56" s="84" t="str">
        <f>IF(Data!G56,"",IF(Data!E56,"Age error",IF(Data!F56,"Sex error",IF(OR(Data!H56,Data!M56),"Ht or wt error",Data!L56))))</f>
        <v/>
      </c>
      <c r="K56" s="21"/>
    </row>
    <row r="57" spans="1:11" s="18" customFormat="1" x14ac:dyDescent="0.15">
      <c r="A57" s="25"/>
      <c r="B57" s="83"/>
      <c r="C57" s="64"/>
      <c r="D57" s="36"/>
      <c r="E57" s="37"/>
      <c r="F57" s="37"/>
      <c r="G57" s="66"/>
      <c r="H57" s="66"/>
      <c r="I57" s="35" t="str">
        <f>IF(OR(Data!G57,Data!H57,ISERR(Data!J57)),"",Data!J57)</f>
        <v/>
      </c>
      <c r="J57" s="84" t="str">
        <f>IF(Data!G57,"",IF(Data!E57,"Age error",IF(Data!F57,"Sex error",IF(OR(Data!H57,Data!M57),"Ht or wt error",Data!L57))))</f>
        <v/>
      </c>
      <c r="K57" s="21"/>
    </row>
    <row r="58" spans="1:11" s="18" customFormat="1" x14ac:dyDescent="0.15">
      <c r="A58" s="25"/>
      <c r="B58" s="83"/>
      <c r="C58" s="64"/>
      <c r="D58" s="36"/>
      <c r="E58" s="37"/>
      <c r="F58" s="37"/>
      <c r="G58" s="66"/>
      <c r="H58" s="66"/>
      <c r="I58" s="35" t="str">
        <f>IF(OR(Data!G58,Data!H58,ISERR(Data!J58)),"",Data!J58)</f>
        <v/>
      </c>
      <c r="J58" s="84" t="str">
        <f>IF(Data!G58,"",IF(Data!E58,"Age error",IF(Data!F58,"Sex error",IF(OR(Data!H58,Data!M58),"Ht or wt error",Data!L58))))</f>
        <v/>
      </c>
      <c r="K58" s="21"/>
    </row>
    <row r="59" spans="1:11" s="18" customFormat="1" x14ac:dyDescent="0.15">
      <c r="A59" s="25"/>
      <c r="B59" s="83"/>
      <c r="C59" s="64"/>
      <c r="D59" s="36"/>
      <c r="E59" s="37"/>
      <c r="F59" s="37"/>
      <c r="G59" s="66"/>
      <c r="H59" s="66"/>
      <c r="I59" s="35" t="str">
        <f>IF(OR(Data!G59,Data!H59,ISERR(Data!J59)),"",Data!J59)</f>
        <v/>
      </c>
      <c r="J59" s="84" t="str">
        <f>IF(Data!G59,"",IF(Data!E59,"Age error",IF(Data!F59,"Sex error",IF(OR(Data!H59,Data!M59),"Ht or wt error",Data!L59))))</f>
        <v/>
      </c>
      <c r="K59" s="21"/>
    </row>
    <row r="60" spans="1:11" s="18" customFormat="1" x14ac:dyDescent="0.15">
      <c r="A60" s="25"/>
      <c r="B60" s="83"/>
      <c r="C60" s="64"/>
      <c r="D60" s="36"/>
      <c r="E60" s="37"/>
      <c r="F60" s="37"/>
      <c r="G60" s="66"/>
      <c r="H60" s="66"/>
      <c r="I60" s="35" t="str">
        <f>IF(OR(Data!G60,Data!H60,ISERR(Data!J60)),"",Data!J60)</f>
        <v/>
      </c>
      <c r="J60" s="84" t="str">
        <f>IF(Data!G60,"",IF(Data!E60,"Age error",IF(Data!F60,"Sex error",IF(OR(Data!H60,Data!M60),"Ht or wt error",Data!L60))))</f>
        <v/>
      </c>
      <c r="K60" s="21"/>
    </row>
    <row r="61" spans="1:11" s="18" customFormat="1" x14ac:dyDescent="0.15">
      <c r="A61" s="25"/>
      <c r="B61" s="83"/>
      <c r="C61" s="64"/>
      <c r="D61" s="36"/>
      <c r="E61" s="37"/>
      <c r="F61" s="37"/>
      <c r="G61" s="66"/>
      <c r="H61" s="66"/>
      <c r="I61" s="35" t="str">
        <f>IF(OR(Data!G61,Data!H61,ISERR(Data!J61)),"",Data!J61)</f>
        <v/>
      </c>
      <c r="J61" s="84" t="str">
        <f>IF(Data!G61,"",IF(Data!E61,"Age error",IF(Data!F61,"Sex error",IF(OR(Data!H61,Data!M61),"Ht or wt error",Data!L61))))</f>
        <v/>
      </c>
      <c r="K61" s="21"/>
    </row>
    <row r="62" spans="1:11" s="18" customFormat="1" x14ac:dyDescent="0.15">
      <c r="A62" s="25"/>
      <c r="B62" s="83"/>
      <c r="C62" s="64"/>
      <c r="D62" s="36"/>
      <c r="E62" s="37"/>
      <c r="F62" s="37"/>
      <c r="G62" s="66"/>
      <c r="H62" s="66"/>
      <c r="I62" s="35" t="str">
        <f>IF(OR(Data!G62,Data!H62,ISERR(Data!J62)),"",Data!J62)</f>
        <v/>
      </c>
      <c r="J62" s="84" t="str">
        <f>IF(Data!G62,"",IF(Data!E62,"Age error",IF(Data!F62,"Sex error",IF(OR(Data!H62,Data!M62),"Ht or wt error",Data!L62))))</f>
        <v/>
      </c>
      <c r="K62" s="21"/>
    </row>
    <row r="63" spans="1:11" s="18" customFormat="1" x14ac:dyDescent="0.15">
      <c r="A63" s="25"/>
      <c r="B63" s="83"/>
      <c r="C63" s="64"/>
      <c r="D63" s="36"/>
      <c r="E63" s="37"/>
      <c r="F63" s="37"/>
      <c r="G63" s="66"/>
      <c r="H63" s="66"/>
      <c r="I63" s="35" t="str">
        <f>IF(OR(Data!G63,Data!H63,ISERR(Data!J63)),"",Data!J63)</f>
        <v/>
      </c>
      <c r="J63" s="84" t="str">
        <f>IF(Data!G63,"",IF(Data!E63,"Age error",IF(Data!F63,"Sex error",IF(OR(Data!H63,Data!M63),"Ht or wt error",Data!L63))))</f>
        <v/>
      </c>
      <c r="K63" s="21"/>
    </row>
    <row r="64" spans="1:11" s="18" customFormat="1" x14ac:dyDescent="0.15">
      <c r="A64" s="25"/>
      <c r="B64" s="83"/>
      <c r="C64" s="64"/>
      <c r="D64" s="36"/>
      <c r="E64" s="37"/>
      <c r="F64" s="37"/>
      <c r="G64" s="66"/>
      <c r="H64" s="66"/>
      <c r="I64" s="35" t="str">
        <f>IF(OR(Data!G64,Data!H64,ISERR(Data!J64)),"",Data!J64)</f>
        <v/>
      </c>
      <c r="J64" s="84" t="str">
        <f>IF(Data!G64,"",IF(Data!E64,"Age error",IF(Data!F64,"Sex error",IF(OR(Data!H64,Data!M64),"Ht or wt error",Data!L64))))</f>
        <v/>
      </c>
      <c r="K64" s="21"/>
    </row>
    <row r="65" spans="1:11" s="18" customFormat="1" x14ac:dyDescent="0.15">
      <c r="A65" s="25"/>
      <c r="B65" s="83"/>
      <c r="C65" s="64"/>
      <c r="D65" s="36"/>
      <c r="E65" s="37"/>
      <c r="F65" s="37"/>
      <c r="G65" s="66"/>
      <c r="H65" s="66"/>
      <c r="I65" s="35" t="str">
        <f>IF(OR(Data!G65,Data!H65,ISERR(Data!J65)),"",Data!J65)</f>
        <v/>
      </c>
      <c r="J65" s="84" t="str">
        <f>IF(Data!G65,"",IF(Data!E65,"Age error",IF(Data!F65,"Sex error",IF(OR(Data!H65,Data!M65),"Ht or wt error",Data!L65))))</f>
        <v/>
      </c>
      <c r="K65" s="21"/>
    </row>
    <row r="66" spans="1:11" s="18" customFormat="1" x14ac:dyDescent="0.15">
      <c r="A66" s="25"/>
      <c r="B66" s="83"/>
      <c r="C66" s="64"/>
      <c r="D66" s="36"/>
      <c r="E66" s="37"/>
      <c r="F66" s="37"/>
      <c r="G66" s="66"/>
      <c r="H66" s="66"/>
      <c r="I66" s="35" t="str">
        <f>IF(OR(Data!G66,Data!H66,ISERR(Data!J66)),"",Data!J66)</f>
        <v/>
      </c>
      <c r="J66" s="84" t="str">
        <f>IF(Data!G66,"",IF(Data!E66,"Age error",IF(Data!F66,"Sex error",IF(OR(Data!H66,Data!M66),"Ht or wt error",Data!L66))))</f>
        <v/>
      </c>
      <c r="K66" s="21"/>
    </row>
    <row r="67" spans="1:11" s="18" customFormat="1" x14ac:dyDescent="0.15">
      <c r="A67" s="25"/>
      <c r="B67" s="83"/>
      <c r="C67" s="64"/>
      <c r="D67" s="36"/>
      <c r="E67" s="37"/>
      <c r="F67" s="37"/>
      <c r="G67" s="66"/>
      <c r="H67" s="66"/>
      <c r="I67" s="35" t="str">
        <f>IF(OR(Data!G67,Data!H67,ISERR(Data!J67)),"",Data!J67)</f>
        <v/>
      </c>
      <c r="J67" s="84" t="str">
        <f>IF(Data!G67,"",IF(Data!E67,"Age error",IF(Data!F67,"Sex error",IF(OR(Data!H67,Data!M67),"Ht or wt error",Data!L67))))</f>
        <v/>
      </c>
      <c r="K67" s="21"/>
    </row>
    <row r="68" spans="1:11" s="18" customFormat="1" x14ac:dyDescent="0.15">
      <c r="A68" s="25"/>
      <c r="B68" s="83"/>
      <c r="C68" s="64"/>
      <c r="D68" s="36"/>
      <c r="E68" s="37"/>
      <c r="F68" s="37"/>
      <c r="G68" s="66"/>
      <c r="H68" s="66"/>
      <c r="I68" s="35" t="str">
        <f>IF(OR(Data!G68,Data!H68,ISERR(Data!J68)),"",Data!J68)</f>
        <v/>
      </c>
      <c r="J68" s="84" t="str">
        <f>IF(Data!G68,"",IF(Data!E68,"Age error",IF(Data!F68,"Sex error",IF(OR(Data!H68,Data!M68),"Ht or wt error",Data!L68))))</f>
        <v/>
      </c>
      <c r="K68" s="21"/>
    </row>
    <row r="69" spans="1:11" s="18" customFormat="1" x14ac:dyDescent="0.15">
      <c r="A69" s="25"/>
      <c r="B69" s="83"/>
      <c r="C69" s="64"/>
      <c r="D69" s="36"/>
      <c r="E69" s="37"/>
      <c r="F69" s="37"/>
      <c r="G69" s="66"/>
      <c r="H69" s="66"/>
      <c r="I69" s="35" t="str">
        <f>IF(OR(Data!G69,Data!H69,ISERR(Data!J69)),"",Data!J69)</f>
        <v/>
      </c>
      <c r="J69" s="84" t="str">
        <f>IF(Data!G69,"",IF(Data!E69,"Age error",IF(Data!F69,"Sex error",IF(OR(Data!H69,Data!M69),"Ht or wt error",Data!L69))))</f>
        <v/>
      </c>
      <c r="K69" s="21"/>
    </row>
    <row r="70" spans="1:11" s="18" customFormat="1" x14ac:dyDescent="0.15">
      <c r="A70" s="25"/>
      <c r="B70" s="83"/>
      <c r="C70" s="64"/>
      <c r="D70" s="36"/>
      <c r="E70" s="37"/>
      <c r="F70" s="37"/>
      <c r="G70" s="66"/>
      <c r="H70" s="66"/>
      <c r="I70" s="35" t="str">
        <f>IF(OR(Data!G70,Data!H70,ISERR(Data!J70)),"",Data!J70)</f>
        <v/>
      </c>
      <c r="J70" s="84" t="str">
        <f>IF(Data!G70,"",IF(Data!E70,"Age error",IF(Data!F70,"Sex error",IF(OR(Data!H70,Data!M70),"Ht or wt error",Data!L70))))</f>
        <v/>
      </c>
      <c r="K70" s="21"/>
    </row>
    <row r="71" spans="1:11" s="18" customFormat="1" x14ac:dyDescent="0.15">
      <c r="A71" s="25"/>
      <c r="B71" s="83"/>
      <c r="C71" s="64"/>
      <c r="D71" s="36"/>
      <c r="E71" s="37"/>
      <c r="F71" s="37"/>
      <c r="G71" s="66"/>
      <c r="H71" s="66"/>
      <c r="I71" s="35" t="str">
        <f>IF(OR(Data!G71,Data!H71,ISERR(Data!J71)),"",Data!J71)</f>
        <v/>
      </c>
      <c r="J71" s="84" t="str">
        <f>IF(Data!G71,"",IF(Data!E71,"Age error",IF(Data!F71,"Sex error",IF(OR(Data!H71,Data!M71),"Ht or wt error",Data!L71))))</f>
        <v/>
      </c>
      <c r="K71" s="21"/>
    </row>
    <row r="72" spans="1:11" s="18" customFormat="1" x14ac:dyDescent="0.15">
      <c r="A72" s="25"/>
      <c r="B72" s="83"/>
      <c r="C72" s="64"/>
      <c r="D72" s="36"/>
      <c r="E72" s="37"/>
      <c r="F72" s="37"/>
      <c r="G72" s="66"/>
      <c r="H72" s="66"/>
      <c r="I72" s="35" t="str">
        <f>IF(OR(Data!G72,Data!H72,ISERR(Data!J72)),"",Data!J72)</f>
        <v/>
      </c>
      <c r="J72" s="84" t="str">
        <f>IF(Data!G72,"",IF(Data!E72,"Age error",IF(Data!F72,"Sex error",IF(OR(Data!H72,Data!M72),"Ht or wt error",Data!L72))))</f>
        <v/>
      </c>
      <c r="K72" s="21"/>
    </row>
    <row r="73" spans="1:11" s="18" customFormat="1" x14ac:dyDescent="0.15">
      <c r="A73" s="25"/>
      <c r="B73" s="83"/>
      <c r="C73" s="64"/>
      <c r="D73" s="36"/>
      <c r="E73" s="37"/>
      <c r="F73" s="37"/>
      <c r="G73" s="66"/>
      <c r="H73" s="66"/>
      <c r="I73" s="35" t="str">
        <f>IF(OR(Data!G73,Data!H73,ISERR(Data!J73)),"",Data!J73)</f>
        <v/>
      </c>
      <c r="J73" s="84" t="str">
        <f>IF(Data!G73,"",IF(Data!E73,"Age error",IF(Data!F73,"Sex error",IF(OR(Data!H73,Data!M73),"Ht or wt error",Data!L73))))</f>
        <v/>
      </c>
      <c r="K73" s="21"/>
    </row>
    <row r="74" spans="1:11" s="18" customFormat="1" x14ac:dyDescent="0.15">
      <c r="A74" s="25"/>
      <c r="B74" s="83"/>
      <c r="C74" s="64"/>
      <c r="D74" s="36"/>
      <c r="E74" s="37"/>
      <c r="F74" s="37"/>
      <c r="G74" s="66"/>
      <c r="H74" s="66"/>
      <c r="I74" s="35" t="str">
        <f>IF(OR(Data!G74,Data!H74,ISERR(Data!J74)),"",Data!J74)</f>
        <v/>
      </c>
      <c r="J74" s="84" t="str">
        <f>IF(Data!G74,"",IF(Data!E74,"Age error",IF(Data!F74,"Sex error",IF(OR(Data!H74,Data!M74),"Ht or wt error",Data!L74))))</f>
        <v/>
      </c>
      <c r="K74" s="21"/>
    </row>
    <row r="75" spans="1:11" s="18" customFormat="1" x14ac:dyDescent="0.15">
      <c r="A75" s="25"/>
      <c r="B75" s="83"/>
      <c r="C75" s="64"/>
      <c r="D75" s="36"/>
      <c r="E75" s="37"/>
      <c r="F75" s="37"/>
      <c r="G75" s="66"/>
      <c r="H75" s="66"/>
      <c r="I75" s="35" t="str">
        <f>IF(OR(Data!G75,Data!H75,ISERR(Data!J75)),"",Data!J75)</f>
        <v/>
      </c>
      <c r="J75" s="84" t="str">
        <f>IF(Data!G75,"",IF(Data!E75,"Age error",IF(Data!F75,"Sex error",IF(OR(Data!H75,Data!M75),"Ht or wt error",Data!L75))))</f>
        <v/>
      </c>
      <c r="K75" s="21"/>
    </row>
    <row r="76" spans="1:11" s="18" customFormat="1" x14ac:dyDescent="0.15">
      <c r="A76" s="25"/>
      <c r="B76" s="83"/>
      <c r="C76" s="64"/>
      <c r="D76" s="36"/>
      <c r="E76" s="37"/>
      <c r="F76" s="37"/>
      <c r="G76" s="66"/>
      <c r="H76" s="66"/>
      <c r="I76" s="35" t="str">
        <f>IF(OR(Data!G76,Data!H76,ISERR(Data!J76)),"",Data!J76)</f>
        <v/>
      </c>
      <c r="J76" s="84" t="str">
        <f>IF(Data!G76,"",IF(Data!E76,"Age error",IF(Data!F76,"Sex error",IF(OR(Data!H76,Data!M76),"Ht or wt error",Data!L76))))</f>
        <v/>
      </c>
      <c r="K76" s="21"/>
    </row>
    <row r="77" spans="1:11" s="18" customFormat="1" x14ac:dyDescent="0.15">
      <c r="A77" s="25"/>
      <c r="B77" s="83"/>
      <c r="C77" s="64"/>
      <c r="D77" s="36"/>
      <c r="E77" s="37"/>
      <c r="F77" s="37"/>
      <c r="G77" s="66"/>
      <c r="H77" s="66"/>
      <c r="I77" s="35" t="str">
        <f>IF(OR(Data!G77,Data!H77,ISERR(Data!J77)),"",Data!J77)</f>
        <v/>
      </c>
      <c r="J77" s="84" t="str">
        <f>IF(Data!G77,"",IF(Data!E77,"Age error",IF(Data!F77,"Sex error",IF(OR(Data!H77,Data!M77),"Ht or wt error",Data!L77))))</f>
        <v/>
      </c>
      <c r="K77" s="21"/>
    </row>
    <row r="78" spans="1:11" s="18" customFormat="1" x14ac:dyDescent="0.15">
      <c r="A78" s="25"/>
      <c r="B78" s="83"/>
      <c r="C78" s="64"/>
      <c r="D78" s="36"/>
      <c r="E78" s="37"/>
      <c r="F78" s="37"/>
      <c r="G78" s="66"/>
      <c r="H78" s="66"/>
      <c r="I78" s="35" t="str">
        <f>IF(OR(Data!G78,Data!H78,ISERR(Data!J78)),"",Data!J78)</f>
        <v/>
      </c>
      <c r="J78" s="84" t="str">
        <f>IF(Data!G78,"",IF(Data!E78,"Age error",IF(Data!F78,"Sex error",IF(OR(Data!H78,Data!M78),"Ht or wt error",Data!L78))))</f>
        <v/>
      </c>
      <c r="K78" s="21"/>
    </row>
    <row r="79" spans="1:11" s="18" customFormat="1" x14ac:dyDescent="0.15">
      <c r="A79" s="25"/>
      <c r="B79" s="83"/>
      <c r="C79" s="64"/>
      <c r="D79" s="36"/>
      <c r="E79" s="37"/>
      <c r="F79" s="37"/>
      <c r="G79" s="66"/>
      <c r="H79" s="66"/>
      <c r="I79" s="35" t="str">
        <f>IF(OR(Data!G79,Data!H79,ISERR(Data!J79)),"",Data!J79)</f>
        <v/>
      </c>
      <c r="J79" s="84" t="str">
        <f>IF(Data!G79,"",IF(Data!E79,"Age error",IF(Data!F79,"Sex error",IF(OR(Data!H79,Data!M79),"Ht or wt error",Data!L79))))</f>
        <v/>
      </c>
      <c r="K79" s="21"/>
    </row>
    <row r="80" spans="1:11" s="18" customFormat="1" x14ac:dyDescent="0.15">
      <c r="A80" s="25"/>
      <c r="B80" s="83"/>
      <c r="C80" s="64"/>
      <c r="D80" s="36"/>
      <c r="E80" s="37"/>
      <c r="F80" s="37"/>
      <c r="G80" s="66"/>
      <c r="H80" s="66"/>
      <c r="I80" s="35" t="str">
        <f>IF(OR(Data!G80,Data!H80,ISERR(Data!J80)),"",Data!J80)</f>
        <v/>
      </c>
      <c r="J80" s="84" t="str">
        <f>IF(Data!G80,"",IF(Data!E80,"Age error",IF(Data!F80,"Sex error",IF(OR(Data!H80,Data!M80),"Ht or wt error",Data!L80))))</f>
        <v/>
      </c>
      <c r="K80" s="21"/>
    </row>
    <row r="81" spans="1:11" s="18" customFormat="1" x14ac:dyDescent="0.15">
      <c r="A81" s="25"/>
      <c r="B81" s="83"/>
      <c r="C81" s="64"/>
      <c r="D81" s="36"/>
      <c r="E81" s="37"/>
      <c r="F81" s="37"/>
      <c r="G81" s="66"/>
      <c r="H81" s="66"/>
      <c r="I81" s="35" t="str">
        <f>IF(OR(Data!G81,Data!H81,ISERR(Data!J81)),"",Data!J81)</f>
        <v/>
      </c>
      <c r="J81" s="84" t="str">
        <f>IF(Data!G81,"",IF(Data!E81,"Age error",IF(Data!F81,"Sex error",IF(OR(Data!H81,Data!M81),"Ht or wt error",Data!L81))))</f>
        <v/>
      </c>
      <c r="K81" s="21"/>
    </row>
    <row r="82" spans="1:11" s="18" customFormat="1" x14ac:dyDescent="0.15">
      <c r="A82" s="25"/>
      <c r="B82" s="83"/>
      <c r="C82" s="64"/>
      <c r="D82" s="36"/>
      <c r="E82" s="37"/>
      <c r="F82" s="37"/>
      <c r="G82" s="66"/>
      <c r="H82" s="66"/>
      <c r="I82" s="35" t="str">
        <f>IF(OR(Data!G82,Data!H82,ISERR(Data!J82)),"",Data!J82)</f>
        <v/>
      </c>
      <c r="J82" s="84" t="str">
        <f>IF(Data!G82,"",IF(Data!E82,"Age error",IF(Data!F82,"Sex error",IF(OR(Data!H82,Data!M82),"Ht or wt error",Data!L82))))</f>
        <v/>
      </c>
      <c r="K82" s="21"/>
    </row>
    <row r="83" spans="1:11" s="18" customFormat="1" x14ac:dyDescent="0.15">
      <c r="A83" s="25"/>
      <c r="B83" s="83"/>
      <c r="C83" s="64"/>
      <c r="D83" s="36"/>
      <c r="E83" s="37"/>
      <c r="F83" s="37"/>
      <c r="G83" s="66"/>
      <c r="H83" s="66"/>
      <c r="I83" s="35" t="str">
        <f>IF(OR(Data!G83,Data!H83,ISERR(Data!J83)),"",Data!J83)</f>
        <v/>
      </c>
      <c r="J83" s="84" t="str">
        <f>IF(Data!G83,"",IF(Data!E83,"Age error",IF(Data!F83,"Sex error",IF(OR(Data!H83,Data!M83),"Ht or wt error",Data!L83))))</f>
        <v/>
      </c>
      <c r="K83" s="21"/>
    </row>
    <row r="84" spans="1:11" s="18" customFormat="1" x14ac:dyDescent="0.15">
      <c r="A84" s="25"/>
      <c r="B84" s="83"/>
      <c r="C84" s="64"/>
      <c r="D84" s="36"/>
      <c r="E84" s="37"/>
      <c r="F84" s="37"/>
      <c r="G84" s="66"/>
      <c r="H84" s="66"/>
      <c r="I84" s="35" t="str">
        <f>IF(OR(Data!G84,Data!H84,ISERR(Data!J84)),"",Data!J84)</f>
        <v/>
      </c>
      <c r="J84" s="84" t="str">
        <f>IF(Data!G84,"",IF(Data!E84,"Age error",IF(Data!F84,"Sex error",IF(OR(Data!H84,Data!M84),"Ht or wt error",Data!L84))))</f>
        <v/>
      </c>
      <c r="K84" s="21"/>
    </row>
    <row r="85" spans="1:11" s="18" customFormat="1" x14ac:dyDescent="0.15">
      <c r="A85" s="25"/>
      <c r="B85" s="83"/>
      <c r="C85" s="64"/>
      <c r="D85" s="36"/>
      <c r="E85" s="37"/>
      <c r="F85" s="37"/>
      <c r="G85" s="66"/>
      <c r="H85" s="66"/>
      <c r="I85" s="35" t="str">
        <f>IF(OR(Data!G85,Data!H85,ISERR(Data!J85)),"",Data!J85)</f>
        <v/>
      </c>
      <c r="J85" s="84" t="str">
        <f>IF(Data!G85,"",IF(Data!E85,"Age error",IF(Data!F85,"Sex error",IF(OR(Data!H85,Data!M85),"Ht or wt error",Data!L85))))</f>
        <v/>
      </c>
      <c r="K85" s="21"/>
    </row>
    <row r="86" spans="1:11" s="18" customFormat="1" x14ac:dyDescent="0.15">
      <c r="A86" s="25"/>
      <c r="B86" s="83"/>
      <c r="C86" s="64"/>
      <c r="D86" s="36"/>
      <c r="E86" s="37"/>
      <c r="F86" s="37"/>
      <c r="G86" s="66"/>
      <c r="H86" s="66"/>
      <c r="I86" s="35" t="str">
        <f>IF(OR(Data!G86,Data!H86,ISERR(Data!J86)),"",Data!J86)</f>
        <v/>
      </c>
      <c r="J86" s="84" t="str">
        <f>IF(Data!G86,"",IF(Data!E86,"Age error",IF(Data!F86,"Sex error",IF(OR(Data!H86,Data!M86),"Ht or wt error",Data!L86))))</f>
        <v/>
      </c>
      <c r="K86" s="21"/>
    </row>
    <row r="87" spans="1:11" s="18" customFormat="1" x14ac:dyDescent="0.15">
      <c r="A87" s="25"/>
      <c r="B87" s="83"/>
      <c r="C87" s="64"/>
      <c r="D87" s="36"/>
      <c r="E87" s="37"/>
      <c r="F87" s="37"/>
      <c r="G87" s="66"/>
      <c r="H87" s="66"/>
      <c r="I87" s="35" t="str">
        <f>IF(OR(Data!G87,Data!H87,ISERR(Data!J87)),"",Data!J87)</f>
        <v/>
      </c>
      <c r="J87" s="84" t="str">
        <f>IF(Data!G87,"",IF(Data!E87,"Age error",IF(Data!F87,"Sex error",IF(OR(Data!H87,Data!M87),"Ht or wt error",Data!L87))))</f>
        <v/>
      </c>
      <c r="K87" s="21"/>
    </row>
    <row r="88" spans="1:11" s="18" customFormat="1" x14ac:dyDescent="0.15">
      <c r="A88" s="25"/>
      <c r="B88" s="83"/>
      <c r="C88" s="64"/>
      <c r="D88" s="36"/>
      <c r="E88" s="37"/>
      <c r="F88" s="37"/>
      <c r="G88" s="66"/>
      <c r="H88" s="66"/>
      <c r="I88" s="35" t="str">
        <f>IF(OR(Data!G88,Data!H88,ISERR(Data!J88)),"",Data!J88)</f>
        <v/>
      </c>
      <c r="J88" s="84" t="str">
        <f>IF(Data!G88,"",IF(Data!E88,"Age error",IF(Data!F88,"Sex error",IF(OR(Data!H88,Data!M88),"Ht or wt error",Data!L88))))</f>
        <v/>
      </c>
      <c r="K88" s="21"/>
    </row>
    <row r="89" spans="1:11" s="18" customFormat="1" x14ac:dyDescent="0.15">
      <c r="A89" s="25"/>
      <c r="B89" s="83"/>
      <c r="C89" s="64"/>
      <c r="D89" s="36"/>
      <c r="E89" s="37"/>
      <c r="F89" s="37"/>
      <c r="G89" s="66"/>
      <c r="H89" s="66"/>
      <c r="I89" s="35" t="str">
        <f>IF(OR(Data!G89,Data!H89,ISERR(Data!J89)),"",Data!J89)</f>
        <v/>
      </c>
      <c r="J89" s="84" t="str">
        <f>IF(Data!G89,"",IF(Data!E89,"Age error",IF(Data!F89,"Sex error",IF(OR(Data!H89,Data!M89),"Ht or wt error",Data!L89))))</f>
        <v/>
      </c>
      <c r="K89" s="21"/>
    </row>
    <row r="90" spans="1:11" s="18" customFormat="1" x14ac:dyDescent="0.15">
      <c r="A90" s="25"/>
      <c r="B90" s="83"/>
      <c r="C90" s="64"/>
      <c r="D90" s="36"/>
      <c r="E90" s="37"/>
      <c r="F90" s="37"/>
      <c r="G90" s="66"/>
      <c r="H90" s="66"/>
      <c r="I90" s="35" t="str">
        <f>IF(OR(Data!G90,Data!H90,ISERR(Data!J90)),"",Data!J90)</f>
        <v/>
      </c>
      <c r="J90" s="84" t="str">
        <f>IF(Data!G90,"",IF(Data!E90,"Age error",IF(Data!F90,"Sex error",IF(OR(Data!H90,Data!M90),"Ht or wt error",Data!L90))))</f>
        <v/>
      </c>
      <c r="K90" s="21"/>
    </row>
    <row r="91" spans="1:11" s="18" customFormat="1" x14ac:dyDescent="0.15">
      <c r="A91" s="25"/>
      <c r="B91" s="83"/>
      <c r="C91" s="64"/>
      <c r="D91" s="36"/>
      <c r="E91" s="37"/>
      <c r="F91" s="37"/>
      <c r="G91" s="66"/>
      <c r="H91" s="66"/>
      <c r="I91" s="35" t="str">
        <f>IF(OR(Data!G91,Data!H91,ISERR(Data!J91)),"",Data!J91)</f>
        <v/>
      </c>
      <c r="J91" s="84" t="str">
        <f>IF(Data!G91,"",IF(Data!E91,"Age error",IF(Data!F91,"Sex error",IF(OR(Data!H91,Data!M91),"Ht or wt error",Data!L91))))</f>
        <v/>
      </c>
      <c r="K91" s="21"/>
    </row>
    <row r="92" spans="1:11" s="18" customFormat="1" x14ac:dyDescent="0.15">
      <c r="A92" s="25"/>
      <c r="B92" s="83"/>
      <c r="C92" s="64"/>
      <c r="D92" s="36"/>
      <c r="E92" s="37"/>
      <c r="F92" s="37"/>
      <c r="G92" s="66"/>
      <c r="H92" s="66"/>
      <c r="I92" s="35" t="str">
        <f>IF(OR(Data!G92,Data!H92,ISERR(Data!J92)),"",Data!J92)</f>
        <v/>
      </c>
      <c r="J92" s="84" t="str">
        <f>IF(Data!G92,"",IF(Data!E92,"Age error",IF(Data!F92,"Sex error",IF(OR(Data!H92,Data!M92),"Ht or wt error",Data!L92))))</f>
        <v/>
      </c>
      <c r="K92" s="21"/>
    </row>
    <row r="93" spans="1:11" s="18" customFormat="1" x14ac:dyDescent="0.15">
      <c r="A93" s="25"/>
      <c r="B93" s="83"/>
      <c r="C93" s="64"/>
      <c r="D93" s="36"/>
      <c r="E93" s="37"/>
      <c r="F93" s="37"/>
      <c r="G93" s="66"/>
      <c r="H93" s="66"/>
      <c r="I93" s="35" t="str">
        <f>IF(OR(Data!G93,Data!H93,ISERR(Data!J93)),"",Data!J93)</f>
        <v/>
      </c>
      <c r="J93" s="84" t="str">
        <f>IF(Data!G93,"",IF(Data!E93,"Age error",IF(Data!F93,"Sex error",IF(OR(Data!H93,Data!M93),"Ht or wt error",Data!L93))))</f>
        <v/>
      </c>
      <c r="K93" s="21"/>
    </row>
    <row r="94" spans="1:11" s="18" customFormat="1" x14ac:dyDescent="0.15">
      <c r="A94" s="25"/>
      <c r="B94" s="83"/>
      <c r="C94" s="64"/>
      <c r="D94" s="36"/>
      <c r="E94" s="37"/>
      <c r="F94" s="37"/>
      <c r="G94" s="66"/>
      <c r="H94" s="66"/>
      <c r="I94" s="35" t="str">
        <f>IF(OR(Data!G94,Data!H94,ISERR(Data!J94)),"",Data!J94)</f>
        <v/>
      </c>
      <c r="J94" s="84" t="str">
        <f>IF(Data!G94,"",IF(Data!E94,"Age error",IF(Data!F94,"Sex error",IF(OR(Data!H94,Data!M94),"Ht or wt error",Data!L94))))</f>
        <v/>
      </c>
      <c r="K94" s="21"/>
    </row>
    <row r="95" spans="1:11" s="18" customFormat="1" x14ac:dyDescent="0.15">
      <c r="A95" s="25"/>
      <c r="B95" s="83"/>
      <c r="C95" s="64"/>
      <c r="D95" s="36"/>
      <c r="E95" s="37"/>
      <c r="F95" s="37"/>
      <c r="G95" s="66"/>
      <c r="H95" s="66"/>
      <c r="I95" s="35" t="str">
        <f>IF(OR(Data!G95,Data!H95,ISERR(Data!J95)),"",Data!J95)</f>
        <v/>
      </c>
      <c r="J95" s="84" t="str">
        <f>IF(Data!G95,"",IF(Data!E95,"Age error",IF(Data!F95,"Sex error",IF(OR(Data!H95,Data!M95),"Ht or wt error",Data!L95))))</f>
        <v/>
      </c>
      <c r="K95" s="21"/>
    </row>
    <row r="96" spans="1:11" s="18" customFormat="1" x14ac:dyDescent="0.15">
      <c r="A96" s="25"/>
      <c r="B96" s="83"/>
      <c r="C96" s="64"/>
      <c r="D96" s="36"/>
      <c r="E96" s="37"/>
      <c r="F96" s="37"/>
      <c r="G96" s="66"/>
      <c r="H96" s="66"/>
      <c r="I96" s="35" t="str">
        <f>IF(OR(Data!G96,Data!H96,ISERR(Data!J96)),"",Data!J96)</f>
        <v/>
      </c>
      <c r="J96" s="84" t="str">
        <f>IF(Data!G96,"",IF(Data!E96,"Age error",IF(Data!F96,"Sex error",IF(OR(Data!H96,Data!M96),"Ht or wt error",Data!L96))))</f>
        <v/>
      </c>
      <c r="K96" s="21"/>
    </row>
    <row r="97" spans="1:11" s="18" customFormat="1" x14ac:dyDescent="0.15">
      <c r="A97" s="25"/>
      <c r="B97" s="83"/>
      <c r="C97" s="64"/>
      <c r="D97" s="36"/>
      <c r="E97" s="37"/>
      <c r="F97" s="37"/>
      <c r="G97" s="66"/>
      <c r="H97" s="66"/>
      <c r="I97" s="35" t="str">
        <f>IF(OR(Data!G97,Data!H97,ISERR(Data!J97)),"",Data!J97)</f>
        <v/>
      </c>
      <c r="J97" s="84" t="str">
        <f>IF(Data!G97,"",IF(Data!E97,"Age error",IF(Data!F97,"Sex error",IF(OR(Data!H97,Data!M97),"Ht or wt error",Data!L97))))</f>
        <v/>
      </c>
      <c r="K97" s="21"/>
    </row>
    <row r="98" spans="1:11" s="18" customFormat="1" x14ac:dyDescent="0.15">
      <c r="A98" s="25"/>
      <c r="B98" s="83"/>
      <c r="C98" s="64"/>
      <c r="D98" s="36"/>
      <c r="E98" s="37"/>
      <c r="F98" s="37"/>
      <c r="G98" s="66"/>
      <c r="H98" s="66"/>
      <c r="I98" s="35" t="str">
        <f>IF(OR(Data!G98,Data!H98,ISERR(Data!J98)),"",Data!J98)</f>
        <v/>
      </c>
      <c r="J98" s="84" t="str">
        <f>IF(Data!G98,"",IF(Data!E98,"Age error",IF(Data!F98,"Sex error",IF(OR(Data!H98,Data!M98),"Ht or wt error",Data!L98))))</f>
        <v/>
      </c>
      <c r="K98" s="21"/>
    </row>
    <row r="99" spans="1:11" s="18" customFormat="1" x14ac:dyDescent="0.15">
      <c r="A99" s="25"/>
      <c r="B99" s="83"/>
      <c r="C99" s="64"/>
      <c r="D99" s="36"/>
      <c r="E99" s="37"/>
      <c r="F99" s="37"/>
      <c r="G99" s="66"/>
      <c r="H99" s="66"/>
      <c r="I99" s="35" t="str">
        <f>IF(OR(Data!G99,Data!H99,ISERR(Data!J99)),"",Data!J99)</f>
        <v/>
      </c>
      <c r="J99" s="84" t="str">
        <f>IF(Data!G99,"",IF(Data!E99,"Age error",IF(Data!F99,"Sex error",IF(OR(Data!H99,Data!M99),"Ht or wt error",Data!L99))))</f>
        <v/>
      </c>
      <c r="K99" s="21"/>
    </row>
    <row r="100" spans="1:11" s="18" customFormat="1" x14ac:dyDescent="0.15">
      <c r="A100" s="25"/>
      <c r="B100" s="83"/>
      <c r="C100" s="64"/>
      <c r="D100" s="36"/>
      <c r="E100" s="37"/>
      <c r="F100" s="37"/>
      <c r="G100" s="66"/>
      <c r="H100" s="66"/>
      <c r="I100" s="35" t="str">
        <f>IF(OR(Data!G100,Data!H100,ISERR(Data!J100)),"",Data!J100)</f>
        <v/>
      </c>
      <c r="J100" s="84" t="str">
        <f>IF(Data!G100,"",IF(Data!E100,"Age error",IF(Data!F100,"Sex error",IF(OR(Data!H100,Data!M100),"Ht or wt error",Data!L100))))</f>
        <v/>
      </c>
      <c r="K100" s="21"/>
    </row>
    <row r="101" spans="1:11" s="18" customFormat="1" x14ac:dyDescent="0.15">
      <c r="A101" s="25"/>
      <c r="B101" s="83"/>
      <c r="C101" s="64"/>
      <c r="D101" s="36"/>
      <c r="E101" s="37"/>
      <c r="F101" s="37"/>
      <c r="G101" s="66"/>
      <c r="H101" s="66"/>
      <c r="I101" s="35" t="str">
        <f>IF(OR(Data!G101,Data!H101,ISERR(Data!J101)),"",Data!J101)</f>
        <v/>
      </c>
      <c r="J101" s="84" t="str">
        <f>IF(Data!G101,"",IF(Data!E101,"Age error",IF(Data!F101,"Sex error",IF(OR(Data!H101,Data!M101),"Ht or wt error",Data!L101))))</f>
        <v/>
      </c>
      <c r="K101" s="21"/>
    </row>
    <row r="102" spans="1:11" s="18" customFormat="1" x14ac:dyDescent="0.15">
      <c r="A102" s="25"/>
      <c r="B102" s="83"/>
      <c r="C102" s="64"/>
      <c r="D102" s="36"/>
      <c r="E102" s="37"/>
      <c r="F102" s="37"/>
      <c r="G102" s="66"/>
      <c r="H102" s="66"/>
      <c r="I102" s="35" t="str">
        <f>IF(OR(Data!G102,Data!H102,ISERR(Data!J102)),"",Data!J102)</f>
        <v/>
      </c>
      <c r="J102" s="84" t="str">
        <f>IF(Data!G102,"",IF(Data!E102,"Age error",IF(Data!F102,"Sex error",IF(OR(Data!H102,Data!M102),"Ht or wt error",Data!L102))))</f>
        <v/>
      </c>
      <c r="K102" s="21"/>
    </row>
    <row r="103" spans="1:11" s="18" customFormat="1" x14ac:dyDescent="0.15">
      <c r="A103" s="25"/>
      <c r="B103" s="83"/>
      <c r="C103" s="64"/>
      <c r="D103" s="36"/>
      <c r="E103" s="37"/>
      <c r="F103" s="37"/>
      <c r="G103" s="66"/>
      <c r="H103" s="66"/>
      <c r="I103" s="35" t="str">
        <f>IF(OR(Data!G103,Data!H103,ISERR(Data!J103)),"",Data!J103)</f>
        <v/>
      </c>
      <c r="J103" s="84" t="str">
        <f>IF(Data!G103,"",IF(Data!E103,"Age error",IF(Data!F103,"Sex error",IF(OR(Data!H103,Data!M103),"Ht or wt error",Data!L103))))</f>
        <v/>
      </c>
      <c r="K103" s="21"/>
    </row>
    <row r="104" spans="1:11" s="18" customFormat="1" x14ac:dyDescent="0.15">
      <c r="A104" s="25"/>
      <c r="B104" s="83"/>
      <c r="C104" s="64"/>
      <c r="D104" s="36"/>
      <c r="E104" s="36"/>
      <c r="F104" s="36"/>
      <c r="G104" s="36"/>
      <c r="H104" s="38"/>
      <c r="I104" s="35" t="str">
        <f>IF(OR(Data!G104,Data!H104,ISERR(Data!J104)),"",Data!J104)</f>
        <v/>
      </c>
      <c r="J104" s="84" t="str">
        <f>IF(Data!G104,"",IF(Data!E104,"Age error",IF(Data!F104,"Sex error",IF(OR(Data!H104,Data!M104),"Ht or wt error",Data!L104))))</f>
        <v/>
      </c>
      <c r="K104" s="21"/>
    </row>
    <row r="105" spans="1:11" s="18" customFormat="1" x14ac:dyDescent="0.15">
      <c r="A105" s="25"/>
      <c r="B105" s="85"/>
      <c r="C105" s="34"/>
      <c r="D105" s="38"/>
      <c r="E105" s="39"/>
      <c r="F105" s="39"/>
      <c r="G105" s="38"/>
      <c r="H105" s="38"/>
      <c r="I105" s="35" t="str">
        <f>IF(OR(Data!G105,Data!H105,ISERR(Data!J105)),"",Data!J105)</f>
        <v/>
      </c>
      <c r="J105" s="84" t="str">
        <f>IF(Data!G105,"",IF(Data!E105,"Age error",IF(Data!F105,"Sex error",IF(OR(Data!H105,Data!M105),"Ht or wt error",Data!L105))))</f>
        <v/>
      </c>
      <c r="K105" s="21"/>
    </row>
    <row r="106" spans="1:11" s="18" customFormat="1" x14ac:dyDescent="0.15">
      <c r="A106" s="25"/>
      <c r="B106" s="85"/>
      <c r="C106" s="34"/>
      <c r="D106" s="38"/>
      <c r="E106" s="39"/>
      <c r="F106" s="39"/>
      <c r="G106" s="38"/>
      <c r="H106" s="38"/>
      <c r="I106" s="35" t="str">
        <f>IF(OR(Data!G106,Data!H106,ISERR(Data!J106)),"",Data!J106)</f>
        <v/>
      </c>
      <c r="J106" s="84" t="str">
        <f>IF(Data!G106,"",IF(Data!E106,"Age error",IF(Data!F106,"Sex error",IF(OR(Data!H106,Data!M106),"Ht or wt error",Data!L106))))</f>
        <v/>
      </c>
      <c r="K106" s="21"/>
    </row>
    <row r="107" spans="1:11" s="18" customFormat="1" x14ac:dyDescent="0.15">
      <c r="A107" s="25"/>
      <c r="B107" s="85"/>
      <c r="C107" s="34"/>
      <c r="D107" s="38"/>
      <c r="E107" s="39"/>
      <c r="F107" s="39"/>
      <c r="G107" s="38"/>
      <c r="H107" s="38"/>
      <c r="I107" s="35" t="str">
        <f>IF(OR(Data!G107,Data!H107,ISERR(Data!J107)),"",Data!J107)</f>
        <v/>
      </c>
      <c r="J107" s="84" t="str">
        <f>IF(Data!G107,"",IF(Data!E107,"Age error",IF(Data!F107,"Sex error",IF(OR(Data!H107,Data!M107),"Ht or wt error",Data!L107))))</f>
        <v/>
      </c>
      <c r="K107" s="21"/>
    </row>
    <row r="108" spans="1:11" s="18" customFormat="1" x14ac:dyDescent="0.15">
      <c r="A108" s="25"/>
      <c r="B108" s="85"/>
      <c r="C108" s="34"/>
      <c r="D108" s="38"/>
      <c r="E108" s="39"/>
      <c r="F108" s="39"/>
      <c r="G108" s="38"/>
      <c r="H108" s="38"/>
      <c r="I108" s="35" t="str">
        <f>IF(OR(Data!G108,Data!H108,ISERR(Data!J108)),"",Data!J108)</f>
        <v/>
      </c>
      <c r="J108" s="84" t="str">
        <f>IF(Data!G108,"",IF(Data!E108,"Age error",IF(Data!F108,"Sex error",IF(OR(Data!H108,Data!M108),"Ht or wt error",Data!L108))))</f>
        <v/>
      </c>
      <c r="K108" s="21"/>
    </row>
    <row r="109" spans="1:11" s="18" customFormat="1" x14ac:dyDescent="0.15">
      <c r="A109" s="25"/>
      <c r="B109" s="85"/>
      <c r="C109" s="34"/>
      <c r="D109" s="38"/>
      <c r="E109" s="39"/>
      <c r="F109" s="39"/>
      <c r="G109" s="38"/>
      <c r="H109" s="38"/>
      <c r="I109" s="35" t="str">
        <f>IF(OR(Data!G109,Data!H109,ISERR(Data!J109)),"",Data!J109)</f>
        <v/>
      </c>
      <c r="J109" s="84" t="str">
        <f>IF(Data!G109,"",IF(Data!E109,"Age error",IF(Data!F109,"Sex error",IF(OR(Data!H109,Data!M109),"Ht or wt error",Data!L109))))</f>
        <v/>
      </c>
      <c r="K109" s="21"/>
    </row>
    <row r="110" spans="1:11" s="18" customFormat="1" x14ac:dyDescent="0.15">
      <c r="A110" s="25"/>
      <c r="B110" s="85"/>
      <c r="C110" s="34"/>
      <c r="D110" s="38"/>
      <c r="E110" s="39"/>
      <c r="F110" s="39"/>
      <c r="G110" s="38"/>
      <c r="H110" s="38"/>
      <c r="I110" s="35" t="str">
        <f>IF(OR(Data!G110,Data!H110,ISERR(Data!J110)),"",Data!J110)</f>
        <v/>
      </c>
      <c r="J110" s="84" t="str">
        <f>IF(Data!G110,"",IF(Data!E110,"Age error",IF(Data!F110,"Sex error",IF(OR(Data!H110,Data!M110),"Ht or wt error",Data!L110))))</f>
        <v/>
      </c>
      <c r="K110" s="21"/>
    </row>
    <row r="111" spans="1:11" s="18" customFormat="1" x14ac:dyDescent="0.15">
      <c r="A111" s="25"/>
      <c r="B111" s="85"/>
      <c r="C111" s="34"/>
      <c r="D111" s="38"/>
      <c r="E111" s="39"/>
      <c r="F111" s="39"/>
      <c r="G111" s="38"/>
      <c r="H111" s="38"/>
      <c r="I111" s="35" t="str">
        <f>IF(OR(Data!G111,Data!H111,ISERR(Data!J111)),"",Data!J111)</f>
        <v/>
      </c>
      <c r="J111" s="84" t="str">
        <f>IF(Data!G111,"",IF(Data!E111,"Age error",IF(Data!F111,"Sex error",IF(OR(Data!H111,Data!M111),"Ht or wt error",Data!L111))))</f>
        <v/>
      </c>
      <c r="K111" s="21"/>
    </row>
    <row r="112" spans="1:11" s="18" customFormat="1" x14ac:dyDescent="0.15">
      <c r="A112" s="25"/>
      <c r="B112" s="85"/>
      <c r="C112" s="34"/>
      <c r="D112" s="38"/>
      <c r="E112" s="39"/>
      <c r="F112" s="39"/>
      <c r="G112" s="38"/>
      <c r="H112" s="38"/>
      <c r="I112" s="35" t="str">
        <f>IF(OR(Data!G112,Data!H112,ISERR(Data!J112)),"",Data!J112)</f>
        <v/>
      </c>
      <c r="J112" s="84" t="str">
        <f>IF(Data!G112,"",IF(Data!E112,"Age error",IF(Data!F112,"Sex error",IF(OR(Data!H112,Data!M112),"Ht or wt error",Data!L112))))</f>
        <v/>
      </c>
      <c r="K112" s="21"/>
    </row>
    <row r="113" spans="1:11" s="18" customFormat="1" x14ac:dyDescent="0.15">
      <c r="A113" s="25"/>
      <c r="B113" s="85"/>
      <c r="C113" s="34"/>
      <c r="D113" s="38"/>
      <c r="E113" s="39"/>
      <c r="F113" s="39"/>
      <c r="G113" s="38"/>
      <c r="H113" s="38"/>
      <c r="I113" s="35" t="str">
        <f>IF(OR(Data!G113,Data!H113,ISERR(Data!J113)),"",Data!J113)</f>
        <v/>
      </c>
      <c r="J113" s="84" t="str">
        <f>IF(Data!G113,"",IF(Data!E113,"Age error",IF(Data!F113,"Sex error",IF(OR(Data!H113,Data!M113),"Ht or wt error",Data!L113))))</f>
        <v/>
      </c>
      <c r="K113" s="21"/>
    </row>
    <row r="114" spans="1:11" s="18" customFormat="1" x14ac:dyDescent="0.15">
      <c r="A114" s="25"/>
      <c r="B114" s="85"/>
      <c r="C114" s="34"/>
      <c r="D114" s="38"/>
      <c r="E114" s="39"/>
      <c r="F114" s="39"/>
      <c r="G114" s="38"/>
      <c r="H114" s="38"/>
      <c r="I114" s="35" t="str">
        <f>IF(OR(Data!G114,Data!H114,ISERR(Data!J114)),"",Data!J114)</f>
        <v/>
      </c>
      <c r="J114" s="84" t="str">
        <f>IF(Data!G114,"",IF(Data!E114,"Age error",IF(Data!F114,"Sex error",IF(OR(Data!H114,Data!M114),"Ht or wt error",Data!L114))))</f>
        <v/>
      </c>
      <c r="K114" s="21"/>
    </row>
    <row r="115" spans="1:11" s="18" customFormat="1" x14ac:dyDescent="0.15">
      <c r="A115" s="25"/>
      <c r="B115" s="85"/>
      <c r="C115" s="34"/>
      <c r="D115" s="38"/>
      <c r="E115" s="39"/>
      <c r="F115" s="39"/>
      <c r="G115" s="38"/>
      <c r="H115" s="38"/>
      <c r="I115" s="35" t="str">
        <f>IF(OR(Data!G115,Data!H115,ISERR(Data!J115)),"",Data!J115)</f>
        <v/>
      </c>
      <c r="J115" s="84" t="str">
        <f>IF(Data!G115,"",IF(Data!E115,"Age error",IF(Data!F115,"Sex error",IF(OR(Data!H115,Data!M115),"Ht or wt error",Data!L115))))</f>
        <v/>
      </c>
      <c r="K115" s="21"/>
    </row>
    <row r="116" spans="1:11" s="18" customFormat="1" x14ac:dyDescent="0.15">
      <c r="A116" s="25"/>
      <c r="B116" s="85"/>
      <c r="C116" s="34"/>
      <c r="D116" s="38"/>
      <c r="E116" s="39"/>
      <c r="F116" s="39"/>
      <c r="G116" s="38"/>
      <c r="H116" s="38"/>
      <c r="I116" s="35" t="str">
        <f>IF(OR(Data!G116,Data!H116,ISERR(Data!J116)),"",Data!J116)</f>
        <v/>
      </c>
      <c r="J116" s="84" t="str">
        <f>IF(Data!G116,"",IF(Data!E116,"Age error",IF(Data!F116,"Sex error",IF(OR(Data!H116,Data!M116),"Ht or wt error",Data!L116))))</f>
        <v/>
      </c>
      <c r="K116" s="21"/>
    </row>
    <row r="117" spans="1:11" s="18" customFormat="1" x14ac:dyDescent="0.15">
      <c r="A117" s="25"/>
      <c r="B117" s="85"/>
      <c r="C117" s="34"/>
      <c r="D117" s="38"/>
      <c r="E117" s="39"/>
      <c r="F117" s="39"/>
      <c r="G117" s="38"/>
      <c r="H117" s="38"/>
      <c r="I117" s="35" t="str">
        <f>IF(OR(Data!G117,Data!H117,ISERR(Data!J117)),"",Data!J117)</f>
        <v/>
      </c>
      <c r="J117" s="84" t="str">
        <f>IF(Data!G117,"",IF(Data!E117,"Age error",IF(Data!F117,"Sex error",IF(OR(Data!H117,Data!M117),"Ht or wt error",Data!L117))))</f>
        <v/>
      </c>
      <c r="K117" s="21"/>
    </row>
    <row r="118" spans="1:11" s="18" customFormat="1" x14ac:dyDescent="0.15">
      <c r="A118" s="25"/>
      <c r="B118" s="85"/>
      <c r="C118" s="34"/>
      <c r="D118" s="38"/>
      <c r="E118" s="39"/>
      <c r="F118" s="39"/>
      <c r="G118" s="38"/>
      <c r="H118" s="38"/>
      <c r="I118" s="35" t="str">
        <f>IF(OR(Data!G118,Data!H118,ISERR(Data!J118)),"",Data!J118)</f>
        <v/>
      </c>
      <c r="J118" s="84" t="str">
        <f>IF(Data!G118,"",IF(Data!E118,"Age error",IF(Data!F118,"Sex error",IF(OR(Data!H118,Data!M118),"Ht or wt error",Data!L118))))</f>
        <v/>
      </c>
      <c r="K118" s="21"/>
    </row>
    <row r="119" spans="1:11" s="18" customFormat="1" x14ac:dyDescent="0.15">
      <c r="A119" s="25"/>
      <c r="B119" s="85"/>
      <c r="C119" s="34"/>
      <c r="D119" s="38"/>
      <c r="E119" s="39"/>
      <c r="F119" s="39"/>
      <c r="G119" s="38"/>
      <c r="H119" s="38"/>
      <c r="I119" s="35" t="str">
        <f>IF(OR(Data!G119,Data!H119,ISERR(Data!J119)),"",Data!J119)</f>
        <v/>
      </c>
      <c r="J119" s="84" t="str">
        <f>IF(Data!G119,"",IF(Data!E119,"Age error",IF(Data!F119,"Sex error",IF(OR(Data!H119,Data!M119),"Ht or wt error",Data!L119))))</f>
        <v/>
      </c>
      <c r="K119" s="21"/>
    </row>
    <row r="120" spans="1:11" s="18" customFormat="1" x14ac:dyDescent="0.15">
      <c r="A120" s="25"/>
      <c r="B120" s="85"/>
      <c r="C120" s="34"/>
      <c r="D120" s="38"/>
      <c r="E120" s="39"/>
      <c r="F120" s="39"/>
      <c r="G120" s="38"/>
      <c r="H120" s="38"/>
      <c r="I120" s="35" t="str">
        <f>IF(OR(Data!G120,Data!H120,ISERR(Data!J120)),"",Data!J120)</f>
        <v/>
      </c>
      <c r="J120" s="84" t="str">
        <f>IF(Data!G120,"",IF(Data!E120,"Age error",IF(Data!F120,"Sex error",IF(OR(Data!H120,Data!M120),"Ht or wt error",Data!L120))))</f>
        <v/>
      </c>
      <c r="K120" s="21"/>
    </row>
    <row r="121" spans="1:11" s="18" customFormat="1" x14ac:dyDescent="0.15">
      <c r="A121" s="25"/>
      <c r="B121" s="85"/>
      <c r="C121" s="34"/>
      <c r="D121" s="38"/>
      <c r="E121" s="39"/>
      <c r="F121" s="39"/>
      <c r="G121" s="38"/>
      <c r="H121" s="38"/>
      <c r="I121" s="35" t="str">
        <f>IF(OR(Data!G121,Data!H121,ISERR(Data!J121)),"",Data!J121)</f>
        <v/>
      </c>
      <c r="J121" s="84" t="str">
        <f>IF(Data!G121,"",IF(Data!E121,"Age error",IF(Data!F121,"Sex error",IF(OR(Data!H121,Data!M121),"Ht or wt error",Data!L121))))</f>
        <v/>
      </c>
      <c r="K121" s="21"/>
    </row>
    <row r="122" spans="1:11" s="18" customFormat="1" x14ac:dyDescent="0.15">
      <c r="A122" s="25"/>
      <c r="B122" s="85"/>
      <c r="C122" s="34"/>
      <c r="D122" s="38"/>
      <c r="E122" s="39"/>
      <c r="F122" s="39"/>
      <c r="G122" s="38"/>
      <c r="H122" s="38"/>
      <c r="I122" s="35" t="str">
        <f>IF(OR(Data!G122,Data!H122,ISERR(Data!J122)),"",Data!J122)</f>
        <v/>
      </c>
      <c r="J122" s="84" t="str">
        <f>IF(Data!G122,"",IF(Data!E122,"Age error",IF(Data!F122,"Sex error",IF(OR(Data!H122,Data!M122),"Ht or wt error",Data!L122))))</f>
        <v/>
      </c>
      <c r="K122" s="21"/>
    </row>
    <row r="123" spans="1:11" s="18" customFormat="1" x14ac:dyDescent="0.15">
      <c r="A123" s="25"/>
      <c r="B123" s="85"/>
      <c r="C123" s="34"/>
      <c r="D123" s="38"/>
      <c r="E123" s="39"/>
      <c r="F123" s="39"/>
      <c r="G123" s="38"/>
      <c r="H123" s="38"/>
      <c r="I123" s="35" t="str">
        <f>IF(OR(Data!G123,Data!H123,ISERR(Data!J123)),"",Data!J123)</f>
        <v/>
      </c>
      <c r="J123" s="84" t="str">
        <f>IF(Data!G123,"",IF(Data!E123,"Age error",IF(Data!F123,"Sex error",IF(OR(Data!H123,Data!M123),"Ht or wt error",Data!L123))))</f>
        <v/>
      </c>
      <c r="K123" s="21"/>
    </row>
    <row r="124" spans="1:11" s="18" customFormat="1" x14ac:dyDescent="0.15">
      <c r="A124" s="25"/>
      <c r="B124" s="85"/>
      <c r="C124" s="34"/>
      <c r="D124" s="38"/>
      <c r="E124" s="39"/>
      <c r="F124" s="39"/>
      <c r="G124" s="38"/>
      <c r="H124" s="38"/>
      <c r="I124" s="35" t="str">
        <f>IF(OR(Data!G124,Data!H124,ISERR(Data!J124)),"",Data!J124)</f>
        <v/>
      </c>
      <c r="J124" s="84" t="str">
        <f>IF(Data!G124,"",IF(Data!E124,"Age error",IF(Data!F124,"Sex error",IF(OR(Data!H124,Data!M124),"Ht or wt error",Data!L124))))</f>
        <v/>
      </c>
      <c r="K124" s="21"/>
    </row>
    <row r="125" spans="1:11" s="18" customFormat="1" x14ac:dyDescent="0.15">
      <c r="A125" s="25"/>
      <c r="B125" s="85"/>
      <c r="C125" s="34"/>
      <c r="D125" s="38"/>
      <c r="E125" s="39"/>
      <c r="F125" s="39"/>
      <c r="G125" s="38"/>
      <c r="H125" s="38"/>
      <c r="I125" s="35" t="str">
        <f>IF(OR(Data!G125,Data!H125,ISERR(Data!J125)),"",Data!J125)</f>
        <v/>
      </c>
      <c r="J125" s="84" t="str">
        <f>IF(Data!G125,"",IF(Data!E125,"Age error",IF(Data!F125,"Sex error",IF(OR(Data!H125,Data!M125),"Ht or wt error",Data!L125))))</f>
        <v/>
      </c>
      <c r="K125" s="21"/>
    </row>
    <row r="126" spans="1:11" s="18" customFormat="1" x14ac:dyDescent="0.15">
      <c r="A126" s="25"/>
      <c r="B126" s="85"/>
      <c r="C126" s="34"/>
      <c r="D126" s="38"/>
      <c r="E126" s="39"/>
      <c r="F126" s="39"/>
      <c r="G126" s="38"/>
      <c r="H126" s="38"/>
      <c r="I126" s="35" t="str">
        <f>IF(OR(Data!G126,Data!H126,ISERR(Data!J126)),"",Data!J126)</f>
        <v/>
      </c>
      <c r="J126" s="84" t="str">
        <f>IF(Data!G126,"",IF(Data!E126,"Age error",IF(Data!F126,"Sex error",IF(OR(Data!H126,Data!M126),"Ht or wt error",Data!L126))))</f>
        <v/>
      </c>
      <c r="K126" s="21"/>
    </row>
    <row r="127" spans="1:11" s="18" customFormat="1" x14ac:dyDescent="0.15">
      <c r="A127" s="25"/>
      <c r="B127" s="85"/>
      <c r="C127" s="34"/>
      <c r="D127" s="38"/>
      <c r="E127" s="39"/>
      <c r="F127" s="39"/>
      <c r="G127" s="38"/>
      <c r="H127" s="38"/>
      <c r="I127" s="35" t="str">
        <f>IF(OR(Data!G127,Data!H127,ISERR(Data!J127)),"",Data!J127)</f>
        <v/>
      </c>
      <c r="J127" s="84" t="str">
        <f>IF(Data!G127,"",IF(Data!E127,"Age error",IF(Data!F127,"Sex error",IF(OR(Data!H127,Data!M127),"Ht or wt error",Data!L127))))</f>
        <v/>
      </c>
      <c r="K127" s="21"/>
    </row>
    <row r="128" spans="1:11" s="18" customFormat="1" x14ac:dyDescent="0.15">
      <c r="A128" s="25"/>
      <c r="B128" s="85"/>
      <c r="C128" s="34"/>
      <c r="D128" s="38"/>
      <c r="E128" s="39"/>
      <c r="F128" s="39"/>
      <c r="G128" s="38"/>
      <c r="H128" s="38"/>
      <c r="I128" s="35" t="str">
        <f>IF(OR(Data!G128,Data!H128,ISERR(Data!J128)),"",Data!J128)</f>
        <v/>
      </c>
      <c r="J128" s="84" t="str">
        <f>IF(Data!G128,"",IF(Data!E128,"Age error",IF(Data!F128,"Sex error",IF(OR(Data!H128,Data!M128),"Ht or wt error",Data!L128))))</f>
        <v/>
      </c>
      <c r="K128" s="21"/>
    </row>
    <row r="129" spans="1:11" s="18" customFormat="1" x14ac:dyDescent="0.15">
      <c r="A129" s="25"/>
      <c r="B129" s="85"/>
      <c r="C129" s="34"/>
      <c r="D129" s="38"/>
      <c r="E129" s="39"/>
      <c r="F129" s="39"/>
      <c r="G129" s="38"/>
      <c r="H129" s="38"/>
      <c r="I129" s="35" t="str">
        <f>IF(OR(Data!G129,Data!H129,ISERR(Data!J129)),"",Data!J129)</f>
        <v/>
      </c>
      <c r="J129" s="84" t="str">
        <f>IF(Data!G129,"",IF(Data!E129,"Age error",IF(Data!F129,"Sex error",IF(OR(Data!H129,Data!M129),"Ht or wt error",Data!L129))))</f>
        <v/>
      </c>
      <c r="K129" s="21"/>
    </row>
    <row r="130" spans="1:11" s="18" customFormat="1" x14ac:dyDescent="0.15">
      <c r="A130" s="25"/>
      <c r="B130" s="85"/>
      <c r="C130" s="34"/>
      <c r="D130" s="38"/>
      <c r="E130" s="39"/>
      <c r="F130" s="39"/>
      <c r="G130" s="38"/>
      <c r="H130" s="38"/>
      <c r="I130" s="35" t="str">
        <f>IF(OR(Data!G130,Data!H130,ISERR(Data!J130)),"",Data!J130)</f>
        <v/>
      </c>
      <c r="J130" s="84" t="str">
        <f>IF(Data!G130,"",IF(Data!E130,"Age error",IF(Data!F130,"Sex error",IF(OR(Data!H130,Data!M130),"Ht or wt error",Data!L130))))</f>
        <v/>
      </c>
      <c r="K130" s="21"/>
    </row>
    <row r="131" spans="1:11" s="18" customFormat="1" x14ac:dyDescent="0.15">
      <c r="A131" s="25"/>
      <c r="B131" s="85"/>
      <c r="C131" s="34"/>
      <c r="D131" s="38"/>
      <c r="E131" s="39"/>
      <c r="F131" s="39"/>
      <c r="G131" s="38"/>
      <c r="H131" s="38"/>
      <c r="I131" s="35" t="str">
        <f>IF(OR(Data!G131,Data!H131,ISERR(Data!J131)),"",Data!J131)</f>
        <v/>
      </c>
      <c r="J131" s="84" t="str">
        <f>IF(Data!G131,"",IF(Data!E131,"Age error",IF(Data!F131,"Sex error",IF(OR(Data!H131,Data!M131),"Ht or wt error",Data!L131))))</f>
        <v/>
      </c>
      <c r="K131" s="21"/>
    </row>
    <row r="132" spans="1:11" s="18" customFormat="1" x14ac:dyDescent="0.15">
      <c r="A132" s="25"/>
      <c r="B132" s="85"/>
      <c r="C132" s="34"/>
      <c r="D132" s="38"/>
      <c r="E132" s="39"/>
      <c r="F132" s="39"/>
      <c r="G132" s="38"/>
      <c r="H132" s="38"/>
      <c r="I132" s="35" t="str">
        <f>IF(OR(Data!G132,Data!H132,ISERR(Data!J132)),"",Data!J132)</f>
        <v/>
      </c>
      <c r="J132" s="84" t="str">
        <f>IF(Data!G132,"",IF(Data!E132,"Age error",IF(Data!F132,"Sex error",IF(OR(Data!H132,Data!M132),"Ht or wt error",Data!L132))))</f>
        <v/>
      </c>
      <c r="K132" s="21"/>
    </row>
    <row r="133" spans="1:11" s="18" customFormat="1" x14ac:dyDescent="0.15">
      <c r="A133" s="25"/>
      <c r="B133" s="85"/>
      <c r="C133" s="34"/>
      <c r="D133" s="38"/>
      <c r="E133" s="39"/>
      <c r="F133" s="39"/>
      <c r="G133" s="38"/>
      <c r="H133" s="38"/>
      <c r="I133" s="35" t="str">
        <f>IF(OR(Data!G133,Data!H133,ISERR(Data!J133)),"",Data!J133)</f>
        <v/>
      </c>
      <c r="J133" s="84" t="str">
        <f>IF(Data!G133,"",IF(Data!E133,"Age error",IF(Data!F133,"Sex error",IF(OR(Data!H133,Data!M133),"Ht or wt error",Data!L133))))</f>
        <v/>
      </c>
      <c r="K133" s="21"/>
    </row>
    <row r="134" spans="1:11" s="18" customFormat="1" x14ac:dyDescent="0.15">
      <c r="A134" s="25"/>
      <c r="B134" s="85"/>
      <c r="C134" s="34"/>
      <c r="D134" s="38"/>
      <c r="E134" s="39"/>
      <c r="F134" s="39"/>
      <c r="G134" s="38"/>
      <c r="H134" s="38"/>
      <c r="I134" s="35" t="str">
        <f>IF(OR(Data!G134,Data!H134,ISERR(Data!J134)),"",Data!J134)</f>
        <v/>
      </c>
      <c r="J134" s="84" t="str">
        <f>IF(Data!G134,"",IF(Data!E134,"Age error",IF(Data!F134,"Sex error",IF(OR(Data!H134,Data!M134),"Ht or wt error",Data!L134))))</f>
        <v/>
      </c>
      <c r="K134" s="21"/>
    </row>
    <row r="135" spans="1:11" s="18" customFormat="1" x14ac:dyDescent="0.15">
      <c r="A135" s="25"/>
      <c r="B135" s="85"/>
      <c r="C135" s="34"/>
      <c r="D135" s="38"/>
      <c r="E135" s="39"/>
      <c r="F135" s="39"/>
      <c r="G135" s="38"/>
      <c r="H135" s="38"/>
      <c r="I135" s="35" t="str">
        <f>IF(OR(Data!G135,Data!H135,ISERR(Data!J135)),"",Data!J135)</f>
        <v/>
      </c>
      <c r="J135" s="84" t="str">
        <f>IF(Data!G135,"",IF(Data!E135,"Age error",IF(Data!F135,"Sex error",IF(OR(Data!H135,Data!M135),"Ht or wt error",Data!L135))))</f>
        <v/>
      </c>
      <c r="K135" s="21"/>
    </row>
    <row r="136" spans="1:11" s="18" customFormat="1" x14ac:dyDescent="0.15">
      <c r="A136" s="25"/>
      <c r="B136" s="85"/>
      <c r="C136" s="34"/>
      <c r="D136" s="38"/>
      <c r="E136" s="39"/>
      <c r="F136" s="39"/>
      <c r="G136" s="38"/>
      <c r="H136" s="38"/>
      <c r="I136" s="35" t="str">
        <f>IF(OR(Data!G136,Data!H136,ISERR(Data!J136)),"",Data!J136)</f>
        <v/>
      </c>
      <c r="J136" s="84" t="str">
        <f>IF(Data!G136,"",IF(Data!E136,"Age error",IF(Data!F136,"Sex error",IF(OR(Data!H136,Data!M136),"Ht or wt error",Data!L136))))</f>
        <v/>
      </c>
      <c r="K136" s="21"/>
    </row>
    <row r="137" spans="1:11" s="18" customFormat="1" x14ac:dyDescent="0.15">
      <c r="A137" s="25"/>
      <c r="B137" s="85"/>
      <c r="C137" s="34"/>
      <c r="D137" s="38"/>
      <c r="E137" s="39"/>
      <c r="F137" s="39"/>
      <c r="G137" s="38"/>
      <c r="H137" s="38"/>
      <c r="I137" s="35" t="str">
        <f>IF(OR(Data!G137,Data!H137,ISERR(Data!J137)),"",Data!J137)</f>
        <v/>
      </c>
      <c r="J137" s="84" t="str">
        <f>IF(Data!G137,"",IF(Data!E137,"Age error",IF(Data!F137,"Sex error",IF(OR(Data!H137,Data!M137),"Ht or wt error",Data!L137))))</f>
        <v/>
      </c>
      <c r="K137" s="21"/>
    </row>
    <row r="138" spans="1:11" s="18" customFormat="1" x14ac:dyDescent="0.15">
      <c r="A138" s="25"/>
      <c r="B138" s="85"/>
      <c r="C138" s="34"/>
      <c r="D138" s="38"/>
      <c r="E138" s="39"/>
      <c r="F138" s="39"/>
      <c r="G138" s="38"/>
      <c r="H138" s="38"/>
      <c r="I138" s="35" t="str">
        <f>IF(OR(Data!G138,Data!H138,ISERR(Data!J138)),"",Data!J138)</f>
        <v/>
      </c>
      <c r="J138" s="84" t="str">
        <f>IF(Data!G138,"",IF(Data!E138,"Age error",IF(Data!F138,"Sex error",IF(OR(Data!H138,Data!M138),"Ht or wt error",Data!L138))))</f>
        <v/>
      </c>
      <c r="K138" s="21"/>
    </row>
    <row r="139" spans="1:11" s="18" customFormat="1" x14ac:dyDescent="0.15">
      <c r="A139" s="25"/>
      <c r="B139" s="85"/>
      <c r="C139" s="34"/>
      <c r="D139" s="38"/>
      <c r="E139" s="39"/>
      <c r="F139" s="39"/>
      <c r="G139" s="38"/>
      <c r="H139" s="38"/>
      <c r="I139" s="35" t="str">
        <f>IF(OR(Data!G139,Data!H139,ISERR(Data!J139)),"",Data!J139)</f>
        <v/>
      </c>
      <c r="J139" s="84" t="str">
        <f>IF(Data!G139,"",IF(Data!E139,"Age error",IF(Data!F139,"Sex error",IF(OR(Data!H139,Data!M139),"Ht or wt error",Data!L139))))</f>
        <v/>
      </c>
      <c r="K139" s="21"/>
    </row>
    <row r="140" spans="1:11" s="18" customFormat="1" x14ac:dyDescent="0.15">
      <c r="A140" s="25"/>
      <c r="B140" s="85"/>
      <c r="C140" s="34"/>
      <c r="D140" s="38"/>
      <c r="E140" s="39"/>
      <c r="F140" s="39"/>
      <c r="G140" s="38"/>
      <c r="H140" s="38"/>
      <c r="I140" s="35" t="str">
        <f>IF(OR(Data!G140,Data!H140,ISERR(Data!J140)),"",Data!J140)</f>
        <v/>
      </c>
      <c r="J140" s="84" t="str">
        <f>IF(Data!G140,"",IF(Data!E140,"Age error",IF(Data!F140,"Sex error",IF(OR(Data!H140,Data!M140),"Ht or wt error",Data!L140))))</f>
        <v/>
      </c>
      <c r="K140" s="21"/>
    </row>
    <row r="141" spans="1:11" s="18" customFormat="1" x14ac:dyDescent="0.15">
      <c r="A141" s="25"/>
      <c r="B141" s="85"/>
      <c r="C141" s="34"/>
      <c r="D141" s="38"/>
      <c r="E141" s="39"/>
      <c r="F141" s="39"/>
      <c r="G141" s="38"/>
      <c r="H141" s="38"/>
      <c r="I141" s="35" t="str">
        <f>IF(OR(Data!G141,Data!H141,ISERR(Data!J141)),"",Data!J141)</f>
        <v/>
      </c>
      <c r="J141" s="84" t="str">
        <f>IF(Data!G141,"",IF(Data!E141,"Age error",IF(Data!F141,"Sex error",IF(OR(Data!H141,Data!M141),"Ht or wt error",Data!L141))))</f>
        <v/>
      </c>
      <c r="K141" s="21"/>
    </row>
    <row r="142" spans="1:11" s="18" customFormat="1" x14ac:dyDescent="0.15">
      <c r="A142" s="25"/>
      <c r="B142" s="85"/>
      <c r="C142" s="34"/>
      <c r="D142" s="38"/>
      <c r="E142" s="39"/>
      <c r="F142" s="39"/>
      <c r="G142" s="38"/>
      <c r="H142" s="38"/>
      <c r="I142" s="35" t="str">
        <f>IF(OR(Data!G142,Data!H142,ISERR(Data!J142)),"",Data!J142)</f>
        <v/>
      </c>
      <c r="J142" s="84" t="str">
        <f>IF(Data!G142,"",IF(Data!E142,"Age error",IF(Data!F142,"Sex error",IF(OR(Data!H142,Data!M142),"Ht or wt error",Data!L142))))</f>
        <v/>
      </c>
      <c r="K142" s="21"/>
    </row>
    <row r="143" spans="1:11" s="18" customFormat="1" x14ac:dyDescent="0.15">
      <c r="A143" s="25"/>
      <c r="B143" s="85"/>
      <c r="C143" s="34"/>
      <c r="D143" s="38"/>
      <c r="E143" s="39"/>
      <c r="F143" s="39"/>
      <c r="G143" s="38"/>
      <c r="H143" s="38"/>
      <c r="I143" s="35" t="str">
        <f>IF(OR(Data!G143,Data!H143,ISERR(Data!J143)),"",Data!J143)</f>
        <v/>
      </c>
      <c r="J143" s="84" t="str">
        <f>IF(Data!G143,"",IF(Data!E143,"Age error",IF(Data!F143,"Sex error",IF(OR(Data!H143,Data!M143),"Ht or wt error",Data!L143))))</f>
        <v/>
      </c>
      <c r="K143" s="21"/>
    </row>
    <row r="144" spans="1:11" s="18" customFormat="1" x14ac:dyDescent="0.15">
      <c r="A144" s="25"/>
      <c r="B144" s="85"/>
      <c r="C144" s="34"/>
      <c r="D144" s="38"/>
      <c r="E144" s="39"/>
      <c r="F144" s="39"/>
      <c r="G144" s="38"/>
      <c r="H144" s="38"/>
      <c r="I144" s="35" t="str">
        <f>IF(OR(Data!G144,Data!H144,ISERR(Data!J144)),"",Data!J144)</f>
        <v/>
      </c>
      <c r="J144" s="84" t="str">
        <f>IF(Data!G144,"",IF(Data!E144,"Age error",IF(Data!F144,"Sex error",IF(OR(Data!H144,Data!M144),"Ht or wt error",Data!L144))))</f>
        <v/>
      </c>
      <c r="K144" s="21"/>
    </row>
    <row r="145" spans="1:11" s="18" customFormat="1" x14ac:dyDescent="0.15">
      <c r="A145" s="25"/>
      <c r="B145" s="85"/>
      <c r="C145" s="34"/>
      <c r="D145" s="38"/>
      <c r="E145" s="39"/>
      <c r="F145" s="39"/>
      <c r="G145" s="38"/>
      <c r="H145" s="38"/>
      <c r="I145" s="35" t="str">
        <f>IF(OR(Data!G145,Data!H145,ISERR(Data!J145)),"",Data!J145)</f>
        <v/>
      </c>
      <c r="J145" s="84" t="str">
        <f>IF(Data!G145,"",IF(Data!E145,"Age error",IF(Data!F145,"Sex error",IF(OR(Data!H145,Data!M145),"Ht or wt error",Data!L145))))</f>
        <v/>
      </c>
      <c r="K145" s="21"/>
    </row>
    <row r="146" spans="1:11" s="18" customFormat="1" x14ac:dyDescent="0.15">
      <c r="A146" s="25"/>
      <c r="B146" s="85"/>
      <c r="C146" s="34"/>
      <c r="D146" s="38"/>
      <c r="E146" s="39"/>
      <c r="F146" s="39"/>
      <c r="G146" s="38"/>
      <c r="H146" s="38"/>
      <c r="I146" s="35" t="str">
        <f>IF(OR(Data!G146,Data!H146,ISERR(Data!J146)),"",Data!J146)</f>
        <v/>
      </c>
      <c r="J146" s="84" t="str">
        <f>IF(Data!G146,"",IF(Data!E146,"Age error",IF(Data!F146,"Sex error",IF(OR(Data!H146,Data!M146),"Ht or wt error",Data!L146))))</f>
        <v/>
      </c>
      <c r="K146" s="21"/>
    </row>
    <row r="147" spans="1:11" s="18" customFormat="1" x14ac:dyDescent="0.15">
      <c r="A147" s="25"/>
      <c r="B147" s="85"/>
      <c r="C147" s="34"/>
      <c r="D147" s="38"/>
      <c r="E147" s="39"/>
      <c r="F147" s="39"/>
      <c r="G147" s="38"/>
      <c r="H147" s="38"/>
      <c r="I147" s="35" t="str">
        <f>IF(OR(Data!G147,Data!H147,ISERR(Data!J147)),"",Data!J147)</f>
        <v/>
      </c>
      <c r="J147" s="84" t="str">
        <f>IF(Data!G147,"",IF(Data!E147,"Age error",IF(Data!F147,"Sex error",IF(OR(Data!H147,Data!M147),"Ht or wt error",Data!L147))))</f>
        <v/>
      </c>
      <c r="K147" s="21"/>
    </row>
    <row r="148" spans="1:11" s="18" customFormat="1" x14ac:dyDescent="0.15">
      <c r="A148" s="25"/>
      <c r="B148" s="85"/>
      <c r="C148" s="34"/>
      <c r="D148" s="38"/>
      <c r="E148" s="39"/>
      <c r="F148" s="39"/>
      <c r="G148" s="38"/>
      <c r="H148" s="38"/>
      <c r="I148" s="35" t="str">
        <f>IF(OR(Data!G148,Data!H148,ISERR(Data!J148)),"",Data!J148)</f>
        <v/>
      </c>
      <c r="J148" s="84" t="str">
        <f>IF(Data!G148,"",IF(Data!E148,"Age error",IF(Data!F148,"Sex error",IF(OR(Data!H148,Data!M148),"Ht or wt error",Data!L148))))</f>
        <v/>
      </c>
      <c r="K148" s="21"/>
    </row>
    <row r="149" spans="1:11" s="18" customFormat="1" x14ac:dyDescent="0.15">
      <c r="A149" s="25"/>
      <c r="B149" s="85"/>
      <c r="C149" s="34"/>
      <c r="D149" s="38"/>
      <c r="E149" s="39"/>
      <c r="F149" s="39"/>
      <c r="G149" s="38"/>
      <c r="H149" s="38"/>
      <c r="I149" s="35" t="str">
        <f>IF(OR(Data!G149,Data!H149,ISERR(Data!J149)),"",Data!J149)</f>
        <v/>
      </c>
      <c r="J149" s="84" t="str">
        <f>IF(Data!G149,"",IF(Data!E149,"Age error",IF(Data!F149,"Sex error",IF(OR(Data!H149,Data!M149),"Ht or wt error",Data!L149))))</f>
        <v/>
      </c>
      <c r="K149" s="21"/>
    </row>
    <row r="150" spans="1:11" s="18" customFormat="1" x14ac:dyDescent="0.15">
      <c r="A150" s="25"/>
      <c r="B150" s="85"/>
      <c r="C150" s="34"/>
      <c r="D150" s="38"/>
      <c r="E150" s="39"/>
      <c r="F150" s="39"/>
      <c r="G150" s="38"/>
      <c r="H150" s="38"/>
      <c r="I150" s="35" t="str">
        <f>IF(OR(Data!G150,Data!H150,ISERR(Data!J150)),"",Data!J150)</f>
        <v/>
      </c>
      <c r="J150" s="84" t="str">
        <f>IF(Data!G150,"",IF(Data!E150,"Age error",IF(Data!F150,"Sex error",IF(OR(Data!H150,Data!M150),"Ht or wt error",Data!L150))))</f>
        <v/>
      </c>
      <c r="K150" s="21"/>
    </row>
    <row r="151" spans="1:11" s="18" customFormat="1" x14ac:dyDescent="0.15">
      <c r="A151" s="25"/>
      <c r="B151" s="85"/>
      <c r="C151" s="34"/>
      <c r="D151" s="38"/>
      <c r="E151" s="39"/>
      <c r="F151" s="39"/>
      <c r="G151" s="38"/>
      <c r="H151" s="38"/>
      <c r="I151" s="35" t="str">
        <f>IF(OR(Data!G151,Data!H151,ISERR(Data!J151)),"",Data!J151)</f>
        <v/>
      </c>
      <c r="J151" s="84" t="str">
        <f>IF(Data!G151,"",IF(Data!E151,"Age error",IF(Data!F151,"Sex error",IF(OR(Data!H151,Data!M151),"Ht or wt error",Data!L151))))</f>
        <v/>
      </c>
      <c r="K151" s="21"/>
    </row>
    <row r="152" spans="1:11" s="18" customFormat="1" x14ac:dyDescent="0.15">
      <c r="A152" s="25"/>
      <c r="B152" s="85"/>
      <c r="C152" s="34"/>
      <c r="D152" s="38"/>
      <c r="E152" s="39"/>
      <c r="F152" s="39"/>
      <c r="G152" s="38"/>
      <c r="H152" s="38"/>
      <c r="I152" s="35" t="str">
        <f>IF(OR(Data!G152,Data!H152,ISERR(Data!J152)),"",Data!J152)</f>
        <v/>
      </c>
      <c r="J152" s="84" t="str">
        <f>IF(Data!G152,"",IF(Data!E152,"Age error",IF(Data!F152,"Sex error",IF(OR(Data!H152,Data!M152),"Ht or wt error",Data!L152))))</f>
        <v/>
      </c>
      <c r="K152" s="21"/>
    </row>
    <row r="153" spans="1:11" s="18" customFormat="1" x14ac:dyDescent="0.15">
      <c r="A153" s="25"/>
      <c r="B153" s="85"/>
      <c r="C153" s="34"/>
      <c r="D153" s="38"/>
      <c r="E153" s="39"/>
      <c r="F153" s="39"/>
      <c r="G153" s="38"/>
      <c r="H153" s="38"/>
      <c r="I153" s="35" t="str">
        <f>IF(OR(Data!G153,Data!H153,ISERR(Data!J153)),"",Data!J153)</f>
        <v/>
      </c>
      <c r="J153" s="84" t="str">
        <f>IF(Data!G153,"",IF(Data!E153,"Age error",IF(Data!F153,"Sex error",IF(OR(Data!H153,Data!M153),"Ht or wt error",Data!L153))))</f>
        <v/>
      </c>
      <c r="K153" s="21"/>
    </row>
    <row r="154" spans="1:11" s="18" customFormat="1" x14ac:dyDescent="0.15">
      <c r="A154" s="25"/>
      <c r="B154" s="85"/>
      <c r="C154" s="34"/>
      <c r="D154" s="38"/>
      <c r="E154" s="39"/>
      <c r="F154" s="39"/>
      <c r="G154" s="38"/>
      <c r="H154" s="38"/>
      <c r="I154" s="35" t="str">
        <f>IF(OR(Data!G154,Data!H154,ISERR(Data!J154)),"",Data!J154)</f>
        <v/>
      </c>
      <c r="J154" s="84" t="str">
        <f>IF(Data!G154,"",IF(Data!E154,"Age error",IF(Data!F154,"Sex error",IF(OR(Data!H154,Data!M154),"Ht or wt error",Data!L154))))</f>
        <v/>
      </c>
      <c r="K154" s="21"/>
    </row>
    <row r="155" spans="1:11" s="18" customFormat="1" x14ac:dyDescent="0.15">
      <c r="A155" s="25"/>
      <c r="B155" s="85"/>
      <c r="C155" s="34"/>
      <c r="D155" s="38"/>
      <c r="E155" s="39"/>
      <c r="F155" s="39"/>
      <c r="G155" s="38"/>
      <c r="H155" s="38"/>
      <c r="I155" s="35" t="str">
        <f>IF(OR(Data!G155,Data!H155,ISERR(Data!J155)),"",Data!J155)</f>
        <v/>
      </c>
      <c r="J155" s="84" t="str">
        <f>IF(Data!G155,"",IF(Data!E155,"Age error",IF(Data!F155,"Sex error",IF(OR(Data!H155,Data!M155),"Ht or wt error",Data!L155))))</f>
        <v/>
      </c>
      <c r="K155" s="21"/>
    </row>
    <row r="156" spans="1:11" s="18" customFormat="1" x14ac:dyDescent="0.15">
      <c r="A156" s="25"/>
      <c r="B156" s="85"/>
      <c r="C156" s="34"/>
      <c r="D156" s="38"/>
      <c r="E156" s="39"/>
      <c r="F156" s="39"/>
      <c r="G156" s="38"/>
      <c r="H156" s="38"/>
      <c r="I156" s="35" t="str">
        <f>IF(OR(Data!G156,Data!H156,ISERR(Data!J156)),"",Data!J156)</f>
        <v/>
      </c>
      <c r="J156" s="84" t="str">
        <f>IF(Data!G156,"",IF(Data!E156,"Age error",IF(Data!F156,"Sex error",IF(OR(Data!H156,Data!M156),"Ht or wt error",Data!L156))))</f>
        <v/>
      </c>
      <c r="K156" s="21"/>
    </row>
    <row r="157" spans="1:11" s="18" customFormat="1" x14ac:dyDescent="0.15">
      <c r="A157" s="25"/>
      <c r="B157" s="85"/>
      <c r="C157" s="34"/>
      <c r="D157" s="38"/>
      <c r="E157" s="39"/>
      <c r="F157" s="39"/>
      <c r="G157" s="38"/>
      <c r="H157" s="38"/>
      <c r="I157" s="35" t="str">
        <f>IF(OR(Data!G157,Data!H157,ISERR(Data!J157)),"",Data!J157)</f>
        <v/>
      </c>
      <c r="J157" s="84" t="str">
        <f>IF(Data!G157,"",IF(Data!E157,"Age error",IF(Data!F157,"Sex error",IF(OR(Data!H157,Data!M157),"Ht or wt error",Data!L157))))</f>
        <v/>
      </c>
      <c r="K157" s="21"/>
    </row>
    <row r="158" spans="1:11" s="18" customFormat="1" x14ac:dyDescent="0.15">
      <c r="A158" s="25"/>
      <c r="B158" s="85"/>
      <c r="C158" s="34"/>
      <c r="D158" s="38"/>
      <c r="E158" s="39"/>
      <c r="F158" s="39"/>
      <c r="G158" s="38"/>
      <c r="H158" s="38"/>
      <c r="I158" s="35" t="str">
        <f>IF(OR(Data!G158,Data!H158,ISERR(Data!J158)),"",Data!J158)</f>
        <v/>
      </c>
      <c r="J158" s="84" t="str">
        <f>IF(Data!G158,"",IF(Data!E158,"Age error",IF(Data!F158,"Sex error",IF(OR(Data!H158,Data!M158),"Ht or wt error",Data!L158))))</f>
        <v/>
      </c>
      <c r="K158" s="21"/>
    </row>
    <row r="159" spans="1:11" s="18" customFormat="1" x14ac:dyDescent="0.15">
      <c r="A159" s="25"/>
      <c r="B159" s="85"/>
      <c r="C159" s="34"/>
      <c r="D159" s="38"/>
      <c r="E159" s="39"/>
      <c r="F159" s="39"/>
      <c r="G159" s="38"/>
      <c r="H159" s="38"/>
      <c r="I159" s="35" t="str">
        <f>IF(OR(Data!G159,Data!H159,ISERR(Data!J159)),"",Data!J159)</f>
        <v/>
      </c>
      <c r="J159" s="84" t="str">
        <f>IF(Data!G159,"",IF(Data!E159,"Age error",IF(Data!F159,"Sex error",IF(OR(Data!H159,Data!M159),"Ht or wt error",Data!L159))))</f>
        <v/>
      </c>
      <c r="K159" s="21"/>
    </row>
    <row r="160" spans="1:11" s="18" customFormat="1" x14ac:dyDescent="0.15">
      <c r="A160" s="25"/>
      <c r="B160" s="85"/>
      <c r="C160" s="34"/>
      <c r="D160" s="38"/>
      <c r="E160" s="39"/>
      <c r="F160" s="39"/>
      <c r="G160" s="38"/>
      <c r="H160" s="38"/>
      <c r="I160" s="35" t="str">
        <f>IF(OR(Data!G160,Data!H160,ISERR(Data!J160)),"",Data!J160)</f>
        <v/>
      </c>
      <c r="J160" s="84" t="str">
        <f>IF(Data!G160,"",IF(Data!E160,"Age error",IF(Data!F160,"Sex error",IF(OR(Data!H160,Data!M160),"Ht or wt error",Data!L160))))</f>
        <v/>
      </c>
      <c r="K160" s="21"/>
    </row>
    <row r="161" spans="1:11" s="18" customFormat="1" x14ac:dyDescent="0.15">
      <c r="A161" s="25"/>
      <c r="B161" s="85"/>
      <c r="C161" s="34"/>
      <c r="D161" s="38"/>
      <c r="E161" s="39"/>
      <c r="F161" s="39"/>
      <c r="G161" s="38"/>
      <c r="H161" s="38"/>
      <c r="I161" s="35" t="str">
        <f>IF(OR(Data!G161,Data!H161,ISERR(Data!J161)),"",Data!J161)</f>
        <v/>
      </c>
      <c r="J161" s="84" t="str">
        <f>IF(Data!G161,"",IF(Data!E161,"Age error",IF(Data!F161,"Sex error",IF(OR(Data!H161,Data!M161),"Ht or wt error",Data!L161))))</f>
        <v/>
      </c>
      <c r="K161" s="21"/>
    </row>
    <row r="162" spans="1:11" s="18" customFormat="1" x14ac:dyDescent="0.15">
      <c r="A162" s="25"/>
      <c r="B162" s="85"/>
      <c r="C162" s="34"/>
      <c r="D162" s="38"/>
      <c r="E162" s="39"/>
      <c r="F162" s="39"/>
      <c r="G162" s="38"/>
      <c r="H162" s="38"/>
      <c r="I162" s="35" t="str">
        <f>IF(OR(Data!G162,Data!H162,ISERR(Data!J162)),"",Data!J162)</f>
        <v/>
      </c>
      <c r="J162" s="84" t="str">
        <f>IF(Data!G162,"",IF(Data!E162,"Age error",IF(Data!F162,"Sex error",IF(OR(Data!H162,Data!M162),"Ht or wt error",Data!L162))))</f>
        <v/>
      </c>
      <c r="K162" s="21"/>
    </row>
    <row r="163" spans="1:11" s="18" customFormat="1" x14ac:dyDescent="0.15">
      <c r="A163" s="25"/>
      <c r="B163" s="85"/>
      <c r="C163" s="34"/>
      <c r="D163" s="38"/>
      <c r="E163" s="39"/>
      <c r="F163" s="39"/>
      <c r="G163" s="38"/>
      <c r="H163" s="38"/>
      <c r="I163" s="35" t="str">
        <f>IF(OR(Data!G163,Data!H163,ISERR(Data!J163)),"",Data!J163)</f>
        <v/>
      </c>
      <c r="J163" s="84" t="str">
        <f>IF(Data!G163,"",IF(Data!E163,"Age error",IF(Data!F163,"Sex error",IF(OR(Data!H163,Data!M163),"Ht or wt error",Data!L163))))</f>
        <v/>
      </c>
      <c r="K163" s="21"/>
    </row>
    <row r="164" spans="1:11" s="18" customFormat="1" x14ac:dyDescent="0.15">
      <c r="A164" s="25"/>
      <c r="B164" s="85"/>
      <c r="C164" s="34"/>
      <c r="D164" s="38"/>
      <c r="E164" s="39"/>
      <c r="F164" s="39"/>
      <c r="G164" s="38"/>
      <c r="H164" s="38"/>
      <c r="I164" s="35" t="str">
        <f>IF(OR(Data!G164,Data!H164,ISERR(Data!J164)),"",Data!J164)</f>
        <v/>
      </c>
      <c r="J164" s="84" t="str">
        <f>IF(Data!G164,"",IF(Data!E164,"Age error",IF(Data!F164,"Sex error",IF(OR(Data!H164,Data!M164),"Ht or wt error",Data!L164))))</f>
        <v/>
      </c>
      <c r="K164" s="21"/>
    </row>
    <row r="165" spans="1:11" s="18" customFormat="1" x14ac:dyDescent="0.15">
      <c r="A165" s="25"/>
      <c r="B165" s="85"/>
      <c r="C165" s="34"/>
      <c r="D165" s="38"/>
      <c r="E165" s="39"/>
      <c r="F165" s="39"/>
      <c r="G165" s="38"/>
      <c r="H165" s="38"/>
      <c r="I165" s="35" t="str">
        <f>IF(OR(Data!G165,Data!H165,ISERR(Data!J165)),"",Data!J165)</f>
        <v/>
      </c>
      <c r="J165" s="84" t="str">
        <f>IF(Data!G165,"",IF(Data!E165,"Age error",IF(Data!F165,"Sex error",IF(OR(Data!H165,Data!M165),"Ht or wt error",Data!L165))))</f>
        <v/>
      </c>
      <c r="K165" s="21"/>
    </row>
    <row r="166" spans="1:11" s="18" customFormat="1" x14ac:dyDescent="0.15">
      <c r="A166" s="25"/>
      <c r="B166" s="85"/>
      <c r="C166" s="34"/>
      <c r="D166" s="38"/>
      <c r="E166" s="39"/>
      <c r="F166" s="39"/>
      <c r="G166" s="38"/>
      <c r="H166" s="38"/>
      <c r="I166" s="35" t="str">
        <f>IF(OR(Data!G166,Data!H166,ISERR(Data!J166)),"",Data!J166)</f>
        <v/>
      </c>
      <c r="J166" s="84" t="str">
        <f>IF(Data!G166,"",IF(Data!E166,"Age error",IF(Data!F166,"Sex error",IF(OR(Data!H166,Data!M166),"Ht or wt error",Data!L166))))</f>
        <v/>
      </c>
      <c r="K166" s="21"/>
    </row>
    <row r="167" spans="1:11" s="18" customFormat="1" x14ac:dyDescent="0.15">
      <c r="A167" s="25"/>
      <c r="B167" s="85"/>
      <c r="C167" s="34"/>
      <c r="D167" s="38"/>
      <c r="E167" s="39"/>
      <c r="F167" s="39"/>
      <c r="G167" s="38"/>
      <c r="H167" s="38"/>
      <c r="I167" s="35" t="str">
        <f>IF(OR(Data!G167,Data!H167,ISERR(Data!J167)),"",Data!J167)</f>
        <v/>
      </c>
      <c r="J167" s="84" t="str">
        <f>IF(Data!G167,"",IF(Data!E167,"Age error",IF(Data!F167,"Sex error",IF(OR(Data!H167,Data!M167),"Ht or wt error",Data!L167))))</f>
        <v/>
      </c>
      <c r="K167" s="21"/>
    </row>
    <row r="168" spans="1:11" s="18" customFormat="1" x14ac:dyDescent="0.15">
      <c r="A168" s="25"/>
      <c r="B168" s="85"/>
      <c r="C168" s="34"/>
      <c r="D168" s="38"/>
      <c r="E168" s="39"/>
      <c r="F168" s="39"/>
      <c r="G168" s="38"/>
      <c r="H168" s="38"/>
      <c r="I168" s="35" t="str">
        <f>IF(OR(Data!G168,Data!H168,ISERR(Data!J168)),"",Data!J168)</f>
        <v/>
      </c>
      <c r="J168" s="84" t="str">
        <f>IF(Data!G168,"",IF(Data!E168,"Age error",IF(Data!F168,"Sex error",IF(OR(Data!H168,Data!M168),"Ht or wt error",Data!L168))))</f>
        <v/>
      </c>
      <c r="K168" s="21"/>
    </row>
    <row r="169" spans="1:11" s="18" customFormat="1" x14ac:dyDescent="0.15">
      <c r="A169" s="25"/>
      <c r="B169" s="85"/>
      <c r="C169" s="34"/>
      <c r="D169" s="38"/>
      <c r="E169" s="39"/>
      <c r="F169" s="39"/>
      <c r="G169" s="38"/>
      <c r="H169" s="38"/>
      <c r="I169" s="35" t="str">
        <f>IF(OR(Data!G169,Data!H169,ISERR(Data!J169)),"",Data!J169)</f>
        <v/>
      </c>
      <c r="J169" s="84" t="str">
        <f>IF(Data!G169,"",IF(Data!E169,"Age error",IF(Data!F169,"Sex error",IF(OR(Data!H169,Data!M169),"Ht or wt error",Data!L169))))</f>
        <v/>
      </c>
      <c r="K169" s="21"/>
    </row>
    <row r="170" spans="1:11" s="18" customFormat="1" x14ac:dyDescent="0.15">
      <c r="A170" s="25"/>
      <c r="B170" s="85"/>
      <c r="C170" s="34"/>
      <c r="D170" s="38"/>
      <c r="E170" s="39"/>
      <c r="F170" s="39"/>
      <c r="G170" s="38"/>
      <c r="H170" s="38"/>
      <c r="I170" s="35" t="str">
        <f>IF(OR(Data!G170,Data!H170,ISERR(Data!J170)),"",Data!J170)</f>
        <v/>
      </c>
      <c r="J170" s="84" t="str">
        <f>IF(Data!G170,"",IF(Data!E170,"Age error",IF(Data!F170,"Sex error",IF(OR(Data!H170,Data!M170),"Ht or wt error",Data!L170))))</f>
        <v/>
      </c>
      <c r="K170" s="21"/>
    </row>
    <row r="171" spans="1:11" s="18" customFormat="1" x14ac:dyDescent="0.15">
      <c r="A171" s="25"/>
      <c r="B171" s="85"/>
      <c r="C171" s="34"/>
      <c r="D171" s="38"/>
      <c r="E171" s="39"/>
      <c r="F171" s="39"/>
      <c r="G171" s="38"/>
      <c r="H171" s="38"/>
      <c r="I171" s="35" t="str">
        <f>IF(OR(Data!G171,Data!H171,ISERR(Data!J171)),"",Data!J171)</f>
        <v/>
      </c>
      <c r="J171" s="84" t="str">
        <f>IF(Data!G171,"",IF(Data!E171,"Age error",IF(Data!F171,"Sex error",IF(OR(Data!H171,Data!M171),"Ht or wt error",Data!L171))))</f>
        <v/>
      </c>
      <c r="K171" s="21"/>
    </row>
    <row r="172" spans="1:11" s="18" customFormat="1" x14ac:dyDescent="0.15">
      <c r="A172" s="25"/>
      <c r="B172" s="85"/>
      <c r="C172" s="34"/>
      <c r="D172" s="38"/>
      <c r="E172" s="39"/>
      <c r="F172" s="39"/>
      <c r="G172" s="38"/>
      <c r="H172" s="38"/>
      <c r="I172" s="35" t="str">
        <f>IF(OR(Data!G172,Data!H172,ISERR(Data!J172)),"",Data!J172)</f>
        <v/>
      </c>
      <c r="J172" s="84" t="str">
        <f>IF(Data!G172,"",IF(Data!E172,"Age error",IF(Data!F172,"Sex error",IF(OR(Data!H172,Data!M172),"Ht or wt error",Data!L172))))</f>
        <v/>
      </c>
      <c r="K172" s="21"/>
    </row>
    <row r="173" spans="1:11" s="18" customFormat="1" x14ac:dyDescent="0.15">
      <c r="A173" s="25"/>
      <c r="B173" s="85"/>
      <c r="C173" s="34"/>
      <c r="D173" s="38"/>
      <c r="E173" s="39"/>
      <c r="F173" s="39"/>
      <c r="G173" s="38"/>
      <c r="H173" s="38"/>
      <c r="I173" s="35" t="str">
        <f>IF(OR(Data!G173,Data!H173,ISERR(Data!J173)),"",Data!J173)</f>
        <v/>
      </c>
      <c r="J173" s="84" t="str">
        <f>IF(Data!G173,"",IF(Data!E173,"Age error",IF(Data!F173,"Sex error",IF(OR(Data!H173,Data!M173),"Ht or wt error",Data!L173))))</f>
        <v/>
      </c>
      <c r="K173" s="21"/>
    </row>
    <row r="174" spans="1:11" s="18" customFormat="1" x14ac:dyDescent="0.15">
      <c r="A174" s="25"/>
      <c r="B174" s="85"/>
      <c r="C174" s="34"/>
      <c r="D174" s="38"/>
      <c r="E174" s="39"/>
      <c r="F174" s="39"/>
      <c r="G174" s="38"/>
      <c r="H174" s="38"/>
      <c r="I174" s="35" t="str">
        <f>IF(OR(Data!G174,Data!H174,ISERR(Data!J174)),"",Data!J174)</f>
        <v/>
      </c>
      <c r="J174" s="84" t="str">
        <f>IF(Data!G174,"",IF(Data!E174,"Age error",IF(Data!F174,"Sex error",IF(OR(Data!H174,Data!M174),"Ht or wt error",Data!L174))))</f>
        <v/>
      </c>
      <c r="K174" s="21"/>
    </row>
    <row r="175" spans="1:11" s="18" customFormat="1" x14ac:dyDescent="0.15">
      <c r="A175" s="25"/>
      <c r="B175" s="85"/>
      <c r="C175" s="34"/>
      <c r="D175" s="38"/>
      <c r="E175" s="39"/>
      <c r="F175" s="39"/>
      <c r="G175" s="38"/>
      <c r="H175" s="38"/>
      <c r="I175" s="35" t="str">
        <f>IF(OR(Data!G175,Data!H175,ISERR(Data!J175)),"",Data!J175)</f>
        <v/>
      </c>
      <c r="J175" s="84" t="str">
        <f>IF(Data!G175,"",IF(Data!E175,"Age error",IF(Data!F175,"Sex error",IF(OR(Data!H175,Data!M175),"Ht or wt error",Data!L175))))</f>
        <v/>
      </c>
      <c r="K175" s="21"/>
    </row>
    <row r="176" spans="1:11" s="18" customFormat="1" x14ac:dyDescent="0.15">
      <c r="A176" s="25"/>
      <c r="B176" s="85"/>
      <c r="C176" s="34"/>
      <c r="D176" s="38"/>
      <c r="E176" s="39"/>
      <c r="F176" s="39"/>
      <c r="G176" s="38"/>
      <c r="H176" s="38"/>
      <c r="I176" s="35" t="str">
        <f>IF(OR(Data!G176,Data!H176,ISERR(Data!J176)),"",Data!J176)</f>
        <v/>
      </c>
      <c r="J176" s="84" t="str">
        <f>IF(Data!G176,"",IF(Data!E176,"Age error",IF(Data!F176,"Sex error",IF(OR(Data!H176,Data!M176),"Ht or wt error",Data!L176))))</f>
        <v/>
      </c>
      <c r="K176" s="21"/>
    </row>
    <row r="177" spans="1:11" s="18" customFormat="1" x14ac:dyDescent="0.15">
      <c r="A177" s="25"/>
      <c r="B177" s="85"/>
      <c r="C177" s="34"/>
      <c r="D177" s="38"/>
      <c r="E177" s="39"/>
      <c r="F177" s="39"/>
      <c r="G177" s="38"/>
      <c r="H177" s="38"/>
      <c r="I177" s="35" t="str">
        <f>IF(OR(Data!G177,Data!H177,ISERR(Data!J177)),"",Data!J177)</f>
        <v/>
      </c>
      <c r="J177" s="84" t="str">
        <f>IF(Data!G177,"",IF(Data!E177,"Age error",IF(Data!F177,"Sex error",IF(OR(Data!H177,Data!M177),"Ht or wt error",Data!L177))))</f>
        <v/>
      </c>
      <c r="K177" s="21"/>
    </row>
    <row r="178" spans="1:11" s="18" customFormat="1" x14ac:dyDescent="0.15">
      <c r="A178" s="25"/>
      <c r="B178" s="85"/>
      <c r="C178" s="34"/>
      <c r="D178" s="38"/>
      <c r="E178" s="39"/>
      <c r="F178" s="39"/>
      <c r="G178" s="38"/>
      <c r="H178" s="38"/>
      <c r="I178" s="35" t="str">
        <f>IF(OR(Data!G178,Data!H178,ISERR(Data!J178)),"",Data!J178)</f>
        <v/>
      </c>
      <c r="J178" s="84" t="str">
        <f>IF(Data!G178,"",IF(Data!E178,"Age error",IF(Data!F178,"Sex error",IF(OR(Data!H178,Data!M178),"Ht or wt error",Data!L178))))</f>
        <v/>
      </c>
      <c r="K178" s="21"/>
    </row>
    <row r="179" spans="1:11" s="18" customFormat="1" x14ac:dyDescent="0.15">
      <c r="A179" s="25"/>
      <c r="B179" s="85"/>
      <c r="C179" s="34"/>
      <c r="D179" s="38"/>
      <c r="E179" s="39"/>
      <c r="F179" s="39"/>
      <c r="G179" s="38"/>
      <c r="H179" s="38"/>
      <c r="I179" s="35" t="str">
        <f>IF(OR(Data!G179,Data!H179,ISERR(Data!J179)),"",Data!J179)</f>
        <v/>
      </c>
      <c r="J179" s="84" t="str">
        <f>IF(Data!G179,"",IF(Data!E179,"Age error",IF(Data!F179,"Sex error",IF(OR(Data!H179,Data!M179),"Ht or wt error",Data!L179))))</f>
        <v/>
      </c>
      <c r="K179" s="21"/>
    </row>
    <row r="180" spans="1:11" s="18" customFormat="1" x14ac:dyDescent="0.15">
      <c r="A180" s="25"/>
      <c r="B180" s="85"/>
      <c r="C180" s="34"/>
      <c r="D180" s="38"/>
      <c r="E180" s="39"/>
      <c r="F180" s="39"/>
      <c r="G180" s="38"/>
      <c r="H180" s="38"/>
      <c r="I180" s="35" t="str">
        <f>IF(OR(Data!G180,Data!H180,ISERR(Data!J180)),"",Data!J180)</f>
        <v/>
      </c>
      <c r="J180" s="84" t="str">
        <f>IF(Data!G180,"",IF(Data!E180,"Age error",IF(Data!F180,"Sex error",IF(OR(Data!H180,Data!M180),"Ht or wt error",Data!L180))))</f>
        <v/>
      </c>
      <c r="K180" s="21"/>
    </row>
    <row r="181" spans="1:11" s="18" customFormat="1" x14ac:dyDescent="0.15">
      <c r="A181" s="25"/>
      <c r="B181" s="85"/>
      <c r="C181" s="34"/>
      <c r="D181" s="38"/>
      <c r="E181" s="39"/>
      <c r="F181" s="39"/>
      <c r="G181" s="38"/>
      <c r="H181" s="38"/>
      <c r="I181" s="35" t="str">
        <f>IF(OR(Data!G181,Data!H181,ISERR(Data!J181)),"",Data!J181)</f>
        <v/>
      </c>
      <c r="J181" s="84" t="str">
        <f>IF(Data!G181,"",IF(Data!E181,"Age error",IF(Data!F181,"Sex error",IF(OR(Data!H181,Data!M181),"Ht or wt error",Data!L181))))</f>
        <v/>
      </c>
      <c r="K181" s="21"/>
    </row>
    <row r="182" spans="1:11" s="18" customFormat="1" x14ac:dyDescent="0.15">
      <c r="A182" s="25"/>
      <c r="B182" s="85"/>
      <c r="C182" s="34"/>
      <c r="D182" s="38"/>
      <c r="E182" s="39"/>
      <c r="F182" s="39"/>
      <c r="G182" s="38"/>
      <c r="H182" s="38"/>
      <c r="I182" s="35" t="str">
        <f>IF(OR(Data!G182,Data!H182,ISERR(Data!J182)),"",Data!J182)</f>
        <v/>
      </c>
      <c r="J182" s="84" t="str">
        <f>IF(Data!G182,"",IF(Data!E182,"Age error",IF(Data!F182,"Sex error",IF(OR(Data!H182,Data!M182),"Ht or wt error",Data!L182))))</f>
        <v/>
      </c>
      <c r="K182" s="21"/>
    </row>
    <row r="183" spans="1:11" s="18" customFormat="1" x14ac:dyDescent="0.15">
      <c r="A183" s="25"/>
      <c r="B183" s="85"/>
      <c r="C183" s="34"/>
      <c r="D183" s="38"/>
      <c r="E183" s="39"/>
      <c r="F183" s="39"/>
      <c r="G183" s="38"/>
      <c r="H183" s="38"/>
      <c r="I183" s="35" t="str">
        <f>IF(OR(Data!G183,Data!H183,ISERR(Data!J183)),"",Data!J183)</f>
        <v/>
      </c>
      <c r="J183" s="84" t="str">
        <f>IF(Data!G183,"",IF(Data!E183,"Age error",IF(Data!F183,"Sex error",IF(OR(Data!H183,Data!M183),"Ht or wt error",Data!L183))))</f>
        <v/>
      </c>
      <c r="K183" s="21"/>
    </row>
    <row r="184" spans="1:11" s="18" customFormat="1" x14ac:dyDescent="0.15">
      <c r="A184" s="25"/>
      <c r="B184" s="85"/>
      <c r="C184" s="34"/>
      <c r="D184" s="38"/>
      <c r="E184" s="39"/>
      <c r="F184" s="39"/>
      <c r="G184" s="38"/>
      <c r="H184" s="38"/>
      <c r="I184" s="35" t="str">
        <f>IF(OR(Data!G184,Data!H184,ISERR(Data!J184)),"",Data!J184)</f>
        <v/>
      </c>
      <c r="J184" s="84" t="str">
        <f>IF(Data!G184,"",IF(Data!E184,"Age error",IF(Data!F184,"Sex error",IF(OR(Data!H184,Data!M184),"Ht or wt error",Data!L184))))</f>
        <v/>
      </c>
      <c r="K184" s="21"/>
    </row>
    <row r="185" spans="1:11" s="18" customFormat="1" x14ac:dyDescent="0.15">
      <c r="A185" s="25"/>
      <c r="B185" s="85"/>
      <c r="C185" s="34"/>
      <c r="D185" s="38"/>
      <c r="E185" s="39"/>
      <c r="F185" s="39"/>
      <c r="G185" s="38"/>
      <c r="H185" s="38"/>
      <c r="I185" s="35" t="str">
        <f>IF(OR(Data!G185,Data!H185,ISERR(Data!J185)),"",Data!J185)</f>
        <v/>
      </c>
      <c r="J185" s="84" t="str">
        <f>IF(Data!G185,"",IF(Data!E185,"Age error",IF(Data!F185,"Sex error",IF(OR(Data!H185,Data!M185),"Ht or wt error",Data!L185))))</f>
        <v/>
      </c>
      <c r="K185" s="21"/>
    </row>
    <row r="186" spans="1:11" s="18" customFormat="1" x14ac:dyDescent="0.15">
      <c r="A186" s="25"/>
      <c r="B186" s="85"/>
      <c r="C186" s="34"/>
      <c r="D186" s="38"/>
      <c r="E186" s="39"/>
      <c r="F186" s="39"/>
      <c r="G186" s="38"/>
      <c r="H186" s="38"/>
      <c r="I186" s="35" t="str">
        <f>IF(OR(Data!G186,Data!H186,ISERR(Data!J186)),"",Data!J186)</f>
        <v/>
      </c>
      <c r="J186" s="84" t="str">
        <f>IF(Data!G186,"",IF(Data!E186,"Age error",IF(Data!F186,"Sex error",IF(OR(Data!H186,Data!M186),"Ht or wt error",Data!L186))))</f>
        <v/>
      </c>
      <c r="K186" s="21"/>
    </row>
    <row r="187" spans="1:11" s="18" customFormat="1" x14ac:dyDescent="0.15">
      <c r="A187" s="25"/>
      <c r="B187" s="85"/>
      <c r="C187" s="34"/>
      <c r="D187" s="38"/>
      <c r="E187" s="39"/>
      <c r="F187" s="39"/>
      <c r="G187" s="38"/>
      <c r="H187" s="38"/>
      <c r="I187" s="35" t="str">
        <f>IF(OR(Data!G187,Data!H187,ISERR(Data!J187)),"",Data!J187)</f>
        <v/>
      </c>
      <c r="J187" s="84" t="str">
        <f>IF(Data!G187,"",IF(Data!E187,"Age error",IF(Data!F187,"Sex error",IF(OR(Data!H187,Data!M187),"Ht or wt error",Data!L187))))</f>
        <v/>
      </c>
      <c r="K187" s="21"/>
    </row>
    <row r="188" spans="1:11" s="18" customFormat="1" x14ac:dyDescent="0.15">
      <c r="A188" s="25"/>
      <c r="B188" s="85"/>
      <c r="C188" s="34"/>
      <c r="D188" s="38"/>
      <c r="E188" s="39"/>
      <c r="F188" s="39"/>
      <c r="G188" s="38"/>
      <c r="H188" s="38"/>
      <c r="I188" s="35" t="str">
        <f>IF(OR(Data!G188,Data!H188,ISERR(Data!J188)),"",Data!J188)</f>
        <v/>
      </c>
      <c r="J188" s="84" t="str">
        <f>IF(Data!G188,"",IF(Data!E188,"Age error",IF(Data!F188,"Sex error",IF(OR(Data!H188,Data!M188),"Ht or wt error",Data!L188))))</f>
        <v/>
      </c>
      <c r="K188" s="21"/>
    </row>
    <row r="189" spans="1:11" s="18" customFormat="1" x14ac:dyDescent="0.15">
      <c r="A189" s="25"/>
      <c r="B189" s="85"/>
      <c r="C189" s="34"/>
      <c r="D189" s="38"/>
      <c r="E189" s="39"/>
      <c r="F189" s="39"/>
      <c r="G189" s="38"/>
      <c r="H189" s="38"/>
      <c r="I189" s="35" t="str">
        <f>IF(OR(Data!G189,Data!H189,ISERR(Data!J189)),"",Data!J189)</f>
        <v/>
      </c>
      <c r="J189" s="84" t="str">
        <f>IF(Data!G189,"",IF(Data!E189,"Age error",IF(Data!F189,"Sex error",IF(OR(Data!H189,Data!M189),"Ht or wt error",Data!L189))))</f>
        <v/>
      </c>
      <c r="K189" s="21"/>
    </row>
    <row r="190" spans="1:11" s="18" customFormat="1" x14ac:dyDescent="0.15">
      <c r="A190" s="25"/>
      <c r="B190" s="85"/>
      <c r="C190" s="34"/>
      <c r="D190" s="38"/>
      <c r="E190" s="39"/>
      <c r="F190" s="39"/>
      <c r="G190" s="38"/>
      <c r="H190" s="38"/>
      <c r="I190" s="35" t="str">
        <f>IF(OR(Data!G190,Data!H190,ISERR(Data!J190)),"",Data!J190)</f>
        <v/>
      </c>
      <c r="J190" s="84" t="str">
        <f>IF(Data!G190,"",IF(Data!E190,"Age error",IF(Data!F190,"Sex error",IF(OR(Data!H190,Data!M190),"Ht or wt error",Data!L190))))</f>
        <v/>
      </c>
      <c r="K190" s="21"/>
    </row>
    <row r="191" spans="1:11" s="18" customFormat="1" x14ac:dyDescent="0.15">
      <c r="A191" s="25"/>
      <c r="B191" s="85"/>
      <c r="C191" s="34"/>
      <c r="D191" s="38"/>
      <c r="E191" s="39"/>
      <c r="F191" s="39"/>
      <c r="G191" s="38"/>
      <c r="H191" s="38"/>
      <c r="I191" s="35" t="str">
        <f>IF(OR(Data!G191,Data!H191,ISERR(Data!J191)),"",Data!J191)</f>
        <v/>
      </c>
      <c r="J191" s="84" t="str">
        <f>IF(Data!G191,"",IF(Data!E191,"Age error",IF(Data!F191,"Sex error",IF(OR(Data!H191,Data!M191),"Ht or wt error",Data!L191))))</f>
        <v/>
      </c>
      <c r="K191" s="21"/>
    </row>
    <row r="192" spans="1:11" s="18" customFormat="1" x14ac:dyDescent="0.15">
      <c r="A192" s="25"/>
      <c r="B192" s="85"/>
      <c r="C192" s="34"/>
      <c r="D192" s="38"/>
      <c r="E192" s="39"/>
      <c r="F192" s="39"/>
      <c r="G192" s="38"/>
      <c r="H192" s="38"/>
      <c r="I192" s="35" t="str">
        <f>IF(OR(Data!G192,Data!H192,ISERR(Data!J192)),"",Data!J192)</f>
        <v/>
      </c>
      <c r="J192" s="84" t="str">
        <f>IF(Data!G192,"",IF(Data!E192,"Age error",IF(Data!F192,"Sex error",IF(OR(Data!H192,Data!M192),"Ht or wt error",Data!L192))))</f>
        <v/>
      </c>
      <c r="K192" s="21"/>
    </row>
    <row r="193" spans="1:11" s="18" customFormat="1" x14ac:dyDescent="0.15">
      <c r="A193" s="25"/>
      <c r="B193" s="85"/>
      <c r="C193" s="34"/>
      <c r="D193" s="38"/>
      <c r="E193" s="39"/>
      <c r="F193" s="39"/>
      <c r="G193" s="38"/>
      <c r="H193" s="38"/>
      <c r="I193" s="35" t="str">
        <f>IF(OR(Data!G193,Data!H193,ISERR(Data!J193)),"",Data!J193)</f>
        <v/>
      </c>
      <c r="J193" s="84" t="str">
        <f>IF(Data!G193,"",IF(Data!E193,"Age error",IF(Data!F193,"Sex error",IF(OR(Data!H193,Data!M193),"Ht or wt error",Data!L193))))</f>
        <v/>
      </c>
      <c r="K193" s="21"/>
    </row>
    <row r="194" spans="1:11" s="18" customFormat="1" x14ac:dyDescent="0.15">
      <c r="A194" s="25"/>
      <c r="B194" s="85"/>
      <c r="C194" s="34"/>
      <c r="D194" s="38"/>
      <c r="E194" s="39"/>
      <c r="F194" s="39"/>
      <c r="G194" s="38"/>
      <c r="H194" s="38"/>
      <c r="I194" s="35" t="str">
        <f>IF(OR(Data!G194,Data!H194,ISERR(Data!J194)),"",Data!J194)</f>
        <v/>
      </c>
      <c r="J194" s="84" t="str">
        <f>IF(Data!G194,"",IF(Data!E194,"Age error",IF(Data!F194,"Sex error",IF(OR(Data!H194,Data!M194),"Ht or wt error",Data!L194))))</f>
        <v/>
      </c>
      <c r="K194" s="21"/>
    </row>
    <row r="195" spans="1:11" s="18" customFormat="1" x14ac:dyDescent="0.15">
      <c r="A195" s="25"/>
      <c r="B195" s="85"/>
      <c r="C195" s="34"/>
      <c r="D195" s="38"/>
      <c r="E195" s="39"/>
      <c r="F195" s="39"/>
      <c r="G195" s="38"/>
      <c r="H195" s="38"/>
      <c r="I195" s="35" t="str">
        <f>IF(OR(Data!G195,Data!H195,ISERR(Data!J195)),"",Data!J195)</f>
        <v/>
      </c>
      <c r="J195" s="84" t="str">
        <f>IF(Data!G195,"",IF(Data!E195,"Age error",IF(Data!F195,"Sex error",IF(OR(Data!H195,Data!M195),"Ht or wt error",Data!L195))))</f>
        <v/>
      </c>
      <c r="K195" s="21"/>
    </row>
    <row r="196" spans="1:11" s="18" customFormat="1" x14ac:dyDescent="0.15">
      <c r="A196" s="25"/>
      <c r="B196" s="85"/>
      <c r="C196" s="34"/>
      <c r="D196" s="38"/>
      <c r="E196" s="39"/>
      <c r="F196" s="39"/>
      <c r="G196" s="38"/>
      <c r="H196" s="38"/>
      <c r="I196" s="35" t="str">
        <f>IF(OR(Data!G196,Data!H196,ISERR(Data!J196)),"",Data!J196)</f>
        <v/>
      </c>
      <c r="J196" s="84" t="str">
        <f>IF(Data!G196,"",IF(Data!E196,"Age error",IF(Data!F196,"Sex error",IF(OR(Data!H196,Data!M196),"Ht or wt error",Data!L196))))</f>
        <v/>
      </c>
      <c r="K196" s="21"/>
    </row>
    <row r="197" spans="1:11" s="18" customFormat="1" x14ac:dyDescent="0.15">
      <c r="A197" s="25"/>
      <c r="B197" s="85"/>
      <c r="C197" s="34"/>
      <c r="D197" s="38"/>
      <c r="E197" s="39"/>
      <c r="F197" s="39"/>
      <c r="G197" s="38"/>
      <c r="H197" s="38"/>
      <c r="I197" s="35" t="str">
        <f>IF(OR(Data!G197,Data!H197,ISERR(Data!J197)),"",Data!J197)</f>
        <v/>
      </c>
      <c r="J197" s="84" t="str">
        <f>IF(Data!G197,"",IF(Data!E197,"Age error",IF(Data!F197,"Sex error",IF(OR(Data!H197,Data!M197),"Ht or wt error",Data!L197))))</f>
        <v/>
      </c>
      <c r="K197" s="21"/>
    </row>
    <row r="198" spans="1:11" s="18" customFormat="1" x14ac:dyDescent="0.15">
      <c r="A198" s="25"/>
      <c r="B198" s="85"/>
      <c r="C198" s="34"/>
      <c r="D198" s="38"/>
      <c r="E198" s="39"/>
      <c r="F198" s="39"/>
      <c r="G198" s="38"/>
      <c r="H198" s="38"/>
      <c r="I198" s="35" t="str">
        <f>IF(OR(Data!G198,Data!H198,ISERR(Data!J198)),"",Data!J198)</f>
        <v/>
      </c>
      <c r="J198" s="84" t="str">
        <f>IF(Data!G198,"",IF(Data!E198,"Age error",IF(Data!F198,"Sex error",IF(OR(Data!H198,Data!M198),"Ht or wt error",Data!L198))))</f>
        <v/>
      </c>
      <c r="K198" s="21"/>
    </row>
    <row r="199" spans="1:11" s="18" customFormat="1" x14ac:dyDescent="0.15">
      <c r="A199" s="25"/>
      <c r="B199" s="85"/>
      <c r="C199" s="34"/>
      <c r="D199" s="38"/>
      <c r="E199" s="39"/>
      <c r="F199" s="39"/>
      <c r="G199" s="38"/>
      <c r="H199" s="38"/>
      <c r="I199" s="35" t="str">
        <f>IF(OR(Data!G199,Data!H199,ISERR(Data!J199)),"",Data!J199)</f>
        <v/>
      </c>
      <c r="J199" s="84" t="str">
        <f>IF(Data!G199,"",IF(Data!E199,"Age error",IF(Data!F199,"Sex error",IF(OR(Data!H199,Data!M199),"Ht or wt error",Data!L199))))</f>
        <v/>
      </c>
      <c r="K199" s="21"/>
    </row>
    <row r="200" spans="1:11" s="18" customFormat="1" x14ac:dyDescent="0.15">
      <c r="A200" s="25"/>
      <c r="B200" s="85"/>
      <c r="C200" s="34"/>
      <c r="D200" s="38"/>
      <c r="E200" s="39"/>
      <c r="F200" s="39"/>
      <c r="G200" s="38"/>
      <c r="H200" s="38"/>
      <c r="I200" s="35" t="str">
        <f>IF(OR(Data!G200,Data!H200,ISERR(Data!J200)),"",Data!J200)</f>
        <v/>
      </c>
      <c r="J200" s="84" t="str">
        <f>IF(Data!G200,"",IF(Data!E200,"Age error",IF(Data!F200,"Sex error",IF(OR(Data!H200,Data!M200),"Ht or wt error",Data!L200))))</f>
        <v/>
      </c>
      <c r="K200" s="21"/>
    </row>
    <row r="201" spans="1:11" s="18" customFormat="1" x14ac:dyDescent="0.15">
      <c r="A201" s="25"/>
      <c r="B201" s="85"/>
      <c r="C201" s="34"/>
      <c r="D201" s="38"/>
      <c r="E201" s="39"/>
      <c r="F201" s="39"/>
      <c r="G201" s="38"/>
      <c r="H201" s="38"/>
      <c r="I201" s="35" t="str">
        <f>IF(OR(Data!G201,Data!H201,ISERR(Data!J201)),"",Data!J201)</f>
        <v/>
      </c>
      <c r="J201" s="84" t="str">
        <f>IF(Data!G201,"",IF(Data!E201,"Age error",IF(Data!F201,"Sex error",IF(OR(Data!H201,Data!M201),"Ht or wt error",Data!L201))))</f>
        <v/>
      </c>
      <c r="K201" s="21"/>
    </row>
    <row r="202" spans="1:11" s="18" customFormat="1" x14ac:dyDescent="0.15">
      <c r="A202" s="25"/>
      <c r="B202" s="85"/>
      <c r="C202" s="34"/>
      <c r="D202" s="38"/>
      <c r="E202" s="39"/>
      <c r="F202" s="39"/>
      <c r="G202" s="38"/>
      <c r="H202" s="38"/>
      <c r="I202" s="35" t="str">
        <f>IF(OR(Data!G202,Data!H202,ISERR(Data!J202)),"",Data!J202)</f>
        <v/>
      </c>
      <c r="J202" s="84" t="str">
        <f>IF(Data!G202,"",IF(Data!E202,"Age error",IF(Data!F202,"Sex error",IF(OR(Data!H202,Data!M202),"Ht or wt error",Data!L202))))</f>
        <v/>
      </c>
      <c r="K202" s="21"/>
    </row>
    <row r="203" spans="1:11" s="18" customFormat="1" x14ac:dyDescent="0.15">
      <c r="A203" s="25"/>
      <c r="B203" s="85"/>
      <c r="C203" s="34"/>
      <c r="D203" s="38"/>
      <c r="E203" s="39"/>
      <c r="F203" s="39"/>
      <c r="G203" s="38"/>
      <c r="H203" s="38"/>
      <c r="I203" s="35" t="str">
        <f>IF(OR(Data!G203,Data!H203,ISERR(Data!J203)),"",Data!J203)</f>
        <v/>
      </c>
      <c r="J203" s="84" t="str">
        <f>IF(Data!G203,"",IF(Data!E203,"Age error",IF(Data!F203,"Sex error",IF(OR(Data!H203,Data!M203),"Ht or wt error",Data!L203))))</f>
        <v/>
      </c>
      <c r="K203" s="21"/>
    </row>
    <row r="204" spans="1:11" s="18" customFormat="1" x14ac:dyDescent="0.15">
      <c r="A204" s="25"/>
      <c r="B204" s="85"/>
      <c r="C204" s="34"/>
      <c r="D204" s="38"/>
      <c r="E204" s="39"/>
      <c r="F204" s="39"/>
      <c r="G204" s="38"/>
      <c r="H204" s="38"/>
      <c r="I204" s="35" t="str">
        <f>IF(OR(Data!G204,Data!H204,ISERR(Data!J204)),"",Data!J204)</f>
        <v/>
      </c>
      <c r="J204" s="84" t="str">
        <f>IF(Data!G204,"",IF(Data!E204,"Age error",IF(Data!F204,"Sex error",IF(OR(Data!H204,Data!M204),"Ht or wt error",Data!L204))))</f>
        <v/>
      </c>
      <c r="K204" s="21"/>
    </row>
    <row r="205" spans="1:11" s="18" customFormat="1" x14ac:dyDescent="0.15">
      <c r="A205" s="25"/>
      <c r="B205" s="85"/>
      <c r="C205" s="34"/>
      <c r="D205" s="38"/>
      <c r="E205" s="39"/>
      <c r="F205" s="39"/>
      <c r="G205" s="38"/>
      <c r="H205" s="38"/>
      <c r="I205" s="35" t="str">
        <f>IF(OR(Data!G205,Data!H205,ISERR(Data!J205)),"",Data!J205)</f>
        <v/>
      </c>
      <c r="J205" s="84" t="str">
        <f>IF(Data!G205,"",IF(Data!E205,"Age error",IF(Data!F205,"Sex error",IF(OR(Data!H205,Data!M205),"Ht or wt error",Data!L205))))</f>
        <v/>
      </c>
      <c r="K205" s="21"/>
    </row>
    <row r="206" spans="1:11" s="18" customFormat="1" x14ac:dyDescent="0.15">
      <c r="A206" s="25"/>
      <c r="B206" s="85"/>
      <c r="C206" s="34"/>
      <c r="D206" s="38"/>
      <c r="E206" s="39"/>
      <c r="F206" s="39"/>
      <c r="G206" s="38"/>
      <c r="H206" s="38"/>
      <c r="I206" s="35" t="str">
        <f>IF(OR(Data!G206,Data!H206,ISERR(Data!J206)),"",Data!J206)</f>
        <v/>
      </c>
      <c r="J206" s="84" t="str">
        <f>IF(Data!G206,"",IF(Data!E206,"Age error",IF(Data!F206,"Sex error",IF(OR(Data!H206,Data!M206),"Ht or wt error",Data!L206))))</f>
        <v/>
      </c>
      <c r="K206" s="21"/>
    </row>
    <row r="207" spans="1:11" s="18" customFormat="1" x14ac:dyDescent="0.15">
      <c r="A207" s="25"/>
      <c r="B207" s="85"/>
      <c r="C207" s="34"/>
      <c r="D207" s="38"/>
      <c r="E207" s="39"/>
      <c r="F207" s="39"/>
      <c r="G207" s="38"/>
      <c r="H207" s="38"/>
      <c r="I207" s="35" t="str">
        <f>IF(OR(Data!G207,Data!H207,ISERR(Data!J207)),"",Data!J207)</f>
        <v/>
      </c>
      <c r="J207" s="84" t="str">
        <f>IF(Data!G207,"",IF(Data!E207,"Age error",IF(Data!F207,"Sex error",IF(OR(Data!H207,Data!M207),"Ht or wt error",Data!L207))))</f>
        <v/>
      </c>
      <c r="K207" s="21"/>
    </row>
    <row r="208" spans="1:11" s="18" customFormat="1" x14ac:dyDescent="0.15">
      <c r="A208" s="25"/>
      <c r="B208" s="85"/>
      <c r="C208" s="34"/>
      <c r="D208" s="38"/>
      <c r="E208" s="39"/>
      <c r="F208" s="39"/>
      <c r="G208" s="38"/>
      <c r="H208" s="38"/>
      <c r="I208" s="35" t="str">
        <f>IF(OR(Data!G208,Data!H208,ISERR(Data!J208)),"",Data!J208)</f>
        <v/>
      </c>
      <c r="J208" s="84" t="str">
        <f>IF(Data!G208,"",IF(Data!E208,"Age error",IF(Data!F208,"Sex error",IF(OR(Data!H208,Data!M208),"Ht or wt error",Data!L208))))</f>
        <v/>
      </c>
      <c r="K208" s="21"/>
    </row>
    <row r="209" spans="1:11" s="18" customFormat="1" x14ac:dyDescent="0.15">
      <c r="A209" s="25"/>
      <c r="B209" s="85"/>
      <c r="C209" s="34"/>
      <c r="D209" s="38"/>
      <c r="E209" s="39"/>
      <c r="F209" s="39"/>
      <c r="G209" s="38"/>
      <c r="H209" s="38"/>
      <c r="I209" s="35" t="str">
        <f>IF(OR(Data!G209,Data!H209,ISERR(Data!J209)),"",Data!J209)</f>
        <v/>
      </c>
      <c r="J209" s="84" t="str">
        <f>IF(Data!G209,"",IF(Data!E209,"Age error",IF(Data!F209,"Sex error",IF(OR(Data!H209,Data!M209),"Ht or wt error",Data!L209))))</f>
        <v/>
      </c>
      <c r="K209" s="21"/>
    </row>
    <row r="210" spans="1:11" s="18" customFormat="1" x14ac:dyDescent="0.15">
      <c r="A210" s="25"/>
      <c r="B210" s="85"/>
      <c r="C210" s="34"/>
      <c r="D210" s="38"/>
      <c r="E210" s="39"/>
      <c r="F210" s="39"/>
      <c r="G210" s="38"/>
      <c r="H210" s="38"/>
      <c r="I210" s="35" t="str">
        <f>IF(OR(Data!G210,Data!H210,ISERR(Data!J210)),"",Data!J210)</f>
        <v/>
      </c>
      <c r="J210" s="84" t="str">
        <f>IF(Data!G210,"",IF(Data!E210,"Age error",IF(Data!F210,"Sex error",IF(OR(Data!H210,Data!M210),"Ht or wt error",Data!L210))))</f>
        <v/>
      </c>
      <c r="K210" s="21"/>
    </row>
    <row r="211" spans="1:11" s="18" customFormat="1" x14ac:dyDescent="0.15">
      <c r="A211" s="25"/>
      <c r="B211" s="85"/>
      <c r="C211" s="34"/>
      <c r="D211" s="38"/>
      <c r="E211" s="39"/>
      <c r="F211" s="39"/>
      <c r="G211" s="38"/>
      <c r="H211" s="38"/>
      <c r="I211" s="35" t="str">
        <f>IF(OR(Data!G211,Data!H211,ISERR(Data!J211)),"",Data!J211)</f>
        <v/>
      </c>
      <c r="J211" s="84" t="str">
        <f>IF(Data!G211,"",IF(Data!E211,"Age error",IF(Data!F211,"Sex error",IF(OR(Data!H211,Data!M211),"Ht or wt error",Data!L211))))</f>
        <v/>
      </c>
      <c r="K211" s="21"/>
    </row>
    <row r="212" spans="1:11" s="18" customFormat="1" x14ac:dyDescent="0.15">
      <c r="A212" s="25"/>
      <c r="B212" s="85"/>
      <c r="C212" s="34"/>
      <c r="D212" s="38"/>
      <c r="E212" s="39"/>
      <c r="F212" s="39"/>
      <c r="G212" s="38"/>
      <c r="H212" s="38"/>
      <c r="I212" s="35" t="str">
        <f>IF(OR(Data!G212,Data!H212,ISERR(Data!J212)),"",Data!J212)</f>
        <v/>
      </c>
      <c r="J212" s="84" t="str">
        <f>IF(Data!G212,"",IF(Data!E212,"Age error",IF(Data!F212,"Sex error",IF(OR(Data!H212,Data!M212),"Ht or wt error",Data!L212))))</f>
        <v/>
      </c>
      <c r="K212" s="21"/>
    </row>
    <row r="213" spans="1:11" s="18" customFormat="1" x14ac:dyDescent="0.15">
      <c r="A213" s="25"/>
      <c r="B213" s="85"/>
      <c r="C213" s="34"/>
      <c r="D213" s="38"/>
      <c r="E213" s="39"/>
      <c r="F213" s="39"/>
      <c r="G213" s="38"/>
      <c r="H213" s="38"/>
      <c r="I213" s="35" t="str">
        <f>IF(OR(Data!G213,Data!H213,ISERR(Data!J213)),"",Data!J213)</f>
        <v/>
      </c>
      <c r="J213" s="84" t="str">
        <f>IF(Data!G213,"",IF(Data!E213,"Age error",IF(Data!F213,"Sex error",IF(OR(Data!H213,Data!M213),"Ht or wt error",Data!L213))))</f>
        <v/>
      </c>
      <c r="K213" s="21"/>
    </row>
    <row r="214" spans="1:11" s="18" customFormat="1" x14ac:dyDescent="0.15">
      <c r="A214" s="25"/>
      <c r="B214" s="85"/>
      <c r="C214" s="34"/>
      <c r="D214" s="38"/>
      <c r="E214" s="39"/>
      <c r="F214" s="39"/>
      <c r="G214" s="38"/>
      <c r="H214" s="38"/>
      <c r="I214" s="35" t="str">
        <f>IF(OR(Data!G214,Data!H214,ISERR(Data!J214)),"",Data!J214)</f>
        <v/>
      </c>
      <c r="J214" s="84" t="str">
        <f>IF(Data!G214,"",IF(Data!E214,"Age error",IF(Data!F214,"Sex error",IF(OR(Data!H214,Data!M214),"Ht or wt error",Data!L214))))</f>
        <v/>
      </c>
      <c r="K214" s="21"/>
    </row>
    <row r="215" spans="1:11" s="18" customFormat="1" x14ac:dyDescent="0.15">
      <c r="A215" s="25"/>
      <c r="B215" s="85"/>
      <c r="C215" s="34"/>
      <c r="D215" s="38"/>
      <c r="E215" s="39"/>
      <c r="F215" s="39"/>
      <c r="G215" s="38"/>
      <c r="H215" s="38"/>
      <c r="I215" s="35" t="str">
        <f>IF(OR(Data!G215,Data!H215,ISERR(Data!J215)),"",Data!J215)</f>
        <v/>
      </c>
      <c r="J215" s="84" t="str">
        <f>IF(Data!G215,"",IF(Data!E215,"Age error",IF(Data!F215,"Sex error",IF(OR(Data!H215,Data!M215),"Ht or wt error",Data!L215))))</f>
        <v/>
      </c>
      <c r="K215" s="21"/>
    </row>
    <row r="216" spans="1:11" s="18" customFormat="1" x14ac:dyDescent="0.15">
      <c r="A216" s="25"/>
      <c r="B216" s="85"/>
      <c r="C216" s="34"/>
      <c r="D216" s="38"/>
      <c r="E216" s="39"/>
      <c r="F216" s="39"/>
      <c r="G216" s="38"/>
      <c r="H216" s="38"/>
      <c r="I216" s="35" t="str">
        <f>IF(OR(Data!G216,Data!H216,ISERR(Data!J216)),"",Data!J216)</f>
        <v/>
      </c>
      <c r="J216" s="84" t="str">
        <f>IF(Data!G216,"",IF(Data!E216,"Age error",IF(Data!F216,"Sex error",IF(OR(Data!H216,Data!M216),"Ht or wt error",Data!L216))))</f>
        <v/>
      </c>
      <c r="K216" s="21"/>
    </row>
    <row r="217" spans="1:11" s="18" customFormat="1" x14ac:dyDescent="0.15">
      <c r="A217" s="25"/>
      <c r="B217" s="85"/>
      <c r="C217" s="34"/>
      <c r="D217" s="38"/>
      <c r="E217" s="39"/>
      <c r="F217" s="39"/>
      <c r="G217" s="38"/>
      <c r="H217" s="38"/>
      <c r="I217" s="35" t="str">
        <f>IF(OR(Data!G217,Data!H217,ISERR(Data!J217)),"",Data!J217)</f>
        <v/>
      </c>
      <c r="J217" s="84" t="str">
        <f>IF(Data!G217,"",IF(Data!E217,"Age error",IF(Data!F217,"Sex error",IF(OR(Data!H217,Data!M217),"Ht or wt error",Data!L217))))</f>
        <v/>
      </c>
      <c r="K217" s="21"/>
    </row>
    <row r="218" spans="1:11" s="18" customFormat="1" x14ac:dyDescent="0.15">
      <c r="A218" s="25"/>
      <c r="B218" s="85"/>
      <c r="C218" s="34"/>
      <c r="D218" s="38"/>
      <c r="E218" s="39"/>
      <c r="F218" s="39"/>
      <c r="G218" s="38"/>
      <c r="H218" s="38"/>
      <c r="I218" s="35" t="str">
        <f>IF(OR(Data!G218,Data!H218,ISERR(Data!J218)),"",Data!J218)</f>
        <v/>
      </c>
      <c r="J218" s="84" t="str">
        <f>IF(Data!G218,"",IF(Data!E218,"Age error",IF(Data!F218,"Sex error",IF(OR(Data!H218,Data!M218),"Ht or wt error",Data!L218))))</f>
        <v/>
      </c>
      <c r="K218" s="21"/>
    </row>
    <row r="219" spans="1:11" s="18" customFormat="1" x14ac:dyDescent="0.15">
      <c r="A219" s="25"/>
      <c r="B219" s="85"/>
      <c r="C219" s="34"/>
      <c r="D219" s="38"/>
      <c r="E219" s="39"/>
      <c r="F219" s="39"/>
      <c r="G219" s="38"/>
      <c r="H219" s="38"/>
      <c r="I219" s="35" t="str">
        <f>IF(OR(Data!G219,Data!H219,ISERR(Data!J219)),"",Data!J219)</f>
        <v/>
      </c>
      <c r="J219" s="84" t="str">
        <f>IF(Data!G219,"",IF(Data!E219,"Age error",IF(Data!F219,"Sex error",IF(OR(Data!H219,Data!M219),"Ht or wt error",Data!L219))))</f>
        <v/>
      </c>
      <c r="K219" s="21"/>
    </row>
    <row r="220" spans="1:11" s="18" customFormat="1" x14ac:dyDescent="0.15">
      <c r="A220" s="25"/>
      <c r="B220" s="85"/>
      <c r="C220" s="34"/>
      <c r="D220" s="38"/>
      <c r="E220" s="39"/>
      <c r="F220" s="39"/>
      <c r="G220" s="38"/>
      <c r="H220" s="38"/>
      <c r="I220" s="35" t="str">
        <f>IF(OR(Data!G220,Data!H220,ISERR(Data!J220)),"",Data!J220)</f>
        <v/>
      </c>
      <c r="J220" s="84" t="str">
        <f>IF(Data!G220,"",IF(Data!E220,"Age error",IF(Data!F220,"Sex error",IF(OR(Data!H220,Data!M220),"Ht or wt error",Data!L220))))</f>
        <v/>
      </c>
      <c r="K220" s="21"/>
    </row>
    <row r="221" spans="1:11" s="18" customFormat="1" x14ac:dyDescent="0.15">
      <c r="A221" s="25"/>
      <c r="B221" s="85"/>
      <c r="C221" s="34"/>
      <c r="D221" s="38"/>
      <c r="E221" s="39"/>
      <c r="F221" s="39"/>
      <c r="G221" s="38"/>
      <c r="H221" s="38"/>
      <c r="I221" s="35" t="str">
        <f>IF(OR(Data!G221,Data!H221,ISERR(Data!J221)),"",Data!J221)</f>
        <v/>
      </c>
      <c r="J221" s="84" t="str">
        <f>IF(Data!G221,"",IF(Data!E221,"Age error",IF(Data!F221,"Sex error",IF(OR(Data!H221,Data!M221),"Ht or wt error",Data!L221))))</f>
        <v/>
      </c>
      <c r="K221" s="21"/>
    </row>
    <row r="222" spans="1:11" s="18" customFormat="1" x14ac:dyDescent="0.15">
      <c r="A222" s="25"/>
      <c r="B222" s="85"/>
      <c r="C222" s="34"/>
      <c r="D222" s="38"/>
      <c r="E222" s="39"/>
      <c r="F222" s="39"/>
      <c r="G222" s="38"/>
      <c r="H222" s="38"/>
      <c r="I222" s="35" t="str">
        <f>IF(OR(Data!G222,Data!H222,ISERR(Data!J222)),"",Data!J222)</f>
        <v/>
      </c>
      <c r="J222" s="84" t="str">
        <f>IF(Data!G222,"",IF(Data!E222,"Age error",IF(Data!F222,"Sex error",IF(OR(Data!H222,Data!M222),"Ht or wt error",Data!L222))))</f>
        <v/>
      </c>
      <c r="K222" s="21"/>
    </row>
    <row r="223" spans="1:11" s="18" customFormat="1" x14ac:dyDescent="0.15">
      <c r="A223" s="25"/>
      <c r="B223" s="85"/>
      <c r="C223" s="34"/>
      <c r="D223" s="38"/>
      <c r="E223" s="39"/>
      <c r="F223" s="39"/>
      <c r="G223" s="38"/>
      <c r="H223" s="38"/>
      <c r="I223" s="35" t="str">
        <f>IF(OR(Data!G223,Data!H223,ISERR(Data!J223)),"",Data!J223)</f>
        <v/>
      </c>
      <c r="J223" s="84" t="str">
        <f>IF(Data!G223,"",IF(Data!E223,"Age error",IF(Data!F223,"Sex error",IF(OR(Data!H223,Data!M223),"Ht or wt error",Data!L223))))</f>
        <v/>
      </c>
      <c r="K223" s="21"/>
    </row>
    <row r="224" spans="1:11" s="18" customFormat="1" x14ac:dyDescent="0.15">
      <c r="A224" s="25"/>
      <c r="B224" s="85"/>
      <c r="C224" s="34"/>
      <c r="D224" s="38"/>
      <c r="E224" s="39"/>
      <c r="F224" s="39"/>
      <c r="G224" s="38"/>
      <c r="H224" s="38"/>
      <c r="I224" s="35" t="str">
        <f>IF(OR(Data!G224,Data!H224,ISERR(Data!J224)),"",Data!J224)</f>
        <v/>
      </c>
      <c r="J224" s="84" t="str">
        <f>IF(Data!G224,"",IF(Data!E224,"Age error",IF(Data!F224,"Sex error",IF(OR(Data!H224,Data!M224),"Ht or wt error",Data!L224))))</f>
        <v/>
      </c>
      <c r="K224" s="21"/>
    </row>
    <row r="225" spans="1:11" s="18" customFormat="1" x14ac:dyDescent="0.15">
      <c r="A225" s="25"/>
      <c r="B225" s="85"/>
      <c r="C225" s="34"/>
      <c r="D225" s="38"/>
      <c r="E225" s="39"/>
      <c r="F225" s="39"/>
      <c r="G225" s="38"/>
      <c r="H225" s="38"/>
      <c r="I225" s="35" t="str">
        <f>IF(OR(Data!G225,Data!H225,ISERR(Data!J225)),"",Data!J225)</f>
        <v/>
      </c>
      <c r="J225" s="84" t="str">
        <f>IF(Data!G225,"",IF(Data!E225,"Age error",IF(Data!F225,"Sex error",IF(OR(Data!H225,Data!M225),"Ht or wt error",Data!L225))))</f>
        <v/>
      </c>
      <c r="K225" s="21"/>
    </row>
    <row r="226" spans="1:11" s="18" customFormat="1" x14ac:dyDescent="0.15">
      <c r="A226" s="25"/>
      <c r="B226" s="85"/>
      <c r="C226" s="34"/>
      <c r="D226" s="38"/>
      <c r="E226" s="39"/>
      <c r="F226" s="39"/>
      <c r="G226" s="38"/>
      <c r="H226" s="38"/>
      <c r="I226" s="35" t="str">
        <f>IF(OR(Data!G226,Data!H226,ISERR(Data!J226)),"",Data!J226)</f>
        <v/>
      </c>
      <c r="J226" s="84" t="str">
        <f>IF(Data!G226,"",IF(Data!E226,"Age error",IF(Data!F226,"Sex error",IF(OR(Data!H226,Data!M226),"Ht or wt error",Data!L226))))</f>
        <v/>
      </c>
      <c r="K226" s="21"/>
    </row>
    <row r="227" spans="1:11" s="18" customFormat="1" x14ac:dyDescent="0.15">
      <c r="A227" s="25"/>
      <c r="B227" s="85"/>
      <c r="C227" s="34"/>
      <c r="D227" s="38"/>
      <c r="E227" s="39"/>
      <c r="F227" s="39"/>
      <c r="G227" s="38"/>
      <c r="H227" s="38"/>
      <c r="I227" s="35" t="str">
        <f>IF(OR(Data!G227,Data!H227,ISERR(Data!J227)),"",Data!J227)</f>
        <v/>
      </c>
      <c r="J227" s="84" t="str">
        <f>IF(Data!G227,"",IF(Data!E227,"Age error",IF(Data!F227,"Sex error",IF(OR(Data!H227,Data!M227),"Ht or wt error",Data!L227))))</f>
        <v/>
      </c>
      <c r="K227" s="21"/>
    </row>
    <row r="228" spans="1:11" s="18" customFormat="1" x14ac:dyDescent="0.15">
      <c r="A228" s="25"/>
      <c r="B228" s="85"/>
      <c r="C228" s="34"/>
      <c r="D228" s="38"/>
      <c r="E228" s="39"/>
      <c r="F228" s="39"/>
      <c r="G228" s="38"/>
      <c r="H228" s="38"/>
      <c r="I228" s="35" t="str">
        <f>IF(OR(Data!G228,Data!H228,ISERR(Data!J228)),"",Data!J228)</f>
        <v/>
      </c>
      <c r="J228" s="84" t="str">
        <f>IF(Data!G228,"",IF(Data!E228,"Age error",IF(Data!F228,"Sex error",IF(OR(Data!H228,Data!M228),"Ht or wt error",Data!L228))))</f>
        <v/>
      </c>
      <c r="K228" s="21"/>
    </row>
    <row r="229" spans="1:11" s="18" customFormat="1" x14ac:dyDescent="0.15">
      <c r="A229" s="25"/>
      <c r="B229" s="85"/>
      <c r="C229" s="34"/>
      <c r="D229" s="38"/>
      <c r="E229" s="39"/>
      <c r="F229" s="39"/>
      <c r="G229" s="38"/>
      <c r="H229" s="38"/>
      <c r="I229" s="35" t="str">
        <f>IF(OR(Data!G229,Data!H229,ISERR(Data!J229)),"",Data!J229)</f>
        <v/>
      </c>
      <c r="J229" s="84" t="str">
        <f>IF(Data!G229,"",IF(Data!E229,"Age error",IF(Data!F229,"Sex error",IF(OR(Data!H229,Data!M229),"Ht or wt error",Data!L229))))</f>
        <v/>
      </c>
      <c r="K229" s="21"/>
    </row>
    <row r="230" spans="1:11" s="18" customFormat="1" x14ac:dyDescent="0.15">
      <c r="A230" s="25"/>
      <c r="B230" s="85"/>
      <c r="C230" s="34"/>
      <c r="D230" s="38"/>
      <c r="E230" s="39"/>
      <c r="F230" s="39"/>
      <c r="G230" s="38"/>
      <c r="H230" s="38"/>
      <c r="I230" s="35" t="str">
        <f>IF(OR(Data!G230,Data!H230,ISERR(Data!J230)),"",Data!J230)</f>
        <v/>
      </c>
      <c r="J230" s="84" t="str">
        <f>IF(Data!G230,"",IF(Data!E230,"Age error",IF(Data!F230,"Sex error",IF(OR(Data!H230,Data!M230),"Ht or wt error",Data!L230))))</f>
        <v/>
      </c>
      <c r="K230" s="21"/>
    </row>
    <row r="231" spans="1:11" s="18" customFormat="1" x14ac:dyDescent="0.15">
      <c r="A231" s="25"/>
      <c r="B231" s="85"/>
      <c r="C231" s="34"/>
      <c r="D231" s="38"/>
      <c r="E231" s="39"/>
      <c r="F231" s="39"/>
      <c r="G231" s="38"/>
      <c r="H231" s="38"/>
      <c r="I231" s="35" t="str">
        <f>IF(OR(Data!G231,Data!H231,ISERR(Data!J231)),"",Data!J231)</f>
        <v/>
      </c>
      <c r="J231" s="84" t="str">
        <f>IF(Data!G231,"",IF(Data!E231,"Age error",IF(Data!F231,"Sex error",IF(OR(Data!H231,Data!M231),"Ht or wt error",Data!L231))))</f>
        <v/>
      </c>
      <c r="K231" s="21"/>
    </row>
    <row r="232" spans="1:11" s="18" customFormat="1" x14ac:dyDescent="0.15">
      <c r="A232" s="25"/>
      <c r="B232" s="85"/>
      <c r="C232" s="34"/>
      <c r="D232" s="38"/>
      <c r="E232" s="39"/>
      <c r="F232" s="39"/>
      <c r="G232" s="38"/>
      <c r="H232" s="38"/>
      <c r="I232" s="35" t="str">
        <f>IF(OR(Data!G232,Data!H232,ISERR(Data!J232)),"",Data!J232)</f>
        <v/>
      </c>
      <c r="J232" s="84" t="str">
        <f>IF(Data!G232,"",IF(Data!E232,"Age error",IF(Data!F232,"Sex error",IF(OR(Data!H232,Data!M232),"Ht or wt error",Data!L232))))</f>
        <v/>
      </c>
      <c r="K232" s="21"/>
    </row>
    <row r="233" spans="1:11" s="18" customFormat="1" x14ac:dyDescent="0.15">
      <c r="A233" s="25"/>
      <c r="B233" s="85"/>
      <c r="C233" s="34"/>
      <c r="D233" s="38"/>
      <c r="E233" s="39"/>
      <c r="F233" s="39"/>
      <c r="G233" s="38"/>
      <c r="H233" s="38"/>
      <c r="I233" s="35" t="str">
        <f>IF(OR(Data!G233,Data!H233,ISERR(Data!J233)),"",Data!J233)</f>
        <v/>
      </c>
      <c r="J233" s="84" t="str">
        <f>IF(Data!G233,"",IF(Data!E233,"Age error",IF(Data!F233,"Sex error",IF(OR(Data!H233,Data!M233),"Ht or wt error",Data!L233))))</f>
        <v/>
      </c>
      <c r="K233" s="21"/>
    </row>
    <row r="234" spans="1:11" s="18" customFormat="1" x14ac:dyDescent="0.15">
      <c r="A234" s="25"/>
      <c r="B234" s="85"/>
      <c r="C234" s="34"/>
      <c r="D234" s="38"/>
      <c r="E234" s="39"/>
      <c r="F234" s="39"/>
      <c r="G234" s="38"/>
      <c r="H234" s="38"/>
      <c r="I234" s="35" t="str">
        <f>IF(OR(Data!G234,Data!H234,ISERR(Data!J234)),"",Data!J234)</f>
        <v/>
      </c>
      <c r="J234" s="84" t="str">
        <f>IF(Data!G234,"",IF(Data!E234,"Age error",IF(Data!F234,"Sex error",IF(OR(Data!H234,Data!M234),"Ht or wt error",Data!L234))))</f>
        <v/>
      </c>
      <c r="K234" s="21"/>
    </row>
    <row r="235" spans="1:11" s="18" customFormat="1" x14ac:dyDescent="0.15">
      <c r="A235" s="25"/>
      <c r="B235" s="85"/>
      <c r="C235" s="34"/>
      <c r="D235" s="38"/>
      <c r="E235" s="39"/>
      <c r="F235" s="39"/>
      <c r="G235" s="38"/>
      <c r="H235" s="38"/>
      <c r="I235" s="35" t="str">
        <f>IF(OR(Data!G235,Data!H235,ISERR(Data!J235)),"",Data!J235)</f>
        <v/>
      </c>
      <c r="J235" s="84" t="str">
        <f>IF(Data!G235,"",IF(Data!E235,"Age error",IF(Data!F235,"Sex error",IF(OR(Data!H235,Data!M235),"Ht or wt error",Data!L235))))</f>
        <v/>
      </c>
      <c r="K235" s="21"/>
    </row>
    <row r="236" spans="1:11" s="18" customFormat="1" x14ac:dyDescent="0.15">
      <c r="A236" s="25"/>
      <c r="B236" s="85"/>
      <c r="C236" s="34"/>
      <c r="D236" s="38"/>
      <c r="E236" s="39"/>
      <c r="F236" s="39"/>
      <c r="G236" s="38"/>
      <c r="H236" s="38"/>
      <c r="I236" s="35" t="str">
        <f>IF(OR(Data!G236,Data!H236,ISERR(Data!J236)),"",Data!J236)</f>
        <v/>
      </c>
      <c r="J236" s="84" t="str">
        <f>IF(Data!G236,"",IF(Data!E236,"Age error",IF(Data!F236,"Sex error",IF(OR(Data!H236,Data!M236),"Ht or wt error",Data!L236))))</f>
        <v/>
      </c>
      <c r="K236" s="21"/>
    </row>
    <row r="237" spans="1:11" s="18" customFormat="1" x14ac:dyDescent="0.15">
      <c r="A237" s="25"/>
      <c r="B237" s="85"/>
      <c r="C237" s="34"/>
      <c r="D237" s="38"/>
      <c r="E237" s="39"/>
      <c r="F237" s="39"/>
      <c r="G237" s="38"/>
      <c r="H237" s="38"/>
      <c r="I237" s="35" t="str">
        <f>IF(OR(Data!G237,Data!H237,ISERR(Data!J237)),"",Data!J237)</f>
        <v/>
      </c>
      <c r="J237" s="84" t="str">
        <f>IF(Data!G237,"",IF(Data!E237,"Age error",IF(Data!F237,"Sex error",IF(OR(Data!H237,Data!M237),"Ht or wt error",Data!L237))))</f>
        <v/>
      </c>
      <c r="K237" s="21"/>
    </row>
    <row r="238" spans="1:11" s="18" customFormat="1" x14ac:dyDescent="0.15">
      <c r="A238" s="25"/>
      <c r="B238" s="85"/>
      <c r="C238" s="34"/>
      <c r="D238" s="38"/>
      <c r="E238" s="39"/>
      <c r="F238" s="39"/>
      <c r="G238" s="38"/>
      <c r="H238" s="38"/>
      <c r="I238" s="35" t="str">
        <f>IF(OR(Data!G238,Data!H238,ISERR(Data!J238)),"",Data!J238)</f>
        <v/>
      </c>
      <c r="J238" s="84" t="str">
        <f>IF(Data!G238,"",IF(Data!E238,"Age error",IF(Data!F238,"Sex error",IF(OR(Data!H238,Data!M238),"Ht or wt error",Data!L238))))</f>
        <v/>
      </c>
      <c r="K238" s="21"/>
    </row>
    <row r="239" spans="1:11" s="18" customFormat="1" x14ac:dyDescent="0.15">
      <c r="A239" s="25"/>
      <c r="B239" s="85"/>
      <c r="C239" s="34"/>
      <c r="D239" s="38"/>
      <c r="E239" s="39"/>
      <c r="F239" s="39"/>
      <c r="G239" s="38"/>
      <c r="H239" s="38"/>
      <c r="I239" s="35" t="str">
        <f>IF(OR(Data!G239,Data!H239,ISERR(Data!J239)),"",Data!J239)</f>
        <v/>
      </c>
      <c r="J239" s="84" t="str">
        <f>IF(Data!G239,"",IF(Data!E239,"Age error",IF(Data!F239,"Sex error",IF(OR(Data!H239,Data!M239),"Ht or wt error",Data!L239))))</f>
        <v/>
      </c>
      <c r="K239" s="21"/>
    </row>
    <row r="240" spans="1:11" s="18" customFormat="1" x14ac:dyDescent="0.15">
      <c r="A240" s="25"/>
      <c r="B240" s="85"/>
      <c r="C240" s="34"/>
      <c r="D240" s="38"/>
      <c r="E240" s="39"/>
      <c r="F240" s="39"/>
      <c r="G240" s="38"/>
      <c r="H240" s="38"/>
      <c r="I240" s="35" t="str">
        <f>IF(OR(Data!G240,Data!H240,ISERR(Data!J240)),"",Data!J240)</f>
        <v/>
      </c>
      <c r="J240" s="84" t="str">
        <f>IF(Data!G240,"",IF(Data!E240,"Age error",IF(Data!F240,"Sex error",IF(OR(Data!H240,Data!M240),"Ht or wt error",Data!L240))))</f>
        <v/>
      </c>
      <c r="K240" s="21"/>
    </row>
    <row r="241" spans="1:11" s="18" customFormat="1" x14ac:dyDescent="0.15">
      <c r="A241" s="25"/>
      <c r="B241" s="85"/>
      <c r="C241" s="34"/>
      <c r="D241" s="38"/>
      <c r="E241" s="39"/>
      <c r="F241" s="39"/>
      <c r="G241" s="38"/>
      <c r="H241" s="38"/>
      <c r="I241" s="35" t="str">
        <f>IF(OR(Data!G241,Data!H241,ISERR(Data!J241)),"",Data!J241)</f>
        <v/>
      </c>
      <c r="J241" s="84" t="str">
        <f>IF(Data!G241,"",IF(Data!E241,"Age error",IF(Data!F241,"Sex error",IF(OR(Data!H241,Data!M241),"Ht or wt error",Data!L241))))</f>
        <v/>
      </c>
      <c r="K241" s="21"/>
    </row>
    <row r="242" spans="1:11" s="18" customFormat="1" x14ac:dyDescent="0.15">
      <c r="A242" s="25"/>
      <c r="B242" s="85"/>
      <c r="C242" s="34"/>
      <c r="D242" s="38"/>
      <c r="E242" s="39"/>
      <c r="F242" s="39"/>
      <c r="G242" s="38"/>
      <c r="H242" s="38"/>
      <c r="I242" s="35" t="str">
        <f>IF(OR(Data!G242,Data!H242,ISERR(Data!J242)),"",Data!J242)</f>
        <v/>
      </c>
      <c r="J242" s="84" t="str">
        <f>IF(Data!G242,"",IF(Data!E242,"Age error",IF(Data!F242,"Sex error",IF(OR(Data!H242,Data!M242),"Ht or wt error",Data!L242))))</f>
        <v/>
      </c>
      <c r="K242" s="21"/>
    </row>
    <row r="243" spans="1:11" s="18" customFormat="1" x14ac:dyDescent="0.15">
      <c r="A243" s="25"/>
      <c r="B243" s="85"/>
      <c r="C243" s="34"/>
      <c r="D243" s="38"/>
      <c r="E243" s="39"/>
      <c r="F243" s="39"/>
      <c r="G243" s="38"/>
      <c r="H243" s="38"/>
      <c r="I243" s="35" t="str">
        <f>IF(OR(Data!G243,Data!H243,ISERR(Data!J243)),"",Data!J243)</f>
        <v/>
      </c>
      <c r="J243" s="84" t="str">
        <f>IF(Data!G243,"",IF(Data!E243,"Age error",IF(Data!F243,"Sex error",IF(OR(Data!H243,Data!M243),"Ht or wt error",Data!L243))))</f>
        <v/>
      </c>
      <c r="K243" s="21"/>
    </row>
    <row r="244" spans="1:11" s="18" customFormat="1" x14ac:dyDescent="0.15">
      <c r="A244" s="25"/>
      <c r="B244" s="85"/>
      <c r="C244" s="34"/>
      <c r="D244" s="38"/>
      <c r="E244" s="39"/>
      <c r="F244" s="39"/>
      <c r="G244" s="38"/>
      <c r="H244" s="38"/>
      <c r="I244" s="35" t="str">
        <f>IF(OR(Data!G244,Data!H244,ISERR(Data!J244)),"",Data!J244)</f>
        <v/>
      </c>
      <c r="J244" s="84" t="str">
        <f>IF(Data!G244,"",IF(Data!E244,"Age error",IF(Data!F244,"Sex error",IF(OR(Data!H244,Data!M244),"Ht or wt error",Data!L244))))</f>
        <v/>
      </c>
      <c r="K244" s="21"/>
    </row>
    <row r="245" spans="1:11" s="18" customFormat="1" x14ac:dyDescent="0.15">
      <c r="A245" s="25"/>
      <c r="B245" s="85"/>
      <c r="C245" s="34"/>
      <c r="D245" s="38"/>
      <c r="E245" s="39"/>
      <c r="F245" s="39"/>
      <c r="G245" s="38"/>
      <c r="H245" s="38"/>
      <c r="I245" s="35" t="str">
        <f>IF(OR(Data!G245,Data!H245,ISERR(Data!J245)),"",Data!J245)</f>
        <v/>
      </c>
      <c r="J245" s="84" t="str">
        <f>IF(Data!G245,"",IF(Data!E245,"Age error",IF(Data!F245,"Sex error",IF(OR(Data!H245,Data!M245),"Ht or wt error",Data!L245))))</f>
        <v/>
      </c>
      <c r="K245" s="21"/>
    </row>
    <row r="246" spans="1:11" s="18" customFormat="1" x14ac:dyDescent="0.15">
      <c r="A246" s="25"/>
      <c r="B246" s="85"/>
      <c r="C246" s="34"/>
      <c r="D246" s="38"/>
      <c r="E246" s="39"/>
      <c r="F246" s="39"/>
      <c r="G246" s="38"/>
      <c r="H246" s="38"/>
      <c r="I246" s="35" t="str">
        <f>IF(OR(Data!G246,Data!H246,ISERR(Data!J246)),"",Data!J246)</f>
        <v/>
      </c>
      <c r="J246" s="84" t="str">
        <f>IF(Data!G246,"",IF(Data!E246,"Age error",IF(Data!F246,"Sex error",IF(OR(Data!H246,Data!M246),"Ht or wt error",Data!L246))))</f>
        <v/>
      </c>
      <c r="K246" s="21"/>
    </row>
    <row r="247" spans="1:11" s="18" customFormat="1" x14ac:dyDescent="0.15">
      <c r="A247" s="25"/>
      <c r="B247" s="85"/>
      <c r="C247" s="34"/>
      <c r="D247" s="38"/>
      <c r="E247" s="39"/>
      <c r="F247" s="39"/>
      <c r="G247" s="38"/>
      <c r="H247" s="38"/>
      <c r="I247" s="35" t="str">
        <f>IF(OR(Data!G247,Data!H247,ISERR(Data!J247)),"",Data!J247)</f>
        <v/>
      </c>
      <c r="J247" s="84" t="str">
        <f>IF(Data!G247,"",IF(Data!E247,"Age error",IF(Data!F247,"Sex error",IF(OR(Data!H247,Data!M247),"Ht or wt error",Data!L247))))</f>
        <v/>
      </c>
      <c r="K247" s="21"/>
    </row>
    <row r="248" spans="1:11" s="18" customFormat="1" x14ac:dyDescent="0.15">
      <c r="A248" s="25"/>
      <c r="B248" s="85"/>
      <c r="C248" s="34"/>
      <c r="D248" s="38"/>
      <c r="E248" s="39"/>
      <c r="F248" s="39"/>
      <c r="G248" s="38"/>
      <c r="H248" s="38"/>
      <c r="I248" s="35" t="str">
        <f>IF(OR(Data!G248,Data!H248,ISERR(Data!J248)),"",Data!J248)</f>
        <v/>
      </c>
      <c r="J248" s="84" t="str">
        <f>IF(Data!G248,"",IF(Data!E248,"Age error",IF(Data!F248,"Sex error",IF(OR(Data!H248,Data!M248),"Ht or wt error",Data!L248))))</f>
        <v/>
      </c>
      <c r="K248" s="21"/>
    </row>
    <row r="249" spans="1:11" s="18" customFormat="1" x14ac:dyDescent="0.15">
      <c r="A249" s="25"/>
      <c r="B249" s="85"/>
      <c r="C249" s="34"/>
      <c r="D249" s="38"/>
      <c r="E249" s="39"/>
      <c r="F249" s="39"/>
      <c r="G249" s="38"/>
      <c r="H249" s="38"/>
      <c r="I249" s="35" t="str">
        <f>IF(OR(Data!G249,Data!H249,ISERR(Data!J249)),"",Data!J249)</f>
        <v/>
      </c>
      <c r="J249" s="84" t="str">
        <f>IF(Data!G249,"",IF(Data!E249,"Age error",IF(Data!F249,"Sex error",IF(OR(Data!H249,Data!M249),"Ht or wt error",Data!L249))))</f>
        <v/>
      </c>
      <c r="K249" s="21"/>
    </row>
    <row r="250" spans="1:11" s="18" customFormat="1" x14ac:dyDescent="0.15">
      <c r="A250" s="25"/>
      <c r="B250" s="85"/>
      <c r="C250" s="34"/>
      <c r="D250" s="38"/>
      <c r="E250" s="39"/>
      <c r="F250" s="39"/>
      <c r="G250" s="38"/>
      <c r="H250" s="38"/>
      <c r="I250" s="35" t="str">
        <f>IF(OR(Data!G250,Data!H250,ISERR(Data!J250)),"",Data!J250)</f>
        <v/>
      </c>
      <c r="J250" s="84" t="str">
        <f>IF(Data!G250,"",IF(Data!E250,"Age error",IF(Data!F250,"Sex error",IF(OR(Data!H250,Data!M250),"Ht or wt error",Data!L250))))</f>
        <v/>
      </c>
      <c r="K250" s="21"/>
    </row>
    <row r="251" spans="1:11" s="18" customFormat="1" x14ac:dyDescent="0.15">
      <c r="A251" s="25"/>
      <c r="B251" s="85"/>
      <c r="C251" s="34"/>
      <c r="D251" s="38"/>
      <c r="E251" s="39"/>
      <c r="F251" s="39"/>
      <c r="G251" s="38"/>
      <c r="H251" s="38"/>
      <c r="I251" s="35" t="str">
        <f>IF(OR(Data!G251,Data!H251,ISERR(Data!J251)),"",Data!J251)</f>
        <v/>
      </c>
      <c r="J251" s="84" t="str">
        <f>IF(Data!G251,"",IF(Data!E251,"Age error",IF(Data!F251,"Sex error",IF(OR(Data!H251,Data!M251),"Ht or wt error",Data!L251))))</f>
        <v/>
      </c>
      <c r="K251" s="21"/>
    </row>
    <row r="252" spans="1:11" s="18" customFormat="1" x14ac:dyDescent="0.15">
      <c r="A252" s="25"/>
      <c r="B252" s="85"/>
      <c r="C252" s="34"/>
      <c r="D252" s="38"/>
      <c r="E252" s="39"/>
      <c r="F252" s="39"/>
      <c r="G252" s="38"/>
      <c r="H252" s="38"/>
      <c r="I252" s="35" t="str">
        <f>IF(OR(Data!G252,Data!H252,ISERR(Data!J252)),"",Data!J252)</f>
        <v/>
      </c>
      <c r="J252" s="84" t="str">
        <f>IF(Data!G252,"",IF(Data!E252,"Age error",IF(Data!F252,"Sex error",IF(OR(Data!H252,Data!M252),"Ht or wt error",Data!L252))))</f>
        <v/>
      </c>
      <c r="K252" s="21"/>
    </row>
    <row r="253" spans="1:11" s="18" customFormat="1" x14ac:dyDescent="0.15">
      <c r="A253" s="25"/>
      <c r="B253" s="85"/>
      <c r="C253" s="34"/>
      <c r="D253" s="38"/>
      <c r="E253" s="39"/>
      <c r="F253" s="39"/>
      <c r="G253" s="38"/>
      <c r="H253" s="38"/>
      <c r="I253" s="35" t="str">
        <f>IF(OR(Data!G253,Data!H253,ISERR(Data!J253)),"",Data!J253)</f>
        <v/>
      </c>
      <c r="J253" s="84" t="str">
        <f>IF(Data!G253,"",IF(Data!E253,"Age error",IF(Data!F253,"Sex error",IF(OR(Data!H253,Data!M253),"Ht or wt error",Data!L253))))</f>
        <v/>
      </c>
      <c r="K253" s="21"/>
    </row>
    <row r="254" spans="1:11" s="18" customFormat="1" x14ac:dyDescent="0.15">
      <c r="A254" s="25"/>
      <c r="B254" s="85"/>
      <c r="C254" s="34"/>
      <c r="D254" s="38"/>
      <c r="E254" s="39"/>
      <c r="F254" s="39"/>
      <c r="G254" s="38"/>
      <c r="H254" s="38"/>
      <c r="I254" s="35" t="str">
        <f>IF(OR(Data!G254,Data!H254,ISERR(Data!J254)),"",Data!J254)</f>
        <v/>
      </c>
      <c r="J254" s="84" t="str">
        <f>IF(Data!G254,"",IF(Data!E254,"Age error",IF(Data!F254,"Sex error",IF(OR(Data!H254,Data!M254),"Ht or wt error",Data!L254))))</f>
        <v/>
      </c>
      <c r="K254" s="21"/>
    </row>
    <row r="255" spans="1:11" s="18" customFormat="1" x14ac:dyDescent="0.15">
      <c r="A255" s="25"/>
      <c r="B255" s="85"/>
      <c r="C255" s="34"/>
      <c r="D255" s="38"/>
      <c r="E255" s="39"/>
      <c r="F255" s="39"/>
      <c r="G255" s="38"/>
      <c r="H255" s="38"/>
      <c r="I255" s="35" t="str">
        <f>IF(OR(Data!G255,Data!H255,ISERR(Data!J255)),"",Data!J255)</f>
        <v/>
      </c>
      <c r="J255" s="84" t="str">
        <f>IF(Data!G255,"",IF(Data!E255,"Age error",IF(Data!F255,"Sex error",IF(OR(Data!H255,Data!M255),"Ht or wt error",Data!L255))))</f>
        <v/>
      </c>
      <c r="K255" s="21"/>
    </row>
    <row r="256" spans="1:11" s="18" customFormat="1" x14ac:dyDescent="0.15">
      <c r="A256" s="25"/>
      <c r="B256" s="85"/>
      <c r="C256" s="34"/>
      <c r="D256" s="38"/>
      <c r="E256" s="39"/>
      <c r="F256" s="39"/>
      <c r="G256" s="38"/>
      <c r="H256" s="38"/>
      <c r="I256" s="35" t="str">
        <f>IF(OR(Data!G256,Data!H256,ISERR(Data!J256)),"",Data!J256)</f>
        <v/>
      </c>
      <c r="J256" s="84" t="str">
        <f>IF(Data!G256,"",IF(Data!E256,"Age error",IF(Data!F256,"Sex error",IF(OR(Data!H256,Data!M256),"Ht or wt error",Data!L256))))</f>
        <v/>
      </c>
      <c r="K256" s="21"/>
    </row>
    <row r="257" spans="1:11" s="18" customFormat="1" x14ac:dyDescent="0.15">
      <c r="A257" s="25"/>
      <c r="B257" s="85"/>
      <c r="C257" s="34"/>
      <c r="D257" s="38"/>
      <c r="E257" s="39"/>
      <c r="F257" s="39"/>
      <c r="G257" s="38"/>
      <c r="H257" s="38"/>
      <c r="I257" s="35" t="str">
        <f>IF(OR(Data!G257,Data!H257,ISERR(Data!J257)),"",Data!J257)</f>
        <v/>
      </c>
      <c r="J257" s="84" t="str">
        <f>IF(Data!G257,"",IF(Data!E257,"Age error",IF(Data!F257,"Sex error",IF(OR(Data!H257,Data!M257),"Ht or wt error",Data!L257))))</f>
        <v/>
      </c>
      <c r="K257" s="21"/>
    </row>
    <row r="258" spans="1:11" s="18" customFormat="1" x14ac:dyDescent="0.15">
      <c r="A258" s="25"/>
      <c r="B258" s="85"/>
      <c r="C258" s="34"/>
      <c r="D258" s="38"/>
      <c r="E258" s="39"/>
      <c r="F258" s="39"/>
      <c r="G258" s="38"/>
      <c r="H258" s="38"/>
      <c r="I258" s="35" t="str">
        <f>IF(OR(Data!G258,Data!H258,ISERR(Data!J258)),"",Data!J258)</f>
        <v/>
      </c>
      <c r="J258" s="84" t="str">
        <f>IF(Data!G258,"",IF(Data!E258,"Age error",IF(Data!F258,"Sex error",IF(OR(Data!H258,Data!M258),"Ht or wt error",Data!L258))))</f>
        <v/>
      </c>
      <c r="K258" s="21"/>
    </row>
    <row r="259" spans="1:11" s="18" customFormat="1" x14ac:dyDescent="0.15">
      <c r="A259" s="25"/>
      <c r="B259" s="85"/>
      <c r="C259" s="34"/>
      <c r="D259" s="38"/>
      <c r="E259" s="39"/>
      <c r="F259" s="39"/>
      <c r="G259" s="38"/>
      <c r="H259" s="38"/>
      <c r="I259" s="35" t="str">
        <f>IF(OR(Data!G259,Data!H259,ISERR(Data!J259)),"",Data!J259)</f>
        <v/>
      </c>
      <c r="J259" s="84" t="str">
        <f>IF(Data!G259,"",IF(Data!E259,"Age error",IF(Data!F259,"Sex error",IF(OR(Data!H259,Data!M259),"Ht or wt error",Data!L259))))</f>
        <v/>
      </c>
      <c r="K259" s="21"/>
    </row>
    <row r="260" spans="1:11" s="18" customFormat="1" x14ac:dyDescent="0.15">
      <c r="A260" s="25"/>
      <c r="B260" s="85"/>
      <c r="C260" s="34"/>
      <c r="D260" s="38"/>
      <c r="E260" s="39"/>
      <c r="F260" s="39"/>
      <c r="G260" s="38"/>
      <c r="H260" s="38"/>
      <c r="I260" s="35" t="str">
        <f>IF(OR(Data!G260,Data!H260,ISERR(Data!J260)),"",Data!J260)</f>
        <v/>
      </c>
      <c r="J260" s="84" t="str">
        <f>IF(Data!G260,"",IF(Data!E260,"Age error",IF(Data!F260,"Sex error",IF(OR(Data!H260,Data!M260),"Ht or wt error",Data!L260))))</f>
        <v/>
      </c>
      <c r="K260" s="21"/>
    </row>
    <row r="261" spans="1:11" s="18" customFormat="1" x14ac:dyDescent="0.15">
      <c r="A261" s="25"/>
      <c r="B261" s="85"/>
      <c r="C261" s="34"/>
      <c r="D261" s="38"/>
      <c r="E261" s="39"/>
      <c r="F261" s="39"/>
      <c r="G261" s="38"/>
      <c r="H261" s="38"/>
      <c r="I261" s="35" t="str">
        <f>IF(OR(Data!G261,Data!H261,ISERR(Data!J261)),"",Data!J261)</f>
        <v/>
      </c>
      <c r="J261" s="84" t="str">
        <f>IF(Data!G261,"",IF(Data!E261,"Age error",IF(Data!F261,"Sex error",IF(OR(Data!H261,Data!M261),"Ht or wt error",Data!L261))))</f>
        <v/>
      </c>
      <c r="K261" s="21"/>
    </row>
    <row r="262" spans="1:11" s="18" customFormat="1" x14ac:dyDescent="0.15">
      <c r="A262" s="25"/>
      <c r="B262" s="85"/>
      <c r="C262" s="34"/>
      <c r="D262" s="38"/>
      <c r="E262" s="39"/>
      <c r="F262" s="39"/>
      <c r="G262" s="38"/>
      <c r="H262" s="38"/>
      <c r="I262" s="35" t="str">
        <f>IF(OR(Data!G262,Data!H262,ISERR(Data!J262)),"",Data!J262)</f>
        <v/>
      </c>
      <c r="J262" s="84" t="str">
        <f>IF(Data!G262,"",IF(Data!E262,"Age error",IF(Data!F262,"Sex error",IF(OR(Data!H262,Data!M262),"Ht or wt error",Data!L262))))</f>
        <v/>
      </c>
      <c r="K262" s="21"/>
    </row>
    <row r="263" spans="1:11" s="18" customFormat="1" x14ac:dyDescent="0.15">
      <c r="A263" s="25"/>
      <c r="B263" s="85"/>
      <c r="C263" s="34"/>
      <c r="D263" s="38"/>
      <c r="E263" s="39"/>
      <c r="F263" s="39"/>
      <c r="G263" s="38"/>
      <c r="H263" s="38"/>
      <c r="I263" s="35" t="str">
        <f>IF(OR(Data!G263,Data!H263,ISERR(Data!J263)),"",Data!J263)</f>
        <v/>
      </c>
      <c r="J263" s="84" t="str">
        <f>IF(Data!G263,"",IF(Data!E263,"Age error",IF(Data!F263,"Sex error",IF(OR(Data!H263,Data!M263),"Ht or wt error",Data!L263))))</f>
        <v/>
      </c>
      <c r="K263" s="21"/>
    </row>
    <row r="264" spans="1:11" s="18" customFormat="1" x14ac:dyDescent="0.15">
      <c r="A264" s="25"/>
      <c r="B264" s="85"/>
      <c r="C264" s="34"/>
      <c r="D264" s="38"/>
      <c r="E264" s="39"/>
      <c r="F264" s="39"/>
      <c r="G264" s="38"/>
      <c r="H264" s="38"/>
      <c r="I264" s="35" t="str">
        <f>IF(OR(Data!G264,Data!H264,ISERR(Data!J264)),"",Data!J264)</f>
        <v/>
      </c>
      <c r="J264" s="84" t="str">
        <f>IF(Data!G264,"",IF(Data!E264,"Age error",IF(Data!F264,"Sex error",IF(OR(Data!H264,Data!M264),"Ht or wt error",Data!L264))))</f>
        <v/>
      </c>
      <c r="K264" s="21"/>
    </row>
    <row r="265" spans="1:11" s="18" customFormat="1" x14ac:dyDescent="0.15">
      <c r="A265" s="25"/>
      <c r="B265" s="85"/>
      <c r="C265" s="34"/>
      <c r="D265" s="38"/>
      <c r="E265" s="39"/>
      <c r="F265" s="39"/>
      <c r="G265" s="38"/>
      <c r="H265" s="38"/>
      <c r="I265" s="35" t="str">
        <f>IF(OR(Data!G265,Data!H265,ISERR(Data!J265)),"",Data!J265)</f>
        <v/>
      </c>
      <c r="J265" s="84" t="str">
        <f>IF(Data!G265,"",IF(Data!E265,"Age error",IF(Data!F265,"Sex error",IF(OR(Data!H265,Data!M265),"Ht or wt error",Data!L265))))</f>
        <v/>
      </c>
      <c r="K265" s="21"/>
    </row>
    <row r="266" spans="1:11" s="18" customFormat="1" x14ac:dyDescent="0.15">
      <c r="A266" s="25"/>
      <c r="B266" s="85"/>
      <c r="C266" s="34"/>
      <c r="D266" s="38"/>
      <c r="E266" s="39"/>
      <c r="F266" s="39"/>
      <c r="G266" s="38"/>
      <c r="H266" s="38"/>
      <c r="I266" s="35" t="str">
        <f>IF(OR(Data!G266,Data!H266,ISERR(Data!J266)),"",Data!J266)</f>
        <v/>
      </c>
      <c r="J266" s="84" t="str">
        <f>IF(Data!G266,"",IF(Data!E266,"Age error",IF(Data!F266,"Sex error",IF(OR(Data!H266,Data!M266),"Ht or wt error",Data!L266))))</f>
        <v/>
      </c>
      <c r="K266" s="21"/>
    </row>
    <row r="267" spans="1:11" s="18" customFormat="1" x14ac:dyDescent="0.15">
      <c r="A267" s="25"/>
      <c r="B267" s="85"/>
      <c r="C267" s="34"/>
      <c r="D267" s="38"/>
      <c r="E267" s="39"/>
      <c r="F267" s="39"/>
      <c r="G267" s="38"/>
      <c r="H267" s="38"/>
      <c r="I267" s="35" t="str">
        <f>IF(OR(Data!G267,Data!H267,ISERR(Data!J267)),"",Data!J267)</f>
        <v/>
      </c>
      <c r="J267" s="84" t="str">
        <f>IF(Data!G267,"",IF(Data!E267,"Age error",IF(Data!F267,"Sex error",IF(OR(Data!H267,Data!M267),"Ht or wt error",Data!L267))))</f>
        <v/>
      </c>
      <c r="K267" s="21"/>
    </row>
    <row r="268" spans="1:11" s="18" customFormat="1" x14ac:dyDescent="0.15">
      <c r="A268" s="25"/>
      <c r="B268" s="85"/>
      <c r="C268" s="34"/>
      <c r="D268" s="38"/>
      <c r="E268" s="39"/>
      <c r="F268" s="39"/>
      <c r="G268" s="38"/>
      <c r="H268" s="38"/>
      <c r="I268" s="35" t="str">
        <f>IF(OR(Data!G268,Data!H268,ISERR(Data!J268)),"",Data!J268)</f>
        <v/>
      </c>
      <c r="J268" s="84" t="str">
        <f>IF(Data!G268,"",IF(Data!E268,"Age error",IF(Data!F268,"Sex error",IF(OR(Data!H268,Data!M268),"Ht or wt error",Data!L268))))</f>
        <v/>
      </c>
      <c r="K268" s="21"/>
    </row>
    <row r="269" spans="1:11" s="18" customFormat="1" x14ac:dyDescent="0.15">
      <c r="A269" s="25"/>
      <c r="B269" s="85"/>
      <c r="C269" s="34"/>
      <c r="D269" s="38"/>
      <c r="E269" s="39"/>
      <c r="F269" s="39"/>
      <c r="G269" s="38"/>
      <c r="H269" s="38"/>
      <c r="I269" s="35" t="str">
        <f>IF(OR(Data!G269,Data!H269,ISERR(Data!J269)),"",Data!J269)</f>
        <v/>
      </c>
      <c r="J269" s="84" t="str">
        <f>IF(Data!G269,"",IF(Data!E269,"Age error",IF(Data!F269,"Sex error",IF(OR(Data!H269,Data!M269),"Ht or wt error",Data!L269))))</f>
        <v/>
      </c>
      <c r="K269" s="21"/>
    </row>
    <row r="270" spans="1:11" s="18" customFormat="1" x14ac:dyDescent="0.15">
      <c r="A270" s="25"/>
      <c r="B270" s="85"/>
      <c r="C270" s="34"/>
      <c r="D270" s="38"/>
      <c r="E270" s="39"/>
      <c r="F270" s="39"/>
      <c r="G270" s="38"/>
      <c r="H270" s="38"/>
      <c r="I270" s="35" t="str">
        <f>IF(OR(Data!G270,Data!H270,ISERR(Data!J270)),"",Data!J270)</f>
        <v/>
      </c>
      <c r="J270" s="84" t="str">
        <f>IF(Data!G270,"",IF(Data!E270,"Age error",IF(Data!F270,"Sex error",IF(OR(Data!H270,Data!M270),"Ht or wt error",Data!L270))))</f>
        <v/>
      </c>
      <c r="K270" s="21"/>
    </row>
    <row r="271" spans="1:11" s="18" customFormat="1" x14ac:dyDescent="0.15">
      <c r="A271" s="25"/>
      <c r="B271" s="85"/>
      <c r="C271" s="34"/>
      <c r="D271" s="38"/>
      <c r="E271" s="39"/>
      <c r="F271" s="39"/>
      <c r="G271" s="38"/>
      <c r="H271" s="38"/>
      <c r="I271" s="35" t="str">
        <f>IF(OR(Data!G271,Data!H271,ISERR(Data!J271)),"",Data!J271)</f>
        <v/>
      </c>
      <c r="J271" s="84" t="str">
        <f>IF(Data!G271,"",IF(Data!E271,"Age error",IF(Data!F271,"Sex error",IF(OR(Data!H271,Data!M271),"Ht or wt error",Data!L271))))</f>
        <v/>
      </c>
      <c r="K271" s="21"/>
    </row>
    <row r="272" spans="1:11" s="18" customFormat="1" x14ac:dyDescent="0.15">
      <c r="A272" s="25"/>
      <c r="B272" s="85"/>
      <c r="C272" s="34"/>
      <c r="D272" s="38"/>
      <c r="E272" s="39"/>
      <c r="F272" s="39"/>
      <c r="G272" s="38"/>
      <c r="H272" s="38"/>
      <c r="I272" s="35" t="str">
        <f>IF(OR(Data!G272,Data!H272,ISERR(Data!J272)),"",Data!J272)</f>
        <v/>
      </c>
      <c r="J272" s="84" t="str">
        <f>IF(Data!G272,"",IF(Data!E272,"Age error",IF(Data!F272,"Sex error",IF(OR(Data!H272,Data!M272),"Ht or wt error",Data!L272))))</f>
        <v/>
      </c>
      <c r="K272" s="21"/>
    </row>
    <row r="273" spans="1:11" s="18" customFormat="1" x14ac:dyDescent="0.15">
      <c r="A273" s="25"/>
      <c r="B273" s="85"/>
      <c r="C273" s="34"/>
      <c r="D273" s="38"/>
      <c r="E273" s="39"/>
      <c r="F273" s="39"/>
      <c r="G273" s="38"/>
      <c r="H273" s="38"/>
      <c r="I273" s="35" t="str">
        <f>IF(OR(Data!G273,Data!H273,ISERR(Data!J273)),"",Data!J273)</f>
        <v/>
      </c>
      <c r="J273" s="84" t="str">
        <f>IF(Data!G273,"",IF(Data!E273,"Age error",IF(Data!F273,"Sex error",IF(OR(Data!H273,Data!M273),"Ht or wt error",Data!L273))))</f>
        <v/>
      </c>
      <c r="K273" s="21"/>
    </row>
    <row r="274" spans="1:11" s="18" customFormat="1" x14ac:dyDescent="0.15">
      <c r="A274" s="25"/>
      <c r="B274" s="85"/>
      <c r="C274" s="34"/>
      <c r="D274" s="38"/>
      <c r="E274" s="39"/>
      <c r="F274" s="39"/>
      <c r="G274" s="38"/>
      <c r="H274" s="38"/>
      <c r="I274" s="35" t="str">
        <f>IF(OR(Data!G274,Data!H274,ISERR(Data!J274)),"",Data!J274)</f>
        <v/>
      </c>
      <c r="J274" s="84" t="str">
        <f>IF(Data!G274,"",IF(Data!E274,"Age error",IF(Data!F274,"Sex error",IF(OR(Data!H274,Data!M274),"Ht or wt error",Data!L274))))</f>
        <v/>
      </c>
      <c r="K274" s="21"/>
    </row>
    <row r="275" spans="1:11" s="18" customFormat="1" x14ac:dyDescent="0.15">
      <c r="A275" s="25"/>
      <c r="B275" s="85"/>
      <c r="C275" s="34"/>
      <c r="D275" s="38"/>
      <c r="E275" s="39"/>
      <c r="F275" s="39"/>
      <c r="G275" s="38"/>
      <c r="H275" s="38"/>
      <c r="I275" s="35" t="str">
        <f>IF(OR(Data!G275,Data!H275,ISERR(Data!J275)),"",Data!J275)</f>
        <v/>
      </c>
      <c r="J275" s="84" t="str">
        <f>IF(Data!G275,"",IF(Data!E275,"Age error",IF(Data!F275,"Sex error",IF(OR(Data!H275,Data!M275),"Ht or wt error",Data!L275))))</f>
        <v/>
      </c>
      <c r="K275" s="21"/>
    </row>
    <row r="276" spans="1:11" s="18" customFormat="1" x14ac:dyDescent="0.15">
      <c r="A276" s="25"/>
      <c r="B276" s="85"/>
      <c r="C276" s="34"/>
      <c r="D276" s="38"/>
      <c r="E276" s="39"/>
      <c r="F276" s="39"/>
      <c r="G276" s="38"/>
      <c r="H276" s="38"/>
      <c r="I276" s="35" t="str">
        <f>IF(OR(Data!G276,Data!H276,ISERR(Data!J276)),"",Data!J276)</f>
        <v/>
      </c>
      <c r="J276" s="84" t="str">
        <f>IF(Data!G276,"",IF(Data!E276,"Age error",IF(Data!F276,"Sex error",IF(OR(Data!H276,Data!M276),"Ht or wt error",Data!L276))))</f>
        <v/>
      </c>
      <c r="K276" s="21"/>
    </row>
    <row r="277" spans="1:11" s="18" customFormat="1" x14ac:dyDescent="0.15">
      <c r="A277" s="25"/>
      <c r="B277" s="85"/>
      <c r="C277" s="34"/>
      <c r="D277" s="38"/>
      <c r="E277" s="39"/>
      <c r="F277" s="39"/>
      <c r="G277" s="38"/>
      <c r="H277" s="38"/>
      <c r="I277" s="35" t="str">
        <f>IF(OR(Data!G277,Data!H277,ISERR(Data!J277)),"",Data!J277)</f>
        <v/>
      </c>
      <c r="J277" s="84" t="str">
        <f>IF(Data!G277,"",IF(Data!E277,"Age error",IF(Data!F277,"Sex error",IF(OR(Data!H277,Data!M277),"Ht or wt error",Data!L277))))</f>
        <v/>
      </c>
      <c r="K277" s="21"/>
    </row>
    <row r="278" spans="1:11" s="18" customFormat="1" x14ac:dyDescent="0.15">
      <c r="A278" s="25"/>
      <c r="B278" s="85"/>
      <c r="C278" s="34"/>
      <c r="D278" s="38"/>
      <c r="E278" s="39"/>
      <c r="F278" s="39"/>
      <c r="G278" s="38"/>
      <c r="H278" s="38"/>
      <c r="I278" s="35" t="str">
        <f>IF(OR(Data!G278,Data!H278,ISERR(Data!J278)),"",Data!J278)</f>
        <v/>
      </c>
      <c r="J278" s="84" t="str">
        <f>IF(Data!G278,"",IF(Data!E278,"Age error",IF(Data!F278,"Sex error",IF(OR(Data!H278,Data!M278),"Ht or wt error",Data!L278))))</f>
        <v/>
      </c>
      <c r="K278" s="21"/>
    </row>
    <row r="279" spans="1:11" s="18" customFormat="1" x14ac:dyDescent="0.15">
      <c r="A279" s="25"/>
      <c r="B279" s="85"/>
      <c r="C279" s="34"/>
      <c r="D279" s="38"/>
      <c r="E279" s="39"/>
      <c r="F279" s="39"/>
      <c r="G279" s="38"/>
      <c r="H279" s="38"/>
      <c r="I279" s="35" t="str">
        <f>IF(OR(Data!G279,Data!H279,ISERR(Data!J279)),"",Data!J279)</f>
        <v/>
      </c>
      <c r="J279" s="84" t="str">
        <f>IF(Data!G279,"",IF(Data!E279,"Age error",IF(Data!F279,"Sex error",IF(OR(Data!H279,Data!M279),"Ht or wt error",Data!L279))))</f>
        <v/>
      </c>
      <c r="K279" s="21"/>
    </row>
    <row r="280" spans="1:11" s="18" customFormat="1" x14ac:dyDescent="0.15">
      <c r="A280" s="25"/>
      <c r="B280" s="85"/>
      <c r="C280" s="34"/>
      <c r="D280" s="38"/>
      <c r="E280" s="39"/>
      <c r="F280" s="39"/>
      <c r="G280" s="38"/>
      <c r="H280" s="38"/>
      <c r="I280" s="35" t="str">
        <f>IF(OR(Data!G280,Data!H280,ISERR(Data!J280)),"",Data!J280)</f>
        <v/>
      </c>
      <c r="J280" s="84" t="str">
        <f>IF(Data!G280,"",IF(Data!E280,"Age error",IF(Data!F280,"Sex error",IF(OR(Data!H280,Data!M280),"Ht or wt error",Data!L280))))</f>
        <v/>
      </c>
      <c r="K280" s="21"/>
    </row>
    <row r="281" spans="1:11" s="18" customFormat="1" x14ac:dyDescent="0.15">
      <c r="A281" s="25"/>
      <c r="B281" s="85"/>
      <c r="C281" s="34"/>
      <c r="D281" s="38"/>
      <c r="E281" s="39"/>
      <c r="F281" s="39"/>
      <c r="G281" s="38"/>
      <c r="H281" s="38"/>
      <c r="I281" s="35" t="str">
        <f>IF(OR(Data!G281,Data!H281,ISERR(Data!J281)),"",Data!J281)</f>
        <v/>
      </c>
      <c r="J281" s="84" t="str">
        <f>IF(Data!G281,"",IF(Data!E281,"Age error",IF(Data!F281,"Sex error",IF(OR(Data!H281,Data!M281),"Ht or wt error",Data!L281))))</f>
        <v/>
      </c>
      <c r="K281" s="21"/>
    </row>
    <row r="282" spans="1:11" s="18" customFormat="1" x14ac:dyDescent="0.15">
      <c r="A282" s="25"/>
      <c r="B282" s="85"/>
      <c r="C282" s="34"/>
      <c r="D282" s="38"/>
      <c r="E282" s="39"/>
      <c r="F282" s="39"/>
      <c r="G282" s="38"/>
      <c r="H282" s="38"/>
      <c r="I282" s="35" t="str">
        <f>IF(OR(Data!G282,Data!H282,ISERR(Data!J282)),"",Data!J282)</f>
        <v/>
      </c>
      <c r="J282" s="84" t="str">
        <f>IF(Data!G282,"",IF(Data!E282,"Age error",IF(Data!F282,"Sex error",IF(OR(Data!H282,Data!M282),"Ht or wt error",Data!L282))))</f>
        <v/>
      </c>
      <c r="K282" s="21"/>
    </row>
    <row r="283" spans="1:11" s="18" customFormat="1" x14ac:dyDescent="0.15">
      <c r="A283" s="25"/>
      <c r="B283" s="85"/>
      <c r="C283" s="34"/>
      <c r="D283" s="38"/>
      <c r="E283" s="39"/>
      <c r="F283" s="39"/>
      <c r="G283" s="38"/>
      <c r="H283" s="38"/>
      <c r="I283" s="35" t="str">
        <f>IF(OR(Data!G283,Data!H283,ISERR(Data!J283)),"",Data!J283)</f>
        <v/>
      </c>
      <c r="J283" s="84" t="str">
        <f>IF(Data!G283,"",IF(Data!E283,"Age error",IF(Data!F283,"Sex error",IF(OR(Data!H283,Data!M283),"Ht or wt error",Data!L283))))</f>
        <v/>
      </c>
      <c r="K283" s="21"/>
    </row>
    <row r="284" spans="1:11" s="18" customFormat="1" x14ac:dyDescent="0.15">
      <c r="A284" s="25"/>
      <c r="B284" s="85"/>
      <c r="C284" s="34"/>
      <c r="D284" s="38"/>
      <c r="E284" s="39"/>
      <c r="F284" s="39"/>
      <c r="G284" s="38"/>
      <c r="H284" s="38"/>
      <c r="I284" s="35" t="str">
        <f>IF(OR(Data!G284,Data!H284,ISERR(Data!J284)),"",Data!J284)</f>
        <v/>
      </c>
      <c r="J284" s="84" t="str">
        <f>IF(Data!G284,"",IF(Data!E284,"Age error",IF(Data!F284,"Sex error",IF(OR(Data!H284,Data!M284),"Ht or wt error",Data!L284))))</f>
        <v/>
      </c>
      <c r="K284" s="21"/>
    </row>
    <row r="285" spans="1:11" s="18" customFormat="1" x14ac:dyDescent="0.15">
      <c r="A285" s="25"/>
      <c r="B285" s="85"/>
      <c r="C285" s="34"/>
      <c r="D285" s="38"/>
      <c r="E285" s="39"/>
      <c r="F285" s="39"/>
      <c r="G285" s="38"/>
      <c r="H285" s="38"/>
      <c r="I285" s="35" t="str">
        <f>IF(OR(Data!G285,Data!H285,ISERR(Data!J285)),"",Data!J285)</f>
        <v/>
      </c>
      <c r="J285" s="84" t="str">
        <f>IF(Data!G285,"",IF(Data!E285,"Age error",IF(Data!F285,"Sex error",IF(OR(Data!H285,Data!M285),"Ht or wt error",Data!L285))))</f>
        <v/>
      </c>
      <c r="K285" s="21"/>
    </row>
    <row r="286" spans="1:11" s="18" customFormat="1" x14ac:dyDescent="0.15">
      <c r="A286" s="25"/>
      <c r="B286" s="85"/>
      <c r="C286" s="34"/>
      <c r="D286" s="38"/>
      <c r="E286" s="39"/>
      <c r="F286" s="39"/>
      <c r="G286" s="38"/>
      <c r="H286" s="38"/>
      <c r="I286" s="35" t="str">
        <f>IF(OR(Data!G286,Data!H286,ISERR(Data!J286)),"",Data!J286)</f>
        <v/>
      </c>
      <c r="J286" s="84" t="str">
        <f>IF(Data!G286,"",IF(Data!E286,"Age error",IF(Data!F286,"Sex error",IF(OR(Data!H286,Data!M286),"Ht or wt error",Data!L286))))</f>
        <v/>
      </c>
      <c r="K286" s="21"/>
    </row>
    <row r="287" spans="1:11" s="18" customFormat="1" x14ac:dyDescent="0.15">
      <c r="A287" s="25"/>
      <c r="B287" s="85"/>
      <c r="C287" s="34"/>
      <c r="D287" s="38"/>
      <c r="E287" s="39"/>
      <c r="F287" s="39"/>
      <c r="G287" s="38"/>
      <c r="H287" s="38"/>
      <c r="I287" s="35" t="str">
        <f>IF(OR(Data!G287,Data!H287,ISERR(Data!J287)),"",Data!J287)</f>
        <v/>
      </c>
      <c r="J287" s="84" t="str">
        <f>IF(Data!G287,"",IF(Data!E287,"Age error",IF(Data!F287,"Sex error",IF(OR(Data!H287,Data!M287),"Ht or wt error",Data!L287))))</f>
        <v/>
      </c>
      <c r="K287" s="21"/>
    </row>
    <row r="288" spans="1:11" s="18" customFormat="1" x14ac:dyDescent="0.15">
      <c r="A288" s="25"/>
      <c r="B288" s="85"/>
      <c r="C288" s="34"/>
      <c r="D288" s="38"/>
      <c r="E288" s="39"/>
      <c r="F288" s="39"/>
      <c r="G288" s="38"/>
      <c r="H288" s="38"/>
      <c r="I288" s="35" t="str">
        <f>IF(OR(Data!G288,Data!H288,ISERR(Data!J288)),"",Data!J288)</f>
        <v/>
      </c>
      <c r="J288" s="84" t="str">
        <f>IF(Data!G288,"",IF(Data!E288,"Age error",IF(Data!F288,"Sex error",IF(OR(Data!H288,Data!M288),"Ht or wt error",Data!L288))))</f>
        <v/>
      </c>
      <c r="K288" s="21"/>
    </row>
    <row r="289" spans="1:11" s="18" customFormat="1" x14ac:dyDescent="0.15">
      <c r="A289" s="25"/>
      <c r="B289" s="85"/>
      <c r="C289" s="34"/>
      <c r="D289" s="38"/>
      <c r="E289" s="39"/>
      <c r="F289" s="39"/>
      <c r="G289" s="38"/>
      <c r="H289" s="38"/>
      <c r="I289" s="35" t="str">
        <f>IF(OR(Data!G289,Data!H289,ISERR(Data!J289)),"",Data!J289)</f>
        <v/>
      </c>
      <c r="J289" s="84" t="str">
        <f>IF(Data!G289,"",IF(Data!E289,"Age error",IF(Data!F289,"Sex error",IF(OR(Data!H289,Data!M289),"Ht or wt error",Data!L289))))</f>
        <v/>
      </c>
      <c r="K289" s="21"/>
    </row>
    <row r="290" spans="1:11" s="18" customFormat="1" x14ac:dyDescent="0.15">
      <c r="A290" s="25"/>
      <c r="B290" s="85"/>
      <c r="C290" s="34"/>
      <c r="D290" s="38"/>
      <c r="E290" s="39"/>
      <c r="F290" s="39"/>
      <c r="G290" s="38"/>
      <c r="H290" s="38"/>
      <c r="I290" s="35" t="str">
        <f>IF(OR(Data!G290,Data!H290,ISERR(Data!J290)),"",Data!J290)</f>
        <v/>
      </c>
      <c r="J290" s="84" t="str">
        <f>IF(Data!G290,"",IF(Data!E290,"Age error",IF(Data!F290,"Sex error",IF(OR(Data!H290,Data!M290),"Ht or wt error",Data!L290))))</f>
        <v/>
      </c>
      <c r="K290" s="21"/>
    </row>
    <row r="291" spans="1:11" s="18" customFormat="1" x14ac:dyDescent="0.15">
      <c r="A291" s="25"/>
      <c r="B291" s="85"/>
      <c r="C291" s="34"/>
      <c r="D291" s="38"/>
      <c r="E291" s="39"/>
      <c r="F291" s="39"/>
      <c r="G291" s="38"/>
      <c r="H291" s="38"/>
      <c r="I291" s="35" t="str">
        <f>IF(OR(Data!G291,Data!H291,ISERR(Data!J291)),"",Data!J291)</f>
        <v/>
      </c>
      <c r="J291" s="84" t="str">
        <f>IF(Data!G291,"",IF(Data!E291,"Age error",IF(Data!F291,"Sex error",IF(OR(Data!H291,Data!M291),"Ht or wt error",Data!L291))))</f>
        <v/>
      </c>
      <c r="K291" s="21"/>
    </row>
    <row r="292" spans="1:11" s="18" customFormat="1" x14ac:dyDescent="0.15">
      <c r="A292" s="25"/>
      <c r="B292" s="85"/>
      <c r="C292" s="34"/>
      <c r="D292" s="38"/>
      <c r="E292" s="39"/>
      <c r="F292" s="39"/>
      <c r="G292" s="38"/>
      <c r="H292" s="38"/>
      <c r="I292" s="35" t="str">
        <f>IF(OR(Data!G292,Data!H292,ISERR(Data!J292)),"",Data!J292)</f>
        <v/>
      </c>
      <c r="J292" s="84" t="str">
        <f>IF(Data!G292,"",IF(Data!E292,"Age error",IF(Data!F292,"Sex error",IF(OR(Data!H292,Data!M292),"Ht or wt error",Data!L292))))</f>
        <v/>
      </c>
      <c r="K292" s="21"/>
    </row>
    <row r="293" spans="1:11" s="18" customFormat="1" x14ac:dyDescent="0.15">
      <c r="A293" s="25"/>
      <c r="B293" s="85"/>
      <c r="C293" s="34"/>
      <c r="D293" s="38"/>
      <c r="E293" s="39"/>
      <c r="F293" s="39"/>
      <c r="G293" s="38"/>
      <c r="H293" s="38"/>
      <c r="I293" s="35" t="str">
        <f>IF(OR(Data!G293,Data!H293,ISERR(Data!J293)),"",Data!J293)</f>
        <v/>
      </c>
      <c r="J293" s="84" t="str">
        <f>IF(Data!G293,"",IF(Data!E293,"Age error",IF(Data!F293,"Sex error",IF(OR(Data!H293,Data!M293),"Ht or wt error",Data!L293))))</f>
        <v/>
      </c>
      <c r="K293" s="21"/>
    </row>
    <row r="294" spans="1:11" s="18" customFormat="1" x14ac:dyDescent="0.15">
      <c r="A294" s="25"/>
      <c r="B294" s="85"/>
      <c r="C294" s="34"/>
      <c r="D294" s="38"/>
      <c r="E294" s="39"/>
      <c r="F294" s="39"/>
      <c r="G294" s="38"/>
      <c r="H294" s="38"/>
      <c r="I294" s="35" t="str">
        <f>IF(OR(Data!G294,Data!H294,ISERR(Data!J294)),"",Data!J294)</f>
        <v/>
      </c>
      <c r="J294" s="84" t="str">
        <f>IF(Data!G294,"",IF(Data!E294,"Age error",IF(Data!F294,"Sex error",IF(OR(Data!H294,Data!M294),"Ht or wt error",Data!L294))))</f>
        <v/>
      </c>
      <c r="K294" s="21"/>
    </row>
    <row r="295" spans="1:11" s="18" customFormat="1" x14ac:dyDescent="0.15">
      <c r="A295" s="25"/>
      <c r="B295" s="85"/>
      <c r="C295" s="34"/>
      <c r="D295" s="38"/>
      <c r="E295" s="39"/>
      <c r="F295" s="39"/>
      <c r="G295" s="38"/>
      <c r="H295" s="38"/>
      <c r="I295" s="35" t="str">
        <f>IF(OR(Data!G295,Data!H295,ISERR(Data!J295)),"",Data!J295)</f>
        <v/>
      </c>
      <c r="J295" s="84" t="str">
        <f>IF(Data!G295,"",IF(Data!E295,"Age error",IF(Data!F295,"Sex error",IF(OR(Data!H295,Data!M295),"Ht or wt error",Data!L295))))</f>
        <v/>
      </c>
      <c r="K295" s="21"/>
    </row>
    <row r="296" spans="1:11" s="18" customFormat="1" x14ac:dyDescent="0.15">
      <c r="A296" s="25"/>
      <c r="B296" s="85"/>
      <c r="C296" s="34"/>
      <c r="D296" s="38"/>
      <c r="E296" s="39"/>
      <c r="F296" s="39"/>
      <c r="G296" s="38"/>
      <c r="H296" s="38"/>
      <c r="I296" s="35" t="str">
        <f>IF(OR(Data!G296,Data!H296,ISERR(Data!J296)),"",Data!J296)</f>
        <v/>
      </c>
      <c r="J296" s="84" t="str">
        <f>IF(Data!G296,"",IF(Data!E296,"Age error",IF(Data!F296,"Sex error",IF(OR(Data!H296,Data!M296),"Ht or wt error",Data!L296))))</f>
        <v/>
      </c>
      <c r="K296" s="21"/>
    </row>
    <row r="297" spans="1:11" s="18" customFormat="1" x14ac:dyDescent="0.15">
      <c r="A297" s="25"/>
      <c r="B297" s="85"/>
      <c r="C297" s="34"/>
      <c r="D297" s="38"/>
      <c r="E297" s="39"/>
      <c r="F297" s="39"/>
      <c r="G297" s="38"/>
      <c r="H297" s="38"/>
      <c r="I297" s="35" t="str">
        <f>IF(OR(Data!G297,Data!H297,ISERR(Data!J297)),"",Data!J297)</f>
        <v/>
      </c>
      <c r="J297" s="84" t="str">
        <f>IF(Data!G297,"",IF(Data!E297,"Age error",IF(Data!F297,"Sex error",IF(OR(Data!H297,Data!M297),"Ht or wt error",Data!L297))))</f>
        <v/>
      </c>
      <c r="K297" s="21"/>
    </row>
    <row r="298" spans="1:11" s="18" customFormat="1" x14ac:dyDescent="0.15">
      <c r="A298" s="25"/>
      <c r="B298" s="85"/>
      <c r="C298" s="34"/>
      <c r="D298" s="38"/>
      <c r="E298" s="39"/>
      <c r="F298" s="39"/>
      <c r="G298" s="38"/>
      <c r="H298" s="38"/>
      <c r="I298" s="35" t="str">
        <f>IF(OR(Data!G298,Data!H298,ISERR(Data!J298)),"",Data!J298)</f>
        <v/>
      </c>
      <c r="J298" s="84" t="str">
        <f>IF(Data!G298,"",IF(Data!E298,"Age error",IF(Data!F298,"Sex error",IF(OR(Data!H298,Data!M298),"Ht or wt error",Data!L298))))</f>
        <v/>
      </c>
      <c r="K298" s="21"/>
    </row>
    <row r="299" spans="1:11" s="18" customFormat="1" x14ac:dyDescent="0.15">
      <c r="A299" s="25"/>
      <c r="B299" s="85"/>
      <c r="C299" s="34"/>
      <c r="D299" s="38"/>
      <c r="E299" s="39"/>
      <c r="F299" s="39"/>
      <c r="G299" s="38"/>
      <c r="H299" s="38"/>
      <c r="I299" s="35" t="str">
        <f>IF(OR(Data!G299,Data!H299,ISERR(Data!J299)),"",Data!J299)</f>
        <v/>
      </c>
      <c r="J299" s="84" t="str">
        <f>IF(Data!G299,"",IF(Data!E299,"Age error",IF(Data!F299,"Sex error",IF(OR(Data!H299,Data!M299),"Ht or wt error",Data!L299))))</f>
        <v/>
      </c>
      <c r="K299" s="21"/>
    </row>
    <row r="300" spans="1:11" s="18" customFormat="1" x14ac:dyDescent="0.15">
      <c r="A300" s="25"/>
      <c r="B300" s="85"/>
      <c r="C300" s="34"/>
      <c r="D300" s="38"/>
      <c r="E300" s="39"/>
      <c r="F300" s="39"/>
      <c r="G300" s="38"/>
      <c r="H300" s="38"/>
      <c r="I300" s="35" t="str">
        <f>IF(OR(Data!G300,Data!H300,ISERR(Data!J300)),"",Data!J300)</f>
        <v/>
      </c>
      <c r="J300" s="84" t="str">
        <f>IF(Data!G300,"",IF(Data!E300,"Age error",IF(Data!F300,"Sex error",IF(OR(Data!H300,Data!M300),"Ht or wt error",Data!L300))))</f>
        <v/>
      </c>
      <c r="K300" s="21"/>
    </row>
    <row r="301" spans="1:11" s="18" customFormat="1" x14ac:dyDescent="0.15">
      <c r="A301" s="25"/>
      <c r="B301" s="85"/>
      <c r="C301" s="34"/>
      <c r="D301" s="38"/>
      <c r="E301" s="39"/>
      <c r="F301" s="39"/>
      <c r="G301" s="38"/>
      <c r="H301" s="38"/>
      <c r="I301" s="35" t="str">
        <f>IF(OR(Data!G301,Data!H301,ISERR(Data!J301)),"",Data!J301)</f>
        <v/>
      </c>
      <c r="J301" s="84" t="str">
        <f>IF(Data!G301,"",IF(Data!E301,"Age error",IF(Data!F301,"Sex error",IF(OR(Data!H301,Data!M301),"Ht or wt error",Data!L301))))</f>
        <v/>
      </c>
      <c r="K301" s="21"/>
    </row>
    <row r="302" spans="1:11" s="18" customFormat="1" x14ac:dyDescent="0.15">
      <c r="A302" s="25"/>
      <c r="B302" s="85"/>
      <c r="C302" s="34"/>
      <c r="D302" s="38"/>
      <c r="E302" s="39"/>
      <c r="F302" s="39"/>
      <c r="G302" s="38"/>
      <c r="H302" s="38"/>
      <c r="I302" s="35" t="str">
        <f>IF(OR(Data!G302,Data!H302,ISERR(Data!J302)),"",Data!J302)</f>
        <v/>
      </c>
      <c r="J302" s="84" t="str">
        <f>IF(Data!G302,"",IF(Data!E302,"Age error",IF(Data!F302,"Sex error",IF(OR(Data!H302,Data!M302),"Ht or wt error",Data!L302))))</f>
        <v/>
      </c>
      <c r="K302" s="21"/>
    </row>
    <row r="303" spans="1:11" s="18" customFormat="1" x14ac:dyDescent="0.15">
      <c r="A303" s="25"/>
      <c r="B303" s="85"/>
      <c r="C303" s="34"/>
      <c r="D303" s="38"/>
      <c r="E303" s="39"/>
      <c r="F303" s="39"/>
      <c r="G303" s="38"/>
      <c r="H303" s="38"/>
      <c r="I303" s="35" t="str">
        <f>IF(OR(Data!G303,Data!H303,ISERR(Data!J303)),"",Data!J303)</f>
        <v/>
      </c>
      <c r="J303" s="84" t="str">
        <f>IF(Data!G303,"",IF(Data!E303,"Age error",IF(Data!F303,"Sex error",IF(OR(Data!H303,Data!M303),"Ht or wt error",Data!L303))))</f>
        <v/>
      </c>
      <c r="K303" s="21"/>
    </row>
    <row r="304" spans="1:11" s="18" customFormat="1" x14ac:dyDescent="0.15">
      <c r="A304" s="25"/>
      <c r="B304" s="85"/>
      <c r="C304" s="34"/>
      <c r="D304" s="38"/>
      <c r="E304" s="39"/>
      <c r="F304" s="39"/>
      <c r="G304" s="38"/>
      <c r="H304" s="38"/>
      <c r="I304" s="35" t="str">
        <f>IF(OR(Data!G304,Data!H304,ISERR(Data!J304)),"",Data!J304)</f>
        <v/>
      </c>
      <c r="J304" s="84" t="str">
        <f>IF(Data!G304,"",IF(Data!E304,"Age error",IF(Data!F304,"Sex error",IF(OR(Data!H304,Data!M304),"Ht or wt error",Data!L304))))</f>
        <v/>
      </c>
      <c r="K304" s="21"/>
    </row>
    <row r="305" spans="1:11" s="18" customFormat="1" x14ac:dyDescent="0.15">
      <c r="A305" s="25"/>
      <c r="B305" s="85"/>
      <c r="C305" s="34"/>
      <c r="D305" s="38"/>
      <c r="E305" s="39"/>
      <c r="F305" s="39"/>
      <c r="G305" s="38"/>
      <c r="H305" s="38"/>
      <c r="I305" s="35" t="str">
        <f>IF(OR(Data!G305,Data!H305,ISERR(Data!J305)),"",Data!J305)</f>
        <v/>
      </c>
      <c r="J305" s="84" t="str">
        <f>IF(Data!G305,"",IF(Data!E305,"Age error",IF(Data!F305,"Sex error",IF(OR(Data!H305,Data!M305),"Ht or wt error",Data!L305))))</f>
        <v/>
      </c>
      <c r="K305" s="21"/>
    </row>
    <row r="306" spans="1:11" s="18" customFormat="1" x14ac:dyDescent="0.15">
      <c r="A306" s="25"/>
      <c r="B306" s="85"/>
      <c r="C306" s="34"/>
      <c r="D306" s="38"/>
      <c r="E306" s="39"/>
      <c r="F306" s="39"/>
      <c r="G306" s="38"/>
      <c r="H306" s="38"/>
      <c r="I306" s="35" t="str">
        <f>IF(OR(Data!G306,Data!H306,ISERR(Data!J306)),"",Data!J306)</f>
        <v/>
      </c>
      <c r="J306" s="84" t="str">
        <f>IF(Data!G306,"",IF(Data!E306,"Age error",IF(Data!F306,"Sex error",IF(OR(Data!H306,Data!M306),"Ht or wt error",Data!L306))))</f>
        <v/>
      </c>
      <c r="K306" s="21"/>
    </row>
    <row r="307" spans="1:11" s="18" customFormat="1" x14ac:dyDescent="0.15">
      <c r="A307" s="25"/>
      <c r="B307" s="85"/>
      <c r="C307" s="34"/>
      <c r="D307" s="38"/>
      <c r="E307" s="39"/>
      <c r="F307" s="39"/>
      <c r="G307" s="38"/>
      <c r="H307" s="38"/>
      <c r="I307" s="35" t="str">
        <f>IF(OR(Data!G307,Data!H307,ISERR(Data!J307)),"",Data!J307)</f>
        <v/>
      </c>
      <c r="J307" s="84" t="str">
        <f>IF(Data!G307,"",IF(Data!E307,"Age error",IF(Data!F307,"Sex error",IF(OR(Data!H307,Data!M307),"Ht or wt error",Data!L307))))</f>
        <v/>
      </c>
      <c r="K307" s="21"/>
    </row>
    <row r="308" spans="1:11" s="18" customFormat="1" x14ac:dyDescent="0.15">
      <c r="A308" s="25"/>
      <c r="B308" s="85"/>
      <c r="C308" s="34"/>
      <c r="D308" s="38"/>
      <c r="E308" s="39"/>
      <c r="F308" s="39"/>
      <c r="G308" s="38"/>
      <c r="H308" s="38"/>
      <c r="I308" s="35" t="str">
        <f>IF(OR(Data!G308,Data!H308,ISERR(Data!J308)),"",Data!J308)</f>
        <v/>
      </c>
      <c r="J308" s="84" t="str">
        <f>IF(Data!G308,"",IF(Data!E308,"Age error",IF(Data!F308,"Sex error",IF(OR(Data!H308,Data!M308),"Ht or wt error",Data!L308))))</f>
        <v/>
      </c>
      <c r="K308" s="21"/>
    </row>
    <row r="309" spans="1:11" s="18" customFormat="1" x14ac:dyDescent="0.15">
      <c r="A309" s="25"/>
      <c r="B309" s="85"/>
      <c r="C309" s="34"/>
      <c r="D309" s="38"/>
      <c r="E309" s="39"/>
      <c r="F309" s="39"/>
      <c r="G309" s="38"/>
      <c r="H309" s="38"/>
      <c r="I309" s="35" t="str">
        <f>IF(OR(Data!G309,Data!H309,ISERR(Data!J309)),"",Data!J309)</f>
        <v/>
      </c>
      <c r="J309" s="84" t="str">
        <f>IF(Data!G309,"",IF(Data!E309,"Age error",IF(Data!F309,"Sex error",IF(OR(Data!H309,Data!M309),"Ht or wt error",Data!L309))))</f>
        <v/>
      </c>
      <c r="K309" s="21"/>
    </row>
    <row r="310" spans="1:11" s="18" customFormat="1" x14ac:dyDescent="0.15">
      <c r="A310" s="25"/>
      <c r="B310" s="85"/>
      <c r="C310" s="34"/>
      <c r="D310" s="38"/>
      <c r="E310" s="39"/>
      <c r="F310" s="39"/>
      <c r="G310" s="38"/>
      <c r="H310" s="38"/>
      <c r="I310" s="35" t="str">
        <f>IF(OR(Data!G310,Data!H310,ISERR(Data!J310)),"",Data!J310)</f>
        <v/>
      </c>
      <c r="J310" s="84" t="str">
        <f>IF(Data!G310,"",IF(Data!E310,"Age error",IF(Data!F310,"Sex error",IF(OR(Data!H310,Data!M310),"Ht or wt error",Data!L310))))</f>
        <v/>
      </c>
      <c r="K310" s="21"/>
    </row>
    <row r="311" spans="1:11" s="18" customFormat="1" x14ac:dyDescent="0.15">
      <c r="A311" s="25"/>
      <c r="B311" s="85"/>
      <c r="C311" s="34"/>
      <c r="D311" s="38"/>
      <c r="E311" s="39"/>
      <c r="F311" s="39"/>
      <c r="G311" s="38"/>
      <c r="H311" s="38"/>
      <c r="I311" s="35" t="str">
        <f>IF(OR(Data!G311,Data!H311,ISERR(Data!J311)),"",Data!J311)</f>
        <v/>
      </c>
      <c r="J311" s="84" t="str">
        <f>IF(Data!G311,"",IF(Data!E311,"Age error",IF(Data!F311,"Sex error",IF(OR(Data!H311,Data!M311),"Ht or wt error",Data!L311))))</f>
        <v/>
      </c>
      <c r="K311" s="21"/>
    </row>
    <row r="312" spans="1:11" s="18" customFormat="1" x14ac:dyDescent="0.15">
      <c r="A312" s="25"/>
      <c r="B312" s="85"/>
      <c r="C312" s="34"/>
      <c r="D312" s="38"/>
      <c r="E312" s="39"/>
      <c r="F312" s="39"/>
      <c r="G312" s="38"/>
      <c r="H312" s="38"/>
      <c r="I312" s="35" t="str">
        <f>IF(OR(Data!G312,Data!H312,ISERR(Data!J312)),"",Data!J312)</f>
        <v/>
      </c>
      <c r="J312" s="84" t="str">
        <f>IF(Data!G312,"",IF(Data!E312,"Age error",IF(Data!F312,"Sex error",IF(OR(Data!H312,Data!M312),"Ht or wt error",Data!L312))))</f>
        <v/>
      </c>
      <c r="K312" s="21"/>
    </row>
    <row r="313" spans="1:11" s="18" customFormat="1" x14ac:dyDescent="0.15">
      <c r="A313" s="25"/>
      <c r="B313" s="85"/>
      <c r="C313" s="34"/>
      <c r="D313" s="38"/>
      <c r="E313" s="39"/>
      <c r="F313" s="39"/>
      <c r="G313" s="38"/>
      <c r="H313" s="38"/>
      <c r="I313" s="35" t="str">
        <f>IF(OR(Data!G313,Data!H313,ISERR(Data!J313)),"",Data!J313)</f>
        <v/>
      </c>
      <c r="J313" s="84" t="str">
        <f>IF(Data!G313,"",IF(Data!E313,"Age error",IF(Data!F313,"Sex error",IF(OR(Data!H313,Data!M313),"Ht or wt error",Data!L313))))</f>
        <v/>
      </c>
      <c r="K313" s="21"/>
    </row>
    <row r="314" spans="1:11" s="18" customFormat="1" x14ac:dyDescent="0.15">
      <c r="A314" s="25"/>
      <c r="B314" s="85"/>
      <c r="C314" s="34"/>
      <c r="D314" s="38"/>
      <c r="E314" s="39"/>
      <c r="F314" s="39"/>
      <c r="G314" s="38"/>
      <c r="H314" s="38"/>
      <c r="I314" s="35" t="str">
        <f>IF(OR(Data!G314,Data!H314,ISERR(Data!J314)),"",Data!J314)</f>
        <v/>
      </c>
      <c r="J314" s="84" t="str">
        <f>IF(Data!G314,"",IF(Data!E314,"Age error",IF(Data!F314,"Sex error",IF(OR(Data!H314,Data!M314),"Ht or wt error",Data!L314))))</f>
        <v/>
      </c>
      <c r="K314" s="21"/>
    </row>
    <row r="315" spans="1:11" s="18" customFormat="1" x14ac:dyDescent="0.15">
      <c r="A315" s="25"/>
      <c r="B315" s="85"/>
      <c r="C315" s="34"/>
      <c r="D315" s="38"/>
      <c r="E315" s="39"/>
      <c r="F315" s="39"/>
      <c r="G315" s="38"/>
      <c r="H315" s="38"/>
      <c r="I315" s="35" t="str">
        <f>IF(OR(Data!G315,Data!H315,ISERR(Data!J315)),"",Data!J315)</f>
        <v/>
      </c>
      <c r="J315" s="84" t="str">
        <f>IF(Data!G315,"",IF(Data!E315,"Age error",IF(Data!F315,"Sex error",IF(OR(Data!H315,Data!M315),"Ht or wt error",Data!L315))))</f>
        <v/>
      </c>
      <c r="K315" s="21"/>
    </row>
    <row r="316" spans="1:11" s="18" customFormat="1" x14ac:dyDescent="0.15">
      <c r="A316" s="25"/>
      <c r="B316" s="85"/>
      <c r="C316" s="34"/>
      <c r="D316" s="38"/>
      <c r="E316" s="39"/>
      <c r="F316" s="39"/>
      <c r="G316" s="38"/>
      <c r="H316" s="38"/>
      <c r="I316" s="35" t="str">
        <f>IF(OR(Data!G316,Data!H316,ISERR(Data!J316)),"",Data!J316)</f>
        <v/>
      </c>
      <c r="J316" s="84" t="str">
        <f>IF(Data!G316,"",IF(Data!E316,"Age error",IF(Data!F316,"Sex error",IF(OR(Data!H316,Data!M316),"Ht or wt error",Data!L316))))</f>
        <v/>
      </c>
      <c r="K316" s="21"/>
    </row>
    <row r="317" spans="1:11" s="18" customFormat="1" x14ac:dyDescent="0.15">
      <c r="A317" s="25"/>
      <c r="B317" s="85"/>
      <c r="C317" s="34"/>
      <c r="D317" s="38"/>
      <c r="E317" s="39"/>
      <c r="F317" s="39"/>
      <c r="G317" s="38"/>
      <c r="H317" s="38"/>
      <c r="I317" s="35" t="str">
        <f>IF(OR(Data!G317,Data!H317,ISERR(Data!J317)),"",Data!J317)</f>
        <v/>
      </c>
      <c r="J317" s="84" t="str">
        <f>IF(Data!G317,"",IF(Data!E317,"Age error",IF(Data!F317,"Sex error",IF(OR(Data!H317,Data!M317),"Ht or wt error",Data!L317))))</f>
        <v/>
      </c>
      <c r="K317" s="21"/>
    </row>
    <row r="318" spans="1:11" s="18" customFormat="1" x14ac:dyDescent="0.15">
      <c r="A318" s="25"/>
      <c r="B318" s="85"/>
      <c r="C318" s="34"/>
      <c r="D318" s="38"/>
      <c r="E318" s="39"/>
      <c r="F318" s="39"/>
      <c r="G318" s="38"/>
      <c r="H318" s="38"/>
      <c r="I318" s="35" t="str">
        <f>IF(OR(Data!G318,Data!H318,ISERR(Data!J318)),"",Data!J318)</f>
        <v/>
      </c>
      <c r="J318" s="84" t="str">
        <f>IF(Data!G318,"",IF(Data!E318,"Age error",IF(Data!F318,"Sex error",IF(OR(Data!H318,Data!M318),"Ht or wt error",Data!L318))))</f>
        <v/>
      </c>
      <c r="K318" s="21"/>
    </row>
    <row r="319" spans="1:11" s="18" customFormat="1" x14ac:dyDescent="0.15">
      <c r="A319" s="25"/>
      <c r="B319" s="85"/>
      <c r="C319" s="34"/>
      <c r="D319" s="38"/>
      <c r="E319" s="39"/>
      <c r="F319" s="39"/>
      <c r="G319" s="38"/>
      <c r="H319" s="38"/>
      <c r="I319" s="35" t="str">
        <f>IF(OR(Data!G319,Data!H319,ISERR(Data!J319)),"",Data!J319)</f>
        <v/>
      </c>
      <c r="J319" s="84" t="str">
        <f>IF(Data!G319,"",IF(Data!E319,"Age error",IF(Data!F319,"Sex error",IF(OR(Data!H319,Data!M319),"Ht or wt error",Data!L319))))</f>
        <v/>
      </c>
      <c r="K319" s="21"/>
    </row>
    <row r="320" spans="1:11" s="18" customFormat="1" x14ac:dyDescent="0.15">
      <c r="A320" s="25"/>
      <c r="B320" s="85"/>
      <c r="C320" s="34"/>
      <c r="D320" s="38"/>
      <c r="E320" s="39"/>
      <c r="F320" s="39"/>
      <c r="G320" s="38"/>
      <c r="H320" s="38"/>
      <c r="I320" s="35" t="str">
        <f>IF(OR(Data!G320,Data!H320,ISERR(Data!J320)),"",Data!J320)</f>
        <v/>
      </c>
      <c r="J320" s="84" t="str">
        <f>IF(Data!G320,"",IF(Data!E320,"Age error",IF(Data!F320,"Sex error",IF(OR(Data!H320,Data!M320),"Ht or wt error",Data!L320))))</f>
        <v/>
      </c>
      <c r="K320" s="21"/>
    </row>
    <row r="321" spans="1:11" s="18" customFormat="1" x14ac:dyDescent="0.15">
      <c r="A321" s="25"/>
      <c r="B321" s="85"/>
      <c r="C321" s="34"/>
      <c r="D321" s="38"/>
      <c r="E321" s="39"/>
      <c r="F321" s="39"/>
      <c r="G321" s="38"/>
      <c r="H321" s="38"/>
      <c r="I321" s="35" t="str">
        <f>IF(OR(Data!G321,Data!H321,ISERR(Data!J321)),"",Data!J321)</f>
        <v/>
      </c>
      <c r="J321" s="84" t="str">
        <f>IF(Data!G321,"",IF(Data!E321,"Age error",IF(Data!F321,"Sex error",IF(OR(Data!H321,Data!M321),"Ht or wt error",Data!L321))))</f>
        <v/>
      </c>
      <c r="K321" s="21"/>
    </row>
    <row r="322" spans="1:11" s="18" customFormat="1" x14ac:dyDescent="0.15">
      <c r="A322" s="25"/>
      <c r="B322" s="85"/>
      <c r="C322" s="34"/>
      <c r="D322" s="38"/>
      <c r="E322" s="39"/>
      <c r="F322" s="39"/>
      <c r="G322" s="38"/>
      <c r="H322" s="38"/>
      <c r="I322" s="35" t="str">
        <f>IF(OR(Data!G322,Data!H322,ISERR(Data!J322)),"",Data!J322)</f>
        <v/>
      </c>
      <c r="J322" s="84" t="str">
        <f>IF(Data!G322,"",IF(Data!E322,"Age error",IF(Data!F322,"Sex error",IF(OR(Data!H322,Data!M322),"Ht or wt error",Data!L322))))</f>
        <v/>
      </c>
      <c r="K322" s="21"/>
    </row>
    <row r="323" spans="1:11" s="18" customFormat="1" x14ac:dyDescent="0.15">
      <c r="A323" s="25"/>
      <c r="B323" s="85"/>
      <c r="C323" s="34"/>
      <c r="D323" s="38"/>
      <c r="E323" s="39"/>
      <c r="F323" s="39"/>
      <c r="G323" s="38"/>
      <c r="H323" s="38"/>
      <c r="I323" s="35" t="str">
        <f>IF(OR(Data!G323,Data!H323,ISERR(Data!J323)),"",Data!J323)</f>
        <v/>
      </c>
      <c r="J323" s="84" t="str">
        <f>IF(Data!G323,"",IF(Data!E323,"Age error",IF(Data!F323,"Sex error",IF(OR(Data!H323,Data!M323),"Ht or wt error",Data!L323))))</f>
        <v/>
      </c>
      <c r="K323" s="21"/>
    </row>
    <row r="324" spans="1:11" s="18" customFormat="1" x14ac:dyDescent="0.15">
      <c r="A324" s="25"/>
      <c r="B324" s="85"/>
      <c r="C324" s="34"/>
      <c r="D324" s="38"/>
      <c r="E324" s="39"/>
      <c r="F324" s="39"/>
      <c r="G324" s="38"/>
      <c r="H324" s="38"/>
      <c r="I324" s="35" t="str">
        <f>IF(OR(Data!G324,Data!H324,ISERR(Data!J324)),"",Data!J324)</f>
        <v/>
      </c>
      <c r="J324" s="84" t="str">
        <f>IF(Data!G324,"",IF(Data!E324,"Age error",IF(Data!F324,"Sex error",IF(OR(Data!H324,Data!M324),"Ht or wt error",Data!L324))))</f>
        <v/>
      </c>
      <c r="K324" s="21"/>
    </row>
    <row r="325" spans="1:11" s="18" customFormat="1" x14ac:dyDescent="0.15">
      <c r="A325" s="25"/>
      <c r="B325" s="85"/>
      <c r="C325" s="34"/>
      <c r="D325" s="38"/>
      <c r="E325" s="39"/>
      <c r="F325" s="39"/>
      <c r="G325" s="38"/>
      <c r="H325" s="38"/>
      <c r="I325" s="35" t="str">
        <f>IF(OR(Data!G325,Data!H325,ISERR(Data!J325)),"",Data!J325)</f>
        <v/>
      </c>
      <c r="J325" s="84" t="str">
        <f>IF(Data!G325,"",IF(Data!E325,"Age error",IF(Data!F325,"Sex error",IF(OR(Data!H325,Data!M325),"Ht or wt error",Data!L325))))</f>
        <v/>
      </c>
      <c r="K325" s="21"/>
    </row>
    <row r="326" spans="1:11" s="18" customFormat="1" x14ac:dyDescent="0.15">
      <c r="A326" s="25"/>
      <c r="B326" s="85"/>
      <c r="C326" s="34"/>
      <c r="D326" s="38"/>
      <c r="E326" s="39"/>
      <c r="F326" s="39"/>
      <c r="G326" s="38"/>
      <c r="H326" s="38"/>
      <c r="I326" s="35" t="str">
        <f>IF(OR(Data!G326,Data!H326,ISERR(Data!J326)),"",Data!J326)</f>
        <v/>
      </c>
      <c r="J326" s="84" t="str">
        <f>IF(Data!G326,"",IF(Data!E326,"Age error",IF(Data!F326,"Sex error",IF(OR(Data!H326,Data!M326),"Ht or wt error",Data!L326))))</f>
        <v/>
      </c>
      <c r="K326" s="21"/>
    </row>
    <row r="327" spans="1:11" s="18" customFormat="1" x14ac:dyDescent="0.15">
      <c r="A327" s="25"/>
      <c r="B327" s="85"/>
      <c r="C327" s="34"/>
      <c r="D327" s="38"/>
      <c r="E327" s="39"/>
      <c r="F327" s="39"/>
      <c r="G327" s="38"/>
      <c r="H327" s="38"/>
      <c r="I327" s="35" t="str">
        <f>IF(OR(Data!G327,Data!H327,ISERR(Data!J327)),"",Data!J327)</f>
        <v/>
      </c>
      <c r="J327" s="84" t="str">
        <f>IF(Data!G327,"",IF(Data!E327,"Age error",IF(Data!F327,"Sex error",IF(OR(Data!H327,Data!M327),"Ht or wt error",Data!L327))))</f>
        <v/>
      </c>
      <c r="K327" s="21"/>
    </row>
    <row r="328" spans="1:11" s="18" customFormat="1" x14ac:dyDescent="0.15">
      <c r="A328" s="25"/>
      <c r="B328" s="85"/>
      <c r="C328" s="34"/>
      <c r="D328" s="38"/>
      <c r="E328" s="39"/>
      <c r="F328" s="39"/>
      <c r="G328" s="38"/>
      <c r="H328" s="38"/>
      <c r="I328" s="35" t="str">
        <f>IF(OR(Data!G328,Data!H328,ISERR(Data!J328)),"",Data!J328)</f>
        <v/>
      </c>
      <c r="J328" s="84" t="str">
        <f>IF(Data!G328,"",IF(Data!E328,"Age error",IF(Data!F328,"Sex error",IF(OR(Data!H328,Data!M328),"Ht or wt error",Data!L328))))</f>
        <v/>
      </c>
      <c r="K328" s="21"/>
    </row>
    <row r="329" spans="1:11" s="18" customFormat="1" x14ac:dyDescent="0.15">
      <c r="A329" s="25"/>
      <c r="B329" s="85"/>
      <c r="C329" s="34"/>
      <c r="D329" s="38"/>
      <c r="E329" s="39"/>
      <c r="F329" s="39"/>
      <c r="G329" s="38"/>
      <c r="H329" s="38"/>
      <c r="I329" s="35" t="str">
        <f>IF(OR(Data!G329,Data!H329,ISERR(Data!J329)),"",Data!J329)</f>
        <v/>
      </c>
      <c r="J329" s="84" t="str">
        <f>IF(Data!G329,"",IF(Data!E329,"Age error",IF(Data!F329,"Sex error",IF(OR(Data!H329,Data!M329),"Ht or wt error",Data!L329))))</f>
        <v/>
      </c>
      <c r="K329" s="21"/>
    </row>
    <row r="330" spans="1:11" s="18" customFormat="1" x14ac:dyDescent="0.15">
      <c r="A330" s="25"/>
      <c r="B330" s="85"/>
      <c r="C330" s="34"/>
      <c r="D330" s="38"/>
      <c r="E330" s="39"/>
      <c r="F330" s="39"/>
      <c r="G330" s="38"/>
      <c r="H330" s="38"/>
      <c r="I330" s="35" t="str">
        <f>IF(OR(Data!G330,Data!H330,ISERR(Data!J330)),"",Data!J330)</f>
        <v/>
      </c>
      <c r="J330" s="84" t="str">
        <f>IF(Data!G330,"",IF(Data!E330,"Age error",IF(Data!F330,"Sex error",IF(OR(Data!H330,Data!M330),"Ht or wt error",Data!L330))))</f>
        <v/>
      </c>
      <c r="K330" s="21"/>
    </row>
    <row r="331" spans="1:11" s="18" customFormat="1" x14ac:dyDescent="0.15">
      <c r="A331" s="25"/>
      <c r="B331" s="85"/>
      <c r="C331" s="34"/>
      <c r="D331" s="38"/>
      <c r="E331" s="39"/>
      <c r="F331" s="39"/>
      <c r="G331" s="38"/>
      <c r="H331" s="38"/>
      <c r="I331" s="35" t="str">
        <f>IF(OR(Data!G331,Data!H331,ISERR(Data!J331)),"",Data!J331)</f>
        <v/>
      </c>
      <c r="J331" s="84" t="str">
        <f>IF(Data!G331,"",IF(Data!E331,"Age error",IF(Data!F331,"Sex error",IF(OR(Data!H331,Data!M331),"Ht or wt error",Data!L331))))</f>
        <v/>
      </c>
      <c r="K331" s="21"/>
    </row>
    <row r="332" spans="1:11" s="18" customFormat="1" x14ac:dyDescent="0.15">
      <c r="A332" s="25"/>
      <c r="B332" s="85"/>
      <c r="C332" s="34"/>
      <c r="D332" s="38"/>
      <c r="E332" s="39"/>
      <c r="F332" s="39"/>
      <c r="G332" s="38"/>
      <c r="H332" s="38"/>
      <c r="I332" s="35" t="str">
        <f>IF(OR(Data!G332,Data!H332,ISERR(Data!J332)),"",Data!J332)</f>
        <v/>
      </c>
      <c r="J332" s="84" t="str">
        <f>IF(Data!G332,"",IF(Data!E332,"Age error",IF(Data!F332,"Sex error",IF(OR(Data!H332,Data!M332),"Ht or wt error",Data!L332))))</f>
        <v/>
      </c>
      <c r="K332" s="21"/>
    </row>
    <row r="333" spans="1:11" s="18" customFormat="1" x14ac:dyDescent="0.15">
      <c r="A333" s="25"/>
      <c r="B333" s="85"/>
      <c r="C333" s="34"/>
      <c r="D333" s="38"/>
      <c r="E333" s="39"/>
      <c r="F333" s="39"/>
      <c r="G333" s="38"/>
      <c r="H333" s="38"/>
      <c r="I333" s="35" t="str">
        <f>IF(OR(Data!G333,Data!H333,ISERR(Data!J333)),"",Data!J333)</f>
        <v/>
      </c>
      <c r="J333" s="84" t="str">
        <f>IF(Data!G333,"",IF(Data!E333,"Age error",IF(Data!F333,"Sex error",IF(OR(Data!H333,Data!M333),"Ht or wt error",Data!L333))))</f>
        <v/>
      </c>
      <c r="K333" s="21"/>
    </row>
    <row r="334" spans="1:11" s="18" customFormat="1" x14ac:dyDescent="0.15">
      <c r="A334" s="25"/>
      <c r="B334" s="85"/>
      <c r="C334" s="34"/>
      <c r="D334" s="38"/>
      <c r="E334" s="39"/>
      <c r="F334" s="39"/>
      <c r="G334" s="38"/>
      <c r="H334" s="38"/>
      <c r="I334" s="35" t="str">
        <f>IF(OR(Data!G334,Data!H334,ISERR(Data!J334)),"",Data!J334)</f>
        <v/>
      </c>
      <c r="J334" s="84" t="str">
        <f>IF(Data!G334,"",IF(Data!E334,"Age error",IF(Data!F334,"Sex error",IF(OR(Data!H334,Data!M334),"Ht or wt error",Data!L334))))</f>
        <v/>
      </c>
      <c r="K334" s="21"/>
    </row>
    <row r="335" spans="1:11" s="18" customFormat="1" x14ac:dyDescent="0.15">
      <c r="A335" s="25"/>
      <c r="B335" s="85"/>
      <c r="C335" s="34"/>
      <c r="D335" s="38"/>
      <c r="E335" s="39"/>
      <c r="F335" s="39"/>
      <c r="G335" s="38"/>
      <c r="H335" s="38"/>
      <c r="I335" s="35" t="str">
        <f>IF(OR(Data!G335,Data!H335,ISERR(Data!J335)),"",Data!J335)</f>
        <v/>
      </c>
      <c r="J335" s="84" t="str">
        <f>IF(Data!G335,"",IF(Data!E335,"Age error",IF(Data!F335,"Sex error",IF(OR(Data!H335,Data!M335),"Ht or wt error",Data!L335))))</f>
        <v/>
      </c>
      <c r="K335" s="21"/>
    </row>
    <row r="336" spans="1:11" s="18" customFormat="1" x14ac:dyDescent="0.15">
      <c r="A336" s="25"/>
      <c r="B336" s="85"/>
      <c r="C336" s="34"/>
      <c r="D336" s="38"/>
      <c r="E336" s="39"/>
      <c r="F336" s="39"/>
      <c r="G336" s="38"/>
      <c r="H336" s="38"/>
      <c r="I336" s="35" t="str">
        <f>IF(OR(Data!G336,Data!H336,ISERR(Data!J336)),"",Data!J336)</f>
        <v/>
      </c>
      <c r="J336" s="84" t="str">
        <f>IF(Data!G336,"",IF(Data!E336,"Age error",IF(Data!F336,"Sex error",IF(OR(Data!H336,Data!M336),"Ht or wt error",Data!L336))))</f>
        <v/>
      </c>
      <c r="K336" s="21"/>
    </row>
    <row r="337" spans="1:11" s="18" customFormat="1" x14ac:dyDescent="0.15">
      <c r="A337" s="25"/>
      <c r="B337" s="85"/>
      <c r="C337" s="34"/>
      <c r="D337" s="38"/>
      <c r="E337" s="39"/>
      <c r="F337" s="39"/>
      <c r="G337" s="38"/>
      <c r="H337" s="38"/>
      <c r="I337" s="35" t="str">
        <f>IF(OR(Data!G337,Data!H337,ISERR(Data!J337)),"",Data!J337)</f>
        <v/>
      </c>
      <c r="J337" s="84" t="str">
        <f>IF(Data!G337,"",IF(Data!E337,"Age error",IF(Data!F337,"Sex error",IF(OR(Data!H337,Data!M337),"Ht or wt error",Data!L337))))</f>
        <v/>
      </c>
      <c r="K337" s="21"/>
    </row>
    <row r="338" spans="1:11" s="18" customFormat="1" x14ac:dyDescent="0.15">
      <c r="A338" s="25"/>
      <c r="B338" s="85"/>
      <c r="C338" s="34"/>
      <c r="D338" s="38"/>
      <c r="E338" s="39"/>
      <c r="F338" s="39"/>
      <c r="G338" s="38"/>
      <c r="H338" s="38"/>
      <c r="I338" s="35" t="str">
        <f>IF(OR(Data!G338,Data!H338,ISERR(Data!J338)),"",Data!J338)</f>
        <v/>
      </c>
      <c r="J338" s="84" t="str">
        <f>IF(Data!G338,"",IF(Data!E338,"Age error",IF(Data!F338,"Sex error",IF(OR(Data!H338,Data!M338),"Ht or wt error",Data!L338))))</f>
        <v/>
      </c>
      <c r="K338" s="21"/>
    </row>
    <row r="339" spans="1:11" s="18" customFormat="1" x14ac:dyDescent="0.15">
      <c r="A339" s="25"/>
      <c r="B339" s="85"/>
      <c r="C339" s="34"/>
      <c r="D339" s="38"/>
      <c r="E339" s="39"/>
      <c r="F339" s="39"/>
      <c r="G339" s="38"/>
      <c r="H339" s="38"/>
      <c r="I339" s="35" t="str">
        <f>IF(OR(Data!G339,Data!H339,ISERR(Data!J339)),"",Data!J339)</f>
        <v/>
      </c>
      <c r="J339" s="84" t="str">
        <f>IF(Data!G339,"",IF(Data!E339,"Age error",IF(Data!F339,"Sex error",IF(OR(Data!H339,Data!M339),"Ht or wt error",Data!L339))))</f>
        <v/>
      </c>
      <c r="K339" s="21"/>
    </row>
    <row r="340" spans="1:11" s="18" customFormat="1" x14ac:dyDescent="0.15">
      <c r="A340" s="25"/>
      <c r="B340" s="85"/>
      <c r="C340" s="34"/>
      <c r="D340" s="38"/>
      <c r="E340" s="39"/>
      <c r="F340" s="39"/>
      <c r="G340" s="38"/>
      <c r="H340" s="38"/>
      <c r="I340" s="35" t="str">
        <f>IF(OR(Data!G340,Data!H340,ISERR(Data!J340)),"",Data!J340)</f>
        <v/>
      </c>
      <c r="J340" s="84" t="str">
        <f>IF(Data!G340,"",IF(Data!E340,"Age error",IF(Data!F340,"Sex error",IF(OR(Data!H340,Data!M340),"Ht or wt error",Data!L340))))</f>
        <v/>
      </c>
      <c r="K340" s="21"/>
    </row>
    <row r="341" spans="1:11" s="18" customFormat="1" x14ac:dyDescent="0.15">
      <c r="A341" s="25"/>
      <c r="B341" s="85"/>
      <c r="C341" s="34"/>
      <c r="D341" s="38"/>
      <c r="E341" s="39"/>
      <c r="F341" s="39"/>
      <c r="G341" s="38"/>
      <c r="H341" s="38"/>
      <c r="I341" s="35" t="str">
        <f>IF(OR(Data!G341,Data!H341,ISERR(Data!J341)),"",Data!J341)</f>
        <v/>
      </c>
      <c r="J341" s="84" t="str">
        <f>IF(Data!G341,"",IF(Data!E341,"Age error",IF(Data!F341,"Sex error",IF(OR(Data!H341,Data!M341),"Ht or wt error",Data!L341))))</f>
        <v/>
      </c>
      <c r="K341" s="21"/>
    </row>
    <row r="342" spans="1:11" s="18" customFormat="1" x14ac:dyDescent="0.15">
      <c r="A342" s="25"/>
      <c r="B342" s="85"/>
      <c r="C342" s="34"/>
      <c r="D342" s="38"/>
      <c r="E342" s="39"/>
      <c r="F342" s="39"/>
      <c r="G342" s="38"/>
      <c r="H342" s="38"/>
      <c r="I342" s="35" t="str">
        <f>IF(OR(Data!G342,Data!H342,ISERR(Data!J342)),"",Data!J342)</f>
        <v/>
      </c>
      <c r="J342" s="84" t="str">
        <f>IF(Data!G342,"",IF(Data!E342,"Age error",IF(Data!F342,"Sex error",IF(OR(Data!H342,Data!M342),"Ht or wt error",Data!L342))))</f>
        <v/>
      </c>
      <c r="K342" s="21"/>
    </row>
    <row r="343" spans="1:11" s="18" customFormat="1" x14ac:dyDescent="0.15">
      <c r="A343" s="25"/>
      <c r="B343" s="85"/>
      <c r="C343" s="34"/>
      <c r="D343" s="38"/>
      <c r="E343" s="39"/>
      <c r="F343" s="39"/>
      <c r="G343" s="38"/>
      <c r="H343" s="38"/>
      <c r="I343" s="35" t="str">
        <f>IF(OR(Data!G343,Data!H343,ISERR(Data!J343)),"",Data!J343)</f>
        <v/>
      </c>
      <c r="J343" s="84" t="str">
        <f>IF(Data!G343,"",IF(Data!E343,"Age error",IF(Data!F343,"Sex error",IF(OR(Data!H343,Data!M343),"Ht or wt error",Data!L343))))</f>
        <v/>
      </c>
      <c r="K343" s="21"/>
    </row>
    <row r="344" spans="1:11" s="18" customFormat="1" x14ac:dyDescent="0.15">
      <c r="A344" s="25"/>
      <c r="B344" s="85"/>
      <c r="C344" s="34"/>
      <c r="D344" s="38"/>
      <c r="E344" s="39"/>
      <c r="F344" s="39"/>
      <c r="G344" s="38"/>
      <c r="H344" s="38"/>
      <c r="I344" s="35" t="str">
        <f>IF(OR(Data!G344,Data!H344,ISERR(Data!J344)),"",Data!J344)</f>
        <v/>
      </c>
      <c r="J344" s="84" t="str">
        <f>IF(Data!G344,"",IF(Data!E344,"Age error",IF(Data!F344,"Sex error",IF(OR(Data!H344,Data!M344),"Ht or wt error",Data!L344))))</f>
        <v/>
      </c>
      <c r="K344" s="21"/>
    </row>
    <row r="345" spans="1:11" s="18" customFormat="1" x14ac:dyDescent="0.15">
      <c r="A345" s="25"/>
      <c r="B345" s="85"/>
      <c r="C345" s="34"/>
      <c r="D345" s="38"/>
      <c r="E345" s="39"/>
      <c r="F345" s="39"/>
      <c r="G345" s="38"/>
      <c r="H345" s="38"/>
      <c r="I345" s="35" t="str">
        <f>IF(OR(Data!G345,Data!H345,ISERR(Data!J345)),"",Data!J345)</f>
        <v/>
      </c>
      <c r="J345" s="84" t="str">
        <f>IF(Data!G345,"",IF(Data!E345,"Age error",IF(Data!F345,"Sex error",IF(OR(Data!H345,Data!M345),"Ht or wt error",Data!L345))))</f>
        <v/>
      </c>
      <c r="K345" s="21"/>
    </row>
    <row r="346" spans="1:11" s="18" customFormat="1" x14ac:dyDescent="0.15">
      <c r="A346" s="25"/>
      <c r="B346" s="85"/>
      <c r="C346" s="34"/>
      <c r="D346" s="38"/>
      <c r="E346" s="39"/>
      <c r="F346" s="39"/>
      <c r="G346" s="38"/>
      <c r="H346" s="38"/>
      <c r="I346" s="35" t="str">
        <f>IF(OR(Data!G346,Data!H346,ISERR(Data!J346)),"",Data!J346)</f>
        <v/>
      </c>
      <c r="J346" s="84" t="str">
        <f>IF(Data!G346,"",IF(Data!E346,"Age error",IF(Data!F346,"Sex error",IF(OR(Data!H346,Data!M346),"Ht or wt error",Data!L346))))</f>
        <v/>
      </c>
      <c r="K346" s="21"/>
    </row>
    <row r="347" spans="1:11" s="18" customFormat="1" x14ac:dyDescent="0.15">
      <c r="A347" s="25"/>
      <c r="B347" s="85"/>
      <c r="C347" s="34"/>
      <c r="D347" s="38"/>
      <c r="E347" s="39"/>
      <c r="F347" s="39"/>
      <c r="G347" s="38"/>
      <c r="H347" s="38"/>
      <c r="I347" s="35" t="str">
        <f>IF(OR(Data!G347,Data!H347,ISERR(Data!J347)),"",Data!J347)</f>
        <v/>
      </c>
      <c r="J347" s="84" t="str">
        <f>IF(Data!G347,"",IF(Data!E347,"Age error",IF(Data!F347,"Sex error",IF(OR(Data!H347,Data!M347),"Ht or wt error",Data!L347))))</f>
        <v/>
      </c>
      <c r="K347" s="21"/>
    </row>
    <row r="348" spans="1:11" s="18" customFormat="1" x14ac:dyDescent="0.15">
      <c r="A348" s="25"/>
      <c r="B348" s="85"/>
      <c r="C348" s="34"/>
      <c r="D348" s="38"/>
      <c r="E348" s="39"/>
      <c r="F348" s="39"/>
      <c r="G348" s="38"/>
      <c r="H348" s="38"/>
      <c r="I348" s="35" t="str">
        <f>IF(OR(Data!G348,Data!H348,ISERR(Data!J348)),"",Data!J348)</f>
        <v/>
      </c>
      <c r="J348" s="84" t="str">
        <f>IF(Data!G348,"",IF(Data!E348,"Age error",IF(Data!F348,"Sex error",IF(OR(Data!H348,Data!M348),"Ht or wt error",Data!L348))))</f>
        <v/>
      </c>
      <c r="K348" s="21"/>
    </row>
    <row r="349" spans="1:11" s="18" customFormat="1" x14ac:dyDescent="0.15">
      <c r="A349" s="25"/>
      <c r="B349" s="85"/>
      <c r="C349" s="34"/>
      <c r="D349" s="38"/>
      <c r="E349" s="39"/>
      <c r="F349" s="39"/>
      <c r="G349" s="38"/>
      <c r="H349" s="38"/>
      <c r="I349" s="35" t="str">
        <f>IF(OR(Data!G349,Data!H349,ISERR(Data!J349)),"",Data!J349)</f>
        <v/>
      </c>
      <c r="J349" s="84" t="str">
        <f>IF(Data!G349,"",IF(Data!E349,"Age error",IF(Data!F349,"Sex error",IF(OR(Data!H349,Data!M349),"Ht or wt error",Data!L349))))</f>
        <v/>
      </c>
      <c r="K349" s="21"/>
    </row>
    <row r="350" spans="1:11" s="18" customFormat="1" x14ac:dyDescent="0.15">
      <c r="A350" s="25"/>
      <c r="B350" s="85"/>
      <c r="C350" s="34"/>
      <c r="D350" s="38"/>
      <c r="E350" s="39"/>
      <c r="F350" s="39"/>
      <c r="G350" s="38"/>
      <c r="H350" s="38"/>
      <c r="I350" s="35" t="str">
        <f>IF(OR(Data!G350,Data!H350,ISERR(Data!J350)),"",Data!J350)</f>
        <v/>
      </c>
      <c r="J350" s="84" t="str">
        <f>IF(Data!G350,"",IF(Data!E350,"Age error",IF(Data!F350,"Sex error",IF(OR(Data!H350,Data!M350),"Ht or wt error",Data!L350))))</f>
        <v/>
      </c>
      <c r="K350" s="21"/>
    </row>
    <row r="351" spans="1:11" s="18" customFormat="1" x14ac:dyDescent="0.15">
      <c r="A351" s="25"/>
      <c r="B351" s="85"/>
      <c r="C351" s="34"/>
      <c r="D351" s="38"/>
      <c r="E351" s="39"/>
      <c r="F351" s="39"/>
      <c r="G351" s="38"/>
      <c r="H351" s="38"/>
      <c r="I351" s="35" t="str">
        <f>IF(OR(Data!G351,Data!H351,ISERR(Data!J351)),"",Data!J351)</f>
        <v/>
      </c>
      <c r="J351" s="84" t="str">
        <f>IF(Data!G351,"",IF(Data!E351,"Age error",IF(Data!F351,"Sex error",IF(OR(Data!H351,Data!M351),"Ht or wt error",Data!L351))))</f>
        <v/>
      </c>
      <c r="K351" s="21"/>
    </row>
    <row r="352" spans="1:11" s="18" customFormat="1" x14ac:dyDescent="0.15">
      <c r="A352" s="25"/>
      <c r="B352" s="85"/>
      <c r="C352" s="34"/>
      <c r="D352" s="38"/>
      <c r="E352" s="39"/>
      <c r="F352" s="39"/>
      <c r="G352" s="38"/>
      <c r="H352" s="38"/>
      <c r="I352" s="35" t="str">
        <f>IF(OR(Data!G352,Data!H352,ISERR(Data!J352)),"",Data!J352)</f>
        <v/>
      </c>
      <c r="J352" s="84" t="str">
        <f>IF(Data!G352,"",IF(Data!E352,"Age error",IF(Data!F352,"Sex error",IF(OR(Data!H352,Data!M352),"Ht or wt error",Data!L352))))</f>
        <v/>
      </c>
      <c r="K352" s="21"/>
    </row>
    <row r="353" spans="1:11" s="18" customFormat="1" x14ac:dyDescent="0.15">
      <c r="A353" s="25"/>
      <c r="B353" s="85"/>
      <c r="C353" s="34"/>
      <c r="D353" s="38"/>
      <c r="E353" s="39"/>
      <c r="F353" s="39"/>
      <c r="G353" s="38"/>
      <c r="H353" s="38"/>
      <c r="I353" s="35" t="str">
        <f>IF(OR(Data!G353,Data!H353,ISERR(Data!J353)),"",Data!J353)</f>
        <v/>
      </c>
      <c r="J353" s="84" t="str">
        <f>IF(Data!G353,"",IF(Data!E353,"Age error",IF(Data!F353,"Sex error",IF(OR(Data!H353,Data!M353),"Ht or wt error",Data!L353))))</f>
        <v/>
      </c>
      <c r="K353" s="21"/>
    </row>
    <row r="354" spans="1:11" s="18" customFormat="1" x14ac:dyDescent="0.15">
      <c r="A354" s="25"/>
      <c r="B354" s="85"/>
      <c r="C354" s="34"/>
      <c r="D354" s="38"/>
      <c r="E354" s="39"/>
      <c r="F354" s="39"/>
      <c r="G354" s="38"/>
      <c r="H354" s="38"/>
      <c r="I354" s="35" t="str">
        <f>IF(OR(Data!G354,Data!H354,ISERR(Data!J354)),"",Data!J354)</f>
        <v/>
      </c>
      <c r="J354" s="84" t="str">
        <f>IF(Data!G354,"",IF(Data!E354,"Age error",IF(Data!F354,"Sex error",IF(OR(Data!H354,Data!M354),"Ht or wt error",Data!L354))))</f>
        <v/>
      </c>
      <c r="K354" s="21"/>
    </row>
    <row r="355" spans="1:11" s="18" customFormat="1" x14ac:dyDescent="0.15">
      <c r="A355" s="25"/>
      <c r="B355" s="85"/>
      <c r="C355" s="34"/>
      <c r="D355" s="38"/>
      <c r="E355" s="39"/>
      <c r="F355" s="39"/>
      <c r="G355" s="38"/>
      <c r="H355" s="38"/>
      <c r="I355" s="35" t="str">
        <f>IF(OR(Data!G355,Data!H355,ISERR(Data!J355)),"",Data!J355)</f>
        <v/>
      </c>
      <c r="J355" s="84" t="str">
        <f>IF(Data!G355,"",IF(Data!E355,"Age error",IF(Data!F355,"Sex error",IF(OR(Data!H355,Data!M355),"Ht or wt error",Data!L355))))</f>
        <v/>
      </c>
      <c r="K355" s="21"/>
    </row>
    <row r="356" spans="1:11" s="18" customFormat="1" x14ac:dyDescent="0.15">
      <c r="A356" s="25"/>
      <c r="B356" s="85"/>
      <c r="C356" s="34"/>
      <c r="D356" s="38"/>
      <c r="E356" s="39"/>
      <c r="F356" s="39"/>
      <c r="G356" s="38"/>
      <c r="H356" s="38"/>
      <c r="I356" s="35" t="str">
        <f>IF(OR(Data!G356,Data!H356,ISERR(Data!J356)),"",Data!J356)</f>
        <v/>
      </c>
      <c r="J356" s="84" t="str">
        <f>IF(Data!G356,"",IF(Data!E356,"Age error",IF(Data!F356,"Sex error",IF(OR(Data!H356,Data!M356),"Ht or wt error",Data!L356))))</f>
        <v/>
      </c>
      <c r="K356" s="21"/>
    </row>
    <row r="357" spans="1:11" s="18" customFormat="1" x14ac:dyDescent="0.15">
      <c r="A357" s="25"/>
      <c r="B357" s="85"/>
      <c r="C357" s="34"/>
      <c r="D357" s="38"/>
      <c r="E357" s="39"/>
      <c r="F357" s="39"/>
      <c r="G357" s="38"/>
      <c r="H357" s="38"/>
      <c r="I357" s="35" t="str">
        <f>IF(OR(Data!G357,Data!H357,ISERR(Data!J357)),"",Data!J357)</f>
        <v/>
      </c>
      <c r="J357" s="84" t="str">
        <f>IF(Data!G357,"",IF(Data!E357,"Age error",IF(Data!F357,"Sex error",IF(OR(Data!H357,Data!M357),"Ht or wt error",Data!L357))))</f>
        <v/>
      </c>
      <c r="K357" s="21"/>
    </row>
    <row r="358" spans="1:11" s="18" customFormat="1" x14ac:dyDescent="0.15">
      <c r="A358" s="25"/>
      <c r="B358" s="85"/>
      <c r="C358" s="34"/>
      <c r="D358" s="38"/>
      <c r="E358" s="39"/>
      <c r="F358" s="39"/>
      <c r="G358" s="38"/>
      <c r="H358" s="38"/>
      <c r="I358" s="35" t="str">
        <f>IF(OR(Data!G358,Data!H358,ISERR(Data!J358)),"",Data!J358)</f>
        <v/>
      </c>
      <c r="J358" s="84" t="str">
        <f>IF(Data!G358,"",IF(Data!E358,"Age error",IF(Data!F358,"Sex error",IF(OR(Data!H358,Data!M358),"Ht or wt error",Data!L358))))</f>
        <v/>
      </c>
      <c r="K358" s="21"/>
    </row>
    <row r="359" spans="1:11" s="18" customFormat="1" x14ac:dyDescent="0.15">
      <c r="A359" s="25"/>
      <c r="B359" s="85"/>
      <c r="C359" s="34"/>
      <c r="D359" s="38"/>
      <c r="E359" s="39"/>
      <c r="F359" s="39"/>
      <c r="G359" s="38"/>
      <c r="H359" s="38"/>
      <c r="I359" s="35" t="str">
        <f>IF(OR(Data!G359,Data!H359,ISERR(Data!J359)),"",Data!J359)</f>
        <v/>
      </c>
      <c r="J359" s="84" t="str">
        <f>IF(Data!G359,"",IF(Data!E359,"Age error",IF(Data!F359,"Sex error",IF(OR(Data!H359,Data!M359),"Ht or wt error",Data!L359))))</f>
        <v/>
      </c>
      <c r="K359" s="21"/>
    </row>
    <row r="360" spans="1:11" s="18" customFormat="1" x14ac:dyDescent="0.15">
      <c r="A360" s="25"/>
      <c r="B360" s="85"/>
      <c r="C360" s="34"/>
      <c r="D360" s="38"/>
      <c r="E360" s="39"/>
      <c r="F360" s="39"/>
      <c r="G360" s="38"/>
      <c r="H360" s="38"/>
      <c r="I360" s="35" t="str">
        <f>IF(OR(Data!G360,Data!H360,ISERR(Data!J360)),"",Data!J360)</f>
        <v/>
      </c>
      <c r="J360" s="84" t="str">
        <f>IF(Data!G360,"",IF(Data!E360,"Age error",IF(Data!F360,"Sex error",IF(OR(Data!H360,Data!M360),"Ht or wt error",Data!L360))))</f>
        <v/>
      </c>
      <c r="K360" s="21"/>
    </row>
    <row r="361" spans="1:11" s="18" customFormat="1" x14ac:dyDescent="0.15">
      <c r="A361" s="25"/>
      <c r="B361" s="85"/>
      <c r="C361" s="34"/>
      <c r="D361" s="38"/>
      <c r="E361" s="39"/>
      <c r="F361" s="39"/>
      <c r="G361" s="38"/>
      <c r="H361" s="38"/>
      <c r="I361" s="35" t="str">
        <f>IF(OR(Data!G361,Data!H361,ISERR(Data!J361)),"",Data!J361)</f>
        <v/>
      </c>
      <c r="J361" s="84" t="str">
        <f>IF(Data!G361,"",IF(Data!E361,"Age error",IF(Data!F361,"Sex error",IF(OR(Data!H361,Data!M361),"Ht or wt error",Data!L361))))</f>
        <v/>
      </c>
      <c r="K361" s="21"/>
    </row>
    <row r="362" spans="1:11" s="18" customFormat="1" x14ac:dyDescent="0.15">
      <c r="A362" s="25"/>
      <c r="B362" s="85"/>
      <c r="C362" s="34"/>
      <c r="D362" s="38"/>
      <c r="E362" s="39"/>
      <c r="F362" s="39"/>
      <c r="G362" s="38"/>
      <c r="H362" s="38"/>
      <c r="I362" s="35" t="str">
        <f>IF(OR(Data!G362,Data!H362,ISERR(Data!J362)),"",Data!J362)</f>
        <v/>
      </c>
      <c r="J362" s="84" t="str">
        <f>IF(Data!G362,"",IF(Data!E362,"Age error",IF(Data!F362,"Sex error",IF(OR(Data!H362,Data!M362),"Ht or wt error",Data!L362))))</f>
        <v/>
      </c>
      <c r="K362" s="21"/>
    </row>
    <row r="363" spans="1:11" s="18" customFormat="1" x14ac:dyDescent="0.15">
      <c r="A363" s="25"/>
      <c r="B363" s="85"/>
      <c r="C363" s="34"/>
      <c r="D363" s="38"/>
      <c r="E363" s="39"/>
      <c r="F363" s="39"/>
      <c r="G363" s="38"/>
      <c r="H363" s="38"/>
      <c r="I363" s="35" t="str">
        <f>IF(OR(Data!G363,Data!H363,ISERR(Data!J363)),"",Data!J363)</f>
        <v/>
      </c>
      <c r="J363" s="84" t="str">
        <f>IF(Data!G363,"",IF(Data!E363,"Age error",IF(Data!F363,"Sex error",IF(OR(Data!H363,Data!M363),"Ht or wt error",Data!L363))))</f>
        <v/>
      </c>
      <c r="K363" s="21"/>
    </row>
    <row r="364" spans="1:11" s="18" customFormat="1" x14ac:dyDescent="0.15">
      <c r="A364" s="25"/>
      <c r="B364" s="85"/>
      <c r="C364" s="34"/>
      <c r="D364" s="38"/>
      <c r="E364" s="39"/>
      <c r="F364" s="39"/>
      <c r="G364" s="38"/>
      <c r="H364" s="38"/>
      <c r="I364" s="35" t="str">
        <f>IF(OR(Data!G364,Data!H364,ISERR(Data!J364)),"",Data!J364)</f>
        <v/>
      </c>
      <c r="J364" s="84" t="str">
        <f>IF(Data!G364,"",IF(Data!E364,"Age error",IF(Data!F364,"Sex error",IF(OR(Data!H364,Data!M364),"Ht or wt error",Data!L364))))</f>
        <v/>
      </c>
      <c r="K364" s="21"/>
    </row>
    <row r="365" spans="1:11" s="18" customFormat="1" x14ac:dyDescent="0.15">
      <c r="A365" s="25"/>
      <c r="B365" s="85"/>
      <c r="C365" s="34"/>
      <c r="D365" s="38"/>
      <c r="E365" s="39"/>
      <c r="F365" s="39"/>
      <c r="G365" s="38"/>
      <c r="H365" s="38"/>
      <c r="I365" s="35" t="str">
        <f>IF(OR(Data!G365,Data!H365,ISERR(Data!J365)),"",Data!J365)</f>
        <v/>
      </c>
      <c r="J365" s="84" t="str">
        <f>IF(Data!G365,"",IF(Data!E365,"Age error",IF(Data!F365,"Sex error",IF(OR(Data!H365,Data!M365),"Ht or wt error",Data!L365))))</f>
        <v/>
      </c>
      <c r="K365" s="21"/>
    </row>
    <row r="366" spans="1:11" s="18" customFormat="1" x14ac:dyDescent="0.15">
      <c r="A366" s="25"/>
      <c r="B366" s="85"/>
      <c r="C366" s="34"/>
      <c r="D366" s="38"/>
      <c r="E366" s="39"/>
      <c r="F366" s="39"/>
      <c r="G366" s="38"/>
      <c r="H366" s="38"/>
      <c r="I366" s="35" t="str">
        <f>IF(OR(Data!G366,Data!H366,ISERR(Data!J366)),"",Data!J366)</f>
        <v/>
      </c>
      <c r="J366" s="84" t="str">
        <f>IF(Data!G366,"",IF(Data!E366,"Age error",IF(Data!F366,"Sex error",IF(OR(Data!H366,Data!M366),"Ht or wt error",Data!L366))))</f>
        <v/>
      </c>
      <c r="K366" s="21"/>
    </row>
    <row r="367" spans="1:11" s="18" customFormat="1" x14ac:dyDescent="0.15">
      <c r="A367" s="25"/>
      <c r="B367" s="85"/>
      <c r="C367" s="34"/>
      <c r="D367" s="38"/>
      <c r="E367" s="39"/>
      <c r="F367" s="39"/>
      <c r="G367" s="38"/>
      <c r="H367" s="38"/>
      <c r="I367" s="35" t="str">
        <f>IF(OR(Data!G367,Data!H367,ISERR(Data!J367)),"",Data!J367)</f>
        <v/>
      </c>
      <c r="J367" s="84" t="str">
        <f>IF(Data!G367,"",IF(Data!E367,"Age error",IF(Data!F367,"Sex error",IF(OR(Data!H367,Data!M367),"Ht or wt error",Data!L367))))</f>
        <v/>
      </c>
      <c r="K367" s="21"/>
    </row>
    <row r="368" spans="1:11" s="18" customFormat="1" x14ac:dyDescent="0.15">
      <c r="A368" s="25"/>
      <c r="B368" s="85"/>
      <c r="C368" s="34"/>
      <c r="D368" s="38"/>
      <c r="E368" s="39"/>
      <c r="F368" s="39"/>
      <c r="G368" s="38"/>
      <c r="H368" s="38"/>
      <c r="I368" s="35" t="str">
        <f>IF(OR(Data!G368,Data!H368,ISERR(Data!J368)),"",Data!J368)</f>
        <v/>
      </c>
      <c r="J368" s="84" t="str">
        <f>IF(Data!G368,"",IF(Data!E368,"Age error",IF(Data!F368,"Sex error",IF(OR(Data!H368,Data!M368),"Ht or wt error",Data!L368))))</f>
        <v/>
      </c>
      <c r="K368" s="21"/>
    </row>
    <row r="369" spans="1:11" s="18" customFormat="1" x14ac:dyDescent="0.15">
      <c r="A369" s="25"/>
      <c r="B369" s="85"/>
      <c r="C369" s="34"/>
      <c r="D369" s="38"/>
      <c r="E369" s="39"/>
      <c r="F369" s="39"/>
      <c r="G369" s="38"/>
      <c r="H369" s="38"/>
      <c r="I369" s="35" t="str">
        <f>IF(OR(Data!G369,Data!H369,ISERR(Data!J369)),"",Data!J369)</f>
        <v/>
      </c>
      <c r="J369" s="84" t="str">
        <f>IF(Data!G369,"",IF(Data!E369,"Age error",IF(Data!F369,"Sex error",IF(OR(Data!H369,Data!M369),"Ht or wt error",Data!L369))))</f>
        <v/>
      </c>
      <c r="K369" s="21"/>
    </row>
    <row r="370" spans="1:11" s="18" customFormat="1" x14ac:dyDescent="0.15">
      <c r="A370" s="25"/>
      <c r="B370" s="85"/>
      <c r="C370" s="34"/>
      <c r="D370" s="38"/>
      <c r="E370" s="39"/>
      <c r="F370" s="39"/>
      <c r="G370" s="38"/>
      <c r="H370" s="38"/>
      <c r="I370" s="35" t="str">
        <f>IF(OR(Data!G370,Data!H370,ISERR(Data!J370)),"",Data!J370)</f>
        <v/>
      </c>
      <c r="J370" s="84" t="str">
        <f>IF(Data!G370,"",IF(Data!E370,"Age error",IF(Data!F370,"Sex error",IF(OR(Data!H370,Data!M370),"Ht or wt error",Data!L370))))</f>
        <v/>
      </c>
      <c r="K370" s="21"/>
    </row>
    <row r="371" spans="1:11" s="18" customFormat="1" x14ac:dyDescent="0.15">
      <c r="A371" s="25"/>
      <c r="B371" s="85"/>
      <c r="C371" s="34"/>
      <c r="D371" s="38"/>
      <c r="E371" s="39"/>
      <c r="F371" s="39"/>
      <c r="G371" s="38"/>
      <c r="H371" s="38"/>
      <c r="I371" s="35" t="str">
        <f>IF(OR(Data!G371,Data!H371,ISERR(Data!J371)),"",Data!J371)</f>
        <v/>
      </c>
      <c r="J371" s="84" t="str">
        <f>IF(Data!G371,"",IF(Data!E371,"Age error",IF(Data!F371,"Sex error",IF(OR(Data!H371,Data!M371),"Ht or wt error",Data!L371))))</f>
        <v/>
      </c>
      <c r="K371" s="21"/>
    </row>
    <row r="372" spans="1:11" s="18" customFormat="1" x14ac:dyDescent="0.15">
      <c r="A372" s="25"/>
      <c r="B372" s="85"/>
      <c r="C372" s="34"/>
      <c r="D372" s="38"/>
      <c r="E372" s="39"/>
      <c r="F372" s="39"/>
      <c r="G372" s="38"/>
      <c r="H372" s="38"/>
      <c r="I372" s="35" t="str">
        <f>IF(OR(Data!G372,Data!H372,ISERR(Data!J372)),"",Data!J372)</f>
        <v/>
      </c>
      <c r="J372" s="84" t="str">
        <f>IF(Data!G372,"",IF(Data!E372,"Age error",IF(Data!F372,"Sex error",IF(OR(Data!H372,Data!M372),"Ht or wt error",Data!L372))))</f>
        <v/>
      </c>
      <c r="K372" s="21"/>
    </row>
    <row r="373" spans="1:11" s="18" customFormat="1" x14ac:dyDescent="0.15">
      <c r="A373" s="25"/>
      <c r="B373" s="85"/>
      <c r="C373" s="34"/>
      <c r="D373" s="38"/>
      <c r="E373" s="39"/>
      <c r="F373" s="39"/>
      <c r="G373" s="38"/>
      <c r="H373" s="38"/>
      <c r="I373" s="35" t="str">
        <f>IF(OR(Data!G373,Data!H373,ISERR(Data!J373)),"",Data!J373)</f>
        <v/>
      </c>
      <c r="J373" s="84" t="str">
        <f>IF(Data!G373,"",IF(Data!E373,"Age error",IF(Data!F373,"Sex error",IF(OR(Data!H373,Data!M373),"Ht or wt error",Data!L373))))</f>
        <v/>
      </c>
      <c r="K373" s="21"/>
    </row>
    <row r="374" spans="1:11" s="18" customFormat="1" x14ac:dyDescent="0.15">
      <c r="A374" s="25"/>
      <c r="B374" s="85"/>
      <c r="C374" s="34"/>
      <c r="D374" s="38"/>
      <c r="E374" s="39"/>
      <c r="F374" s="39"/>
      <c r="G374" s="38"/>
      <c r="H374" s="38"/>
      <c r="I374" s="35" t="str">
        <f>IF(OR(Data!G374,Data!H374,ISERR(Data!J374)),"",Data!J374)</f>
        <v/>
      </c>
      <c r="J374" s="84" t="str">
        <f>IF(Data!G374,"",IF(Data!E374,"Age error",IF(Data!F374,"Sex error",IF(OR(Data!H374,Data!M374),"Ht or wt error",Data!L374))))</f>
        <v/>
      </c>
      <c r="K374" s="21"/>
    </row>
    <row r="375" spans="1:11" s="18" customFormat="1" x14ac:dyDescent="0.15">
      <c r="A375" s="25"/>
      <c r="B375" s="85"/>
      <c r="C375" s="34"/>
      <c r="D375" s="38"/>
      <c r="E375" s="39"/>
      <c r="F375" s="39"/>
      <c r="G375" s="38"/>
      <c r="H375" s="38"/>
      <c r="I375" s="35" t="str">
        <f>IF(OR(Data!G375,Data!H375,ISERR(Data!J375)),"",Data!J375)</f>
        <v/>
      </c>
      <c r="J375" s="84" t="str">
        <f>IF(Data!G375,"",IF(Data!E375,"Age error",IF(Data!F375,"Sex error",IF(OR(Data!H375,Data!M375),"Ht or wt error",Data!L375))))</f>
        <v/>
      </c>
      <c r="K375" s="21"/>
    </row>
    <row r="376" spans="1:11" s="18" customFormat="1" x14ac:dyDescent="0.15">
      <c r="A376" s="25"/>
      <c r="B376" s="85"/>
      <c r="C376" s="34"/>
      <c r="D376" s="38"/>
      <c r="E376" s="39"/>
      <c r="F376" s="39"/>
      <c r="G376" s="38"/>
      <c r="H376" s="38"/>
      <c r="I376" s="35" t="str">
        <f>IF(OR(Data!G376,Data!H376,ISERR(Data!J376)),"",Data!J376)</f>
        <v/>
      </c>
      <c r="J376" s="84" t="str">
        <f>IF(Data!G376,"",IF(Data!E376,"Age error",IF(Data!F376,"Sex error",IF(OR(Data!H376,Data!M376),"Ht or wt error",Data!L376))))</f>
        <v/>
      </c>
      <c r="K376" s="21"/>
    </row>
    <row r="377" spans="1:11" s="18" customFormat="1" x14ac:dyDescent="0.15">
      <c r="A377" s="25"/>
      <c r="B377" s="85"/>
      <c r="C377" s="34"/>
      <c r="D377" s="38"/>
      <c r="E377" s="39"/>
      <c r="F377" s="39"/>
      <c r="G377" s="38"/>
      <c r="H377" s="38"/>
      <c r="I377" s="35" t="str">
        <f>IF(OR(Data!G377,Data!H377,ISERR(Data!J377)),"",Data!J377)</f>
        <v/>
      </c>
      <c r="J377" s="84" t="str">
        <f>IF(Data!G377,"",IF(Data!E377,"Age error",IF(Data!F377,"Sex error",IF(OR(Data!H377,Data!M377),"Ht or wt error",Data!L377))))</f>
        <v/>
      </c>
      <c r="K377" s="21"/>
    </row>
    <row r="378" spans="1:11" s="18" customFormat="1" x14ac:dyDescent="0.15">
      <c r="A378" s="25"/>
      <c r="B378" s="85"/>
      <c r="C378" s="34"/>
      <c r="D378" s="38"/>
      <c r="E378" s="39"/>
      <c r="F378" s="39"/>
      <c r="G378" s="38"/>
      <c r="H378" s="38"/>
      <c r="I378" s="35" t="str">
        <f>IF(OR(Data!G378,Data!H378,ISERR(Data!J378)),"",Data!J378)</f>
        <v/>
      </c>
      <c r="J378" s="84" t="str">
        <f>IF(Data!G378,"",IF(Data!E378,"Age error",IF(Data!F378,"Sex error",IF(OR(Data!H378,Data!M378),"Ht or wt error",Data!L378))))</f>
        <v/>
      </c>
      <c r="K378" s="21"/>
    </row>
    <row r="379" spans="1:11" s="18" customFormat="1" x14ac:dyDescent="0.15">
      <c r="A379" s="25"/>
      <c r="B379" s="85"/>
      <c r="C379" s="34"/>
      <c r="D379" s="38"/>
      <c r="E379" s="39"/>
      <c r="F379" s="39"/>
      <c r="G379" s="38"/>
      <c r="H379" s="38"/>
      <c r="I379" s="35" t="str">
        <f>IF(OR(Data!G379,Data!H379,ISERR(Data!J379)),"",Data!J379)</f>
        <v/>
      </c>
      <c r="J379" s="84" t="str">
        <f>IF(Data!G379,"",IF(Data!E379,"Age error",IF(Data!F379,"Sex error",IF(OR(Data!H379,Data!M379),"Ht or wt error",Data!L379))))</f>
        <v/>
      </c>
      <c r="K379" s="21"/>
    </row>
    <row r="380" spans="1:11" s="18" customFormat="1" x14ac:dyDescent="0.15">
      <c r="A380" s="25"/>
      <c r="B380" s="85"/>
      <c r="C380" s="34"/>
      <c r="D380" s="38"/>
      <c r="E380" s="39"/>
      <c r="F380" s="39"/>
      <c r="G380" s="38"/>
      <c r="H380" s="38"/>
      <c r="I380" s="35" t="str">
        <f>IF(OR(Data!G380,Data!H380,ISERR(Data!J380)),"",Data!J380)</f>
        <v/>
      </c>
      <c r="J380" s="84" t="str">
        <f>IF(Data!G380,"",IF(Data!E380,"Age error",IF(Data!F380,"Sex error",IF(OR(Data!H380,Data!M380),"Ht or wt error",Data!L380))))</f>
        <v/>
      </c>
      <c r="K380" s="21"/>
    </row>
    <row r="381" spans="1:11" s="18" customFormat="1" x14ac:dyDescent="0.15">
      <c r="A381" s="25"/>
      <c r="B381" s="85"/>
      <c r="C381" s="34"/>
      <c r="D381" s="38"/>
      <c r="E381" s="39"/>
      <c r="F381" s="39"/>
      <c r="G381" s="38"/>
      <c r="H381" s="38"/>
      <c r="I381" s="35" t="str">
        <f>IF(OR(Data!G381,Data!H381,ISERR(Data!J381)),"",Data!J381)</f>
        <v/>
      </c>
      <c r="J381" s="84" t="str">
        <f>IF(Data!G381,"",IF(Data!E381,"Age error",IF(Data!F381,"Sex error",IF(OR(Data!H381,Data!M381),"Ht or wt error",Data!L381))))</f>
        <v/>
      </c>
      <c r="K381" s="21"/>
    </row>
    <row r="382" spans="1:11" s="18" customFormat="1" x14ac:dyDescent="0.15">
      <c r="A382" s="25"/>
      <c r="B382" s="85"/>
      <c r="C382" s="34"/>
      <c r="D382" s="38"/>
      <c r="E382" s="39"/>
      <c r="F382" s="39"/>
      <c r="G382" s="38"/>
      <c r="H382" s="38"/>
      <c r="I382" s="35" t="str">
        <f>IF(OR(Data!G382,Data!H382,ISERR(Data!J382)),"",Data!J382)</f>
        <v/>
      </c>
      <c r="J382" s="84" t="str">
        <f>IF(Data!G382,"",IF(Data!E382,"Age error",IF(Data!F382,"Sex error",IF(OR(Data!H382,Data!M382),"Ht or wt error",Data!L382))))</f>
        <v/>
      </c>
      <c r="K382" s="21"/>
    </row>
    <row r="383" spans="1:11" s="18" customFormat="1" x14ac:dyDescent="0.15">
      <c r="A383" s="25"/>
      <c r="B383" s="85"/>
      <c r="C383" s="34"/>
      <c r="D383" s="38"/>
      <c r="E383" s="39"/>
      <c r="F383" s="39"/>
      <c r="G383" s="38"/>
      <c r="H383" s="38"/>
      <c r="I383" s="35" t="str">
        <f>IF(OR(Data!G383,Data!H383,ISERR(Data!J383)),"",Data!J383)</f>
        <v/>
      </c>
      <c r="J383" s="84" t="str">
        <f>IF(Data!G383,"",IF(Data!E383,"Age error",IF(Data!F383,"Sex error",IF(OR(Data!H383,Data!M383),"Ht or wt error",Data!L383))))</f>
        <v/>
      </c>
      <c r="K383" s="21"/>
    </row>
    <row r="384" spans="1:11" s="18" customFormat="1" x14ac:dyDescent="0.15">
      <c r="A384" s="25"/>
      <c r="B384" s="85"/>
      <c r="C384" s="34"/>
      <c r="D384" s="38"/>
      <c r="E384" s="39"/>
      <c r="F384" s="39"/>
      <c r="G384" s="38"/>
      <c r="H384" s="38"/>
      <c r="I384" s="35" t="str">
        <f>IF(OR(Data!G384,Data!H384,ISERR(Data!J384)),"",Data!J384)</f>
        <v/>
      </c>
      <c r="J384" s="84" t="str">
        <f>IF(Data!G384,"",IF(Data!E384,"Age error",IF(Data!F384,"Sex error",IF(OR(Data!H384,Data!M384),"Ht or wt error",Data!L384))))</f>
        <v/>
      </c>
      <c r="K384" s="21"/>
    </row>
    <row r="385" spans="1:11" s="18" customFormat="1" x14ac:dyDescent="0.15">
      <c r="A385" s="25"/>
      <c r="B385" s="85"/>
      <c r="C385" s="34"/>
      <c r="D385" s="38"/>
      <c r="E385" s="39"/>
      <c r="F385" s="39"/>
      <c r="G385" s="38"/>
      <c r="H385" s="38"/>
      <c r="I385" s="35" t="str">
        <f>IF(OR(Data!G385,Data!H385,ISERR(Data!J385)),"",Data!J385)</f>
        <v/>
      </c>
      <c r="J385" s="84" t="str">
        <f>IF(Data!G385,"",IF(Data!E385,"Age error",IF(Data!F385,"Sex error",IF(OR(Data!H385,Data!M385),"Ht or wt error",Data!L385))))</f>
        <v/>
      </c>
      <c r="K385" s="21"/>
    </row>
    <row r="386" spans="1:11" s="18" customFormat="1" x14ac:dyDescent="0.15">
      <c r="A386" s="25"/>
      <c r="B386" s="85"/>
      <c r="C386" s="34"/>
      <c r="D386" s="38"/>
      <c r="E386" s="39"/>
      <c r="F386" s="39"/>
      <c r="G386" s="38"/>
      <c r="H386" s="38"/>
      <c r="I386" s="35" t="str">
        <f>IF(OR(Data!G386,Data!H386,ISERR(Data!J386)),"",Data!J386)</f>
        <v/>
      </c>
      <c r="J386" s="84" t="str">
        <f>IF(Data!G386,"",IF(Data!E386,"Age error",IF(Data!F386,"Sex error",IF(OR(Data!H386,Data!M386),"Ht or wt error",Data!L386))))</f>
        <v/>
      </c>
      <c r="K386" s="21"/>
    </row>
    <row r="387" spans="1:11" s="18" customFormat="1" x14ac:dyDescent="0.15">
      <c r="A387" s="25"/>
      <c r="B387" s="85"/>
      <c r="C387" s="34"/>
      <c r="D387" s="38"/>
      <c r="E387" s="39"/>
      <c r="F387" s="39"/>
      <c r="G387" s="38"/>
      <c r="H387" s="38"/>
      <c r="I387" s="35" t="str">
        <f>IF(OR(Data!G387,Data!H387,ISERR(Data!J387)),"",Data!J387)</f>
        <v/>
      </c>
      <c r="J387" s="84" t="str">
        <f>IF(Data!G387,"",IF(Data!E387,"Age error",IF(Data!F387,"Sex error",IF(OR(Data!H387,Data!M387),"Ht or wt error",Data!L387))))</f>
        <v/>
      </c>
      <c r="K387" s="21"/>
    </row>
    <row r="388" spans="1:11" s="18" customFormat="1" x14ac:dyDescent="0.15">
      <c r="A388" s="25"/>
      <c r="B388" s="85"/>
      <c r="C388" s="34"/>
      <c r="D388" s="38"/>
      <c r="E388" s="39"/>
      <c r="F388" s="39"/>
      <c r="G388" s="38"/>
      <c r="H388" s="38"/>
      <c r="I388" s="35" t="str">
        <f>IF(OR(Data!G388,Data!H388,ISERR(Data!J388)),"",Data!J388)</f>
        <v/>
      </c>
      <c r="J388" s="84" t="str">
        <f>IF(Data!G388,"",IF(Data!E388,"Age error",IF(Data!F388,"Sex error",IF(OR(Data!H388,Data!M388),"Ht or wt error",Data!L388))))</f>
        <v/>
      </c>
      <c r="K388" s="21"/>
    </row>
    <row r="389" spans="1:11" s="18" customFormat="1" x14ac:dyDescent="0.15">
      <c r="A389" s="25"/>
      <c r="B389" s="85"/>
      <c r="C389" s="34"/>
      <c r="D389" s="38"/>
      <c r="E389" s="39"/>
      <c r="F389" s="39"/>
      <c r="G389" s="38"/>
      <c r="H389" s="38"/>
      <c r="I389" s="35" t="str">
        <f>IF(OR(Data!G389,Data!H389,ISERR(Data!J389)),"",Data!J389)</f>
        <v/>
      </c>
      <c r="J389" s="84" t="str">
        <f>IF(Data!G389,"",IF(Data!E389,"Age error",IF(Data!F389,"Sex error",IF(OR(Data!H389,Data!M389),"Ht or wt error",Data!L389))))</f>
        <v/>
      </c>
      <c r="K389" s="21"/>
    </row>
    <row r="390" spans="1:11" s="18" customFormat="1" x14ac:dyDescent="0.15">
      <c r="A390" s="25"/>
      <c r="B390" s="85"/>
      <c r="C390" s="34"/>
      <c r="D390" s="38"/>
      <c r="E390" s="39"/>
      <c r="F390" s="39"/>
      <c r="G390" s="38"/>
      <c r="H390" s="38"/>
      <c r="I390" s="35" t="str">
        <f>IF(OR(Data!G390,Data!H390,ISERR(Data!J390)),"",Data!J390)</f>
        <v/>
      </c>
      <c r="J390" s="84" t="str">
        <f>IF(Data!G390,"",IF(Data!E390,"Age error",IF(Data!F390,"Sex error",IF(OR(Data!H390,Data!M390),"Ht or wt error",Data!L390))))</f>
        <v/>
      </c>
      <c r="K390" s="21"/>
    </row>
    <row r="391" spans="1:11" s="18" customFormat="1" x14ac:dyDescent="0.15">
      <c r="A391" s="25"/>
      <c r="B391" s="85"/>
      <c r="C391" s="34"/>
      <c r="D391" s="38"/>
      <c r="E391" s="39"/>
      <c r="F391" s="39"/>
      <c r="G391" s="38"/>
      <c r="H391" s="38"/>
      <c r="I391" s="35" t="str">
        <f>IF(OR(Data!G391,Data!H391,ISERR(Data!J391)),"",Data!J391)</f>
        <v/>
      </c>
      <c r="J391" s="84" t="str">
        <f>IF(Data!G391,"",IF(Data!E391,"Age error",IF(Data!F391,"Sex error",IF(OR(Data!H391,Data!M391),"Ht or wt error",Data!L391))))</f>
        <v/>
      </c>
      <c r="K391" s="21"/>
    </row>
    <row r="392" spans="1:11" s="18" customFormat="1" x14ac:dyDescent="0.15">
      <c r="A392" s="25"/>
      <c r="B392" s="85"/>
      <c r="C392" s="34"/>
      <c r="D392" s="38"/>
      <c r="E392" s="39"/>
      <c r="F392" s="39"/>
      <c r="G392" s="38"/>
      <c r="H392" s="38"/>
      <c r="I392" s="35" t="str">
        <f>IF(OR(Data!G392,Data!H392,ISERR(Data!J392)),"",Data!J392)</f>
        <v/>
      </c>
      <c r="J392" s="84" t="str">
        <f>IF(Data!G392,"",IF(Data!E392,"Age error",IF(Data!F392,"Sex error",IF(OR(Data!H392,Data!M392),"Ht or wt error",Data!L392))))</f>
        <v/>
      </c>
      <c r="K392" s="21"/>
    </row>
    <row r="393" spans="1:11" s="18" customFormat="1" x14ac:dyDescent="0.15">
      <c r="A393" s="25"/>
      <c r="B393" s="85"/>
      <c r="C393" s="34"/>
      <c r="D393" s="38"/>
      <c r="E393" s="39"/>
      <c r="F393" s="39"/>
      <c r="G393" s="38"/>
      <c r="H393" s="38"/>
      <c r="I393" s="35" t="str">
        <f>IF(OR(Data!G393,Data!H393,ISERR(Data!J393)),"",Data!J393)</f>
        <v/>
      </c>
      <c r="J393" s="84" t="str">
        <f>IF(Data!G393,"",IF(Data!E393,"Age error",IF(Data!F393,"Sex error",IF(OR(Data!H393,Data!M393),"Ht or wt error",Data!L393))))</f>
        <v/>
      </c>
      <c r="K393" s="21"/>
    </row>
    <row r="394" spans="1:11" s="18" customFormat="1" x14ac:dyDescent="0.15">
      <c r="A394" s="25"/>
      <c r="B394" s="85"/>
      <c r="C394" s="34"/>
      <c r="D394" s="38"/>
      <c r="E394" s="39"/>
      <c r="F394" s="39"/>
      <c r="G394" s="38"/>
      <c r="H394" s="38"/>
      <c r="I394" s="35" t="str">
        <f>IF(OR(Data!G394,Data!H394,ISERR(Data!J394)),"",Data!J394)</f>
        <v/>
      </c>
      <c r="J394" s="84" t="str">
        <f>IF(Data!G394,"",IF(Data!E394,"Age error",IF(Data!F394,"Sex error",IF(OR(Data!H394,Data!M394),"Ht or wt error",Data!L394))))</f>
        <v/>
      </c>
      <c r="K394" s="21"/>
    </row>
    <row r="395" spans="1:11" s="18" customFormat="1" x14ac:dyDescent="0.15">
      <c r="A395" s="25"/>
      <c r="B395" s="85"/>
      <c r="C395" s="34"/>
      <c r="D395" s="38"/>
      <c r="E395" s="39"/>
      <c r="F395" s="39"/>
      <c r="G395" s="38"/>
      <c r="H395" s="38"/>
      <c r="I395" s="35" t="str">
        <f>IF(OR(Data!G395,Data!H395,ISERR(Data!J395)),"",Data!J395)</f>
        <v/>
      </c>
      <c r="J395" s="84" t="str">
        <f>IF(Data!G395,"",IF(Data!E395,"Age error",IF(Data!F395,"Sex error",IF(OR(Data!H395,Data!M395),"Ht or wt error",Data!L395))))</f>
        <v/>
      </c>
      <c r="K395" s="21"/>
    </row>
    <row r="396" spans="1:11" s="18" customFormat="1" x14ac:dyDescent="0.15">
      <c r="A396" s="25"/>
      <c r="B396" s="85"/>
      <c r="C396" s="34"/>
      <c r="D396" s="38"/>
      <c r="E396" s="39"/>
      <c r="F396" s="39"/>
      <c r="G396" s="38"/>
      <c r="H396" s="38"/>
      <c r="I396" s="35" t="str">
        <f>IF(OR(Data!G396,Data!H396,ISERR(Data!J396)),"",Data!J396)</f>
        <v/>
      </c>
      <c r="J396" s="84" t="str">
        <f>IF(Data!G396,"",IF(Data!E396,"Age error",IF(Data!F396,"Sex error",IF(OR(Data!H396,Data!M396),"Ht or wt error",Data!L396))))</f>
        <v/>
      </c>
      <c r="K396" s="21"/>
    </row>
    <row r="397" spans="1:11" s="18" customFormat="1" x14ac:dyDescent="0.15">
      <c r="A397" s="25"/>
      <c r="B397" s="85"/>
      <c r="C397" s="34"/>
      <c r="D397" s="38"/>
      <c r="E397" s="39"/>
      <c r="F397" s="39"/>
      <c r="G397" s="38"/>
      <c r="H397" s="38"/>
      <c r="I397" s="35" t="str">
        <f>IF(OR(Data!G397,Data!H397,ISERR(Data!J397)),"",Data!J397)</f>
        <v/>
      </c>
      <c r="J397" s="84" t="str">
        <f>IF(Data!G397,"",IF(Data!E397,"Age error",IF(Data!F397,"Sex error",IF(OR(Data!H397,Data!M397),"Ht or wt error",Data!L397))))</f>
        <v/>
      </c>
      <c r="K397" s="21"/>
    </row>
    <row r="398" spans="1:11" s="18" customFormat="1" x14ac:dyDescent="0.15">
      <c r="A398" s="25"/>
      <c r="B398" s="85"/>
      <c r="C398" s="34"/>
      <c r="D398" s="38"/>
      <c r="E398" s="39"/>
      <c r="F398" s="39"/>
      <c r="G398" s="38"/>
      <c r="H398" s="38"/>
      <c r="I398" s="35" t="str">
        <f>IF(OR(Data!G398,Data!H398,ISERR(Data!J398)),"",Data!J398)</f>
        <v/>
      </c>
      <c r="J398" s="84" t="str">
        <f>IF(Data!G398,"",IF(Data!E398,"Age error",IF(Data!F398,"Sex error",IF(OR(Data!H398,Data!M398),"Ht or wt error",Data!L398))))</f>
        <v/>
      </c>
      <c r="K398" s="21"/>
    </row>
    <row r="399" spans="1:11" s="18" customFormat="1" x14ac:dyDescent="0.15">
      <c r="A399" s="25"/>
      <c r="B399" s="85"/>
      <c r="C399" s="34"/>
      <c r="D399" s="38"/>
      <c r="E399" s="39"/>
      <c r="F399" s="39"/>
      <c r="G399" s="38"/>
      <c r="H399" s="38"/>
      <c r="I399" s="35" t="str">
        <f>IF(OR(Data!G399,Data!H399,ISERR(Data!J399)),"",Data!J399)</f>
        <v/>
      </c>
      <c r="J399" s="84" t="str">
        <f>IF(Data!G399,"",IF(Data!E399,"Age error",IF(Data!F399,"Sex error",IF(OR(Data!H399,Data!M399),"Ht or wt error",Data!L399))))</f>
        <v/>
      </c>
      <c r="K399" s="21"/>
    </row>
    <row r="400" spans="1:11" s="18" customFormat="1" x14ac:dyDescent="0.15">
      <c r="A400" s="25"/>
      <c r="B400" s="85"/>
      <c r="C400" s="34"/>
      <c r="D400" s="38"/>
      <c r="E400" s="39"/>
      <c r="F400" s="39"/>
      <c r="G400" s="38"/>
      <c r="H400" s="38"/>
      <c r="I400" s="35" t="str">
        <f>IF(OR(Data!G400,Data!H400,ISERR(Data!J400)),"",Data!J400)</f>
        <v/>
      </c>
      <c r="J400" s="84" t="str">
        <f>IF(Data!G400,"",IF(Data!E400,"Age error",IF(Data!F400,"Sex error",IF(OR(Data!H400,Data!M400),"Ht or wt error",Data!L400))))</f>
        <v/>
      </c>
      <c r="K400" s="21"/>
    </row>
    <row r="401" spans="1:11" s="18" customFormat="1" x14ac:dyDescent="0.15">
      <c r="A401" s="25"/>
      <c r="B401" s="85"/>
      <c r="C401" s="34"/>
      <c r="D401" s="38"/>
      <c r="E401" s="39"/>
      <c r="F401" s="39"/>
      <c r="G401" s="38"/>
      <c r="H401" s="38"/>
      <c r="I401" s="35" t="str">
        <f>IF(OR(Data!G401,Data!H401,ISERR(Data!J401)),"",Data!J401)</f>
        <v/>
      </c>
      <c r="J401" s="84" t="str">
        <f>IF(Data!G401,"",IF(Data!E401,"Age error",IF(Data!F401,"Sex error",IF(OR(Data!H401,Data!M401),"Ht or wt error",Data!L401))))</f>
        <v/>
      </c>
      <c r="K401" s="21"/>
    </row>
    <row r="402" spans="1:11" s="18" customFormat="1" x14ac:dyDescent="0.15">
      <c r="A402" s="25"/>
      <c r="B402" s="85"/>
      <c r="C402" s="34"/>
      <c r="D402" s="38"/>
      <c r="E402" s="39"/>
      <c r="F402" s="39"/>
      <c r="G402" s="38"/>
      <c r="H402" s="38"/>
      <c r="I402" s="35" t="str">
        <f>IF(OR(Data!G402,Data!H402,ISERR(Data!J402)),"",Data!J402)</f>
        <v/>
      </c>
      <c r="J402" s="84" t="str">
        <f>IF(Data!G402,"",IF(Data!E402,"Age error",IF(Data!F402,"Sex error",IF(OR(Data!H402,Data!M402),"Ht or wt error",Data!L402))))</f>
        <v/>
      </c>
      <c r="K402" s="21"/>
    </row>
    <row r="403" spans="1:11" s="18" customFormat="1" x14ac:dyDescent="0.15">
      <c r="A403" s="25"/>
      <c r="B403" s="85"/>
      <c r="C403" s="34"/>
      <c r="D403" s="38"/>
      <c r="E403" s="39"/>
      <c r="F403" s="39"/>
      <c r="G403" s="38"/>
      <c r="H403" s="38"/>
      <c r="I403" s="35" t="str">
        <f>IF(OR(Data!G403,Data!H403,ISERR(Data!J403)),"",Data!J403)</f>
        <v/>
      </c>
      <c r="J403" s="84" t="str">
        <f>IF(Data!G403,"",IF(Data!E403,"Age error",IF(Data!F403,"Sex error",IF(OR(Data!H403,Data!M403),"Ht or wt error",Data!L403))))</f>
        <v/>
      </c>
      <c r="K403" s="21"/>
    </row>
    <row r="404" spans="1:11" s="18" customFormat="1" x14ac:dyDescent="0.15">
      <c r="A404" s="25"/>
      <c r="B404" s="85"/>
      <c r="C404" s="34"/>
      <c r="D404" s="38"/>
      <c r="E404" s="39"/>
      <c r="F404" s="39"/>
      <c r="G404" s="38"/>
      <c r="H404" s="38"/>
      <c r="I404" s="35" t="str">
        <f>IF(OR(Data!G404,Data!H404,ISERR(Data!J404)),"",Data!J404)</f>
        <v/>
      </c>
      <c r="J404" s="84" t="str">
        <f>IF(Data!G404,"",IF(Data!E404,"Age error",IF(Data!F404,"Sex error",IF(OR(Data!H404,Data!M404),"Ht or wt error",Data!L404))))</f>
        <v/>
      </c>
      <c r="K404" s="21"/>
    </row>
    <row r="405" spans="1:11" s="18" customFormat="1" x14ac:dyDescent="0.15">
      <c r="A405" s="25"/>
      <c r="B405" s="85"/>
      <c r="C405" s="34"/>
      <c r="D405" s="38"/>
      <c r="E405" s="39"/>
      <c r="F405" s="39"/>
      <c r="G405" s="38"/>
      <c r="H405" s="38"/>
      <c r="I405" s="35" t="str">
        <f>IF(OR(Data!G405,Data!H405,ISERR(Data!J405)),"",Data!J405)</f>
        <v/>
      </c>
      <c r="J405" s="84" t="str">
        <f>IF(Data!G405,"",IF(Data!E405,"Age error",IF(Data!F405,"Sex error",IF(OR(Data!H405,Data!M405),"Ht or wt error",Data!L405))))</f>
        <v/>
      </c>
      <c r="K405" s="21"/>
    </row>
    <row r="406" spans="1:11" s="18" customFormat="1" x14ac:dyDescent="0.15">
      <c r="A406" s="25"/>
      <c r="B406" s="85"/>
      <c r="C406" s="34"/>
      <c r="D406" s="38"/>
      <c r="E406" s="39"/>
      <c r="F406" s="39"/>
      <c r="G406" s="38"/>
      <c r="H406" s="38"/>
      <c r="I406" s="35" t="str">
        <f>IF(OR(Data!G406,Data!H406,ISERR(Data!J406)),"",Data!J406)</f>
        <v/>
      </c>
      <c r="J406" s="84" t="str">
        <f>IF(Data!G406,"",IF(Data!E406,"Age error",IF(Data!F406,"Sex error",IF(OR(Data!H406,Data!M406),"Ht or wt error",Data!L406))))</f>
        <v/>
      </c>
      <c r="K406" s="21"/>
    </row>
    <row r="407" spans="1:11" s="18" customFormat="1" x14ac:dyDescent="0.15">
      <c r="A407" s="25"/>
      <c r="B407" s="85"/>
      <c r="C407" s="34"/>
      <c r="D407" s="38"/>
      <c r="E407" s="39"/>
      <c r="F407" s="39"/>
      <c r="G407" s="38"/>
      <c r="H407" s="38"/>
      <c r="I407" s="35" t="str">
        <f>IF(OR(Data!G407,Data!H407,ISERR(Data!J407)),"",Data!J407)</f>
        <v/>
      </c>
      <c r="J407" s="84" t="str">
        <f>IF(Data!G407,"",IF(Data!E407,"Age error",IF(Data!F407,"Sex error",IF(OR(Data!H407,Data!M407),"Ht or wt error",Data!L407))))</f>
        <v/>
      </c>
      <c r="K407" s="21"/>
    </row>
    <row r="408" spans="1:11" s="18" customFormat="1" x14ac:dyDescent="0.15">
      <c r="A408" s="25"/>
      <c r="B408" s="85"/>
      <c r="C408" s="34"/>
      <c r="D408" s="38"/>
      <c r="E408" s="39"/>
      <c r="F408" s="39"/>
      <c r="G408" s="38"/>
      <c r="H408" s="38"/>
      <c r="I408" s="35" t="str">
        <f>IF(OR(Data!G408,Data!H408,ISERR(Data!J408)),"",Data!J408)</f>
        <v/>
      </c>
      <c r="J408" s="84" t="str">
        <f>IF(Data!G408,"",IF(Data!E408,"Age error",IF(Data!F408,"Sex error",IF(OR(Data!H408,Data!M408),"Ht or wt error",Data!L408))))</f>
        <v/>
      </c>
      <c r="K408" s="21"/>
    </row>
    <row r="409" spans="1:11" s="18" customFormat="1" x14ac:dyDescent="0.15">
      <c r="A409" s="25"/>
      <c r="B409" s="85"/>
      <c r="C409" s="34"/>
      <c r="D409" s="38"/>
      <c r="E409" s="39"/>
      <c r="F409" s="39"/>
      <c r="G409" s="38"/>
      <c r="H409" s="38"/>
      <c r="I409" s="35" t="str">
        <f>IF(OR(Data!G409,Data!H409,ISERR(Data!J409)),"",Data!J409)</f>
        <v/>
      </c>
      <c r="J409" s="84" t="str">
        <f>IF(Data!G409,"",IF(Data!E409,"Age error",IF(Data!F409,"Sex error",IF(OR(Data!H409,Data!M409),"Ht or wt error",Data!L409))))</f>
        <v/>
      </c>
      <c r="K409" s="21"/>
    </row>
    <row r="410" spans="1:11" s="18" customFormat="1" x14ac:dyDescent="0.15">
      <c r="A410" s="25"/>
      <c r="B410" s="85"/>
      <c r="C410" s="34"/>
      <c r="D410" s="38"/>
      <c r="E410" s="39"/>
      <c r="F410" s="39"/>
      <c r="G410" s="38"/>
      <c r="H410" s="38"/>
      <c r="I410" s="35" t="str">
        <f>IF(OR(Data!G410,Data!H410,ISERR(Data!J410)),"",Data!J410)</f>
        <v/>
      </c>
      <c r="J410" s="84" t="str">
        <f>IF(Data!G410,"",IF(Data!E410,"Age error",IF(Data!F410,"Sex error",IF(OR(Data!H410,Data!M410),"Ht or wt error",Data!L410))))</f>
        <v/>
      </c>
      <c r="K410" s="21"/>
    </row>
    <row r="411" spans="1:11" s="18" customFormat="1" x14ac:dyDescent="0.15">
      <c r="A411" s="25"/>
      <c r="B411" s="85"/>
      <c r="C411" s="34"/>
      <c r="D411" s="38"/>
      <c r="E411" s="39"/>
      <c r="F411" s="39"/>
      <c r="G411" s="38"/>
      <c r="H411" s="38"/>
      <c r="I411" s="35" t="str">
        <f>IF(OR(Data!G411,Data!H411,ISERR(Data!J411)),"",Data!J411)</f>
        <v/>
      </c>
      <c r="J411" s="84" t="str">
        <f>IF(Data!G411,"",IF(Data!E411,"Age error",IF(Data!F411,"Sex error",IF(OR(Data!H411,Data!M411),"Ht or wt error",Data!L411))))</f>
        <v/>
      </c>
      <c r="K411" s="21"/>
    </row>
    <row r="412" spans="1:11" s="18" customFormat="1" x14ac:dyDescent="0.15">
      <c r="A412" s="25"/>
      <c r="B412" s="85"/>
      <c r="C412" s="34"/>
      <c r="D412" s="38"/>
      <c r="E412" s="39"/>
      <c r="F412" s="39"/>
      <c r="G412" s="38"/>
      <c r="H412" s="38"/>
      <c r="I412" s="35" t="str">
        <f>IF(OR(Data!G412,Data!H412,ISERR(Data!J412)),"",Data!J412)</f>
        <v/>
      </c>
      <c r="J412" s="84" t="str">
        <f>IF(Data!G412,"",IF(Data!E412,"Age error",IF(Data!F412,"Sex error",IF(OR(Data!H412,Data!M412),"Ht or wt error",Data!L412))))</f>
        <v/>
      </c>
      <c r="K412" s="21"/>
    </row>
    <row r="413" spans="1:11" s="18" customFormat="1" x14ac:dyDescent="0.15">
      <c r="A413" s="25"/>
      <c r="B413" s="85"/>
      <c r="C413" s="34"/>
      <c r="D413" s="38"/>
      <c r="E413" s="39"/>
      <c r="F413" s="39"/>
      <c r="G413" s="38"/>
      <c r="H413" s="38"/>
      <c r="I413" s="35" t="str">
        <f>IF(OR(Data!G413,Data!H413,ISERR(Data!J413)),"",Data!J413)</f>
        <v/>
      </c>
      <c r="J413" s="84" t="str">
        <f>IF(Data!G413,"",IF(Data!E413,"Age error",IF(Data!F413,"Sex error",IF(OR(Data!H413,Data!M413),"Ht or wt error",Data!L413))))</f>
        <v/>
      </c>
      <c r="K413" s="21"/>
    </row>
    <row r="414" spans="1:11" s="18" customFormat="1" x14ac:dyDescent="0.15">
      <c r="A414" s="25"/>
      <c r="B414" s="85"/>
      <c r="C414" s="34"/>
      <c r="D414" s="38"/>
      <c r="E414" s="39"/>
      <c r="F414" s="39"/>
      <c r="G414" s="38"/>
      <c r="H414" s="38"/>
      <c r="I414" s="35" t="str">
        <f>IF(OR(Data!G414,Data!H414,ISERR(Data!J414)),"",Data!J414)</f>
        <v/>
      </c>
      <c r="J414" s="84" t="str">
        <f>IF(Data!G414,"",IF(Data!E414,"Age error",IF(Data!F414,"Sex error",IF(OR(Data!H414,Data!M414),"Ht or wt error",Data!L414))))</f>
        <v/>
      </c>
      <c r="K414" s="21"/>
    </row>
    <row r="415" spans="1:11" s="18" customFormat="1" x14ac:dyDescent="0.15">
      <c r="A415" s="25"/>
      <c r="B415" s="85"/>
      <c r="C415" s="34"/>
      <c r="D415" s="38"/>
      <c r="E415" s="39"/>
      <c r="F415" s="39"/>
      <c r="G415" s="38"/>
      <c r="H415" s="38"/>
      <c r="I415" s="35" t="str">
        <f>IF(OR(Data!G415,Data!H415,ISERR(Data!J415)),"",Data!J415)</f>
        <v/>
      </c>
      <c r="J415" s="84" t="str">
        <f>IF(Data!G415,"",IF(Data!E415,"Age error",IF(Data!F415,"Sex error",IF(OR(Data!H415,Data!M415),"Ht or wt error",Data!L415))))</f>
        <v/>
      </c>
      <c r="K415" s="21"/>
    </row>
    <row r="416" spans="1:11" s="18" customFormat="1" x14ac:dyDescent="0.15">
      <c r="A416" s="25"/>
      <c r="B416" s="85"/>
      <c r="C416" s="34"/>
      <c r="D416" s="38"/>
      <c r="E416" s="39"/>
      <c r="F416" s="39"/>
      <c r="G416" s="38"/>
      <c r="H416" s="38"/>
      <c r="I416" s="35" t="str">
        <f>IF(OR(Data!G416,Data!H416,ISERR(Data!J416)),"",Data!J416)</f>
        <v/>
      </c>
      <c r="J416" s="84" t="str">
        <f>IF(Data!G416,"",IF(Data!E416,"Age error",IF(Data!F416,"Sex error",IF(OR(Data!H416,Data!M416),"Ht or wt error",Data!L416))))</f>
        <v/>
      </c>
      <c r="K416" s="21"/>
    </row>
    <row r="417" spans="1:11" s="18" customFormat="1" x14ac:dyDescent="0.15">
      <c r="A417" s="25"/>
      <c r="B417" s="85"/>
      <c r="C417" s="34"/>
      <c r="D417" s="38"/>
      <c r="E417" s="39"/>
      <c r="F417" s="39"/>
      <c r="G417" s="38"/>
      <c r="H417" s="38"/>
      <c r="I417" s="35" t="str">
        <f>IF(OR(Data!G417,Data!H417,ISERR(Data!J417)),"",Data!J417)</f>
        <v/>
      </c>
      <c r="J417" s="84" t="str">
        <f>IF(Data!G417,"",IF(Data!E417,"Age error",IF(Data!F417,"Sex error",IF(OR(Data!H417,Data!M417),"Ht or wt error",Data!L417))))</f>
        <v/>
      </c>
      <c r="K417" s="21"/>
    </row>
    <row r="418" spans="1:11" s="18" customFormat="1" x14ac:dyDescent="0.15">
      <c r="A418" s="25"/>
      <c r="B418" s="85"/>
      <c r="C418" s="34"/>
      <c r="D418" s="38"/>
      <c r="E418" s="39"/>
      <c r="F418" s="39"/>
      <c r="G418" s="38"/>
      <c r="H418" s="38"/>
      <c r="I418" s="35" t="str">
        <f>IF(OR(Data!G418,Data!H418,ISERR(Data!J418)),"",Data!J418)</f>
        <v/>
      </c>
      <c r="J418" s="84" t="str">
        <f>IF(Data!G418,"",IF(Data!E418,"Age error",IF(Data!F418,"Sex error",IF(OR(Data!H418,Data!M418),"Ht or wt error",Data!L418))))</f>
        <v/>
      </c>
      <c r="K418" s="21"/>
    </row>
    <row r="419" spans="1:11" s="18" customFormat="1" x14ac:dyDescent="0.15">
      <c r="A419" s="25"/>
      <c r="B419" s="85"/>
      <c r="C419" s="34"/>
      <c r="D419" s="38"/>
      <c r="E419" s="39"/>
      <c r="F419" s="39"/>
      <c r="G419" s="38"/>
      <c r="H419" s="38"/>
      <c r="I419" s="35" t="str">
        <f>IF(OR(Data!G419,Data!H419,ISERR(Data!J419)),"",Data!J419)</f>
        <v/>
      </c>
      <c r="J419" s="84" t="str">
        <f>IF(Data!G419,"",IF(Data!E419,"Age error",IF(Data!F419,"Sex error",IF(OR(Data!H419,Data!M419),"Ht or wt error",Data!L419))))</f>
        <v/>
      </c>
      <c r="K419" s="21"/>
    </row>
    <row r="420" spans="1:11" s="18" customFormat="1" x14ac:dyDescent="0.15">
      <c r="A420" s="25"/>
      <c r="B420" s="85"/>
      <c r="C420" s="34"/>
      <c r="D420" s="38"/>
      <c r="E420" s="39"/>
      <c r="F420" s="39"/>
      <c r="G420" s="38"/>
      <c r="H420" s="38"/>
      <c r="I420" s="35" t="str">
        <f>IF(OR(Data!G420,Data!H420,ISERR(Data!J420)),"",Data!J420)</f>
        <v/>
      </c>
      <c r="J420" s="84" t="str">
        <f>IF(Data!G420,"",IF(Data!E420,"Age error",IF(Data!F420,"Sex error",IF(OR(Data!H420,Data!M420),"Ht or wt error",Data!L420))))</f>
        <v/>
      </c>
      <c r="K420" s="21"/>
    </row>
    <row r="421" spans="1:11" s="18" customFormat="1" x14ac:dyDescent="0.15">
      <c r="A421" s="25"/>
      <c r="B421" s="85"/>
      <c r="C421" s="34"/>
      <c r="D421" s="38"/>
      <c r="E421" s="39"/>
      <c r="F421" s="39"/>
      <c r="G421" s="38"/>
      <c r="H421" s="38"/>
      <c r="I421" s="35" t="str">
        <f>IF(OR(Data!G421,Data!H421,ISERR(Data!J421)),"",Data!J421)</f>
        <v/>
      </c>
      <c r="J421" s="84" t="str">
        <f>IF(Data!G421,"",IF(Data!E421,"Age error",IF(Data!F421,"Sex error",IF(OR(Data!H421,Data!M421),"Ht or wt error",Data!L421))))</f>
        <v/>
      </c>
      <c r="K421" s="21"/>
    </row>
    <row r="422" spans="1:11" s="18" customFormat="1" x14ac:dyDescent="0.15">
      <c r="A422" s="25"/>
      <c r="B422" s="85"/>
      <c r="C422" s="34"/>
      <c r="D422" s="38"/>
      <c r="E422" s="39"/>
      <c r="F422" s="39"/>
      <c r="G422" s="38"/>
      <c r="H422" s="38"/>
      <c r="I422" s="35" t="str">
        <f>IF(OR(Data!G422,Data!H422,ISERR(Data!J422)),"",Data!J422)</f>
        <v/>
      </c>
      <c r="J422" s="84" t="str">
        <f>IF(Data!G422,"",IF(Data!E422,"Age error",IF(Data!F422,"Sex error",IF(OR(Data!H422,Data!M422),"Ht or wt error",Data!L422))))</f>
        <v/>
      </c>
      <c r="K422" s="21"/>
    </row>
    <row r="423" spans="1:11" s="18" customFormat="1" x14ac:dyDescent="0.15">
      <c r="A423" s="25"/>
      <c r="B423" s="85"/>
      <c r="C423" s="34"/>
      <c r="D423" s="38"/>
      <c r="E423" s="39"/>
      <c r="F423" s="39"/>
      <c r="G423" s="38"/>
      <c r="H423" s="38"/>
      <c r="I423" s="35" t="str">
        <f>IF(OR(Data!G423,Data!H423,ISERR(Data!J423)),"",Data!J423)</f>
        <v/>
      </c>
      <c r="J423" s="84" t="str">
        <f>IF(Data!G423,"",IF(Data!E423,"Age error",IF(Data!F423,"Sex error",IF(OR(Data!H423,Data!M423),"Ht or wt error",Data!L423))))</f>
        <v/>
      </c>
      <c r="K423" s="21"/>
    </row>
    <row r="424" spans="1:11" s="18" customFormat="1" x14ac:dyDescent="0.15">
      <c r="A424" s="25"/>
      <c r="B424" s="85"/>
      <c r="C424" s="34"/>
      <c r="D424" s="38"/>
      <c r="E424" s="39"/>
      <c r="F424" s="39"/>
      <c r="G424" s="38"/>
      <c r="H424" s="38"/>
      <c r="I424" s="35" t="str">
        <f>IF(OR(Data!G424,Data!H424,ISERR(Data!J424)),"",Data!J424)</f>
        <v/>
      </c>
      <c r="J424" s="84" t="str">
        <f>IF(Data!G424,"",IF(Data!E424,"Age error",IF(Data!F424,"Sex error",IF(OR(Data!H424,Data!M424),"Ht or wt error",Data!L424))))</f>
        <v/>
      </c>
      <c r="K424" s="21"/>
    </row>
    <row r="425" spans="1:11" s="18" customFormat="1" x14ac:dyDescent="0.15">
      <c r="A425" s="25"/>
      <c r="B425" s="85"/>
      <c r="C425" s="34"/>
      <c r="D425" s="38"/>
      <c r="E425" s="39"/>
      <c r="F425" s="39"/>
      <c r="G425" s="38"/>
      <c r="H425" s="38"/>
      <c r="I425" s="35" t="str">
        <f>IF(OR(Data!G425,Data!H425,ISERR(Data!J425)),"",Data!J425)</f>
        <v/>
      </c>
      <c r="J425" s="84" t="str">
        <f>IF(Data!G425,"",IF(Data!E425,"Age error",IF(Data!F425,"Sex error",IF(OR(Data!H425,Data!M425),"Ht or wt error",Data!L425))))</f>
        <v/>
      </c>
      <c r="K425" s="21"/>
    </row>
    <row r="426" spans="1:11" s="18" customFormat="1" x14ac:dyDescent="0.15">
      <c r="A426" s="25"/>
      <c r="B426" s="85"/>
      <c r="C426" s="34"/>
      <c r="D426" s="38"/>
      <c r="E426" s="39"/>
      <c r="F426" s="39"/>
      <c r="G426" s="38"/>
      <c r="H426" s="38"/>
      <c r="I426" s="35" t="str">
        <f>IF(OR(Data!G426,Data!H426,ISERR(Data!J426)),"",Data!J426)</f>
        <v/>
      </c>
      <c r="J426" s="84" t="str">
        <f>IF(Data!G426,"",IF(Data!E426,"Age error",IF(Data!F426,"Sex error",IF(OR(Data!H426,Data!M426),"Ht or wt error",Data!L426))))</f>
        <v/>
      </c>
      <c r="K426" s="21"/>
    </row>
    <row r="427" spans="1:11" s="18" customFormat="1" x14ac:dyDescent="0.15">
      <c r="A427" s="25"/>
      <c r="B427" s="85"/>
      <c r="C427" s="34"/>
      <c r="D427" s="38"/>
      <c r="E427" s="39"/>
      <c r="F427" s="39"/>
      <c r="G427" s="38"/>
      <c r="H427" s="38"/>
      <c r="I427" s="35" t="str">
        <f>IF(OR(Data!G427,Data!H427,ISERR(Data!J427)),"",Data!J427)</f>
        <v/>
      </c>
      <c r="J427" s="84" t="str">
        <f>IF(Data!G427,"",IF(Data!E427,"Age error",IF(Data!F427,"Sex error",IF(OR(Data!H427,Data!M427),"Ht or wt error",Data!L427))))</f>
        <v/>
      </c>
      <c r="K427" s="21"/>
    </row>
    <row r="428" spans="1:11" s="18" customFormat="1" x14ac:dyDescent="0.15">
      <c r="A428" s="25"/>
      <c r="B428" s="85"/>
      <c r="C428" s="34"/>
      <c r="D428" s="38"/>
      <c r="E428" s="39"/>
      <c r="F428" s="39"/>
      <c r="G428" s="38"/>
      <c r="H428" s="38"/>
      <c r="I428" s="35" t="str">
        <f>IF(OR(Data!G428,Data!H428,ISERR(Data!J428)),"",Data!J428)</f>
        <v/>
      </c>
      <c r="J428" s="84" t="str">
        <f>IF(Data!G428,"",IF(Data!E428,"Age error",IF(Data!F428,"Sex error",IF(OR(Data!H428,Data!M428),"Ht or wt error",Data!L428))))</f>
        <v/>
      </c>
      <c r="K428" s="21"/>
    </row>
    <row r="429" spans="1:11" s="18" customFormat="1" x14ac:dyDescent="0.15">
      <c r="A429" s="25"/>
      <c r="B429" s="85"/>
      <c r="C429" s="34"/>
      <c r="D429" s="38"/>
      <c r="E429" s="39"/>
      <c r="F429" s="39"/>
      <c r="G429" s="38"/>
      <c r="H429" s="38"/>
      <c r="I429" s="35" t="str">
        <f>IF(OR(Data!G429,Data!H429,ISERR(Data!J429)),"",Data!J429)</f>
        <v/>
      </c>
      <c r="J429" s="84" t="str">
        <f>IF(Data!G429,"",IF(Data!E429,"Age error",IF(Data!F429,"Sex error",IF(OR(Data!H429,Data!M429),"Ht or wt error",Data!L429))))</f>
        <v/>
      </c>
      <c r="K429" s="21"/>
    </row>
    <row r="430" spans="1:11" s="18" customFormat="1" x14ac:dyDescent="0.15">
      <c r="A430" s="25"/>
      <c r="B430" s="85"/>
      <c r="C430" s="34"/>
      <c r="D430" s="38"/>
      <c r="E430" s="39"/>
      <c r="F430" s="39"/>
      <c r="G430" s="38"/>
      <c r="H430" s="38"/>
      <c r="I430" s="35" t="str">
        <f>IF(OR(Data!G430,Data!H430,ISERR(Data!J430)),"",Data!J430)</f>
        <v/>
      </c>
      <c r="J430" s="84" t="str">
        <f>IF(Data!G430,"",IF(Data!E430,"Age error",IF(Data!F430,"Sex error",IF(OR(Data!H430,Data!M430),"Ht or wt error",Data!L430))))</f>
        <v/>
      </c>
      <c r="K430" s="21"/>
    </row>
    <row r="431" spans="1:11" s="18" customFormat="1" x14ac:dyDescent="0.15">
      <c r="A431" s="25"/>
      <c r="B431" s="85"/>
      <c r="C431" s="34"/>
      <c r="D431" s="38"/>
      <c r="E431" s="39"/>
      <c r="F431" s="39"/>
      <c r="G431" s="38"/>
      <c r="H431" s="38"/>
      <c r="I431" s="35" t="str">
        <f>IF(OR(Data!G431,Data!H431,ISERR(Data!J431)),"",Data!J431)</f>
        <v/>
      </c>
      <c r="J431" s="84" t="str">
        <f>IF(Data!G431,"",IF(Data!E431,"Age error",IF(Data!F431,"Sex error",IF(OR(Data!H431,Data!M431),"Ht or wt error",Data!L431))))</f>
        <v/>
      </c>
      <c r="K431" s="21"/>
    </row>
    <row r="432" spans="1:11" s="18" customFormat="1" x14ac:dyDescent="0.15">
      <c r="A432" s="25"/>
      <c r="B432" s="85"/>
      <c r="C432" s="34"/>
      <c r="D432" s="38"/>
      <c r="E432" s="39"/>
      <c r="F432" s="39"/>
      <c r="G432" s="38"/>
      <c r="H432" s="38"/>
      <c r="I432" s="35" t="str">
        <f>IF(OR(Data!G432,Data!H432,ISERR(Data!J432)),"",Data!J432)</f>
        <v/>
      </c>
      <c r="J432" s="84" t="str">
        <f>IF(Data!G432,"",IF(Data!E432,"Age error",IF(Data!F432,"Sex error",IF(OR(Data!H432,Data!M432),"Ht or wt error",Data!L432))))</f>
        <v/>
      </c>
      <c r="K432" s="21"/>
    </row>
    <row r="433" spans="1:11" s="18" customFormat="1" x14ac:dyDescent="0.15">
      <c r="A433" s="25"/>
      <c r="B433" s="85"/>
      <c r="C433" s="34"/>
      <c r="D433" s="38"/>
      <c r="E433" s="39"/>
      <c r="F433" s="39"/>
      <c r="G433" s="38"/>
      <c r="H433" s="38"/>
      <c r="I433" s="35" t="str">
        <f>IF(OR(Data!G433,Data!H433,ISERR(Data!J433)),"",Data!J433)</f>
        <v/>
      </c>
      <c r="J433" s="84" t="str">
        <f>IF(Data!G433,"",IF(Data!E433,"Age error",IF(Data!F433,"Sex error",IF(OR(Data!H433,Data!M433),"Ht or wt error",Data!L433))))</f>
        <v/>
      </c>
      <c r="K433" s="21"/>
    </row>
    <row r="434" spans="1:11" s="18" customFormat="1" x14ac:dyDescent="0.15">
      <c r="A434" s="25"/>
      <c r="B434" s="85"/>
      <c r="C434" s="34"/>
      <c r="D434" s="38"/>
      <c r="E434" s="39"/>
      <c r="F434" s="39"/>
      <c r="G434" s="38"/>
      <c r="H434" s="38"/>
      <c r="I434" s="35" t="str">
        <f>IF(OR(Data!G434,Data!H434,ISERR(Data!J434)),"",Data!J434)</f>
        <v/>
      </c>
      <c r="J434" s="84" t="str">
        <f>IF(Data!G434,"",IF(Data!E434,"Age error",IF(Data!F434,"Sex error",IF(OR(Data!H434,Data!M434),"Ht or wt error",Data!L434))))</f>
        <v/>
      </c>
      <c r="K434" s="21"/>
    </row>
    <row r="435" spans="1:11" s="18" customFormat="1" x14ac:dyDescent="0.15">
      <c r="A435" s="25"/>
      <c r="B435" s="85"/>
      <c r="C435" s="34"/>
      <c r="D435" s="38"/>
      <c r="E435" s="39"/>
      <c r="F435" s="39"/>
      <c r="G435" s="38"/>
      <c r="H435" s="38"/>
      <c r="I435" s="35" t="str">
        <f>IF(OR(Data!G435,Data!H435,ISERR(Data!J435)),"",Data!J435)</f>
        <v/>
      </c>
      <c r="J435" s="84" t="str">
        <f>IF(Data!G435,"",IF(Data!E435,"Age error",IF(Data!F435,"Sex error",IF(OR(Data!H435,Data!M435),"Ht or wt error",Data!L435))))</f>
        <v/>
      </c>
      <c r="K435" s="21"/>
    </row>
    <row r="436" spans="1:11" s="18" customFormat="1" x14ac:dyDescent="0.15">
      <c r="A436" s="25"/>
      <c r="B436" s="85"/>
      <c r="C436" s="34"/>
      <c r="D436" s="38"/>
      <c r="E436" s="39"/>
      <c r="F436" s="39"/>
      <c r="G436" s="38"/>
      <c r="H436" s="38"/>
      <c r="I436" s="35" t="str">
        <f>IF(OR(Data!G436,Data!H436,ISERR(Data!J436)),"",Data!J436)</f>
        <v/>
      </c>
      <c r="J436" s="84" t="str">
        <f>IF(Data!G436,"",IF(Data!E436,"Age error",IF(Data!F436,"Sex error",IF(OR(Data!H436,Data!M436),"Ht or wt error",Data!L436))))</f>
        <v/>
      </c>
      <c r="K436" s="21"/>
    </row>
    <row r="437" spans="1:11" s="18" customFormat="1" x14ac:dyDescent="0.15">
      <c r="A437" s="25"/>
      <c r="B437" s="85"/>
      <c r="C437" s="34"/>
      <c r="D437" s="38"/>
      <c r="E437" s="39"/>
      <c r="F437" s="39"/>
      <c r="G437" s="38"/>
      <c r="H437" s="38"/>
      <c r="I437" s="35" t="str">
        <f>IF(OR(Data!G437,Data!H437,ISERR(Data!J437)),"",Data!J437)</f>
        <v/>
      </c>
      <c r="J437" s="84" t="str">
        <f>IF(Data!G437,"",IF(Data!E437,"Age error",IF(Data!F437,"Sex error",IF(OR(Data!H437,Data!M437),"Ht or wt error",Data!L437))))</f>
        <v/>
      </c>
      <c r="K437" s="21"/>
    </row>
    <row r="438" spans="1:11" s="18" customFormat="1" x14ac:dyDescent="0.15">
      <c r="A438" s="25"/>
      <c r="B438" s="85"/>
      <c r="C438" s="34"/>
      <c r="D438" s="38"/>
      <c r="E438" s="39"/>
      <c r="F438" s="39"/>
      <c r="G438" s="38"/>
      <c r="H438" s="38"/>
      <c r="I438" s="35" t="str">
        <f>IF(OR(Data!G438,Data!H438,ISERR(Data!J438)),"",Data!J438)</f>
        <v/>
      </c>
      <c r="J438" s="84" t="str">
        <f>IF(Data!G438,"",IF(Data!E438,"Age error",IF(Data!F438,"Sex error",IF(OR(Data!H438,Data!M438),"Ht or wt error",Data!L438))))</f>
        <v/>
      </c>
      <c r="K438" s="21"/>
    </row>
    <row r="439" spans="1:11" s="18" customFormat="1" x14ac:dyDescent="0.15">
      <c r="A439" s="25"/>
      <c r="B439" s="85"/>
      <c r="C439" s="34"/>
      <c r="D439" s="38"/>
      <c r="E439" s="39"/>
      <c r="F439" s="39"/>
      <c r="G439" s="38"/>
      <c r="H439" s="38"/>
      <c r="I439" s="35" t="str">
        <f>IF(OR(Data!G439,Data!H439,ISERR(Data!J439)),"",Data!J439)</f>
        <v/>
      </c>
      <c r="J439" s="84" t="str">
        <f>IF(Data!G439,"",IF(Data!E439,"Age error",IF(Data!F439,"Sex error",IF(OR(Data!H439,Data!M439),"Ht or wt error",Data!L439))))</f>
        <v/>
      </c>
      <c r="K439" s="21"/>
    </row>
    <row r="440" spans="1:11" s="18" customFormat="1" x14ac:dyDescent="0.15">
      <c r="A440" s="25"/>
      <c r="B440" s="85"/>
      <c r="C440" s="34"/>
      <c r="D440" s="38"/>
      <c r="E440" s="39"/>
      <c r="F440" s="39"/>
      <c r="G440" s="38"/>
      <c r="H440" s="38"/>
      <c r="I440" s="35" t="str">
        <f>IF(OR(Data!G440,Data!H440,ISERR(Data!J440)),"",Data!J440)</f>
        <v/>
      </c>
      <c r="J440" s="84" t="str">
        <f>IF(Data!G440,"",IF(Data!E440,"Age error",IF(Data!F440,"Sex error",IF(OR(Data!H440,Data!M440),"Ht or wt error",Data!L440))))</f>
        <v/>
      </c>
      <c r="K440" s="21"/>
    </row>
    <row r="441" spans="1:11" s="18" customFormat="1" x14ac:dyDescent="0.15">
      <c r="A441" s="25"/>
      <c r="B441" s="85"/>
      <c r="C441" s="34"/>
      <c r="D441" s="38"/>
      <c r="E441" s="39"/>
      <c r="F441" s="39"/>
      <c r="G441" s="38"/>
      <c r="H441" s="38"/>
      <c r="I441" s="35" t="str">
        <f>IF(OR(Data!G441,Data!H441,ISERR(Data!J441)),"",Data!J441)</f>
        <v/>
      </c>
      <c r="J441" s="84" t="str">
        <f>IF(Data!G441,"",IF(Data!E441,"Age error",IF(Data!F441,"Sex error",IF(OR(Data!H441,Data!M441),"Ht or wt error",Data!L441))))</f>
        <v/>
      </c>
      <c r="K441" s="21"/>
    </row>
    <row r="442" spans="1:11" s="18" customFormat="1" x14ac:dyDescent="0.15">
      <c r="A442" s="25"/>
      <c r="B442" s="85"/>
      <c r="C442" s="34"/>
      <c r="D442" s="38"/>
      <c r="E442" s="39"/>
      <c r="F442" s="39"/>
      <c r="G442" s="38"/>
      <c r="H442" s="38"/>
      <c r="I442" s="35" t="str">
        <f>IF(OR(Data!G442,Data!H442,ISERR(Data!J442)),"",Data!J442)</f>
        <v/>
      </c>
      <c r="J442" s="84" t="str">
        <f>IF(Data!G442,"",IF(Data!E442,"Age error",IF(Data!F442,"Sex error",IF(OR(Data!H442,Data!M442),"Ht or wt error",Data!L442))))</f>
        <v/>
      </c>
      <c r="K442" s="21"/>
    </row>
    <row r="443" spans="1:11" s="18" customFormat="1" x14ac:dyDescent="0.15">
      <c r="A443" s="25"/>
      <c r="B443" s="85"/>
      <c r="C443" s="34"/>
      <c r="D443" s="38"/>
      <c r="E443" s="39"/>
      <c r="F443" s="39"/>
      <c r="G443" s="38"/>
      <c r="H443" s="38"/>
      <c r="I443" s="35" t="str">
        <f>IF(OR(Data!G443,Data!H443,ISERR(Data!J443)),"",Data!J443)</f>
        <v/>
      </c>
      <c r="J443" s="84" t="str">
        <f>IF(Data!G443,"",IF(Data!E443,"Age error",IF(Data!F443,"Sex error",IF(OR(Data!H443,Data!M443),"Ht or wt error",Data!L443))))</f>
        <v/>
      </c>
      <c r="K443" s="21"/>
    </row>
    <row r="444" spans="1:11" s="18" customFormat="1" x14ac:dyDescent="0.15">
      <c r="A444" s="25"/>
      <c r="B444" s="85"/>
      <c r="C444" s="34"/>
      <c r="D444" s="38"/>
      <c r="E444" s="39"/>
      <c r="F444" s="39"/>
      <c r="G444" s="38"/>
      <c r="H444" s="38"/>
      <c r="I444" s="35" t="str">
        <f>IF(OR(Data!G444,Data!H444,ISERR(Data!J444)),"",Data!J444)</f>
        <v/>
      </c>
      <c r="J444" s="84" t="str">
        <f>IF(Data!G444,"",IF(Data!E444,"Age error",IF(Data!F444,"Sex error",IF(OR(Data!H444,Data!M444),"Ht or wt error",Data!L444))))</f>
        <v/>
      </c>
      <c r="K444" s="21"/>
    </row>
    <row r="445" spans="1:11" s="18" customFormat="1" x14ac:dyDescent="0.15">
      <c r="A445" s="25"/>
      <c r="B445" s="85"/>
      <c r="C445" s="34"/>
      <c r="D445" s="38"/>
      <c r="E445" s="39"/>
      <c r="F445" s="39"/>
      <c r="G445" s="38"/>
      <c r="H445" s="38"/>
      <c r="I445" s="35" t="str">
        <f>IF(OR(Data!G445,Data!H445,ISERR(Data!J445)),"",Data!J445)</f>
        <v/>
      </c>
      <c r="J445" s="84" t="str">
        <f>IF(Data!G445,"",IF(Data!E445,"Age error",IF(Data!F445,"Sex error",IF(OR(Data!H445,Data!M445),"Ht or wt error",Data!L445))))</f>
        <v/>
      </c>
      <c r="K445" s="21"/>
    </row>
    <row r="446" spans="1:11" s="18" customFormat="1" x14ac:dyDescent="0.15">
      <c r="A446" s="25"/>
      <c r="B446" s="85"/>
      <c r="C446" s="34"/>
      <c r="D446" s="38"/>
      <c r="E446" s="39"/>
      <c r="F446" s="39"/>
      <c r="G446" s="38"/>
      <c r="H446" s="38"/>
      <c r="I446" s="35" t="str">
        <f>IF(OR(Data!G446,Data!H446,ISERR(Data!J446)),"",Data!J446)</f>
        <v/>
      </c>
      <c r="J446" s="84" t="str">
        <f>IF(Data!G446,"",IF(Data!E446,"Age error",IF(Data!F446,"Sex error",IF(OR(Data!H446,Data!M446),"Ht or wt error",Data!L446))))</f>
        <v/>
      </c>
      <c r="K446" s="21"/>
    </row>
    <row r="447" spans="1:11" s="18" customFormat="1" x14ac:dyDescent="0.15">
      <c r="A447" s="25"/>
      <c r="B447" s="85"/>
      <c r="C447" s="34"/>
      <c r="D447" s="38"/>
      <c r="E447" s="39"/>
      <c r="F447" s="39"/>
      <c r="G447" s="38"/>
      <c r="H447" s="38"/>
      <c r="I447" s="35" t="str">
        <f>IF(OR(Data!G447,Data!H447,ISERR(Data!J447)),"",Data!J447)</f>
        <v/>
      </c>
      <c r="J447" s="84" t="str">
        <f>IF(Data!G447,"",IF(Data!E447,"Age error",IF(Data!F447,"Sex error",IF(OR(Data!H447,Data!M447),"Ht or wt error",Data!L447))))</f>
        <v/>
      </c>
      <c r="K447" s="21"/>
    </row>
    <row r="448" spans="1:11" s="18" customFormat="1" x14ac:dyDescent="0.15">
      <c r="A448" s="25"/>
      <c r="B448" s="85"/>
      <c r="C448" s="34"/>
      <c r="D448" s="38"/>
      <c r="E448" s="39"/>
      <c r="F448" s="39"/>
      <c r="G448" s="38"/>
      <c r="H448" s="38"/>
      <c r="I448" s="35" t="str">
        <f>IF(OR(Data!G448,Data!H448,ISERR(Data!J448)),"",Data!J448)</f>
        <v/>
      </c>
      <c r="J448" s="84" t="str">
        <f>IF(Data!G448,"",IF(Data!E448,"Age error",IF(Data!F448,"Sex error",IF(OR(Data!H448,Data!M448),"Ht or wt error",Data!L448))))</f>
        <v/>
      </c>
      <c r="K448" s="21"/>
    </row>
    <row r="449" spans="1:11" s="18" customFormat="1" x14ac:dyDescent="0.15">
      <c r="A449" s="25"/>
      <c r="B449" s="85"/>
      <c r="C449" s="34"/>
      <c r="D449" s="38"/>
      <c r="E449" s="39"/>
      <c r="F449" s="39"/>
      <c r="G449" s="38"/>
      <c r="H449" s="38"/>
      <c r="I449" s="35" t="str">
        <f>IF(OR(Data!G449,Data!H449,ISERR(Data!J449)),"",Data!J449)</f>
        <v/>
      </c>
      <c r="J449" s="84" t="str">
        <f>IF(Data!G449,"",IF(Data!E449,"Age error",IF(Data!F449,"Sex error",IF(OR(Data!H449,Data!M449),"Ht or wt error",Data!L449))))</f>
        <v/>
      </c>
      <c r="K449" s="21"/>
    </row>
    <row r="450" spans="1:11" s="18" customFormat="1" x14ac:dyDescent="0.15">
      <c r="A450" s="25"/>
      <c r="B450" s="85"/>
      <c r="C450" s="34"/>
      <c r="D450" s="38"/>
      <c r="E450" s="39"/>
      <c r="F450" s="39"/>
      <c r="G450" s="38"/>
      <c r="H450" s="38"/>
      <c r="I450" s="35" t="str">
        <f>IF(OR(Data!G450,Data!H450,ISERR(Data!J450)),"",Data!J450)</f>
        <v/>
      </c>
      <c r="J450" s="84" t="str">
        <f>IF(Data!G450,"",IF(Data!E450,"Age error",IF(Data!F450,"Sex error",IF(OR(Data!H450,Data!M450),"Ht or wt error",Data!L450))))</f>
        <v/>
      </c>
      <c r="K450" s="21"/>
    </row>
    <row r="451" spans="1:11" s="18" customFormat="1" x14ac:dyDescent="0.15">
      <c r="A451" s="25"/>
      <c r="B451" s="85"/>
      <c r="C451" s="34"/>
      <c r="D451" s="38"/>
      <c r="E451" s="39"/>
      <c r="F451" s="39"/>
      <c r="G451" s="38"/>
      <c r="H451" s="38"/>
      <c r="I451" s="35" t="str">
        <f>IF(OR(Data!G451,Data!H451,ISERR(Data!J451)),"",Data!J451)</f>
        <v/>
      </c>
      <c r="J451" s="84" t="str">
        <f>IF(Data!G451,"",IF(Data!E451,"Age error",IF(Data!F451,"Sex error",IF(OR(Data!H451,Data!M451),"Ht or wt error",Data!L451))))</f>
        <v/>
      </c>
      <c r="K451" s="21"/>
    </row>
    <row r="452" spans="1:11" s="18" customFormat="1" x14ac:dyDescent="0.15">
      <c r="A452" s="25"/>
      <c r="B452" s="85"/>
      <c r="C452" s="34"/>
      <c r="D452" s="38"/>
      <c r="E452" s="39"/>
      <c r="F452" s="39"/>
      <c r="G452" s="38"/>
      <c r="H452" s="38"/>
      <c r="I452" s="35" t="str">
        <f>IF(OR(Data!G452,Data!H452,ISERR(Data!J452)),"",Data!J452)</f>
        <v/>
      </c>
      <c r="J452" s="84" t="str">
        <f>IF(Data!G452,"",IF(Data!E452,"Age error",IF(Data!F452,"Sex error",IF(OR(Data!H452,Data!M452),"Ht or wt error",Data!L452))))</f>
        <v/>
      </c>
      <c r="K452" s="21"/>
    </row>
    <row r="453" spans="1:11" s="18" customFormat="1" x14ac:dyDescent="0.15">
      <c r="A453" s="25"/>
      <c r="B453" s="85"/>
      <c r="C453" s="34"/>
      <c r="D453" s="38"/>
      <c r="E453" s="39"/>
      <c r="F453" s="39"/>
      <c r="G453" s="38"/>
      <c r="H453" s="38"/>
      <c r="I453" s="35" t="str">
        <f>IF(OR(Data!G453,Data!H453,ISERR(Data!J453)),"",Data!J453)</f>
        <v/>
      </c>
      <c r="J453" s="84" t="str">
        <f>IF(Data!G453,"",IF(Data!E453,"Age error",IF(Data!F453,"Sex error",IF(OR(Data!H453,Data!M453),"Ht or wt error",Data!L453))))</f>
        <v/>
      </c>
      <c r="K453" s="21"/>
    </row>
    <row r="454" spans="1:11" s="18" customFormat="1" x14ac:dyDescent="0.15">
      <c r="A454" s="25"/>
      <c r="B454" s="85"/>
      <c r="C454" s="34"/>
      <c r="D454" s="38"/>
      <c r="E454" s="39"/>
      <c r="F454" s="39"/>
      <c r="G454" s="38"/>
      <c r="H454" s="38"/>
      <c r="I454" s="35" t="str">
        <f>IF(OR(Data!G454,Data!H454,ISERR(Data!J454)),"",Data!J454)</f>
        <v/>
      </c>
      <c r="J454" s="84" t="str">
        <f>IF(Data!G454,"",IF(Data!E454,"Age error",IF(Data!F454,"Sex error",IF(OR(Data!H454,Data!M454),"Ht or wt error",Data!L454))))</f>
        <v/>
      </c>
      <c r="K454" s="21"/>
    </row>
    <row r="455" spans="1:11" s="18" customFormat="1" x14ac:dyDescent="0.15">
      <c r="A455" s="25"/>
      <c r="B455" s="85"/>
      <c r="C455" s="34"/>
      <c r="D455" s="38"/>
      <c r="E455" s="39"/>
      <c r="F455" s="39"/>
      <c r="G455" s="38"/>
      <c r="H455" s="38"/>
      <c r="I455" s="35" t="str">
        <f>IF(OR(Data!G455,Data!H455,ISERR(Data!J455)),"",Data!J455)</f>
        <v/>
      </c>
      <c r="J455" s="84" t="str">
        <f>IF(Data!G455,"",IF(Data!E455,"Age error",IF(Data!F455,"Sex error",IF(OR(Data!H455,Data!M455),"Ht or wt error",Data!L455))))</f>
        <v/>
      </c>
      <c r="K455" s="21"/>
    </row>
    <row r="456" spans="1:11" s="18" customFormat="1" x14ac:dyDescent="0.15">
      <c r="A456" s="25"/>
      <c r="B456" s="85"/>
      <c r="C456" s="34"/>
      <c r="D456" s="38"/>
      <c r="E456" s="39"/>
      <c r="F456" s="39"/>
      <c r="G456" s="38"/>
      <c r="H456" s="38"/>
      <c r="I456" s="35" t="str">
        <f>IF(OR(Data!G456,Data!H456,ISERR(Data!J456)),"",Data!J456)</f>
        <v/>
      </c>
      <c r="J456" s="84" t="str">
        <f>IF(Data!G456,"",IF(Data!E456,"Age error",IF(Data!F456,"Sex error",IF(OR(Data!H456,Data!M456),"Ht or wt error",Data!L456))))</f>
        <v/>
      </c>
      <c r="K456" s="21"/>
    </row>
    <row r="457" spans="1:11" s="18" customFormat="1" x14ac:dyDescent="0.15">
      <c r="A457" s="25"/>
      <c r="B457" s="85"/>
      <c r="C457" s="34"/>
      <c r="D457" s="38"/>
      <c r="E457" s="39"/>
      <c r="F457" s="39"/>
      <c r="G457" s="38"/>
      <c r="H457" s="38"/>
      <c r="I457" s="35" t="str">
        <f>IF(OR(Data!G457,Data!H457,ISERR(Data!J457)),"",Data!J457)</f>
        <v/>
      </c>
      <c r="J457" s="84" t="str">
        <f>IF(Data!G457,"",IF(Data!E457,"Age error",IF(Data!F457,"Sex error",IF(OR(Data!H457,Data!M457),"Ht or wt error",Data!L457))))</f>
        <v/>
      </c>
      <c r="K457" s="21"/>
    </row>
    <row r="458" spans="1:11" s="18" customFormat="1" x14ac:dyDescent="0.15">
      <c r="A458" s="25"/>
      <c r="B458" s="85"/>
      <c r="C458" s="34"/>
      <c r="D458" s="38"/>
      <c r="E458" s="39"/>
      <c r="F458" s="39"/>
      <c r="G458" s="38"/>
      <c r="H458" s="38"/>
      <c r="I458" s="35" t="str">
        <f>IF(OR(Data!G458,Data!H458,ISERR(Data!J458)),"",Data!J458)</f>
        <v/>
      </c>
      <c r="J458" s="84" t="str">
        <f>IF(Data!G458,"",IF(Data!E458,"Age error",IF(Data!F458,"Sex error",IF(OR(Data!H458,Data!M458),"Ht or wt error",Data!L458))))</f>
        <v/>
      </c>
      <c r="K458" s="21"/>
    </row>
    <row r="459" spans="1:11" s="18" customFormat="1" x14ac:dyDescent="0.15">
      <c r="A459" s="25"/>
      <c r="B459" s="85"/>
      <c r="C459" s="34"/>
      <c r="D459" s="38"/>
      <c r="E459" s="39"/>
      <c r="F459" s="39"/>
      <c r="G459" s="38"/>
      <c r="H459" s="38"/>
      <c r="I459" s="35" t="str">
        <f>IF(OR(Data!G459,Data!H459,ISERR(Data!J459)),"",Data!J459)</f>
        <v/>
      </c>
      <c r="J459" s="84" t="str">
        <f>IF(Data!G459,"",IF(Data!E459,"Age error",IF(Data!F459,"Sex error",IF(OR(Data!H459,Data!M459),"Ht or wt error",Data!L459))))</f>
        <v/>
      </c>
      <c r="K459" s="21"/>
    </row>
    <row r="460" spans="1:11" s="18" customFormat="1" x14ac:dyDescent="0.15">
      <c r="A460" s="25"/>
      <c r="B460" s="85"/>
      <c r="C460" s="34"/>
      <c r="D460" s="38"/>
      <c r="E460" s="39"/>
      <c r="F460" s="39"/>
      <c r="G460" s="38"/>
      <c r="H460" s="38"/>
      <c r="I460" s="35" t="str">
        <f>IF(OR(Data!G460,Data!H460,ISERR(Data!J460)),"",Data!J460)</f>
        <v/>
      </c>
      <c r="J460" s="84" t="str">
        <f>IF(Data!G460,"",IF(Data!E460,"Age error",IF(Data!F460,"Sex error",IF(OR(Data!H460,Data!M460),"Ht or wt error",Data!L460))))</f>
        <v/>
      </c>
      <c r="K460" s="21"/>
    </row>
    <row r="461" spans="1:11" s="18" customFormat="1" x14ac:dyDescent="0.15">
      <c r="A461" s="25"/>
      <c r="B461" s="85"/>
      <c r="C461" s="34"/>
      <c r="D461" s="38"/>
      <c r="E461" s="39"/>
      <c r="F461" s="39"/>
      <c r="G461" s="38"/>
      <c r="H461" s="38"/>
      <c r="I461" s="35" t="str">
        <f>IF(OR(Data!G461,Data!H461,ISERR(Data!J461)),"",Data!J461)</f>
        <v/>
      </c>
      <c r="J461" s="84" t="str">
        <f>IF(Data!G461,"",IF(Data!E461,"Age error",IF(Data!F461,"Sex error",IF(OR(Data!H461,Data!M461),"Ht or wt error",Data!L461))))</f>
        <v/>
      </c>
      <c r="K461" s="21"/>
    </row>
    <row r="462" spans="1:11" s="18" customFormat="1" x14ac:dyDescent="0.15">
      <c r="A462" s="25"/>
      <c r="B462" s="85"/>
      <c r="C462" s="34"/>
      <c r="D462" s="38"/>
      <c r="E462" s="39"/>
      <c r="F462" s="39"/>
      <c r="G462" s="38"/>
      <c r="H462" s="38"/>
      <c r="I462" s="35" t="str">
        <f>IF(OR(Data!G462,Data!H462,ISERR(Data!J462)),"",Data!J462)</f>
        <v/>
      </c>
      <c r="J462" s="84" t="str">
        <f>IF(Data!G462,"",IF(Data!E462,"Age error",IF(Data!F462,"Sex error",IF(OR(Data!H462,Data!M462),"Ht or wt error",Data!L462))))</f>
        <v/>
      </c>
      <c r="K462" s="21"/>
    </row>
    <row r="463" spans="1:11" s="18" customFormat="1" x14ac:dyDescent="0.15">
      <c r="A463" s="25"/>
      <c r="B463" s="85"/>
      <c r="C463" s="34"/>
      <c r="D463" s="38"/>
      <c r="E463" s="39"/>
      <c r="F463" s="39"/>
      <c r="G463" s="38"/>
      <c r="H463" s="38"/>
      <c r="I463" s="35" t="str">
        <f>IF(OR(Data!G463,Data!H463,ISERR(Data!J463)),"",Data!J463)</f>
        <v/>
      </c>
      <c r="J463" s="84" t="str">
        <f>IF(Data!G463,"",IF(Data!E463,"Age error",IF(Data!F463,"Sex error",IF(OR(Data!H463,Data!M463),"Ht or wt error",Data!L463))))</f>
        <v/>
      </c>
      <c r="K463" s="21"/>
    </row>
    <row r="464" spans="1:11" s="18" customFormat="1" x14ac:dyDescent="0.15">
      <c r="A464" s="25"/>
      <c r="B464" s="85"/>
      <c r="C464" s="34"/>
      <c r="D464" s="38"/>
      <c r="E464" s="39"/>
      <c r="F464" s="39"/>
      <c r="G464" s="38"/>
      <c r="H464" s="38"/>
      <c r="I464" s="35" t="str">
        <f>IF(OR(Data!G464,Data!H464,ISERR(Data!J464)),"",Data!J464)</f>
        <v/>
      </c>
      <c r="J464" s="84" t="str">
        <f>IF(Data!G464,"",IF(Data!E464,"Age error",IF(Data!F464,"Sex error",IF(OR(Data!H464,Data!M464),"Ht or wt error",Data!L464))))</f>
        <v/>
      </c>
      <c r="K464" s="21"/>
    </row>
    <row r="465" spans="1:11" s="18" customFormat="1" x14ac:dyDescent="0.15">
      <c r="A465" s="25"/>
      <c r="B465" s="85"/>
      <c r="C465" s="34"/>
      <c r="D465" s="38"/>
      <c r="E465" s="39"/>
      <c r="F465" s="39"/>
      <c r="G465" s="38"/>
      <c r="H465" s="38"/>
      <c r="I465" s="35" t="str">
        <f>IF(OR(Data!G465,Data!H465,ISERR(Data!J465)),"",Data!J465)</f>
        <v/>
      </c>
      <c r="J465" s="84" t="str">
        <f>IF(Data!G465,"",IF(Data!E465,"Age error",IF(Data!F465,"Sex error",IF(OR(Data!H465,Data!M465),"Ht or wt error",Data!L465))))</f>
        <v/>
      </c>
      <c r="K465" s="21"/>
    </row>
    <row r="466" spans="1:11" s="18" customFormat="1" x14ac:dyDescent="0.15">
      <c r="A466" s="25"/>
      <c r="B466" s="85"/>
      <c r="C466" s="34"/>
      <c r="D466" s="38"/>
      <c r="E466" s="39"/>
      <c r="F466" s="39"/>
      <c r="G466" s="38"/>
      <c r="H466" s="38"/>
      <c r="I466" s="35" t="str">
        <f>IF(OR(Data!G466,Data!H466,ISERR(Data!J466)),"",Data!J466)</f>
        <v/>
      </c>
      <c r="J466" s="84" t="str">
        <f>IF(Data!G466,"",IF(Data!E466,"Age error",IF(Data!F466,"Sex error",IF(OR(Data!H466,Data!M466),"Ht or wt error",Data!L466))))</f>
        <v/>
      </c>
      <c r="K466" s="21"/>
    </row>
    <row r="467" spans="1:11" s="18" customFormat="1" x14ac:dyDescent="0.15">
      <c r="A467" s="25"/>
      <c r="B467" s="85"/>
      <c r="C467" s="34"/>
      <c r="D467" s="38"/>
      <c r="E467" s="39"/>
      <c r="F467" s="39"/>
      <c r="G467" s="38"/>
      <c r="H467" s="38"/>
      <c r="I467" s="35" t="str">
        <f>IF(OR(Data!G467,Data!H467,ISERR(Data!J467)),"",Data!J467)</f>
        <v/>
      </c>
      <c r="J467" s="84" t="str">
        <f>IF(Data!G467,"",IF(Data!E467,"Age error",IF(Data!F467,"Sex error",IF(OR(Data!H467,Data!M467),"Ht or wt error",Data!L467))))</f>
        <v/>
      </c>
      <c r="K467" s="21"/>
    </row>
    <row r="468" spans="1:11" s="18" customFormat="1" x14ac:dyDescent="0.15">
      <c r="A468" s="25"/>
      <c r="B468" s="85"/>
      <c r="C468" s="34"/>
      <c r="D468" s="38"/>
      <c r="E468" s="39"/>
      <c r="F468" s="39"/>
      <c r="G468" s="38"/>
      <c r="H468" s="38"/>
      <c r="I468" s="35" t="str">
        <f>IF(OR(Data!G468,Data!H468,ISERR(Data!J468)),"",Data!J468)</f>
        <v/>
      </c>
      <c r="J468" s="84" t="str">
        <f>IF(Data!G468,"",IF(Data!E468,"Age error",IF(Data!F468,"Sex error",IF(OR(Data!H468,Data!M468),"Ht or wt error",Data!L468))))</f>
        <v/>
      </c>
      <c r="K468" s="21"/>
    </row>
    <row r="469" spans="1:11" s="18" customFormat="1" x14ac:dyDescent="0.15">
      <c r="A469" s="25"/>
      <c r="B469" s="85"/>
      <c r="C469" s="34"/>
      <c r="D469" s="38"/>
      <c r="E469" s="39"/>
      <c r="F469" s="39"/>
      <c r="G469" s="38"/>
      <c r="H469" s="38"/>
      <c r="I469" s="35" t="str">
        <f>IF(OR(Data!G469,Data!H469,ISERR(Data!J469)),"",Data!J469)</f>
        <v/>
      </c>
      <c r="J469" s="84" t="str">
        <f>IF(Data!G469,"",IF(Data!E469,"Age error",IF(Data!F469,"Sex error",IF(OR(Data!H469,Data!M469),"Ht or wt error",Data!L469))))</f>
        <v/>
      </c>
      <c r="K469" s="21"/>
    </row>
    <row r="470" spans="1:11" s="18" customFormat="1" x14ac:dyDescent="0.15">
      <c r="A470" s="25"/>
      <c r="B470" s="85"/>
      <c r="C470" s="34"/>
      <c r="D470" s="38"/>
      <c r="E470" s="39"/>
      <c r="F470" s="39"/>
      <c r="G470" s="38"/>
      <c r="H470" s="38"/>
      <c r="I470" s="35" t="str">
        <f>IF(OR(Data!G470,Data!H470,ISERR(Data!J470)),"",Data!J470)</f>
        <v/>
      </c>
      <c r="J470" s="84" t="str">
        <f>IF(Data!G470,"",IF(Data!E470,"Age error",IF(Data!F470,"Sex error",IF(OR(Data!H470,Data!M470),"Ht or wt error",Data!L470))))</f>
        <v/>
      </c>
      <c r="K470" s="21"/>
    </row>
    <row r="471" spans="1:11" s="18" customFormat="1" x14ac:dyDescent="0.15">
      <c r="A471" s="25"/>
      <c r="B471" s="85"/>
      <c r="C471" s="34"/>
      <c r="D471" s="38"/>
      <c r="E471" s="39"/>
      <c r="F471" s="39"/>
      <c r="G471" s="38"/>
      <c r="H471" s="38"/>
      <c r="I471" s="35" t="str">
        <f>IF(OR(Data!G471,Data!H471,ISERR(Data!J471)),"",Data!J471)</f>
        <v/>
      </c>
      <c r="J471" s="84" t="str">
        <f>IF(Data!G471,"",IF(Data!E471,"Age error",IF(Data!F471,"Sex error",IF(OR(Data!H471,Data!M471),"Ht or wt error",Data!L471))))</f>
        <v/>
      </c>
      <c r="K471" s="21"/>
    </row>
    <row r="472" spans="1:11" s="18" customFormat="1" x14ac:dyDescent="0.15">
      <c r="A472" s="25"/>
      <c r="B472" s="85"/>
      <c r="C472" s="34"/>
      <c r="D472" s="38"/>
      <c r="E472" s="39"/>
      <c r="F472" s="39"/>
      <c r="G472" s="38"/>
      <c r="H472" s="38"/>
      <c r="I472" s="35" t="str">
        <f>IF(OR(Data!G472,Data!H472,ISERR(Data!J472)),"",Data!J472)</f>
        <v/>
      </c>
      <c r="J472" s="84" t="str">
        <f>IF(Data!G472,"",IF(Data!E472,"Age error",IF(Data!F472,"Sex error",IF(OR(Data!H472,Data!M472),"Ht or wt error",Data!L472))))</f>
        <v/>
      </c>
      <c r="K472" s="21"/>
    </row>
    <row r="473" spans="1:11" s="18" customFormat="1" x14ac:dyDescent="0.15">
      <c r="A473" s="25"/>
      <c r="B473" s="85"/>
      <c r="C473" s="34"/>
      <c r="D473" s="38"/>
      <c r="E473" s="39"/>
      <c r="F473" s="39"/>
      <c r="G473" s="38"/>
      <c r="H473" s="38"/>
      <c r="I473" s="35" t="str">
        <f>IF(OR(Data!G473,Data!H473,ISERR(Data!J473)),"",Data!J473)</f>
        <v/>
      </c>
      <c r="J473" s="84" t="str">
        <f>IF(Data!G473,"",IF(Data!E473,"Age error",IF(Data!F473,"Sex error",IF(OR(Data!H473,Data!M473),"Ht or wt error",Data!L473))))</f>
        <v/>
      </c>
      <c r="K473" s="21"/>
    </row>
    <row r="474" spans="1:11" s="18" customFormat="1" x14ac:dyDescent="0.15">
      <c r="A474" s="25"/>
      <c r="B474" s="85"/>
      <c r="C474" s="34"/>
      <c r="D474" s="38"/>
      <c r="E474" s="39"/>
      <c r="F474" s="39"/>
      <c r="G474" s="38"/>
      <c r="H474" s="38"/>
      <c r="I474" s="35" t="str">
        <f>IF(OR(Data!G474,Data!H474,ISERR(Data!J474)),"",Data!J474)</f>
        <v/>
      </c>
      <c r="J474" s="84" t="str">
        <f>IF(Data!G474,"",IF(Data!E474,"Age error",IF(Data!F474,"Sex error",IF(OR(Data!H474,Data!M474),"Ht or wt error",Data!L474))))</f>
        <v/>
      </c>
      <c r="K474" s="21"/>
    </row>
    <row r="475" spans="1:11" s="18" customFormat="1" x14ac:dyDescent="0.15">
      <c r="A475" s="25"/>
      <c r="B475" s="85"/>
      <c r="C475" s="34"/>
      <c r="D475" s="38"/>
      <c r="E475" s="39"/>
      <c r="F475" s="39"/>
      <c r="G475" s="38"/>
      <c r="H475" s="38"/>
      <c r="I475" s="35" t="str">
        <f>IF(OR(Data!G475,Data!H475,ISERR(Data!J475)),"",Data!J475)</f>
        <v/>
      </c>
      <c r="J475" s="84" t="str">
        <f>IF(Data!G475,"",IF(Data!E475,"Age error",IF(Data!F475,"Sex error",IF(OR(Data!H475,Data!M475),"Ht or wt error",Data!L475))))</f>
        <v/>
      </c>
      <c r="K475" s="21"/>
    </row>
    <row r="476" spans="1:11" s="18" customFormat="1" x14ac:dyDescent="0.15">
      <c r="A476" s="25"/>
      <c r="B476" s="85"/>
      <c r="C476" s="34"/>
      <c r="D476" s="38"/>
      <c r="E476" s="39"/>
      <c r="F476" s="39"/>
      <c r="G476" s="38"/>
      <c r="H476" s="38"/>
      <c r="I476" s="35" t="str">
        <f>IF(OR(Data!G476,Data!H476,ISERR(Data!J476)),"",Data!J476)</f>
        <v/>
      </c>
      <c r="J476" s="84" t="str">
        <f>IF(Data!G476,"",IF(Data!E476,"Age error",IF(Data!F476,"Sex error",IF(OR(Data!H476,Data!M476),"Ht or wt error",Data!L476))))</f>
        <v/>
      </c>
      <c r="K476" s="21"/>
    </row>
    <row r="477" spans="1:11" s="18" customFormat="1" x14ac:dyDescent="0.15">
      <c r="A477" s="25"/>
      <c r="B477" s="85"/>
      <c r="C477" s="34"/>
      <c r="D477" s="38"/>
      <c r="E477" s="39"/>
      <c r="F477" s="39"/>
      <c r="G477" s="38"/>
      <c r="H477" s="38"/>
      <c r="I477" s="35" t="str">
        <f>IF(OR(Data!G477,Data!H477,ISERR(Data!J477)),"",Data!J477)</f>
        <v/>
      </c>
      <c r="J477" s="84" t="str">
        <f>IF(Data!G477,"",IF(Data!E477,"Age error",IF(Data!F477,"Sex error",IF(OR(Data!H477,Data!M477),"Ht or wt error",Data!L477))))</f>
        <v/>
      </c>
      <c r="K477" s="21"/>
    </row>
    <row r="478" spans="1:11" s="18" customFormat="1" x14ac:dyDescent="0.15">
      <c r="A478" s="25"/>
      <c r="B478" s="85"/>
      <c r="C478" s="34"/>
      <c r="D478" s="38"/>
      <c r="E478" s="39"/>
      <c r="F478" s="39"/>
      <c r="G478" s="38"/>
      <c r="H478" s="38"/>
      <c r="I478" s="35" t="str">
        <f>IF(OR(Data!G478,Data!H478,ISERR(Data!J478)),"",Data!J478)</f>
        <v/>
      </c>
      <c r="J478" s="84" t="str">
        <f>IF(Data!G478,"",IF(Data!E478,"Age error",IF(Data!F478,"Sex error",IF(OR(Data!H478,Data!M478),"Ht or wt error",Data!L478))))</f>
        <v/>
      </c>
      <c r="K478" s="21"/>
    </row>
    <row r="479" spans="1:11" s="18" customFormat="1" x14ac:dyDescent="0.15">
      <c r="A479" s="25"/>
      <c r="B479" s="85"/>
      <c r="C479" s="34"/>
      <c r="D479" s="38"/>
      <c r="E479" s="39"/>
      <c r="F479" s="39"/>
      <c r="G479" s="38"/>
      <c r="H479" s="38"/>
      <c r="I479" s="35" t="str">
        <f>IF(OR(Data!G479,Data!H479,ISERR(Data!J479)),"",Data!J479)</f>
        <v/>
      </c>
      <c r="J479" s="84" t="str">
        <f>IF(Data!G479,"",IF(Data!E479,"Age error",IF(Data!F479,"Sex error",IF(OR(Data!H479,Data!M479),"Ht or wt error",Data!L479))))</f>
        <v/>
      </c>
      <c r="K479" s="21"/>
    </row>
    <row r="480" spans="1:11" s="18" customFormat="1" x14ac:dyDescent="0.15">
      <c r="A480" s="25"/>
      <c r="B480" s="85"/>
      <c r="C480" s="34"/>
      <c r="D480" s="38"/>
      <c r="E480" s="39"/>
      <c r="F480" s="39"/>
      <c r="G480" s="38"/>
      <c r="H480" s="38"/>
      <c r="I480" s="35" t="str">
        <f>IF(OR(Data!G480,Data!H480,ISERR(Data!J480)),"",Data!J480)</f>
        <v/>
      </c>
      <c r="J480" s="84" t="str">
        <f>IF(Data!G480,"",IF(Data!E480,"Age error",IF(Data!F480,"Sex error",IF(OR(Data!H480,Data!M480),"Ht or wt error",Data!L480))))</f>
        <v/>
      </c>
      <c r="K480" s="21"/>
    </row>
    <row r="481" spans="1:11" s="18" customFormat="1" x14ac:dyDescent="0.15">
      <c r="A481" s="25"/>
      <c r="B481" s="85"/>
      <c r="C481" s="34"/>
      <c r="D481" s="38"/>
      <c r="E481" s="39"/>
      <c r="F481" s="39"/>
      <c r="G481" s="38"/>
      <c r="H481" s="38"/>
      <c r="I481" s="35" t="str">
        <f>IF(OR(Data!G481,Data!H481,ISERR(Data!J481)),"",Data!J481)</f>
        <v/>
      </c>
      <c r="J481" s="84" t="str">
        <f>IF(Data!G481,"",IF(Data!E481,"Age error",IF(Data!F481,"Sex error",IF(OR(Data!H481,Data!M481),"Ht or wt error",Data!L481))))</f>
        <v/>
      </c>
      <c r="K481" s="21"/>
    </row>
    <row r="482" spans="1:11" s="18" customFormat="1" x14ac:dyDescent="0.15">
      <c r="A482" s="25"/>
      <c r="B482" s="85"/>
      <c r="C482" s="34"/>
      <c r="D482" s="38"/>
      <c r="E482" s="39"/>
      <c r="F482" s="39"/>
      <c r="G482" s="38"/>
      <c r="H482" s="38"/>
      <c r="I482" s="35" t="str">
        <f>IF(OR(Data!G482,Data!H482,ISERR(Data!J482)),"",Data!J482)</f>
        <v/>
      </c>
      <c r="J482" s="84" t="str">
        <f>IF(Data!G482,"",IF(Data!E482,"Age error",IF(Data!F482,"Sex error",IF(OR(Data!H482,Data!M482),"Ht or wt error",Data!L482))))</f>
        <v/>
      </c>
      <c r="K482" s="21"/>
    </row>
    <row r="483" spans="1:11" s="18" customFormat="1" x14ac:dyDescent="0.15">
      <c r="A483" s="25"/>
      <c r="B483" s="85"/>
      <c r="C483" s="34"/>
      <c r="D483" s="38"/>
      <c r="E483" s="39"/>
      <c r="F483" s="39"/>
      <c r="G483" s="38"/>
      <c r="H483" s="38"/>
      <c r="I483" s="35" t="str">
        <f>IF(OR(Data!G483,Data!H483,ISERR(Data!J483)),"",Data!J483)</f>
        <v/>
      </c>
      <c r="J483" s="84" t="str">
        <f>IF(Data!G483,"",IF(Data!E483,"Age error",IF(Data!F483,"Sex error",IF(OR(Data!H483,Data!M483),"Ht or wt error",Data!L483))))</f>
        <v/>
      </c>
      <c r="K483" s="21"/>
    </row>
    <row r="484" spans="1:11" s="18" customFormat="1" x14ac:dyDescent="0.15">
      <c r="A484" s="25"/>
      <c r="B484" s="85"/>
      <c r="C484" s="34"/>
      <c r="D484" s="38"/>
      <c r="E484" s="39"/>
      <c r="F484" s="39"/>
      <c r="G484" s="38"/>
      <c r="H484" s="38"/>
      <c r="I484" s="35" t="str">
        <f>IF(OR(Data!G484,Data!H484,ISERR(Data!J484)),"",Data!J484)</f>
        <v/>
      </c>
      <c r="J484" s="84" t="str">
        <f>IF(Data!G484,"",IF(Data!E484,"Age error",IF(Data!F484,"Sex error",IF(OR(Data!H484,Data!M484),"Ht or wt error",Data!L484))))</f>
        <v/>
      </c>
      <c r="K484" s="21"/>
    </row>
    <row r="485" spans="1:11" s="18" customFormat="1" x14ac:dyDescent="0.15">
      <c r="A485" s="25"/>
      <c r="B485" s="85"/>
      <c r="C485" s="34"/>
      <c r="D485" s="38"/>
      <c r="E485" s="39"/>
      <c r="F485" s="39"/>
      <c r="G485" s="38"/>
      <c r="H485" s="38"/>
      <c r="I485" s="35" t="str">
        <f>IF(OR(Data!G485,Data!H485,ISERR(Data!J485)),"",Data!J485)</f>
        <v/>
      </c>
      <c r="J485" s="84" t="str">
        <f>IF(Data!G485,"",IF(Data!E485,"Age error",IF(Data!F485,"Sex error",IF(OR(Data!H485,Data!M485),"Ht or wt error",Data!L485))))</f>
        <v/>
      </c>
      <c r="K485" s="21"/>
    </row>
    <row r="486" spans="1:11" s="18" customFormat="1" x14ac:dyDescent="0.15">
      <c r="A486" s="25"/>
      <c r="B486" s="85"/>
      <c r="C486" s="34"/>
      <c r="D486" s="38"/>
      <c r="E486" s="39"/>
      <c r="F486" s="39"/>
      <c r="G486" s="38"/>
      <c r="H486" s="38"/>
      <c r="I486" s="35" t="str">
        <f>IF(OR(Data!G486,Data!H486,ISERR(Data!J486)),"",Data!J486)</f>
        <v/>
      </c>
      <c r="J486" s="84" t="str">
        <f>IF(Data!G486,"",IF(Data!E486,"Age error",IF(Data!F486,"Sex error",IF(OR(Data!H486,Data!M486),"Ht or wt error",Data!L486))))</f>
        <v/>
      </c>
      <c r="K486" s="21"/>
    </row>
    <row r="487" spans="1:11" s="18" customFormat="1" x14ac:dyDescent="0.15">
      <c r="A487" s="25"/>
      <c r="B487" s="85"/>
      <c r="C487" s="34"/>
      <c r="D487" s="38"/>
      <c r="E487" s="39"/>
      <c r="F487" s="39"/>
      <c r="G487" s="38"/>
      <c r="H487" s="38"/>
      <c r="I487" s="35" t="str">
        <f>IF(OR(Data!G487,Data!H487,ISERR(Data!J487)),"",Data!J487)</f>
        <v/>
      </c>
      <c r="J487" s="84" t="str">
        <f>IF(Data!G487,"",IF(Data!E487,"Age error",IF(Data!F487,"Sex error",IF(OR(Data!H487,Data!M487),"Ht or wt error",Data!L487))))</f>
        <v/>
      </c>
      <c r="K487" s="21"/>
    </row>
    <row r="488" spans="1:11" s="18" customFormat="1" x14ac:dyDescent="0.15">
      <c r="A488" s="25"/>
      <c r="B488" s="85"/>
      <c r="C488" s="34"/>
      <c r="D488" s="38"/>
      <c r="E488" s="39"/>
      <c r="F488" s="39"/>
      <c r="G488" s="38"/>
      <c r="H488" s="38"/>
      <c r="I488" s="35" t="str">
        <f>IF(OR(Data!G488,Data!H488,ISERR(Data!J488)),"",Data!J488)</f>
        <v/>
      </c>
      <c r="J488" s="84" t="str">
        <f>IF(Data!G488,"",IF(Data!E488,"Age error",IF(Data!F488,"Sex error",IF(OR(Data!H488,Data!M488),"Ht or wt error",Data!L488))))</f>
        <v/>
      </c>
      <c r="K488" s="21"/>
    </row>
    <row r="489" spans="1:11" s="18" customFormat="1" x14ac:dyDescent="0.15">
      <c r="A489" s="25"/>
      <c r="B489" s="85"/>
      <c r="C489" s="34"/>
      <c r="D489" s="38"/>
      <c r="E489" s="39"/>
      <c r="F489" s="39"/>
      <c r="G489" s="38"/>
      <c r="H489" s="38"/>
      <c r="I489" s="35" t="str">
        <f>IF(OR(Data!G489,Data!H489,ISERR(Data!J489)),"",Data!J489)</f>
        <v/>
      </c>
      <c r="J489" s="84" t="str">
        <f>IF(Data!G489,"",IF(Data!E489,"Age error",IF(Data!F489,"Sex error",IF(OR(Data!H489,Data!M489),"Ht or wt error",Data!L489))))</f>
        <v/>
      </c>
      <c r="K489" s="21"/>
    </row>
    <row r="490" spans="1:11" s="18" customFormat="1" x14ac:dyDescent="0.15">
      <c r="A490" s="25"/>
      <c r="B490" s="85"/>
      <c r="C490" s="34"/>
      <c r="D490" s="38"/>
      <c r="E490" s="39"/>
      <c r="F490" s="39"/>
      <c r="G490" s="38"/>
      <c r="H490" s="38"/>
      <c r="I490" s="35" t="str">
        <f>IF(OR(Data!G490,Data!H490,ISERR(Data!J490)),"",Data!J490)</f>
        <v/>
      </c>
      <c r="J490" s="84" t="str">
        <f>IF(Data!G490,"",IF(Data!E490,"Age error",IF(Data!F490,"Sex error",IF(OR(Data!H490,Data!M490),"Ht or wt error",Data!L490))))</f>
        <v/>
      </c>
      <c r="K490" s="21"/>
    </row>
    <row r="491" spans="1:11" s="18" customFormat="1" x14ac:dyDescent="0.15">
      <c r="A491" s="25"/>
      <c r="B491" s="85"/>
      <c r="C491" s="34"/>
      <c r="D491" s="38"/>
      <c r="E491" s="39"/>
      <c r="F491" s="39"/>
      <c r="G491" s="38"/>
      <c r="H491" s="38"/>
      <c r="I491" s="35" t="str">
        <f>IF(OR(Data!G491,Data!H491,ISERR(Data!J491)),"",Data!J491)</f>
        <v/>
      </c>
      <c r="J491" s="84" t="str">
        <f>IF(Data!G491,"",IF(Data!E491,"Age error",IF(Data!F491,"Sex error",IF(OR(Data!H491,Data!M491),"Ht or wt error",Data!L491))))</f>
        <v/>
      </c>
      <c r="K491" s="21"/>
    </row>
    <row r="492" spans="1:11" s="18" customFormat="1" x14ac:dyDescent="0.15">
      <c r="A492" s="25"/>
      <c r="B492" s="85"/>
      <c r="C492" s="34"/>
      <c r="D492" s="38"/>
      <c r="E492" s="39"/>
      <c r="F492" s="39"/>
      <c r="G492" s="38"/>
      <c r="H492" s="38"/>
      <c r="I492" s="35" t="str">
        <f>IF(OR(Data!G492,Data!H492,ISERR(Data!J492)),"",Data!J492)</f>
        <v/>
      </c>
      <c r="J492" s="84" t="str">
        <f>IF(Data!G492,"",IF(Data!E492,"Age error",IF(Data!F492,"Sex error",IF(OR(Data!H492,Data!M492),"Ht or wt error",Data!L492))))</f>
        <v/>
      </c>
      <c r="K492" s="21"/>
    </row>
    <row r="493" spans="1:11" s="18" customFormat="1" x14ac:dyDescent="0.15">
      <c r="A493" s="25"/>
      <c r="B493" s="85"/>
      <c r="C493" s="34"/>
      <c r="D493" s="38"/>
      <c r="E493" s="39"/>
      <c r="F493" s="39"/>
      <c r="G493" s="38"/>
      <c r="H493" s="38"/>
      <c r="I493" s="35" t="str">
        <f>IF(OR(Data!G493,Data!H493,ISERR(Data!J493)),"",Data!J493)</f>
        <v/>
      </c>
      <c r="J493" s="84" t="str">
        <f>IF(Data!G493,"",IF(Data!E493,"Age error",IF(Data!F493,"Sex error",IF(OR(Data!H493,Data!M493),"Ht or wt error",Data!L493))))</f>
        <v/>
      </c>
      <c r="K493" s="21"/>
    </row>
    <row r="494" spans="1:11" s="18" customFormat="1" x14ac:dyDescent="0.15">
      <c r="A494" s="25"/>
      <c r="B494" s="85"/>
      <c r="C494" s="34"/>
      <c r="D494" s="38"/>
      <c r="E494" s="39"/>
      <c r="F494" s="39"/>
      <c r="G494" s="38"/>
      <c r="H494" s="38"/>
      <c r="I494" s="35" t="str">
        <f>IF(OR(Data!G494,Data!H494,ISERR(Data!J494)),"",Data!J494)</f>
        <v/>
      </c>
      <c r="J494" s="84" t="str">
        <f>IF(Data!G494,"",IF(Data!E494,"Age error",IF(Data!F494,"Sex error",IF(OR(Data!H494,Data!M494),"Ht or wt error",Data!L494))))</f>
        <v/>
      </c>
      <c r="K494" s="21"/>
    </row>
    <row r="495" spans="1:11" s="18" customFormat="1" x14ac:dyDescent="0.15">
      <c r="A495" s="25"/>
      <c r="B495" s="85"/>
      <c r="C495" s="34"/>
      <c r="D495" s="38"/>
      <c r="E495" s="39"/>
      <c r="F495" s="39"/>
      <c r="G495" s="38"/>
      <c r="H495" s="38"/>
      <c r="I495" s="35" t="str">
        <f>IF(OR(Data!G495,Data!H495,ISERR(Data!J495)),"",Data!J495)</f>
        <v/>
      </c>
      <c r="J495" s="84" t="str">
        <f>IF(Data!G495,"",IF(Data!E495,"Age error",IF(Data!F495,"Sex error",IF(OR(Data!H495,Data!M495),"Ht or wt error",Data!L495))))</f>
        <v/>
      </c>
      <c r="K495" s="21"/>
    </row>
    <row r="496" spans="1:11" s="18" customFormat="1" x14ac:dyDescent="0.15">
      <c r="A496" s="25"/>
      <c r="B496" s="85"/>
      <c r="C496" s="34"/>
      <c r="D496" s="38"/>
      <c r="E496" s="39"/>
      <c r="F496" s="39"/>
      <c r="G496" s="38"/>
      <c r="H496" s="38"/>
      <c r="I496" s="35" t="str">
        <f>IF(OR(Data!G496,Data!H496,ISERR(Data!J496)),"",Data!J496)</f>
        <v/>
      </c>
      <c r="J496" s="84" t="str">
        <f>IF(Data!G496,"",IF(Data!E496,"Age error",IF(Data!F496,"Sex error",IF(OR(Data!H496,Data!M496),"Ht or wt error",Data!L496))))</f>
        <v/>
      </c>
      <c r="K496" s="21"/>
    </row>
    <row r="497" spans="1:11" s="18" customFormat="1" x14ac:dyDescent="0.15">
      <c r="A497" s="25"/>
      <c r="B497" s="85"/>
      <c r="C497" s="34"/>
      <c r="D497" s="38"/>
      <c r="E497" s="39"/>
      <c r="F497" s="39"/>
      <c r="G497" s="38"/>
      <c r="H497" s="38"/>
      <c r="I497" s="35" t="str">
        <f>IF(OR(Data!G497,Data!H497,ISERR(Data!J497)),"",Data!J497)</f>
        <v/>
      </c>
      <c r="J497" s="84" t="str">
        <f>IF(Data!G497,"",IF(Data!E497,"Age error",IF(Data!F497,"Sex error",IF(OR(Data!H497,Data!M497),"Ht or wt error",Data!L497))))</f>
        <v/>
      </c>
      <c r="K497" s="21"/>
    </row>
    <row r="498" spans="1:11" s="18" customFormat="1" x14ac:dyDescent="0.15">
      <c r="A498" s="25"/>
      <c r="B498" s="85"/>
      <c r="C498" s="34"/>
      <c r="D498" s="38"/>
      <c r="E498" s="39"/>
      <c r="F498" s="39"/>
      <c r="G498" s="38"/>
      <c r="H498" s="38"/>
      <c r="I498" s="35" t="str">
        <f>IF(OR(Data!G498,Data!H498,ISERR(Data!J498)),"",Data!J498)</f>
        <v/>
      </c>
      <c r="J498" s="84" t="str">
        <f>IF(Data!G498,"",IF(Data!E498,"Age error",IF(Data!F498,"Sex error",IF(OR(Data!H498,Data!M498),"Ht or wt error",Data!L498))))</f>
        <v/>
      </c>
      <c r="K498" s="21"/>
    </row>
    <row r="499" spans="1:11" s="18" customFormat="1" x14ac:dyDescent="0.15">
      <c r="A499" s="25"/>
      <c r="B499" s="85"/>
      <c r="C499" s="34"/>
      <c r="D499" s="38"/>
      <c r="E499" s="39"/>
      <c r="F499" s="39"/>
      <c r="G499" s="38"/>
      <c r="H499" s="38"/>
      <c r="I499" s="35" t="str">
        <f>IF(OR(Data!G499,Data!H499,ISERR(Data!J499)),"",Data!J499)</f>
        <v/>
      </c>
      <c r="J499" s="84" t="str">
        <f>IF(Data!G499,"",IF(Data!E499,"Age error",IF(Data!F499,"Sex error",IF(OR(Data!H499,Data!M499),"Ht or wt error",Data!L499))))</f>
        <v/>
      </c>
      <c r="K499" s="21"/>
    </row>
    <row r="500" spans="1:11" s="18" customFormat="1" x14ac:dyDescent="0.15">
      <c r="A500" s="25"/>
      <c r="B500" s="85"/>
      <c r="C500" s="34"/>
      <c r="D500" s="38"/>
      <c r="E500" s="39"/>
      <c r="F500" s="39"/>
      <c r="G500" s="38"/>
      <c r="H500" s="38"/>
      <c r="I500" s="35" t="str">
        <f>IF(OR(Data!G500,Data!H500,ISERR(Data!J500)),"",Data!J500)</f>
        <v/>
      </c>
      <c r="J500" s="84" t="str">
        <f>IF(Data!G500,"",IF(Data!E500,"Age error",IF(Data!F500,"Sex error",IF(OR(Data!H500,Data!M500),"Ht or wt error",Data!L500))))</f>
        <v/>
      </c>
      <c r="K500" s="21"/>
    </row>
    <row r="501" spans="1:11" s="18" customFormat="1" x14ac:dyDescent="0.15">
      <c r="A501" s="25"/>
      <c r="B501" s="85"/>
      <c r="C501" s="34"/>
      <c r="D501" s="38"/>
      <c r="E501" s="39"/>
      <c r="F501" s="39"/>
      <c r="G501" s="38"/>
      <c r="H501" s="38"/>
      <c r="I501" s="35" t="str">
        <f>IF(OR(Data!G501,Data!H501,ISERR(Data!J501)),"",Data!J501)</f>
        <v/>
      </c>
      <c r="J501" s="84" t="str">
        <f>IF(Data!G501,"",IF(Data!E501,"Age error",IF(Data!F501,"Sex error",IF(OR(Data!H501,Data!M501),"Ht or wt error",Data!L501))))</f>
        <v/>
      </c>
      <c r="K501" s="21"/>
    </row>
    <row r="502" spans="1:11" s="18" customFormat="1" x14ac:dyDescent="0.15">
      <c r="A502" s="25"/>
      <c r="B502" s="85"/>
      <c r="C502" s="34"/>
      <c r="D502" s="38"/>
      <c r="E502" s="39"/>
      <c r="F502" s="39"/>
      <c r="G502" s="38"/>
      <c r="H502" s="38"/>
      <c r="I502" s="35" t="str">
        <f>IF(OR(Data!G502,Data!H502,ISERR(Data!J502)),"",Data!J502)</f>
        <v/>
      </c>
      <c r="J502" s="84" t="str">
        <f>IF(Data!G502,"",IF(Data!E502,"Age error",IF(Data!F502,"Sex error",IF(OR(Data!H502,Data!M502),"Ht or wt error",Data!L502))))</f>
        <v/>
      </c>
      <c r="K502" s="21"/>
    </row>
    <row r="503" spans="1:11" s="18" customFormat="1" x14ac:dyDescent="0.15">
      <c r="A503" s="25"/>
      <c r="B503" s="85"/>
      <c r="C503" s="34"/>
      <c r="D503" s="38"/>
      <c r="E503" s="39"/>
      <c r="F503" s="39"/>
      <c r="G503" s="38"/>
      <c r="H503" s="38"/>
      <c r="I503" s="35" t="str">
        <f>IF(OR(Data!G503,Data!H503,ISERR(Data!J503)),"",Data!J503)</f>
        <v/>
      </c>
      <c r="J503" s="84" t="str">
        <f>IF(Data!G503,"",IF(Data!E503,"Age error",IF(Data!F503,"Sex error",IF(OR(Data!H503,Data!M503),"Ht or wt error",Data!L503))))</f>
        <v/>
      </c>
      <c r="K503" s="21"/>
    </row>
    <row r="504" spans="1:11" s="18" customFormat="1" x14ac:dyDescent="0.15">
      <c r="A504" s="25"/>
      <c r="B504" s="85"/>
      <c r="C504" s="34"/>
      <c r="D504" s="38"/>
      <c r="E504" s="39"/>
      <c r="F504" s="39"/>
      <c r="G504" s="38"/>
      <c r="H504" s="38"/>
      <c r="I504" s="35" t="str">
        <f>IF(OR(Data!G504,Data!H504,ISERR(Data!J504)),"",Data!J504)</f>
        <v/>
      </c>
      <c r="J504" s="84" t="str">
        <f>IF(Data!G504,"",IF(Data!E504,"Age error",IF(Data!F504,"Sex error",IF(OR(Data!H504,Data!M504),"Ht or wt error",Data!L504))))</f>
        <v/>
      </c>
      <c r="K504" s="21"/>
    </row>
    <row r="505" spans="1:11" s="18" customFormat="1" x14ac:dyDescent="0.15">
      <c r="A505" s="25"/>
      <c r="B505" s="85"/>
      <c r="C505" s="34"/>
      <c r="D505" s="38"/>
      <c r="E505" s="39"/>
      <c r="F505" s="39"/>
      <c r="G505" s="38"/>
      <c r="H505" s="38"/>
      <c r="I505" s="35" t="str">
        <f>IF(OR(Data!G505,Data!H505,ISERR(Data!J505)),"",Data!J505)</f>
        <v/>
      </c>
      <c r="J505" s="84" t="str">
        <f>IF(Data!G505,"",IF(Data!E505,"Age error",IF(Data!F505,"Sex error",IF(OR(Data!H505,Data!M505),"Ht or wt error",Data!L505))))</f>
        <v/>
      </c>
      <c r="K505" s="21"/>
    </row>
    <row r="506" spans="1:11" s="18" customFormat="1" x14ac:dyDescent="0.15">
      <c r="A506" s="25"/>
      <c r="B506" s="85"/>
      <c r="C506" s="34"/>
      <c r="D506" s="38"/>
      <c r="E506" s="39"/>
      <c r="F506" s="39"/>
      <c r="G506" s="38"/>
      <c r="H506" s="38"/>
      <c r="I506" s="35" t="str">
        <f>IF(OR(Data!G506,Data!H506,ISERR(Data!J506)),"",Data!J506)</f>
        <v/>
      </c>
      <c r="J506" s="84" t="str">
        <f>IF(Data!G506,"",IF(Data!E506,"Age error",IF(Data!F506,"Sex error",IF(OR(Data!H506,Data!M506),"Ht or wt error",Data!L506))))</f>
        <v/>
      </c>
      <c r="K506" s="21"/>
    </row>
    <row r="507" spans="1:11" s="18" customFormat="1" x14ac:dyDescent="0.15">
      <c r="A507" s="25"/>
      <c r="B507" s="85"/>
      <c r="C507" s="34"/>
      <c r="D507" s="38"/>
      <c r="E507" s="39"/>
      <c r="F507" s="39"/>
      <c r="G507" s="38"/>
      <c r="H507" s="38"/>
      <c r="I507" s="35" t="str">
        <f>IF(OR(Data!G507,Data!H507,ISERR(Data!J507)),"",Data!J507)</f>
        <v/>
      </c>
      <c r="J507" s="84" t="str">
        <f>IF(Data!G507,"",IF(Data!E507,"Age error",IF(Data!F507,"Sex error",IF(OR(Data!H507,Data!M507),"Ht or wt error",Data!L507))))</f>
        <v/>
      </c>
      <c r="K507" s="21"/>
    </row>
    <row r="508" spans="1:11" s="18" customFormat="1" x14ac:dyDescent="0.15">
      <c r="A508" s="25"/>
      <c r="B508" s="85"/>
      <c r="C508" s="34"/>
      <c r="D508" s="38"/>
      <c r="E508" s="39"/>
      <c r="F508" s="39"/>
      <c r="G508" s="38"/>
      <c r="H508" s="38"/>
      <c r="I508" s="35" t="str">
        <f>IF(OR(Data!G508,Data!H508,ISERR(Data!J508)),"",Data!J508)</f>
        <v/>
      </c>
      <c r="J508" s="84" t="str">
        <f>IF(Data!G508,"",IF(Data!E508,"Age error",IF(Data!F508,"Sex error",IF(OR(Data!H508,Data!M508),"Ht or wt error",Data!L508))))</f>
        <v/>
      </c>
      <c r="K508" s="21"/>
    </row>
    <row r="509" spans="1:11" s="18" customFormat="1" x14ac:dyDescent="0.15">
      <c r="A509" s="25"/>
      <c r="B509" s="85"/>
      <c r="C509" s="34"/>
      <c r="D509" s="38"/>
      <c r="E509" s="39"/>
      <c r="F509" s="39"/>
      <c r="G509" s="38"/>
      <c r="H509" s="38"/>
      <c r="I509" s="35" t="str">
        <f>IF(OR(Data!G509,Data!H509,ISERR(Data!J509)),"",Data!J509)</f>
        <v/>
      </c>
      <c r="J509" s="84" t="str">
        <f>IF(Data!G509,"",IF(Data!E509,"Age error",IF(Data!F509,"Sex error",IF(OR(Data!H509,Data!M509),"Ht or wt error",Data!L509))))</f>
        <v/>
      </c>
      <c r="K509" s="21"/>
    </row>
    <row r="510" spans="1:11" s="18" customFormat="1" x14ac:dyDescent="0.15">
      <c r="A510" s="25"/>
      <c r="B510" s="85"/>
      <c r="C510" s="34"/>
      <c r="D510" s="38"/>
      <c r="E510" s="39"/>
      <c r="F510" s="39"/>
      <c r="G510" s="38"/>
      <c r="H510" s="38"/>
      <c r="I510" s="35" t="str">
        <f>IF(OR(Data!G510,Data!H510,ISERR(Data!J510)),"",Data!J510)</f>
        <v/>
      </c>
      <c r="J510" s="84" t="str">
        <f>IF(Data!G510,"",IF(Data!E510,"Age error",IF(Data!F510,"Sex error",IF(OR(Data!H510,Data!M510),"Ht or wt error",Data!L510))))</f>
        <v/>
      </c>
      <c r="K510" s="21"/>
    </row>
    <row r="511" spans="1:11" s="18" customFormat="1" x14ac:dyDescent="0.15">
      <c r="A511" s="25"/>
      <c r="B511" s="85"/>
      <c r="C511" s="34"/>
      <c r="D511" s="38"/>
      <c r="E511" s="39"/>
      <c r="F511" s="39"/>
      <c r="G511" s="38"/>
      <c r="H511" s="38"/>
      <c r="I511" s="35" t="str">
        <f>IF(OR(Data!G511,Data!H511,ISERR(Data!J511)),"",Data!J511)</f>
        <v/>
      </c>
      <c r="J511" s="84" t="str">
        <f>IF(Data!G511,"",IF(Data!E511,"Age error",IF(Data!F511,"Sex error",IF(OR(Data!H511,Data!M511),"Ht or wt error",Data!L511))))</f>
        <v/>
      </c>
      <c r="K511" s="21"/>
    </row>
    <row r="512" spans="1:11" s="18" customFormat="1" x14ac:dyDescent="0.15">
      <c r="A512" s="25"/>
      <c r="B512" s="85"/>
      <c r="C512" s="34"/>
      <c r="D512" s="38"/>
      <c r="E512" s="39"/>
      <c r="F512" s="39"/>
      <c r="G512" s="38"/>
      <c r="H512" s="38"/>
      <c r="I512" s="35" t="str">
        <f>IF(OR(Data!G512,Data!H512,ISERR(Data!J512)),"",Data!J512)</f>
        <v/>
      </c>
      <c r="J512" s="84" t="str">
        <f>IF(Data!G512,"",IF(Data!E512,"Age error",IF(Data!F512,"Sex error",IF(OR(Data!H512,Data!M512),"Ht or wt error",Data!L512))))</f>
        <v/>
      </c>
      <c r="K512" s="21"/>
    </row>
    <row r="513" spans="1:11" s="18" customFormat="1" x14ac:dyDescent="0.15">
      <c r="A513" s="25"/>
      <c r="B513" s="85"/>
      <c r="C513" s="34"/>
      <c r="D513" s="38"/>
      <c r="E513" s="39"/>
      <c r="F513" s="39"/>
      <c r="G513" s="38"/>
      <c r="H513" s="38"/>
      <c r="I513" s="35" t="str">
        <f>IF(OR(Data!G513,Data!H513,ISERR(Data!J513)),"",Data!J513)</f>
        <v/>
      </c>
      <c r="J513" s="84" t="str">
        <f>IF(Data!G513,"",IF(Data!E513,"Age error",IF(Data!F513,"Sex error",IF(OR(Data!H513,Data!M513),"Ht or wt error",Data!L513))))</f>
        <v/>
      </c>
      <c r="K513" s="21"/>
    </row>
    <row r="514" spans="1:11" s="18" customFormat="1" x14ac:dyDescent="0.15">
      <c r="A514" s="25"/>
      <c r="B514" s="85"/>
      <c r="C514" s="34"/>
      <c r="D514" s="38"/>
      <c r="E514" s="39"/>
      <c r="F514" s="39"/>
      <c r="G514" s="38"/>
      <c r="H514" s="38"/>
      <c r="I514" s="35" t="str">
        <f>IF(OR(Data!G514,Data!H514,ISERR(Data!J514)),"",Data!J514)</f>
        <v/>
      </c>
      <c r="J514" s="84" t="str">
        <f>IF(Data!G514,"",IF(Data!E514,"Age error",IF(Data!F514,"Sex error",IF(OR(Data!H514,Data!M514),"Ht or wt error",Data!L514))))</f>
        <v/>
      </c>
      <c r="K514" s="21"/>
    </row>
    <row r="515" spans="1:11" s="18" customFormat="1" x14ac:dyDescent="0.15">
      <c r="A515" s="25"/>
      <c r="B515" s="85"/>
      <c r="C515" s="34"/>
      <c r="D515" s="38"/>
      <c r="E515" s="39"/>
      <c r="F515" s="39"/>
      <c r="G515" s="38"/>
      <c r="H515" s="38"/>
      <c r="I515" s="35" t="str">
        <f>IF(OR(Data!G515,Data!H515,ISERR(Data!J515)),"",Data!J515)</f>
        <v/>
      </c>
      <c r="J515" s="84" t="str">
        <f>IF(Data!G515,"",IF(Data!E515,"Age error",IF(Data!F515,"Sex error",IF(OR(Data!H515,Data!M515),"Ht or wt error",Data!L515))))</f>
        <v/>
      </c>
      <c r="K515" s="21"/>
    </row>
    <row r="516" spans="1:11" s="18" customFormat="1" x14ac:dyDescent="0.15">
      <c r="A516" s="25"/>
      <c r="B516" s="85"/>
      <c r="C516" s="34"/>
      <c r="D516" s="38"/>
      <c r="E516" s="39"/>
      <c r="F516" s="39"/>
      <c r="G516" s="38"/>
      <c r="H516" s="38"/>
      <c r="I516" s="35" t="str">
        <f>IF(OR(Data!G516,Data!H516,ISERR(Data!J516)),"",Data!J516)</f>
        <v/>
      </c>
      <c r="J516" s="84" t="str">
        <f>IF(Data!G516,"",IF(Data!E516,"Age error",IF(Data!F516,"Sex error",IF(OR(Data!H516,Data!M516),"Ht or wt error",Data!L516))))</f>
        <v/>
      </c>
      <c r="K516" s="21"/>
    </row>
    <row r="517" spans="1:11" s="18" customFormat="1" x14ac:dyDescent="0.15">
      <c r="A517" s="25"/>
      <c r="B517" s="85"/>
      <c r="C517" s="34"/>
      <c r="D517" s="38"/>
      <c r="E517" s="39"/>
      <c r="F517" s="39"/>
      <c r="G517" s="38"/>
      <c r="H517" s="38"/>
      <c r="I517" s="35" t="str">
        <f>IF(OR(Data!G517,Data!H517,ISERR(Data!J517)),"",Data!J517)</f>
        <v/>
      </c>
      <c r="J517" s="84" t="str">
        <f>IF(Data!G517,"",IF(Data!E517,"Age error",IF(Data!F517,"Sex error",IF(OR(Data!H517,Data!M517),"Ht or wt error",Data!L517))))</f>
        <v/>
      </c>
      <c r="K517" s="21"/>
    </row>
    <row r="518" spans="1:11" s="18" customFormat="1" x14ac:dyDescent="0.15">
      <c r="A518" s="25"/>
      <c r="B518" s="85"/>
      <c r="C518" s="34"/>
      <c r="D518" s="38"/>
      <c r="E518" s="39"/>
      <c r="F518" s="39"/>
      <c r="G518" s="38"/>
      <c r="H518" s="38"/>
      <c r="I518" s="35" t="str">
        <f>IF(OR(Data!G518,Data!H518,ISERR(Data!J518)),"",Data!J518)</f>
        <v/>
      </c>
      <c r="J518" s="84" t="str">
        <f>IF(Data!G518,"",IF(Data!E518,"Age error",IF(Data!F518,"Sex error",IF(OR(Data!H518,Data!M518),"Ht or wt error",Data!L518))))</f>
        <v/>
      </c>
      <c r="K518" s="21"/>
    </row>
    <row r="519" spans="1:11" s="18" customFormat="1" x14ac:dyDescent="0.15">
      <c r="A519" s="25"/>
      <c r="B519" s="85"/>
      <c r="C519" s="34"/>
      <c r="D519" s="38"/>
      <c r="E519" s="39"/>
      <c r="F519" s="39"/>
      <c r="G519" s="38"/>
      <c r="H519" s="38"/>
      <c r="I519" s="35" t="str">
        <f>IF(OR(Data!G519,Data!H519,ISERR(Data!J519)),"",Data!J519)</f>
        <v/>
      </c>
      <c r="J519" s="84" t="str">
        <f>IF(Data!G519,"",IF(Data!E519,"Age error",IF(Data!F519,"Sex error",IF(OR(Data!H519,Data!M519),"Ht or wt error",Data!L519))))</f>
        <v/>
      </c>
      <c r="K519" s="21"/>
    </row>
    <row r="520" spans="1:11" s="18" customFormat="1" x14ac:dyDescent="0.15">
      <c r="A520" s="25"/>
      <c r="B520" s="85"/>
      <c r="C520" s="34"/>
      <c r="D520" s="38"/>
      <c r="E520" s="39"/>
      <c r="F520" s="39"/>
      <c r="G520" s="38"/>
      <c r="H520" s="38"/>
      <c r="I520" s="35" t="str">
        <f>IF(OR(Data!G520,Data!H520,ISERR(Data!J520)),"",Data!J520)</f>
        <v/>
      </c>
      <c r="J520" s="84" t="str">
        <f>IF(Data!G520,"",IF(Data!E520,"Age error",IF(Data!F520,"Sex error",IF(OR(Data!H520,Data!M520),"Ht or wt error",Data!L520))))</f>
        <v/>
      </c>
      <c r="K520" s="21"/>
    </row>
    <row r="521" spans="1:11" s="18" customFormat="1" x14ac:dyDescent="0.15">
      <c r="A521" s="25"/>
      <c r="B521" s="85"/>
      <c r="C521" s="34"/>
      <c r="D521" s="38"/>
      <c r="E521" s="39"/>
      <c r="F521" s="39"/>
      <c r="G521" s="38"/>
      <c r="H521" s="38"/>
      <c r="I521" s="35" t="str">
        <f>IF(OR(Data!G521,Data!H521,ISERR(Data!J521)),"",Data!J521)</f>
        <v/>
      </c>
      <c r="J521" s="84" t="str">
        <f>IF(Data!G521,"",IF(Data!E521,"Age error",IF(Data!F521,"Sex error",IF(OR(Data!H521,Data!M521),"Ht or wt error",Data!L521))))</f>
        <v/>
      </c>
      <c r="K521" s="21"/>
    </row>
    <row r="522" spans="1:11" s="18" customFormat="1" x14ac:dyDescent="0.15">
      <c r="A522" s="25"/>
      <c r="B522" s="85"/>
      <c r="C522" s="34"/>
      <c r="D522" s="38"/>
      <c r="E522" s="39"/>
      <c r="F522" s="39"/>
      <c r="G522" s="38"/>
      <c r="H522" s="38"/>
      <c r="I522" s="35" t="str">
        <f>IF(OR(Data!G522,Data!H522,ISERR(Data!J522)),"",Data!J522)</f>
        <v/>
      </c>
      <c r="J522" s="84" t="str">
        <f>IF(Data!G522,"",IF(Data!E522,"Age error",IF(Data!F522,"Sex error",IF(OR(Data!H522,Data!M522),"Ht or wt error",Data!L522))))</f>
        <v/>
      </c>
      <c r="K522" s="21"/>
    </row>
    <row r="523" spans="1:11" s="18" customFormat="1" x14ac:dyDescent="0.15">
      <c r="A523" s="25"/>
      <c r="B523" s="85"/>
      <c r="C523" s="34"/>
      <c r="D523" s="38"/>
      <c r="E523" s="39"/>
      <c r="F523" s="39"/>
      <c r="G523" s="38"/>
      <c r="H523" s="38"/>
      <c r="I523" s="35" t="str">
        <f>IF(OR(Data!G523,Data!H523,ISERR(Data!J523)),"",Data!J523)</f>
        <v/>
      </c>
      <c r="J523" s="84" t="str">
        <f>IF(Data!G523,"",IF(Data!E523,"Age error",IF(Data!F523,"Sex error",IF(OR(Data!H523,Data!M523),"Ht or wt error",Data!L523))))</f>
        <v/>
      </c>
      <c r="K523" s="21"/>
    </row>
    <row r="524" spans="1:11" s="18" customFormat="1" x14ac:dyDescent="0.15">
      <c r="A524" s="25"/>
      <c r="B524" s="85"/>
      <c r="C524" s="34"/>
      <c r="D524" s="38"/>
      <c r="E524" s="39"/>
      <c r="F524" s="39"/>
      <c r="G524" s="38"/>
      <c r="H524" s="38"/>
      <c r="I524" s="35" t="str">
        <f>IF(OR(Data!G524,Data!H524,ISERR(Data!J524)),"",Data!J524)</f>
        <v/>
      </c>
      <c r="J524" s="84" t="str">
        <f>IF(Data!G524,"",IF(Data!E524,"Age error",IF(Data!F524,"Sex error",IF(OR(Data!H524,Data!M524),"Ht or wt error",Data!L524))))</f>
        <v/>
      </c>
      <c r="K524" s="21"/>
    </row>
    <row r="525" spans="1:11" s="18" customFormat="1" x14ac:dyDescent="0.15">
      <c r="A525" s="25"/>
      <c r="B525" s="85"/>
      <c r="C525" s="34"/>
      <c r="D525" s="38"/>
      <c r="E525" s="39"/>
      <c r="F525" s="39"/>
      <c r="G525" s="38"/>
      <c r="H525" s="38"/>
      <c r="I525" s="35" t="str">
        <f>IF(OR(Data!G525,Data!H525,ISERR(Data!J525)),"",Data!J525)</f>
        <v/>
      </c>
      <c r="J525" s="84" t="str">
        <f>IF(Data!G525,"",IF(Data!E525,"Age error",IF(Data!F525,"Sex error",IF(OR(Data!H525,Data!M525),"Ht or wt error",Data!L525))))</f>
        <v/>
      </c>
      <c r="K525" s="21"/>
    </row>
    <row r="526" spans="1:11" s="18" customFormat="1" x14ac:dyDescent="0.15">
      <c r="A526" s="25"/>
      <c r="B526" s="85"/>
      <c r="C526" s="34"/>
      <c r="D526" s="38"/>
      <c r="E526" s="39"/>
      <c r="F526" s="39"/>
      <c r="G526" s="38"/>
      <c r="H526" s="38"/>
      <c r="I526" s="35" t="str">
        <f>IF(OR(Data!G526,Data!H526,ISERR(Data!J526)),"",Data!J526)</f>
        <v/>
      </c>
      <c r="J526" s="84" t="str">
        <f>IF(Data!G526,"",IF(Data!E526,"Age error",IF(Data!F526,"Sex error",IF(OR(Data!H526,Data!M526),"Ht or wt error",Data!L526))))</f>
        <v/>
      </c>
      <c r="K526" s="21"/>
    </row>
    <row r="527" spans="1:11" s="18" customFormat="1" x14ac:dyDescent="0.15">
      <c r="A527" s="25"/>
      <c r="B527" s="85"/>
      <c r="C527" s="34"/>
      <c r="D527" s="38"/>
      <c r="E527" s="39"/>
      <c r="F527" s="39"/>
      <c r="G527" s="38"/>
      <c r="H527" s="38"/>
      <c r="I527" s="35" t="str">
        <f>IF(OR(Data!G527,Data!H527,ISERR(Data!J527)),"",Data!J527)</f>
        <v/>
      </c>
      <c r="J527" s="84" t="str">
        <f>IF(Data!G527,"",IF(Data!E527,"Age error",IF(Data!F527,"Sex error",IF(OR(Data!H527,Data!M527),"Ht or wt error",Data!L527))))</f>
        <v/>
      </c>
      <c r="K527" s="21"/>
    </row>
    <row r="528" spans="1:11" s="18" customFormat="1" x14ac:dyDescent="0.15">
      <c r="A528" s="25"/>
      <c r="B528" s="85"/>
      <c r="C528" s="34"/>
      <c r="D528" s="38"/>
      <c r="E528" s="39"/>
      <c r="F528" s="39"/>
      <c r="G528" s="38"/>
      <c r="H528" s="38"/>
      <c r="I528" s="35" t="str">
        <f>IF(OR(Data!G528,Data!H528,ISERR(Data!J528)),"",Data!J528)</f>
        <v/>
      </c>
      <c r="J528" s="84" t="str">
        <f>IF(Data!G528,"",IF(Data!E528,"Age error",IF(Data!F528,"Sex error",IF(OR(Data!H528,Data!M528),"Ht or wt error",Data!L528))))</f>
        <v/>
      </c>
      <c r="K528" s="21"/>
    </row>
    <row r="529" spans="1:11" s="18" customFormat="1" x14ac:dyDescent="0.15">
      <c r="A529" s="25"/>
      <c r="B529" s="85"/>
      <c r="C529" s="34"/>
      <c r="D529" s="38"/>
      <c r="E529" s="39"/>
      <c r="F529" s="39"/>
      <c r="G529" s="38"/>
      <c r="H529" s="38"/>
      <c r="I529" s="35" t="str">
        <f>IF(OR(Data!G529,Data!H529,ISERR(Data!J529)),"",Data!J529)</f>
        <v/>
      </c>
      <c r="J529" s="84" t="str">
        <f>IF(Data!G529,"",IF(Data!E529,"Age error",IF(Data!F529,"Sex error",IF(OR(Data!H529,Data!M529),"Ht or wt error",Data!L529))))</f>
        <v/>
      </c>
      <c r="K529" s="21"/>
    </row>
    <row r="530" spans="1:11" s="18" customFormat="1" x14ac:dyDescent="0.15">
      <c r="A530" s="25"/>
      <c r="B530" s="85"/>
      <c r="C530" s="34"/>
      <c r="D530" s="38"/>
      <c r="E530" s="39"/>
      <c r="F530" s="39"/>
      <c r="G530" s="38"/>
      <c r="H530" s="38"/>
      <c r="I530" s="35" t="str">
        <f>IF(OR(Data!G530,Data!H530,ISERR(Data!J530)),"",Data!J530)</f>
        <v/>
      </c>
      <c r="J530" s="84" t="str">
        <f>IF(Data!G530,"",IF(Data!E530,"Age error",IF(Data!F530,"Sex error",IF(OR(Data!H530,Data!M530),"Ht or wt error",Data!L530))))</f>
        <v/>
      </c>
      <c r="K530" s="21"/>
    </row>
    <row r="531" spans="1:11" s="18" customFormat="1" x14ac:dyDescent="0.15">
      <c r="A531" s="25"/>
      <c r="B531" s="85"/>
      <c r="C531" s="34"/>
      <c r="D531" s="38"/>
      <c r="E531" s="39"/>
      <c r="F531" s="39"/>
      <c r="G531" s="38"/>
      <c r="H531" s="38"/>
      <c r="I531" s="35" t="str">
        <f>IF(OR(Data!G531,Data!H531,ISERR(Data!J531)),"",Data!J531)</f>
        <v/>
      </c>
      <c r="J531" s="84" t="str">
        <f>IF(Data!G531,"",IF(Data!E531,"Age error",IF(Data!F531,"Sex error",IF(OR(Data!H531,Data!M531),"Ht or wt error",Data!L531))))</f>
        <v/>
      </c>
      <c r="K531" s="21"/>
    </row>
    <row r="532" spans="1:11" s="18" customFormat="1" x14ac:dyDescent="0.15">
      <c r="A532" s="25"/>
      <c r="B532" s="85"/>
      <c r="C532" s="34"/>
      <c r="D532" s="38"/>
      <c r="E532" s="39"/>
      <c r="F532" s="39"/>
      <c r="G532" s="38"/>
      <c r="H532" s="38"/>
      <c r="I532" s="35" t="str">
        <f>IF(OR(Data!G532,Data!H532,ISERR(Data!J532)),"",Data!J532)</f>
        <v/>
      </c>
      <c r="J532" s="84" t="str">
        <f>IF(Data!G532,"",IF(Data!E532,"Age error",IF(Data!F532,"Sex error",IF(OR(Data!H532,Data!M532),"Ht or wt error",Data!L532))))</f>
        <v/>
      </c>
      <c r="K532" s="21"/>
    </row>
    <row r="533" spans="1:11" s="18" customFormat="1" x14ac:dyDescent="0.15">
      <c r="A533" s="25"/>
      <c r="B533" s="85"/>
      <c r="C533" s="34"/>
      <c r="D533" s="38"/>
      <c r="E533" s="39"/>
      <c r="F533" s="39"/>
      <c r="G533" s="38"/>
      <c r="H533" s="38"/>
      <c r="I533" s="35" t="str">
        <f>IF(OR(Data!G533,Data!H533,ISERR(Data!J533)),"",Data!J533)</f>
        <v/>
      </c>
      <c r="J533" s="84" t="str">
        <f>IF(Data!G533,"",IF(Data!E533,"Age error",IF(Data!F533,"Sex error",IF(OR(Data!H533,Data!M533),"Ht or wt error",Data!L533))))</f>
        <v/>
      </c>
      <c r="K533" s="21"/>
    </row>
    <row r="534" spans="1:11" s="18" customFormat="1" x14ac:dyDescent="0.15">
      <c r="A534" s="25"/>
      <c r="B534" s="85"/>
      <c r="C534" s="34"/>
      <c r="D534" s="38"/>
      <c r="E534" s="39"/>
      <c r="F534" s="39"/>
      <c r="G534" s="38"/>
      <c r="H534" s="38"/>
      <c r="I534" s="35" t="str">
        <f>IF(OR(Data!G534,Data!H534,ISERR(Data!J534)),"",Data!J534)</f>
        <v/>
      </c>
      <c r="J534" s="84" t="str">
        <f>IF(Data!G534,"",IF(Data!E534,"Age error",IF(Data!F534,"Sex error",IF(OR(Data!H534,Data!M534),"Ht or wt error",Data!L534))))</f>
        <v/>
      </c>
      <c r="K534" s="21"/>
    </row>
    <row r="535" spans="1:11" s="18" customFormat="1" x14ac:dyDescent="0.15">
      <c r="A535" s="25"/>
      <c r="B535" s="85"/>
      <c r="C535" s="34"/>
      <c r="D535" s="38"/>
      <c r="E535" s="39"/>
      <c r="F535" s="39"/>
      <c r="G535" s="38"/>
      <c r="H535" s="38"/>
      <c r="I535" s="35" t="str">
        <f>IF(OR(Data!G535,Data!H535,ISERR(Data!J535)),"",Data!J535)</f>
        <v/>
      </c>
      <c r="J535" s="84" t="str">
        <f>IF(Data!G535,"",IF(Data!E535,"Age error",IF(Data!F535,"Sex error",IF(OR(Data!H535,Data!M535),"Ht or wt error",Data!L535))))</f>
        <v/>
      </c>
      <c r="K535" s="21"/>
    </row>
    <row r="536" spans="1:11" s="18" customFormat="1" x14ac:dyDescent="0.15">
      <c r="A536" s="25"/>
      <c r="B536" s="85"/>
      <c r="C536" s="34"/>
      <c r="D536" s="38"/>
      <c r="E536" s="39"/>
      <c r="F536" s="39"/>
      <c r="G536" s="38"/>
      <c r="H536" s="38"/>
      <c r="I536" s="35" t="str">
        <f>IF(OR(Data!G536,Data!H536,ISERR(Data!J536)),"",Data!J536)</f>
        <v/>
      </c>
      <c r="J536" s="84" t="str">
        <f>IF(Data!G536,"",IF(Data!E536,"Age error",IF(Data!F536,"Sex error",IF(OR(Data!H536,Data!M536),"Ht or wt error",Data!L536))))</f>
        <v/>
      </c>
      <c r="K536" s="21"/>
    </row>
    <row r="537" spans="1:11" s="18" customFormat="1" x14ac:dyDescent="0.15">
      <c r="A537" s="25"/>
      <c r="B537" s="85"/>
      <c r="C537" s="34"/>
      <c r="D537" s="38"/>
      <c r="E537" s="39"/>
      <c r="F537" s="39"/>
      <c r="G537" s="38"/>
      <c r="H537" s="38"/>
      <c r="I537" s="35" t="str">
        <f>IF(OR(Data!G537,Data!H537,ISERR(Data!J537)),"",Data!J537)</f>
        <v/>
      </c>
      <c r="J537" s="84" t="str">
        <f>IF(Data!G537,"",IF(Data!E537,"Age error",IF(Data!F537,"Sex error",IF(OR(Data!H537,Data!M537),"Ht or wt error",Data!L537))))</f>
        <v/>
      </c>
      <c r="K537" s="21"/>
    </row>
    <row r="538" spans="1:11" s="18" customFormat="1" x14ac:dyDescent="0.15">
      <c r="A538" s="25"/>
      <c r="B538" s="85"/>
      <c r="C538" s="34"/>
      <c r="D538" s="38"/>
      <c r="E538" s="39"/>
      <c r="F538" s="39"/>
      <c r="G538" s="38"/>
      <c r="H538" s="38"/>
      <c r="I538" s="35" t="str">
        <f>IF(OR(Data!G538,Data!H538,ISERR(Data!J538)),"",Data!J538)</f>
        <v/>
      </c>
      <c r="J538" s="84" t="str">
        <f>IF(Data!G538,"",IF(Data!E538,"Age error",IF(Data!F538,"Sex error",IF(OR(Data!H538,Data!M538),"Ht or wt error",Data!L538))))</f>
        <v/>
      </c>
      <c r="K538" s="21"/>
    </row>
    <row r="539" spans="1:11" s="18" customFormat="1" x14ac:dyDescent="0.15">
      <c r="A539" s="25"/>
      <c r="B539" s="85"/>
      <c r="C539" s="34"/>
      <c r="D539" s="38"/>
      <c r="E539" s="39"/>
      <c r="F539" s="39"/>
      <c r="G539" s="38"/>
      <c r="H539" s="38"/>
      <c r="I539" s="35" t="str">
        <f>IF(OR(Data!G539,Data!H539,ISERR(Data!J539)),"",Data!J539)</f>
        <v/>
      </c>
      <c r="J539" s="84" t="str">
        <f>IF(Data!G539,"",IF(Data!E539,"Age error",IF(Data!F539,"Sex error",IF(OR(Data!H539,Data!M539),"Ht or wt error",Data!L539))))</f>
        <v/>
      </c>
      <c r="K539" s="21"/>
    </row>
    <row r="540" spans="1:11" s="18" customFormat="1" x14ac:dyDescent="0.15">
      <c r="A540" s="25"/>
      <c r="B540" s="85"/>
      <c r="C540" s="34"/>
      <c r="D540" s="38"/>
      <c r="E540" s="39"/>
      <c r="F540" s="39"/>
      <c r="G540" s="38"/>
      <c r="H540" s="38"/>
      <c r="I540" s="35" t="str">
        <f>IF(OR(Data!G540,Data!H540,ISERR(Data!J540)),"",Data!J540)</f>
        <v/>
      </c>
      <c r="J540" s="84" t="str">
        <f>IF(Data!G540,"",IF(Data!E540,"Age error",IF(Data!F540,"Sex error",IF(OR(Data!H540,Data!M540),"Ht or wt error",Data!L540))))</f>
        <v/>
      </c>
      <c r="K540" s="21"/>
    </row>
    <row r="541" spans="1:11" s="18" customFormat="1" x14ac:dyDescent="0.15">
      <c r="A541" s="25"/>
      <c r="B541" s="85"/>
      <c r="C541" s="34"/>
      <c r="D541" s="38"/>
      <c r="E541" s="39"/>
      <c r="F541" s="39"/>
      <c r="G541" s="38"/>
      <c r="H541" s="38"/>
      <c r="I541" s="35" t="str">
        <f>IF(OR(Data!G541,Data!H541,ISERR(Data!J541)),"",Data!J541)</f>
        <v/>
      </c>
      <c r="J541" s="84" t="str">
        <f>IF(Data!G541,"",IF(Data!E541,"Age error",IF(Data!F541,"Sex error",IF(OR(Data!H541,Data!M541),"Ht or wt error",Data!L541))))</f>
        <v/>
      </c>
      <c r="K541" s="21"/>
    </row>
    <row r="542" spans="1:11" s="18" customFormat="1" x14ac:dyDescent="0.15">
      <c r="A542" s="25"/>
      <c r="B542" s="85"/>
      <c r="C542" s="34"/>
      <c r="D542" s="38"/>
      <c r="E542" s="39"/>
      <c r="F542" s="39"/>
      <c r="G542" s="38"/>
      <c r="H542" s="38"/>
      <c r="I542" s="35" t="str">
        <f>IF(OR(Data!G542,Data!H542,ISERR(Data!J542)),"",Data!J542)</f>
        <v/>
      </c>
      <c r="J542" s="84" t="str">
        <f>IF(Data!G542,"",IF(Data!E542,"Age error",IF(Data!F542,"Sex error",IF(OR(Data!H542,Data!M542),"Ht or wt error",Data!L542))))</f>
        <v/>
      </c>
      <c r="K542" s="21"/>
    </row>
    <row r="543" spans="1:11" s="18" customFormat="1" x14ac:dyDescent="0.15">
      <c r="A543" s="25"/>
      <c r="B543" s="85"/>
      <c r="C543" s="34"/>
      <c r="D543" s="38"/>
      <c r="E543" s="39"/>
      <c r="F543" s="39"/>
      <c r="G543" s="38"/>
      <c r="H543" s="38"/>
      <c r="I543" s="35" t="str">
        <f>IF(OR(Data!G543,Data!H543,ISERR(Data!J543)),"",Data!J543)</f>
        <v/>
      </c>
      <c r="J543" s="84" t="str">
        <f>IF(Data!G543,"",IF(Data!E543,"Age error",IF(Data!F543,"Sex error",IF(OR(Data!H543,Data!M543),"Ht or wt error",Data!L543))))</f>
        <v/>
      </c>
      <c r="K543" s="21"/>
    </row>
    <row r="544" spans="1:11" s="18" customFormat="1" x14ac:dyDescent="0.15">
      <c r="A544" s="25"/>
      <c r="B544" s="85"/>
      <c r="C544" s="34"/>
      <c r="D544" s="38"/>
      <c r="E544" s="39"/>
      <c r="F544" s="39"/>
      <c r="G544" s="38"/>
      <c r="H544" s="38"/>
      <c r="I544" s="35" t="str">
        <f>IF(OR(Data!G544,Data!H544,ISERR(Data!J544)),"",Data!J544)</f>
        <v/>
      </c>
      <c r="J544" s="84" t="str">
        <f>IF(Data!G544,"",IF(Data!E544,"Age error",IF(Data!F544,"Sex error",IF(OR(Data!H544,Data!M544),"Ht or wt error",Data!L544))))</f>
        <v/>
      </c>
      <c r="K544" s="21"/>
    </row>
    <row r="545" spans="1:11" s="18" customFormat="1" x14ac:dyDescent="0.15">
      <c r="A545" s="25"/>
      <c r="B545" s="85"/>
      <c r="C545" s="34"/>
      <c r="D545" s="38"/>
      <c r="E545" s="39"/>
      <c r="F545" s="39"/>
      <c r="G545" s="38"/>
      <c r="H545" s="38"/>
      <c r="I545" s="35" t="str">
        <f>IF(OR(Data!G545,Data!H545,ISERR(Data!J545)),"",Data!J545)</f>
        <v/>
      </c>
      <c r="J545" s="84" t="str">
        <f>IF(Data!G545,"",IF(Data!E545,"Age error",IF(Data!F545,"Sex error",IF(OR(Data!H545,Data!M545),"Ht or wt error",Data!L545))))</f>
        <v/>
      </c>
      <c r="K545" s="21"/>
    </row>
    <row r="546" spans="1:11" s="18" customFormat="1" x14ac:dyDescent="0.15">
      <c r="A546" s="25"/>
      <c r="B546" s="85"/>
      <c r="C546" s="34"/>
      <c r="D546" s="38"/>
      <c r="E546" s="39"/>
      <c r="F546" s="39"/>
      <c r="G546" s="38"/>
      <c r="H546" s="38"/>
      <c r="I546" s="35" t="str">
        <f>IF(OR(Data!G546,Data!H546,ISERR(Data!J546)),"",Data!J546)</f>
        <v/>
      </c>
      <c r="J546" s="84" t="str">
        <f>IF(Data!G546,"",IF(Data!E546,"Age error",IF(Data!F546,"Sex error",IF(OR(Data!H546,Data!M546),"Ht or wt error",Data!L546))))</f>
        <v/>
      </c>
      <c r="K546" s="21"/>
    </row>
    <row r="547" spans="1:11" s="18" customFormat="1" x14ac:dyDescent="0.15">
      <c r="A547" s="25"/>
      <c r="B547" s="85"/>
      <c r="C547" s="34"/>
      <c r="D547" s="38"/>
      <c r="E547" s="39"/>
      <c r="F547" s="39"/>
      <c r="G547" s="38"/>
      <c r="H547" s="38"/>
      <c r="I547" s="35" t="str">
        <f>IF(OR(Data!G547,Data!H547,ISERR(Data!J547)),"",Data!J547)</f>
        <v/>
      </c>
      <c r="J547" s="84" t="str">
        <f>IF(Data!G547,"",IF(Data!E547,"Age error",IF(Data!F547,"Sex error",IF(OR(Data!H547,Data!M547),"Ht or wt error",Data!L547))))</f>
        <v/>
      </c>
      <c r="K547" s="21"/>
    </row>
    <row r="548" spans="1:11" s="18" customFormat="1" x14ac:dyDescent="0.15">
      <c r="A548" s="25"/>
      <c r="B548" s="85"/>
      <c r="C548" s="34"/>
      <c r="D548" s="38"/>
      <c r="E548" s="39"/>
      <c r="F548" s="39"/>
      <c r="G548" s="38"/>
      <c r="H548" s="38"/>
      <c r="I548" s="35" t="str">
        <f>IF(OR(Data!G548,Data!H548,ISERR(Data!J548)),"",Data!J548)</f>
        <v/>
      </c>
      <c r="J548" s="84" t="str">
        <f>IF(Data!G548,"",IF(Data!E548,"Age error",IF(Data!F548,"Sex error",IF(OR(Data!H548,Data!M548),"Ht or wt error",Data!L548))))</f>
        <v/>
      </c>
      <c r="K548" s="21"/>
    </row>
    <row r="549" spans="1:11" s="18" customFormat="1" x14ac:dyDescent="0.15">
      <c r="A549" s="25"/>
      <c r="B549" s="85"/>
      <c r="C549" s="34"/>
      <c r="D549" s="38"/>
      <c r="E549" s="39"/>
      <c r="F549" s="39"/>
      <c r="G549" s="38"/>
      <c r="H549" s="38"/>
      <c r="I549" s="35" t="str">
        <f>IF(OR(Data!G549,Data!H549,ISERR(Data!J549)),"",Data!J549)</f>
        <v/>
      </c>
      <c r="J549" s="84" t="str">
        <f>IF(Data!G549,"",IF(Data!E549,"Age error",IF(Data!F549,"Sex error",IF(OR(Data!H549,Data!M549),"Ht or wt error",Data!L549))))</f>
        <v/>
      </c>
      <c r="K549" s="21"/>
    </row>
    <row r="550" spans="1:11" s="18" customFormat="1" x14ac:dyDescent="0.15">
      <c r="A550" s="25"/>
      <c r="B550" s="85"/>
      <c r="C550" s="34"/>
      <c r="D550" s="38"/>
      <c r="E550" s="39"/>
      <c r="F550" s="39"/>
      <c r="G550" s="38"/>
      <c r="H550" s="38"/>
      <c r="I550" s="35" t="str">
        <f>IF(OR(Data!G550,Data!H550,ISERR(Data!J550)),"",Data!J550)</f>
        <v/>
      </c>
      <c r="J550" s="84" t="str">
        <f>IF(Data!G550,"",IF(Data!E550,"Age error",IF(Data!F550,"Sex error",IF(OR(Data!H550,Data!M550),"Ht or wt error",Data!L550))))</f>
        <v/>
      </c>
      <c r="K550" s="21"/>
    </row>
    <row r="551" spans="1:11" s="18" customFormat="1" x14ac:dyDescent="0.15">
      <c r="A551" s="25"/>
      <c r="B551" s="85"/>
      <c r="C551" s="34"/>
      <c r="D551" s="38"/>
      <c r="E551" s="39"/>
      <c r="F551" s="39"/>
      <c r="G551" s="38"/>
      <c r="H551" s="38"/>
      <c r="I551" s="35" t="str">
        <f>IF(OR(Data!G551,Data!H551,ISERR(Data!J551)),"",Data!J551)</f>
        <v/>
      </c>
      <c r="J551" s="84" t="str">
        <f>IF(Data!G551,"",IF(Data!E551,"Age error",IF(Data!F551,"Sex error",IF(OR(Data!H551,Data!M551),"Ht or wt error",Data!L551))))</f>
        <v/>
      </c>
      <c r="K551" s="21"/>
    </row>
    <row r="552" spans="1:11" s="18" customFormat="1" x14ac:dyDescent="0.15">
      <c r="A552" s="25"/>
      <c r="B552" s="85"/>
      <c r="C552" s="34"/>
      <c r="D552" s="38"/>
      <c r="E552" s="39"/>
      <c r="F552" s="39"/>
      <c r="G552" s="38"/>
      <c r="H552" s="38"/>
      <c r="I552" s="35" t="str">
        <f>IF(OR(Data!G552,Data!H552,ISERR(Data!J552)),"",Data!J552)</f>
        <v/>
      </c>
      <c r="J552" s="84" t="str">
        <f>IF(Data!G552,"",IF(Data!E552,"Age error",IF(Data!F552,"Sex error",IF(OR(Data!H552,Data!M552),"Ht or wt error",Data!L552))))</f>
        <v/>
      </c>
      <c r="K552" s="21"/>
    </row>
    <row r="553" spans="1:11" s="18" customFormat="1" x14ac:dyDescent="0.15">
      <c r="A553" s="25"/>
      <c r="B553" s="85"/>
      <c r="C553" s="34"/>
      <c r="D553" s="38"/>
      <c r="E553" s="39"/>
      <c r="F553" s="39"/>
      <c r="G553" s="38"/>
      <c r="H553" s="38"/>
      <c r="I553" s="35" t="str">
        <f>IF(OR(Data!G553,Data!H553,ISERR(Data!J553)),"",Data!J553)</f>
        <v/>
      </c>
      <c r="J553" s="84" t="str">
        <f>IF(Data!G553,"",IF(Data!E553,"Age error",IF(Data!F553,"Sex error",IF(OR(Data!H553,Data!M553),"Ht or wt error",Data!L553))))</f>
        <v/>
      </c>
      <c r="K553" s="21"/>
    </row>
    <row r="554" spans="1:11" s="18" customFormat="1" x14ac:dyDescent="0.15">
      <c r="A554" s="25"/>
      <c r="B554" s="85"/>
      <c r="C554" s="34"/>
      <c r="D554" s="38"/>
      <c r="E554" s="39"/>
      <c r="F554" s="39"/>
      <c r="G554" s="38"/>
      <c r="H554" s="38"/>
      <c r="I554" s="35" t="str">
        <f>IF(OR(Data!G554,Data!H554,ISERR(Data!J554)),"",Data!J554)</f>
        <v/>
      </c>
      <c r="J554" s="84" t="str">
        <f>IF(Data!G554,"",IF(Data!E554,"Age error",IF(Data!F554,"Sex error",IF(OR(Data!H554,Data!M554),"Ht or wt error",Data!L554))))</f>
        <v/>
      </c>
      <c r="K554" s="21"/>
    </row>
    <row r="555" spans="1:11" s="18" customFormat="1" x14ac:dyDescent="0.15">
      <c r="A555" s="25"/>
      <c r="B555" s="85"/>
      <c r="C555" s="34"/>
      <c r="D555" s="38"/>
      <c r="E555" s="39"/>
      <c r="F555" s="39"/>
      <c r="G555" s="38"/>
      <c r="H555" s="38"/>
      <c r="I555" s="35" t="str">
        <f>IF(OR(Data!G555,Data!H555,ISERR(Data!J555)),"",Data!J555)</f>
        <v/>
      </c>
      <c r="J555" s="84" t="str">
        <f>IF(Data!G555,"",IF(Data!E555,"Age error",IF(Data!F555,"Sex error",IF(OR(Data!H555,Data!M555),"Ht or wt error",Data!L555))))</f>
        <v/>
      </c>
      <c r="K555" s="21"/>
    </row>
    <row r="556" spans="1:11" s="18" customFormat="1" x14ac:dyDescent="0.15">
      <c r="A556" s="25"/>
      <c r="B556" s="85"/>
      <c r="C556" s="34"/>
      <c r="D556" s="38"/>
      <c r="E556" s="39"/>
      <c r="F556" s="39"/>
      <c r="G556" s="38"/>
      <c r="H556" s="38"/>
      <c r="I556" s="35" t="str">
        <f>IF(OR(Data!G556,Data!H556,ISERR(Data!J556)),"",Data!J556)</f>
        <v/>
      </c>
      <c r="J556" s="84" t="str">
        <f>IF(Data!G556,"",IF(Data!E556,"Age error",IF(Data!F556,"Sex error",IF(OR(Data!H556,Data!M556),"Ht or wt error",Data!L556))))</f>
        <v/>
      </c>
      <c r="K556" s="21"/>
    </row>
    <row r="557" spans="1:11" s="18" customFormat="1" x14ac:dyDescent="0.15">
      <c r="A557" s="25"/>
      <c r="B557" s="85"/>
      <c r="C557" s="34"/>
      <c r="D557" s="38"/>
      <c r="E557" s="39"/>
      <c r="F557" s="39"/>
      <c r="G557" s="38"/>
      <c r="H557" s="38"/>
      <c r="I557" s="35" t="str">
        <f>IF(OR(Data!G557,Data!H557,ISERR(Data!J557)),"",Data!J557)</f>
        <v/>
      </c>
      <c r="J557" s="84" t="str">
        <f>IF(Data!G557,"",IF(Data!E557,"Age error",IF(Data!F557,"Sex error",IF(OR(Data!H557,Data!M557),"Ht or wt error",Data!L557))))</f>
        <v/>
      </c>
      <c r="K557" s="21"/>
    </row>
    <row r="558" spans="1:11" s="18" customFormat="1" x14ac:dyDescent="0.15">
      <c r="A558" s="25"/>
      <c r="B558" s="85"/>
      <c r="C558" s="34"/>
      <c r="D558" s="38"/>
      <c r="E558" s="39"/>
      <c r="F558" s="39"/>
      <c r="G558" s="38"/>
      <c r="H558" s="38"/>
      <c r="I558" s="35" t="str">
        <f>IF(OR(Data!G558,Data!H558,ISERR(Data!J558)),"",Data!J558)</f>
        <v/>
      </c>
      <c r="J558" s="84" t="str">
        <f>IF(Data!G558,"",IF(Data!E558,"Age error",IF(Data!F558,"Sex error",IF(OR(Data!H558,Data!M558),"Ht or wt error",Data!L558))))</f>
        <v/>
      </c>
      <c r="K558" s="21"/>
    </row>
    <row r="559" spans="1:11" s="18" customFormat="1" x14ac:dyDescent="0.15">
      <c r="A559" s="25"/>
      <c r="B559" s="85"/>
      <c r="C559" s="34"/>
      <c r="D559" s="38"/>
      <c r="E559" s="39"/>
      <c r="F559" s="39"/>
      <c r="G559" s="38"/>
      <c r="H559" s="38"/>
      <c r="I559" s="35" t="str">
        <f>IF(OR(Data!G559,Data!H559,ISERR(Data!J559)),"",Data!J559)</f>
        <v/>
      </c>
      <c r="J559" s="84" t="str">
        <f>IF(Data!G559,"",IF(Data!E559,"Age error",IF(Data!F559,"Sex error",IF(OR(Data!H559,Data!M559),"Ht or wt error",Data!L559))))</f>
        <v/>
      </c>
      <c r="K559" s="21"/>
    </row>
    <row r="560" spans="1:11" s="18" customFormat="1" x14ac:dyDescent="0.15">
      <c r="A560" s="25"/>
      <c r="B560" s="85"/>
      <c r="C560" s="34"/>
      <c r="D560" s="38"/>
      <c r="E560" s="39"/>
      <c r="F560" s="39"/>
      <c r="G560" s="38"/>
      <c r="H560" s="38"/>
      <c r="I560" s="35" t="str">
        <f>IF(OR(Data!G560,Data!H560,ISERR(Data!J560)),"",Data!J560)</f>
        <v/>
      </c>
      <c r="J560" s="84" t="str">
        <f>IF(Data!G560,"",IF(Data!E560,"Age error",IF(Data!F560,"Sex error",IF(OR(Data!H560,Data!M560),"Ht or wt error",Data!L560))))</f>
        <v/>
      </c>
      <c r="K560" s="21"/>
    </row>
    <row r="561" spans="1:11" s="18" customFormat="1" x14ac:dyDescent="0.15">
      <c r="A561" s="25"/>
      <c r="B561" s="85"/>
      <c r="C561" s="34"/>
      <c r="D561" s="38"/>
      <c r="E561" s="39"/>
      <c r="F561" s="39"/>
      <c r="G561" s="38"/>
      <c r="H561" s="38"/>
      <c r="I561" s="35" t="str">
        <f>IF(OR(Data!G561,Data!H561,ISERR(Data!J561)),"",Data!J561)</f>
        <v/>
      </c>
      <c r="J561" s="84" t="str">
        <f>IF(Data!G561,"",IF(Data!E561,"Age error",IF(Data!F561,"Sex error",IF(OR(Data!H561,Data!M561),"Ht or wt error",Data!L561))))</f>
        <v/>
      </c>
      <c r="K561" s="21"/>
    </row>
    <row r="562" spans="1:11" s="18" customFormat="1" x14ac:dyDescent="0.15">
      <c r="A562" s="25"/>
      <c r="B562" s="85"/>
      <c r="C562" s="34"/>
      <c r="D562" s="38"/>
      <c r="E562" s="39"/>
      <c r="F562" s="39"/>
      <c r="G562" s="38"/>
      <c r="H562" s="38"/>
      <c r="I562" s="35" t="str">
        <f>IF(OR(Data!G562,Data!H562,ISERR(Data!J562)),"",Data!J562)</f>
        <v/>
      </c>
      <c r="J562" s="84" t="str">
        <f>IF(Data!G562,"",IF(Data!E562,"Age error",IF(Data!F562,"Sex error",IF(OR(Data!H562,Data!M562),"Ht or wt error",Data!L562))))</f>
        <v/>
      </c>
      <c r="K562" s="21"/>
    </row>
    <row r="563" spans="1:11" s="18" customFormat="1" x14ac:dyDescent="0.15">
      <c r="A563" s="25"/>
      <c r="B563" s="85"/>
      <c r="C563" s="34"/>
      <c r="D563" s="38"/>
      <c r="E563" s="39"/>
      <c r="F563" s="39"/>
      <c r="G563" s="38"/>
      <c r="H563" s="38"/>
      <c r="I563" s="35" t="str">
        <f>IF(OR(Data!G563,Data!H563,ISERR(Data!J563)),"",Data!J563)</f>
        <v/>
      </c>
      <c r="J563" s="84" t="str">
        <f>IF(Data!G563,"",IF(Data!E563,"Age error",IF(Data!F563,"Sex error",IF(OR(Data!H563,Data!M563),"Ht or wt error",Data!L563))))</f>
        <v/>
      </c>
      <c r="K563" s="21"/>
    </row>
    <row r="564" spans="1:11" s="18" customFormat="1" x14ac:dyDescent="0.15">
      <c r="A564" s="25"/>
      <c r="B564" s="85"/>
      <c r="C564" s="34"/>
      <c r="D564" s="38"/>
      <c r="E564" s="39"/>
      <c r="F564" s="39"/>
      <c r="G564" s="38"/>
      <c r="H564" s="38"/>
      <c r="I564" s="35" t="str">
        <f>IF(OR(Data!G564,Data!H564,ISERR(Data!J564)),"",Data!J564)</f>
        <v/>
      </c>
      <c r="J564" s="84" t="str">
        <f>IF(Data!G564,"",IF(Data!E564,"Age error",IF(Data!F564,"Sex error",IF(OR(Data!H564,Data!M564),"Ht or wt error",Data!L564))))</f>
        <v/>
      </c>
      <c r="K564" s="21"/>
    </row>
    <row r="565" spans="1:11" s="18" customFormat="1" x14ac:dyDescent="0.15">
      <c r="A565" s="25"/>
      <c r="B565" s="85"/>
      <c r="C565" s="34"/>
      <c r="D565" s="38"/>
      <c r="E565" s="39"/>
      <c r="F565" s="39"/>
      <c r="G565" s="38"/>
      <c r="H565" s="38"/>
      <c r="I565" s="35" t="str">
        <f>IF(OR(Data!G565,Data!H565,ISERR(Data!J565)),"",Data!J565)</f>
        <v/>
      </c>
      <c r="J565" s="84" t="str">
        <f>IF(Data!G565,"",IF(Data!E565,"Age error",IF(Data!F565,"Sex error",IF(OR(Data!H565,Data!M565),"Ht or wt error",Data!L565))))</f>
        <v/>
      </c>
      <c r="K565" s="21"/>
    </row>
    <row r="566" spans="1:11" s="18" customFormat="1" x14ac:dyDescent="0.15">
      <c r="A566" s="25"/>
      <c r="B566" s="85"/>
      <c r="C566" s="34"/>
      <c r="D566" s="38"/>
      <c r="E566" s="39"/>
      <c r="F566" s="39"/>
      <c r="G566" s="38"/>
      <c r="H566" s="38"/>
      <c r="I566" s="35" t="str">
        <f>IF(OR(Data!G566,Data!H566,ISERR(Data!J566)),"",Data!J566)</f>
        <v/>
      </c>
      <c r="J566" s="84" t="str">
        <f>IF(Data!G566,"",IF(Data!E566,"Age error",IF(Data!F566,"Sex error",IF(OR(Data!H566,Data!M566),"Ht or wt error",Data!L566))))</f>
        <v/>
      </c>
      <c r="K566" s="21"/>
    </row>
    <row r="567" spans="1:11" s="18" customFormat="1" x14ac:dyDescent="0.15">
      <c r="A567" s="25"/>
      <c r="B567" s="85"/>
      <c r="C567" s="34"/>
      <c r="D567" s="38"/>
      <c r="E567" s="39"/>
      <c r="F567" s="39"/>
      <c r="G567" s="38"/>
      <c r="H567" s="38"/>
      <c r="I567" s="35" t="str">
        <f>IF(OR(Data!G567,Data!H567,ISERR(Data!J567)),"",Data!J567)</f>
        <v/>
      </c>
      <c r="J567" s="84" t="str">
        <f>IF(Data!G567,"",IF(Data!E567,"Age error",IF(Data!F567,"Sex error",IF(OR(Data!H567,Data!M567),"Ht or wt error",Data!L567))))</f>
        <v/>
      </c>
      <c r="K567" s="21"/>
    </row>
    <row r="568" spans="1:11" s="18" customFormat="1" x14ac:dyDescent="0.15">
      <c r="A568" s="25"/>
      <c r="B568" s="85"/>
      <c r="C568" s="34"/>
      <c r="D568" s="38"/>
      <c r="E568" s="39"/>
      <c r="F568" s="39"/>
      <c r="G568" s="38"/>
      <c r="H568" s="38"/>
      <c r="I568" s="35" t="str">
        <f>IF(OR(Data!G568,Data!H568,ISERR(Data!J568)),"",Data!J568)</f>
        <v/>
      </c>
      <c r="J568" s="84" t="str">
        <f>IF(Data!G568,"",IF(Data!E568,"Age error",IF(Data!F568,"Sex error",IF(OR(Data!H568,Data!M568),"Ht or wt error",Data!L568))))</f>
        <v/>
      </c>
      <c r="K568" s="21"/>
    </row>
    <row r="569" spans="1:11" s="18" customFormat="1" x14ac:dyDescent="0.15">
      <c r="A569" s="25"/>
      <c r="B569" s="85"/>
      <c r="C569" s="34"/>
      <c r="D569" s="38"/>
      <c r="E569" s="39"/>
      <c r="F569" s="39"/>
      <c r="G569" s="38"/>
      <c r="H569" s="38"/>
      <c r="I569" s="35" t="str">
        <f>IF(OR(Data!G569,Data!H569,ISERR(Data!J569)),"",Data!J569)</f>
        <v/>
      </c>
      <c r="J569" s="84" t="str">
        <f>IF(Data!G569,"",IF(Data!E569,"Age error",IF(Data!F569,"Sex error",IF(OR(Data!H569,Data!M569),"Ht or wt error",Data!L569))))</f>
        <v/>
      </c>
      <c r="K569" s="21"/>
    </row>
    <row r="570" spans="1:11" s="18" customFormat="1" x14ac:dyDescent="0.15">
      <c r="A570" s="25"/>
      <c r="B570" s="85"/>
      <c r="C570" s="34"/>
      <c r="D570" s="38"/>
      <c r="E570" s="39"/>
      <c r="F570" s="39"/>
      <c r="G570" s="38"/>
      <c r="H570" s="38"/>
      <c r="I570" s="35" t="str">
        <f>IF(OR(Data!G570,Data!H570,ISERR(Data!J570)),"",Data!J570)</f>
        <v/>
      </c>
      <c r="J570" s="84" t="str">
        <f>IF(Data!G570,"",IF(Data!E570,"Age error",IF(Data!F570,"Sex error",IF(OR(Data!H570,Data!M570),"Ht or wt error",Data!L570))))</f>
        <v/>
      </c>
      <c r="K570" s="21"/>
    </row>
    <row r="571" spans="1:11" s="18" customFormat="1" x14ac:dyDescent="0.15">
      <c r="A571" s="25"/>
      <c r="B571" s="85"/>
      <c r="C571" s="34"/>
      <c r="D571" s="38"/>
      <c r="E571" s="39"/>
      <c r="F571" s="39"/>
      <c r="G571" s="38"/>
      <c r="H571" s="38"/>
      <c r="I571" s="35" t="str">
        <f>IF(OR(Data!G571,Data!H571,ISERR(Data!J571)),"",Data!J571)</f>
        <v/>
      </c>
      <c r="J571" s="84" t="str">
        <f>IF(Data!G571,"",IF(Data!E571,"Age error",IF(Data!F571,"Sex error",IF(OR(Data!H571,Data!M571),"Ht or wt error",Data!L571))))</f>
        <v/>
      </c>
      <c r="K571" s="21"/>
    </row>
    <row r="572" spans="1:11" s="18" customFormat="1" x14ac:dyDescent="0.15">
      <c r="A572" s="25"/>
      <c r="B572" s="85"/>
      <c r="C572" s="34"/>
      <c r="D572" s="38"/>
      <c r="E572" s="39"/>
      <c r="F572" s="39"/>
      <c r="G572" s="38"/>
      <c r="H572" s="38"/>
      <c r="I572" s="35" t="str">
        <f>IF(OR(Data!G572,Data!H572,ISERR(Data!J572)),"",Data!J572)</f>
        <v/>
      </c>
      <c r="J572" s="84" t="str">
        <f>IF(Data!G572,"",IF(Data!E572,"Age error",IF(Data!F572,"Sex error",IF(OR(Data!H572,Data!M572),"Ht or wt error",Data!L572))))</f>
        <v/>
      </c>
      <c r="K572" s="21"/>
    </row>
    <row r="573" spans="1:11" s="18" customFormat="1" x14ac:dyDescent="0.15">
      <c r="A573" s="25"/>
      <c r="B573" s="85"/>
      <c r="C573" s="34"/>
      <c r="D573" s="38"/>
      <c r="E573" s="39"/>
      <c r="F573" s="39"/>
      <c r="G573" s="38"/>
      <c r="H573" s="38"/>
      <c r="I573" s="35" t="str">
        <f>IF(OR(Data!G573,Data!H573,ISERR(Data!J573)),"",Data!J573)</f>
        <v/>
      </c>
      <c r="J573" s="84" t="str">
        <f>IF(Data!G573,"",IF(Data!E573,"Age error",IF(Data!F573,"Sex error",IF(OR(Data!H573,Data!M573),"Ht or wt error",Data!L573))))</f>
        <v/>
      </c>
      <c r="K573" s="21"/>
    </row>
    <row r="574" spans="1:11" s="18" customFormat="1" x14ac:dyDescent="0.15">
      <c r="A574" s="25"/>
      <c r="B574" s="85"/>
      <c r="C574" s="34"/>
      <c r="D574" s="38"/>
      <c r="E574" s="39"/>
      <c r="F574" s="39"/>
      <c r="G574" s="38"/>
      <c r="H574" s="38"/>
      <c r="I574" s="35" t="str">
        <f>IF(OR(Data!G574,Data!H574,ISERR(Data!J574)),"",Data!J574)</f>
        <v/>
      </c>
      <c r="J574" s="84" t="str">
        <f>IF(Data!G574,"",IF(Data!E574,"Age error",IF(Data!F574,"Sex error",IF(OR(Data!H574,Data!M574),"Ht or wt error",Data!L574))))</f>
        <v/>
      </c>
      <c r="K574" s="21"/>
    </row>
    <row r="575" spans="1:11" s="18" customFormat="1" x14ac:dyDescent="0.15">
      <c r="A575" s="25"/>
      <c r="B575" s="85"/>
      <c r="C575" s="34"/>
      <c r="D575" s="38"/>
      <c r="E575" s="39"/>
      <c r="F575" s="39"/>
      <c r="G575" s="38"/>
      <c r="H575" s="38"/>
      <c r="I575" s="35" t="str">
        <f>IF(OR(Data!G575,Data!H575,ISERR(Data!J575)),"",Data!J575)</f>
        <v/>
      </c>
      <c r="J575" s="84" t="str">
        <f>IF(Data!G575,"",IF(Data!E575,"Age error",IF(Data!F575,"Sex error",IF(OR(Data!H575,Data!M575),"Ht or wt error",Data!L575))))</f>
        <v/>
      </c>
      <c r="K575" s="21"/>
    </row>
    <row r="576" spans="1:11" s="18" customFormat="1" x14ac:dyDescent="0.15">
      <c r="A576" s="25"/>
      <c r="B576" s="85"/>
      <c r="C576" s="34"/>
      <c r="D576" s="38"/>
      <c r="E576" s="39"/>
      <c r="F576" s="39"/>
      <c r="G576" s="38"/>
      <c r="H576" s="38"/>
      <c r="I576" s="35" t="str">
        <f>IF(OR(Data!G576,Data!H576,ISERR(Data!J576)),"",Data!J576)</f>
        <v/>
      </c>
      <c r="J576" s="84" t="str">
        <f>IF(Data!G576,"",IF(Data!E576,"Age error",IF(Data!F576,"Sex error",IF(OR(Data!H576,Data!M576),"Ht or wt error",Data!L576))))</f>
        <v/>
      </c>
      <c r="K576" s="21"/>
    </row>
    <row r="577" spans="1:11" s="18" customFormat="1" x14ac:dyDescent="0.15">
      <c r="A577" s="25"/>
      <c r="B577" s="85"/>
      <c r="C577" s="34"/>
      <c r="D577" s="38"/>
      <c r="E577" s="39"/>
      <c r="F577" s="39"/>
      <c r="G577" s="38"/>
      <c r="H577" s="38"/>
      <c r="I577" s="35" t="str">
        <f>IF(OR(Data!G577,Data!H577,ISERR(Data!J577)),"",Data!J577)</f>
        <v/>
      </c>
      <c r="J577" s="84" t="str">
        <f>IF(Data!G577,"",IF(Data!E577,"Age error",IF(Data!F577,"Sex error",IF(OR(Data!H577,Data!M577),"Ht or wt error",Data!L577))))</f>
        <v/>
      </c>
      <c r="K577" s="21"/>
    </row>
    <row r="578" spans="1:11" s="18" customFormat="1" x14ac:dyDescent="0.15">
      <c r="A578" s="25"/>
      <c r="B578" s="85"/>
      <c r="C578" s="34"/>
      <c r="D578" s="38"/>
      <c r="E578" s="39"/>
      <c r="F578" s="39"/>
      <c r="G578" s="38"/>
      <c r="H578" s="38"/>
      <c r="I578" s="35" t="str">
        <f>IF(OR(Data!G578,Data!H578,ISERR(Data!J578)),"",Data!J578)</f>
        <v/>
      </c>
      <c r="J578" s="84" t="str">
        <f>IF(Data!G578,"",IF(Data!E578,"Age error",IF(Data!F578,"Sex error",IF(OR(Data!H578,Data!M578),"Ht or wt error",Data!L578))))</f>
        <v/>
      </c>
      <c r="K578" s="21"/>
    </row>
    <row r="579" spans="1:11" s="18" customFormat="1" x14ac:dyDescent="0.15">
      <c r="A579" s="25"/>
      <c r="B579" s="85"/>
      <c r="C579" s="34"/>
      <c r="D579" s="38"/>
      <c r="E579" s="39"/>
      <c r="F579" s="39"/>
      <c r="G579" s="38"/>
      <c r="H579" s="38"/>
      <c r="I579" s="35" t="str">
        <f>IF(OR(Data!G579,Data!H579,ISERR(Data!J579)),"",Data!J579)</f>
        <v/>
      </c>
      <c r="J579" s="84" t="str">
        <f>IF(Data!G579,"",IF(Data!E579,"Age error",IF(Data!F579,"Sex error",IF(OR(Data!H579,Data!M579),"Ht or wt error",Data!L579))))</f>
        <v/>
      </c>
      <c r="K579" s="21"/>
    </row>
    <row r="580" spans="1:11" s="18" customFormat="1" x14ac:dyDescent="0.15">
      <c r="A580" s="25"/>
      <c r="B580" s="85"/>
      <c r="C580" s="34"/>
      <c r="D580" s="38"/>
      <c r="E580" s="39"/>
      <c r="F580" s="39"/>
      <c r="G580" s="38"/>
      <c r="H580" s="38"/>
      <c r="I580" s="35" t="str">
        <f>IF(OR(Data!G580,Data!H580,ISERR(Data!J580)),"",Data!J580)</f>
        <v/>
      </c>
      <c r="J580" s="84" t="str">
        <f>IF(Data!G580,"",IF(Data!E580,"Age error",IF(Data!F580,"Sex error",IF(OR(Data!H580,Data!M580),"Ht or wt error",Data!L580))))</f>
        <v/>
      </c>
      <c r="K580" s="21"/>
    </row>
    <row r="581" spans="1:11" s="18" customFormat="1" x14ac:dyDescent="0.15">
      <c r="A581" s="25"/>
      <c r="B581" s="85"/>
      <c r="C581" s="34"/>
      <c r="D581" s="38"/>
      <c r="E581" s="39"/>
      <c r="F581" s="39"/>
      <c r="G581" s="38"/>
      <c r="H581" s="38"/>
      <c r="I581" s="35" t="str">
        <f>IF(OR(Data!G581,Data!H581,ISERR(Data!J581)),"",Data!J581)</f>
        <v/>
      </c>
      <c r="J581" s="84" t="str">
        <f>IF(Data!G581,"",IF(Data!E581,"Age error",IF(Data!F581,"Sex error",IF(OR(Data!H581,Data!M581),"Ht or wt error",Data!L581))))</f>
        <v/>
      </c>
      <c r="K581" s="21"/>
    </row>
    <row r="582" spans="1:11" s="18" customFormat="1" x14ac:dyDescent="0.15">
      <c r="A582" s="25"/>
      <c r="B582" s="85"/>
      <c r="C582" s="34"/>
      <c r="D582" s="38"/>
      <c r="E582" s="39"/>
      <c r="F582" s="39"/>
      <c r="G582" s="38"/>
      <c r="H582" s="38"/>
      <c r="I582" s="35" t="str">
        <f>IF(OR(Data!G582,Data!H582,ISERR(Data!J582)),"",Data!J582)</f>
        <v/>
      </c>
      <c r="J582" s="84" t="str">
        <f>IF(Data!G582,"",IF(Data!E582,"Age error",IF(Data!F582,"Sex error",IF(OR(Data!H582,Data!M582),"Ht or wt error",Data!L582))))</f>
        <v/>
      </c>
      <c r="K582" s="21"/>
    </row>
    <row r="583" spans="1:11" s="18" customFormat="1" x14ac:dyDescent="0.15">
      <c r="A583" s="25"/>
      <c r="B583" s="85"/>
      <c r="C583" s="34"/>
      <c r="D583" s="38"/>
      <c r="E583" s="39"/>
      <c r="F583" s="39"/>
      <c r="G583" s="38"/>
      <c r="H583" s="38"/>
      <c r="I583" s="35" t="str">
        <f>IF(OR(Data!G583,Data!H583,ISERR(Data!J583)),"",Data!J583)</f>
        <v/>
      </c>
      <c r="J583" s="84" t="str">
        <f>IF(Data!G583,"",IF(Data!E583,"Age error",IF(Data!F583,"Sex error",IF(OR(Data!H583,Data!M583),"Ht or wt error",Data!L583))))</f>
        <v/>
      </c>
      <c r="K583" s="21"/>
    </row>
    <row r="584" spans="1:11" s="18" customFormat="1" x14ac:dyDescent="0.15">
      <c r="A584" s="25"/>
      <c r="B584" s="85"/>
      <c r="C584" s="34"/>
      <c r="D584" s="38"/>
      <c r="E584" s="39"/>
      <c r="F584" s="39"/>
      <c r="G584" s="38"/>
      <c r="H584" s="38"/>
      <c r="I584" s="35" t="str">
        <f>IF(OR(Data!G584,Data!H584,ISERR(Data!J584)),"",Data!J584)</f>
        <v/>
      </c>
      <c r="J584" s="84" t="str">
        <f>IF(Data!G584,"",IF(Data!E584,"Age error",IF(Data!F584,"Sex error",IF(OR(Data!H584,Data!M584),"Ht or wt error",Data!L584))))</f>
        <v/>
      </c>
      <c r="K584" s="21"/>
    </row>
    <row r="585" spans="1:11" s="18" customFormat="1" x14ac:dyDescent="0.15">
      <c r="A585" s="25"/>
      <c r="B585" s="85"/>
      <c r="C585" s="34"/>
      <c r="D585" s="38"/>
      <c r="E585" s="39"/>
      <c r="F585" s="39"/>
      <c r="G585" s="38"/>
      <c r="H585" s="38"/>
      <c r="I585" s="35" t="str">
        <f>IF(OR(Data!G585,Data!H585,ISERR(Data!J585)),"",Data!J585)</f>
        <v/>
      </c>
      <c r="J585" s="84" t="str">
        <f>IF(Data!G585,"",IF(Data!E585,"Age error",IF(Data!F585,"Sex error",IF(OR(Data!H585,Data!M585),"Ht or wt error",Data!L585))))</f>
        <v/>
      </c>
      <c r="K585" s="21"/>
    </row>
    <row r="586" spans="1:11" s="18" customFormat="1" x14ac:dyDescent="0.15">
      <c r="A586" s="25"/>
      <c r="B586" s="85"/>
      <c r="C586" s="34"/>
      <c r="D586" s="38"/>
      <c r="E586" s="39"/>
      <c r="F586" s="39"/>
      <c r="G586" s="38"/>
      <c r="H586" s="38"/>
      <c r="I586" s="35" t="str">
        <f>IF(OR(Data!G586,Data!H586,ISERR(Data!J586)),"",Data!J586)</f>
        <v/>
      </c>
      <c r="J586" s="84" t="str">
        <f>IF(Data!G586,"",IF(Data!E586,"Age error",IF(Data!F586,"Sex error",IF(OR(Data!H586,Data!M586),"Ht or wt error",Data!L586))))</f>
        <v/>
      </c>
      <c r="K586" s="21"/>
    </row>
    <row r="587" spans="1:11" s="18" customFormat="1" x14ac:dyDescent="0.15">
      <c r="A587" s="25"/>
      <c r="B587" s="85"/>
      <c r="C587" s="34"/>
      <c r="D587" s="38"/>
      <c r="E587" s="39"/>
      <c r="F587" s="39"/>
      <c r="G587" s="38"/>
      <c r="H587" s="38"/>
      <c r="I587" s="35" t="str">
        <f>IF(OR(Data!G587,Data!H587,ISERR(Data!J587)),"",Data!J587)</f>
        <v/>
      </c>
      <c r="J587" s="84" t="str">
        <f>IF(Data!G587,"",IF(Data!E587,"Age error",IF(Data!F587,"Sex error",IF(OR(Data!H587,Data!M587),"Ht or wt error",Data!L587))))</f>
        <v/>
      </c>
      <c r="K587" s="21"/>
    </row>
    <row r="588" spans="1:11" s="18" customFormat="1" x14ac:dyDescent="0.15">
      <c r="A588" s="25"/>
      <c r="B588" s="85"/>
      <c r="C588" s="34"/>
      <c r="D588" s="38"/>
      <c r="E588" s="39"/>
      <c r="F588" s="39"/>
      <c r="G588" s="38"/>
      <c r="H588" s="38"/>
      <c r="I588" s="35" t="str">
        <f>IF(OR(Data!G588,Data!H588,ISERR(Data!J588)),"",Data!J588)</f>
        <v/>
      </c>
      <c r="J588" s="84" t="str">
        <f>IF(Data!G588,"",IF(Data!E588,"Age error",IF(Data!F588,"Sex error",IF(OR(Data!H588,Data!M588),"Ht or wt error",Data!L588))))</f>
        <v/>
      </c>
      <c r="K588" s="21"/>
    </row>
    <row r="589" spans="1:11" s="18" customFormat="1" x14ac:dyDescent="0.15">
      <c r="A589" s="25"/>
      <c r="B589" s="85"/>
      <c r="C589" s="34"/>
      <c r="D589" s="38"/>
      <c r="E589" s="39"/>
      <c r="F589" s="39"/>
      <c r="G589" s="38"/>
      <c r="H589" s="38"/>
      <c r="I589" s="35" t="str">
        <f>IF(OR(Data!G589,Data!H589,ISERR(Data!J589)),"",Data!J589)</f>
        <v/>
      </c>
      <c r="J589" s="84" t="str">
        <f>IF(Data!G589,"",IF(Data!E589,"Age error",IF(Data!F589,"Sex error",IF(OR(Data!H589,Data!M589),"Ht or wt error",Data!L589))))</f>
        <v/>
      </c>
      <c r="K589" s="21"/>
    </row>
    <row r="590" spans="1:11" s="18" customFormat="1" x14ac:dyDescent="0.15">
      <c r="A590" s="25"/>
      <c r="B590" s="85"/>
      <c r="C590" s="34"/>
      <c r="D590" s="38"/>
      <c r="E590" s="39"/>
      <c r="F590" s="39"/>
      <c r="G590" s="38"/>
      <c r="H590" s="38"/>
      <c r="I590" s="35" t="str">
        <f>IF(OR(Data!G590,Data!H590,ISERR(Data!J590)),"",Data!J590)</f>
        <v/>
      </c>
      <c r="J590" s="84" t="str">
        <f>IF(Data!G590,"",IF(Data!E590,"Age error",IF(Data!F590,"Sex error",IF(OR(Data!H590,Data!M590),"Ht or wt error",Data!L590))))</f>
        <v/>
      </c>
      <c r="K590" s="21"/>
    </row>
    <row r="591" spans="1:11" s="18" customFormat="1" x14ac:dyDescent="0.15">
      <c r="A591" s="25"/>
      <c r="B591" s="85"/>
      <c r="C591" s="34"/>
      <c r="D591" s="38"/>
      <c r="E591" s="39"/>
      <c r="F591" s="39"/>
      <c r="G591" s="38"/>
      <c r="H591" s="38"/>
      <c r="I591" s="35" t="str">
        <f>IF(OR(Data!G591,Data!H591,ISERR(Data!J591)),"",Data!J591)</f>
        <v/>
      </c>
      <c r="J591" s="84" t="str">
        <f>IF(Data!G591,"",IF(Data!E591,"Age error",IF(Data!F591,"Sex error",IF(OR(Data!H591,Data!M591),"Ht or wt error",Data!L591))))</f>
        <v/>
      </c>
      <c r="K591" s="21"/>
    </row>
    <row r="592" spans="1:11" s="18" customFormat="1" x14ac:dyDescent="0.15">
      <c r="A592" s="25"/>
      <c r="B592" s="85"/>
      <c r="C592" s="34"/>
      <c r="D592" s="38"/>
      <c r="E592" s="39"/>
      <c r="F592" s="39"/>
      <c r="G592" s="38"/>
      <c r="H592" s="38"/>
      <c r="I592" s="35" t="str">
        <f>IF(OR(Data!G592,Data!H592,ISERR(Data!J592)),"",Data!J592)</f>
        <v/>
      </c>
      <c r="J592" s="84" t="str">
        <f>IF(Data!G592,"",IF(Data!E592,"Age error",IF(Data!F592,"Sex error",IF(OR(Data!H592,Data!M592),"Ht or wt error",Data!L592))))</f>
        <v/>
      </c>
      <c r="K592" s="21"/>
    </row>
    <row r="593" spans="1:11" s="18" customFormat="1" x14ac:dyDescent="0.15">
      <c r="A593" s="25"/>
      <c r="B593" s="85"/>
      <c r="C593" s="34"/>
      <c r="D593" s="38"/>
      <c r="E593" s="39"/>
      <c r="F593" s="39"/>
      <c r="G593" s="38"/>
      <c r="H593" s="38"/>
      <c r="I593" s="35" t="str">
        <f>IF(OR(Data!G593,Data!H593,ISERR(Data!J593)),"",Data!J593)</f>
        <v/>
      </c>
      <c r="J593" s="84" t="str">
        <f>IF(Data!G593,"",IF(Data!E593,"Age error",IF(Data!F593,"Sex error",IF(OR(Data!H593,Data!M593),"Ht or wt error",Data!L593))))</f>
        <v/>
      </c>
      <c r="K593" s="21"/>
    </row>
    <row r="594" spans="1:11" s="18" customFormat="1" x14ac:dyDescent="0.15">
      <c r="A594" s="25"/>
      <c r="B594" s="85"/>
      <c r="C594" s="34"/>
      <c r="D594" s="38"/>
      <c r="E594" s="39"/>
      <c r="F594" s="39"/>
      <c r="G594" s="38"/>
      <c r="H594" s="38"/>
      <c r="I594" s="35" t="str">
        <f>IF(OR(Data!G594,Data!H594,ISERR(Data!J594)),"",Data!J594)</f>
        <v/>
      </c>
      <c r="J594" s="84" t="str">
        <f>IF(Data!G594,"",IF(Data!E594,"Age error",IF(Data!F594,"Sex error",IF(OR(Data!H594,Data!M594),"Ht or wt error",Data!L594))))</f>
        <v/>
      </c>
      <c r="K594" s="21"/>
    </row>
    <row r="595" spans="1:11" s="18" customFormat="1" x14ac:dyDescent="0.15">
      <c r="A595" s="25"/>
      <c r="B595" s="85"/>
      <c r="C595" s="34"/>
      <c r="D595" s="38"/>
      <c r="E595" s="39"/>
      <c r="F595" s="39"/>
      <c r="G595" s="38"/>
      <c r="H595" s="38"/>
      <c r="I595" s="35" t="str">
        <f>IF(OR(Data!G595,Data!H595,ISERR(Data!J595)),"",Data!J595)</f>
        <v/>
      </c>
      <c r="J595" s="84" t="str">
        <f>IF(Data!G595,"",IF(Data!E595,"Age error",IF(Data!F595,"Sex error",IF(OR(Data!H595,Data!M595),"Ht or wt error",Data!L595))))</f>
        <v/>
      </c>
      <c r="K595" s="21"/>
    </row>
    <row r="596" spans="1:11" s="18" customFormat="1" x14ac:dyDescent="0.15">
      <c r="A596" s="25"/>
      <c r="B596" s="85"/>
      <c r="C596" s="34"/>
      <c r="D596" s="38"/>
      <c r="E596" s="39"/>
      <c r="F596" s="39"/>
      <c r="G596" s="38"/>
      <c r="H596" s="38"/>
      <c r="I596" s="35" t="str">
        <f>IF(OR(Data!G596,Data!H596,ISERR(Data!J596)),"",Data!J596)</f>
        <v/>
      </c>
      <c r="J596" s="84" t="str">
        <f>IF(Data!G596,"",IF(Data!E596,"Age error",IF(Data!F596,"Sex error",IF(OR(Data!H596,Data!M596),"Ht or wt error",Data!L596))))</f>
        <v/>
      </c>
      <c r="K596" s="21"/>
    </row>
    <row r="597" spans="1:11" s="18" customFormat="1" x14ac:dyDescent="0.15">
      <c r="A597" s="25"/>
      <c r="B597" s="85"/>
      <c r="C597" s="34"/>
      <c r="D597" s="38"/>
      <c r="E597" s="39"/>
      <c r="F597" s="39"/>
      <c r="G597" s="38"/>
      <c r="H597" s="38"/>
      <c r="I597" s="35" t="str">
        <f>IF(OR(Data!G597,Data!H597,ISERR(Data!J597)),"",Data!J597)</f>
        <v/>
      </c>
      <c r="J597" s="84" t="str">
        <f>IF(Data!G597,"",IF(Data!E597,"Age error",IF(Data!F597,"Sex error",IF(OR(Data!H597,Data!M597),"Ht or wt error",Data!L597))))</f>
        <v/>
      </c>
      <c r="K597" s="21"/>
    </row>
    <row r="598" spans="1:11" s="18" customFormat="1" x14ac:dyDescent="0.15">
      <c r="A598" s="25"/>
      <c r="B598" s="85"/>
      <c r="C598" s="34"/>
      <c r="D598" s="38"/>
      <c r="E598" s="39"/>
      <c r="F598" s="39"/>
      <c r="G598" s="38"/>
      <c r="H598" s="38"/>
      <c r="I598" s="35" t="str">
        <f>IF(OR(Data!G598,Data!H598,ISERR(Data!J598)),"",Data!J598)</f>
        <v/>
      </c>
      <c r="J598" s="84" t="str">
        <f>IF(Data!G598,"",IF(Data!E598,"Age error",IF(Data!F598,"Sex error",IF(OR(Data!H598,Data!M598),"Ht or wt error",Data!L598))))</f>
        <v/>
      </c>
      <c r="K598" s="21"/>
    </row>
    <row r="599" spans="1:11" s="18" customFormat="1" x14ac:dyDescent="0.15">
      <c r="A599" s="25"/>
      <c r="B599" s="85"/>
      <c r="C599" s="34"/>
      <c r="D599" s="38"/>
      <c r="E599" s="39"/>
      <c r="F599" s="39"/>
      <c r="G599" s="38"/>
      <c r="H599" s="38"/>
      <c r="I599" s="35" t="str">
        <f>IF(OR(Data!G599,Data!H599,ISERR(Data!J599)),"",Data!J599)</f>
        <v/>
      </c>
      <c r="J599" s="84" t="str">
        <f>IF(Data!G599,"",IF(Data!E599,"Age error",IF(Data!F599,"Sex error",IF(OR(Data!H599,Data!M599),"Ht or wt error",Data!L599))))</f>
        <v/>
      </c>
      <c r="K599" s="21"/>
    </row>
    <row r="600" spans="1:11" s="18" customFormat="1" x14ac:dyDescent="0.15">
      <c r="A600" s="25"/>
      <c r="B600" s="85"/>
      <c r="C600" s="34"/>
      <c r="D600" s="38"/>
      <c r="E600" s="39"/>
      <c r="F600" s="39"/>
      <c r="G600" s="38"/>
      <c r="H600" s="38"/>
      <c r="I600" s="35" t="str">
        <f>IF(OR(Data!G600,Data!H600,ISERR(Data!J600)),"",Data!J600)</f>
        <v/>
      </c>
      <c r="J600" s="84" t="str">
        <f>IF(Data!G600,"",IF(Data!E600,"Age error",IF(Data!F600,"Sex error",IF(OR(Data!H600,Data!M600),"Ht or wt error",Data!L600))))</f>
        <v/>
      </c>
      <c r="K600" s="21"/>
    </row>
    <row r="601" spans="1:11" s="18" customFormat="1" x14ac:dyDescent="0.15">
      <c r="A601" s="25"/>
      <c r="B601" s="85"/>
      <c r="C601" s="34"/>
      <c r="D601" s="38"/>
      <c r="E601" s="39"/>
      <c r="F601" s="39"/>
      <c r="G601" s="38"/>
      <c r="H601" s="38"/>
      <c r="I601" s="35" t="str">
        <f>IF(OR(Data!G601,Data!H601,ISERR(Data!J601)),"",Data!J601)</f>
        <v/>
      </c>
      <c r="J601" s="84" t="str">
        <f>IF(Data!G601,"",IF(Data!E601,"Age error",IF(Data!F601,"Sex error",IF(OR(Data!H601,Data!M601),"Ht or wt error",Data!L601))))</f>
        <v/>
      </c>
      <c r="K601" s="21"/>
    </row>
    <row r="602" spans="1:11" s="18" customFormat="1" x14ac:dyDescent="0.15">
      <c r="A602" s="25"/>
      <c r="B602" s="85"/>
      <c r="C602" s="34"/>
      <c r="D602" s="38"/>
      <c r="E602" s="39"/>
      <c r="F602" s="39"/>
      <c r="G602" s="38"/>
      <c r="H602" s="38"/>
      <c r="I602" s="35" t="str">
        <f>IF(OR(Data!G602,Data!H602,ISERR(Data!J602)),"",Data!J602)</f>
        <v/>
      </c>
      <c r="J602" s="84" t="str">
        <f>IF(Data!G602,"",IF(Data!E602,"Age error",IF(Data!F602,"Sex error",IF(OR(Data!H602,Data!M602),"Ht or wt error",Data!L602))))</f>
        <v/>
      </c>
      <c r="K602" s="21"/>
    </row>
    <row r="603" spans="1:11" s="18" customFormat="1" x14ac:dyDescent="0.15">
      <c r="A603" s="25"/>
      <c r="B603" s="85"/>
      <c r="C603" s="34"/>
      <c r="D603" s="38"/>
      <c r="E603" s="39"/>
      <c r="F603" s="39"/>
      <c r="G603" s="38"/>
      <c r="H603" s="38"/>
      <c r="I603" s="35" t="str">
        <f>IF(OR(Data!G603,Data!H603,ISERR(Data!J603)),"",Data!J603)</f>
        <v/>
      </c>
      <c r="J603" s="84" t="str">
        <f>IF(Data!G603,"",IF(Data!E603,"Age error",IF(Data!F603,"Sex error",IF(OR(Data!H603,Data!M603),"Ht or wt error",Data!L603))))</f>
        <v/>
      </c>
      <c r="K603" s="21"/>
    </row>
    <row r="604" spans="1:11" s="18" customFormat="1" x14ac:dyDescent="0.15">
      <c r="A604" s="25"/>
      <c r="B604" s="85"/>
      <c r="C604" s="34"/>
      <c r="D604" s="38"/>
      <c r="E604" s="39"/>
      <c r="F604" s="39"/>
      <c r="G604" s="38"/>
      <c r="H604" s="38"/>
      <c r="I604" s="35" t="str">
        <f>IF(OR(Data!G604,Data!H604,ISERR(Data!J604)),"",Data!J604)</f>
        <v/>
      </c>
      <c r="J604" s="84" t="str">
        <f>IF(Data!G604,"",IF(Data!E604,"Age error",IF(Data!F604,"Sex error",IF(OR(Data!H604,Data!M604),"Ht or wt error",Data!L604))))</f>
        <v/>
      </c>
      <c r="K604" s="21"/>
    </row>
    <row r="605" spans="1:11" s="18" customFormat="1" x14ac:dyDescent="0.15">
      <c r="A605" s="25"/>
      <c r="B605" s="85"/>
      <c r="C605" s="34"/>
      <c r="D605" s="38"/>
      <c r="E605" s="39"/>
      <c r="F605" s="39"/>
      <c r="G605" s="38"/>
      <c r="H605" s="38"/>
      <c r="I605" s="35" t="str">
        <f>IF(OR(Data!G605,Data!H605,ISERR(Data!J605)),"",Data!J605)</f>
        <v/>
      </c>
      <c r="J605" s="84" t="str">
        <f>IF(Data!G605,"",IF(Data!E605,"Age error",IF(Data!F605,"Sex error",IF(OR(Data!H605,Data!M605),"Ht or wt error",Data!L605))))</f>
        <v/>
      </c>
      <c r="K605" s="21"/>
    </row>
    <row r="606" spans="1:11" s="18" customFormat="1" x14ac:dyDescent="0.15">
      <c r="A606" s="25"/>
      <c r="B606" s="85"/>
      <c r="C606" s="34"/>
      <c r="D606" s="38"/>
      <c r="E606" s="39"/>
      <c r="F606" s="39"/>
      <c r="G606" s="38"/>
      <c r="H606" s="38"/>
      <c r="I606" s="35" t="str">
        <f>IF(OR(Data!G606,Data!H606,ISERR(Data!J606)),"",Data!J606)</f>
        <v/>
      </c>
      <c r="J606" s="84" t="str">
        <f>IF(Data!G606,"",IF(Data!E606,"Age error",IF(Data!F606,"Sex error",IF(OR(Data!H606,Data!M606),"Ht or wt error",Data!L606))))</f>
        <v/>
      </c>
      <c r="K606" s="21"/>
    </row>
    <row r="607" spans="1:11" s="18" customFormat="1" x14ac:dyDescent="0.15">
      <c r="A607" s="25"/>
      <c r="B607" s="85"/>
      <c r="C607" s="34"/>
      <c r="D607" s="38"/>
      <c r="E607" s="39"/>
      <c r="F607" s="39"/>
      <c r="G607" s="38"/>
      <c r="H607" s="38"/>
      <c r="I607" s="35" t="str">
        <f>IF(OR(Data!G607,Data!H607,ISERR(Data!J607)),"",Data!J607)</f>
        <v/>
      </c>
      <c r="J607" s="84" t="str">
        <f>IF(Data!G607,"",IF(Data!E607,"Age error",IF(Data!F607,"Sex error",IF(OR(Data!H607,Data!M607),"Ht or wt error",Data!L607))))</f>
        <v/>
      </c>
      <c r="K607" s="21"/>
    </row>
    <row r="608" spans="1:11" s="18" customFormat="1" x14ac:dyDescent="0.15">
      <c r="A608" s="25"/>
      <c r="B608" s="85"/>
      <c r="C608" s="34"/>
      <c r="D608" s="38"/>
      <c r="E608" s="39"/>
      <c r="F608" s="39"/>
      <c r="G608" s="38"/>
      <c r="H608" s="38"/>
      <c r="I608" s="35" t="str">
        <f>IF(OR(Data!G608,Data!H608,ISERR(Data!J608)),"",Data!J608)</f>
        <v/>
      </c>
      <c r="J608" s="84" t="str">
        <f>IF(Data!G608,"",IF(Data!E608,"Age error",IF(Data!F608,"Sex error",IF(OR(Data!H608,Data!M608),"Ht or wt error",Data!L608))))</f>
        <v/>
      </c>
      <c r="K608" s="21"/>
    </row>
    <row r="609" spans="1:11" s="18" customFormat="1" x14ac:dyDescent="0.15">
      <c r="A609" s="25"/>
      <c r="B609" s="85"/>
      <c r="C609" s="34"/>
      <c r="D609" s="38"/>
      <c r="E609" s="39"/>
      <c r="F609" s="39"/>
      <c r="G609" s="38"/>
      <c r="H609" s="38"/>
      <c r="I609" s="35" t="str">
        <f>IF(OR(Data!G609,Data!H609,ISERR(Data!J609)),"",Data!J609)</f>
        <v/>
      </c>
      <c r="J609" s="84" t="str">
        <f>IF(Data!G609,"",IF(Data!E609,"Age error",IF(Data!F609,"Sex error",IF(OR(Data!H609,Data!M609),"Ht or wt error",Data!L609))))</f>
        <v/>
      </c>
      <c r="K609" s="21"/>
    </row>
    <row r="610" spans="1:11" s="18" customFormat="1" x14ac:dyDescent="0.15">
      <c r="A610" s="25"/>
      <c r="B610" s="85"/>
      <c r="C610" s="34"/>
      <c r="D610" s="38"/>
      <c r="E610" s="39"/>
      <c r="F610" s="39"/>
      <c r="G610" s="38"/>
      <c r="H610" s="38"/>
      <c r="I610" s="35" t="str">
        <f>IF(OR(Data!G610,Data!H610,ISERR(Data!J610)),"",Data!J610)</f>
        <v/>
      </c>
      <c r="J610" s="84" t="str">
        <f>IF(Data!G610,"",IF(Data!E610,"Age error",IF(Data!F610,"Sex error",IF(OR(Data!H610,Data!M610),"Ht or wt error",Data!L610))))</f>
        <v/>
      </c>
      <c r="K610" s="21"/>
    </row>
    <row r="611" spans="1:11" s="18" customFormat="1" x14ac:dyDescent="0.15">
      <c r="A611" s="25"/>
      <c r="B611" s="85"/>
      <c r="C611" s="34"/>
      <c r="D611" s="38"/>
      <c r="E611" s="39"/>
      <c r="F611" s="39"/>
      <c r="G611" s="38"/>
      <c r="H611" s="38"/>
      <c r="I611" s="35" t="str">
        <f>IF(OR(Data!G611,Data!H611,ISERR(Data!J611)),"",Data!J611)</f>
        <v/>
      </c>
      <c r="J611" s="84" t="str">
        <f>IF(Data!G611,"",IF(Data!E611,"Age error",IF(Data!F611,"Sex error",IF(OR(Data!H611,Data!M611),"Ht or wt error",Data!L611))))</f>
        <v/>
      </c>
      <c r="K611" s="21"/>
    </row>
    <row r="612" spans="1:11" s="18" customFormat="1" x14ac:dyDescent="0.15">
      <c r="A612" s="25"/>
      <c r="B612" s="85"/>
      <c r="C612" s="34"/>
      <c r="D612" s="38"/>
      <c r="E612" s="39"/>
      <c r="F612" s="39"/>
      <c r="G612" s="38"/>
      <c r="H612" s="38"/>
      <c r="I612" s="35" t="str">
        <f>IF(OR(Data!G612,Data!H612,ISERR(Data!J612)),"",Data!J612)</f>
        <v/>
      </c>
      <c r="J612" s="84" t="str">
        <f>IF(Data!G612,"",IF(Data!E612,"Age error",IF(Data!F612,"Sex error",IF(OR(Data!H612,Data!M612),"Ht or wt error",Data!L612))))</f>
        <v/>
      </c>
      <c r="K612" s="21"/>
    </row>
    <row r="613" spans="1:11" s="18" customFormat="1" x14ac:dyDescent="0.15">
      <c r="A613" s="25"/>
      <c r="B613" s="85"/>
      <c r="C613" s="34"/>
      <c r="D613" s="38"/>
      <c r="E613" s="39"/>
      <c r="F613" s="39"/>
      <c r="G613" s="38"/>
      <c r="H613" s="38"/>
      <c r="I613" s="35" t="str">
        <f>IF(OR(Data!G613,Data!H613,ISERR(Data!J613)),"",Data!J613)</f>
        <v/>
      </c>
      <c r="J613" s="84" t="str">
        <f>IF(Data!G613,"",IF(Data!E613,"Age error",IF(Data!F613,"Sex error",IF(OR(Data!H613,Data!M613),"Ht or wt error",Data!L613))))</f>
        <v/>
      </c>
      <c r="K613" s="21"/>
    </row>
    <row r="614" spans="1:11" s="18" customFormat="1" x14ac:dyDescent="0.15">
      <c r="A614" s="25"/>
      <c r="B614" s="85"/>
      <c r="C614" s="34"/>
      <c r="D614" s="38"/>
      <c r="E614" s="39"/>
      <c r="F614" s="39"/>
      <c r="G614" s="38"/>
      <c r="H614" s="38"/>
      <c r="I614" s="35" t="str">
        <f>IF(OR(Data!G614,Data!H614,ISERR(Data!J614)),"",Data!J614)</f>
        <v/>
      </c>
      <c r="J614" s="84" t="str">
        <f>IF(Data!G614,"",IF(Data!E614,"Age error",IF(Data!F614,"Sex error",IF(OR(Data!H614,Data!M614),"Ht or wt error",Data!L614))))</f>
        <v/>
      </c>
      <c r="K614" s="21"/>
    </row>
    <row r="615" spans="1:11" s="18" customFormat="1" x14ac:dyDescent="0.15">
      <c r="A615" s="25"/>
      <c r="B615" s="85"/>
      <c r="C615" s="34"/>
      <c r="D615" s="38"/>
      <c r="E615" s="39"/>
      <c r="F615" s="39"/>
      <c r="G615" s="38"/>
      <c r="H615" s="38"/>
      <c r="I615" s="35" t="str">
        <f>IF(OR(Data!G615,Data!H615,ISERR(Data!J615)),"",Data!J615)</f>
        <v/>
      </c>
      <c r="J615" s="84" t="str">
        <f>IF(Data!G615,"",IF(Data!E615,"Age error",IF(Data!F615,"Sex error",IF(OR(Data!H615,Data!M615),"Ht or wt error",Data!L615))))</f>
        <v/>
      </c>
      <c r="K615" s="21"/>
    </row>
    <row r="616" spans="1:11" s="18" customFormat="1" x14ac:dyDescent="0.15">
      <c r="A616" s="25"/>
      <c r="B616" s="85"/>
      <c r="C616" s="34"/>
      <c r="D616" s="38"/>
      <c r="E616" s="39"/>
      <c r="F616" s="39"/>
      <c r="G616" s="38"/>
      <c r="H616" s="38"/>
      <c r="I616" s="35" t="str">
        <f>IF(OR(Data!G616,Data!H616,ISERR(Data!J616)),"",Data!J616)</f>
        <v/>
      </c>
      <c r="J616" s="84" t="str">
        <f>IF(Data!G616,"",IF(Data!E616,"Age error",IF(Data!F616,"Sex error",IF(OR(Data!H616,Data!M616),"Ht or wt error",Data!L616))))</f>
        <v/>
      </c>
      <c r="K616" s="21"/>
    </row>
    <row r="617" spans="1:11" s="18" customFormat="1" x14ac:dyDescent="0.15">
      <c r="A617" s="25"/>
      <c r="B617" s="85"/>
      <c r="C617" s="34"/>
      <c r="D617" s="38"/>
      <c r="E617" s="39"/>
      <c r="F617" s="39"/>
      <c r="G617" s="38"/>
      <c r="H617" s="38"/>
      <c r="I617" s="35" t="str">
        <f>IF(OR(Data!G617,Data!H617,ISERR(Data!J617)),"",Data!J617)</f>
        <v/>
      </c>
      <c r="J617" s="84" t="str">
        <f>IF(Data!G617,"",IF(Data!E617,"Age error",IF(Data!F617,"Sex error",IF(OR(Data!H617,Data!M617),"Ht or wt error",Data!L617))))</f>
        <v/>
      </c>
      <c r="K617" s="21"/>
    </row>
    <row r="618" spans="1:11" s="18" customFormat="1" x14ac:dyDescent="0.15">
      <c r="A618" s="25"/>
      <c r="B618" s="85"/>
      <c r="C618" s="34"/>
      <c r="D618" s="38"/>
      <c r="E618" s="39"/>
      <c r="F618" s="39"/>
      <c r="G618" s="38"/>
      <c r="H618" s="38"/>
      <c r="I618" s="35" t="str">
        <f>IF(OR(Data!G618,Data!H618,ISERR(Data!J618)),"",Data!J618)</f>
        <v/>
      </c>
      <c r="J618" s="84" t="str">
        <f>IF(Data!G618,"",IF(Data!E618,"Age error",IF(Data!F618,"Sex error",IF(OR(Data!H618,Data!M618),"Ht or wt error",Data!L618))))</f>
        <v/>
      </c>
      <c r="K618" s="21"/>
    </row>
    <row r="619" spans="1:11" s="18" customFormat="1" x14ac:dyDescent="0.15">
      <c r="A619" s="25"/>
      <c r="B619" s="85"/>
      <c r="C619" s="34"/>
      <c r="D619" s="38"/>
      <c r="E619" s="39"/>
      <c r="F619" s="39"/>
      <c r="G619" s="38"/>
      <c r="H619" s="38"/>
      <c r="I619" s="35" t="str">
        <f>IF(OR(Data!G619,Data!H619,ISERR(Data!J619)),"",Data!J619)</f>
        <v/>
      </c>
      <c r="J619" s="84" t="str">
        <f>IF(Data!G619,"",IF(Data!E619,"Age error",IF(Data!F619,"Sex error",IF(OR(Data!H619,Data!M619),"Ht or wt error",Data!L619))))</f>
        <v/>
      </c>
      <c r="K619" s="21"/>
    </row>
    <row r="620" spans="1:11" s="18" customFormat="1" x14ac:dyDescent="0.15">
      <c r="A620" s="25"/>
      <c r="B620" s="85"/>
      <c r="C620" s="34"/>
      <c r="D620" s="38"/>
      <c r="E620" s="39"/>
      <c r="F620" s="39"/>
      <c r="G620" s="38"/>
      <c r="H620" s="38"/>
      <c r="I620" s="35" t="str">
        <f>IF(OR(Data!G620,Data!H620,ISERR(Data!J620)),"",Data!J620)</f>
        <v/>
      </c>
      <c r="J620" s="84" t="str">
        <f>IF(Data!G620,"",IF(Data!E620,"Age error",IF(Data!F620,"Sex error",IF(OR(Data!H620,Data!M620),"Ht or wt error",Data!L620))))</f>
        <v/>
      </c>
      <c r="K620" s="21"/>
    </row>
    <row r="621" spans="1:11" s="18" customFormat="1" x14ac:dyDescent="0.15">
      <c r="A621" s="25"/>
      <c r="B621" s="85"/>
      <c r="C621" s="34"/>
      <c r="D621" s="38"/>
      <c r="E621" s="39"/>
      <c r="F621" s="39"/>
      <c r="G621" s="38"/>
      <c r="H621" s="38"/>
      <c r="I621" s="35" t="str">
        <f>IF(OR(Data!G621,Data!H621,ISERR(Data!J621)),"",Data!J621)</f>
        <v/>
      </c>
      <c r="J621" s="84" t="str">
        <f>IF(Data!G621,"",IF(Data!E621,"Age error",IF(Data!F621,"Sex error",IF(OR(Data!H621,Data!M621),"Ht or wt error",Data!L621))))</f>
        <v/>
      </c>
      <c r="K621" s="21"/>
    </row>
    <row r="622" spans="1:11" s="18" customFormat="1" x14ac:dyDescent="0.15">
      <c r="A622" s="25"/>
      <c r="B622" s="85"/>
      <c r="C622" s="34"/>
      <c r="D622" s="38"/>
      <c r="E622" s="39"/>
      <c r="F622" s="39"/>
      <c r="G622" s="38"/>
      <c r="H622" s="38"/>
      <c r="I622" s="35" t="str">
        <f>IF(OR(Data!G622,Data!H622,ISERR(Data!J622)),"",Data!J622)</f>
        <v/>
      </c>
      <c r="J622" s="84" t="str">
        <f>IF(Data!G622,"",IF(Data!E622,"Age error",IF(Data!F622,"Sex error",IF(OR(Data!H622,Data!M622),"Ht or wt error",Data!L622))))</f>
        <v/>
      </c>
      <c r="K622" s="21"/>
    </row>
    <row r="623" spans="1:11" s="18" customFormat="1" x14ac:dyDescent="0.15">
      <c r="A623" s="25"/>
      <c r="B623" s="85"/>
      <c r="C623" s="34"/>
      <c r="D623" s="38"/>
      <c r="E623" s="39"/>
      <c r="F623" s="39"/>
      <c r="G623" s="38"/>
      <c r="H623" s="38"/>
      <c r="I623" s="35" t="str">
        <f>IF(OR(Data!G623,Data!H623,ISERR(Data!J623)),"",Data!J623)</f>
        <v/>
      </c>
      <c r="J623" s="84" t="str">
        <f>IF(Data!G623,"",IF(Data!E623,"Age error",IF(Data!F623,"Sex error",IF(OR(Data!H623,Data!M623),"Ht or wt error",Data!L623))))</f>
        <v/>
      </c>
      <c r="K623" s="21"/>
    </row>
    <row r="624" spans="1:11" s="18" customFormat="1" x14ac:dyDescent="0.15">
      <c r="A624" s="25"/>
      <c r="B624" s="85"/>
      <c r="C624" s="34"/>
      <c r="D624" s="38"/>
      <c r="E624" s="39"/>
      <c r="F624" s="39"/>
      <c r="G624" s="38"/>
      <c r="H624" s="38"/>
      <c r="I624" s="35" t="str">
        <f>IF(OR(Data!G624,Data!H624,ISERR(Data!J624)),"",Data!J624)</f>
        <v/>
      </c>
      <c r="J624" s="84" t="str">
        <f>IF(Data!G624,"",IF(Data!E624,"Age error",IF(Data!F624,"Sex error",IF(OR(Data!H624,Data!M624),"Ht or wt error",Data!L624))))</f>
        <v/>
      </c>
      <c r="K624" s="21"/>
    </row>
    <row r="625" spans="1:11" s="18" customFormat="1" x14ac:dyDescent="0.15">
      <c r="A625" s="25"/>
      <c r="B625" s="85"/>
      <c r="C625" s="34"/>
      <c r="D625" s="38"/>
      <c r="E625" s="39"/>
      <c r="F625" s="39"/>
      <c r="G625" s="38"/>
      <c r="H625" s="38"/>
      <c r="I625" s="35" t="str">
        <f>IF(OR(Data!G625,Data!H625,ISERR(Data!J625)),"",Data!J625)</f>
        <v/>
      </c>
      <c r="J625" s="84" t="str">
        <f>IF(Data!G625,"",IF(Data!E625,"Age error",IF(Data!F625,"Sex error",IF(OR(Data!H625,Data!M625),"Ht or wt error",Data!L625))))</f>
        <v/>
      </c>
      <c r="K625" s="21"/>
    </row>
    <row r="626" spans="1:11" s="18" customFormat="1" x14ac:dyDescent="0.15">
      <c r="A626" s="25"/>
      <c r="B626" s="85"/>
      <c r="C626" s="34"/>
      <c r="D626" s="38"/>
      <c r="E626" s="39"/>
      <c r="F626" s="39"/>
      <c r="G626" s="38"/>
      <c r="H626" s="38"/>
      <c r="I626" s="35" t="str">
        <f>IF(OR(Data!G626,Data!H626,ISERR(Data!J626)),"",Data!J626)</f>
        <v/>
      </c>
      <c r="J626" s="84" t="str">
        <f>IF(Data!G626,"",IF(Data!E626,"Age error",IF(Data!F626,"Sex error",IF(OR(Data!H626,Data!M626),"Ht or wt error",Data!L626))))</f>
        <v/>
      </c>
      <c r="K626" s="21"/>
    </row>
    <row r="627" spans="1:11" s="18" customFormat="1" x14ac:dyDescent="0.15">
      <c r="A627" s="25"/>
      <c r="B627" s="85"/>
      <c r="C627" s="34"/>
      <c r="D627" s="38"/>
      <c r="E627" s="39"/>
      <c r="F627" s="39"/>
      <c r="G627" s="38"/>
      <c r="H627" s="38"/>
      <c r="I627" s="35" t="str">
        <f>IF(OR(Data!G627,Data!H627,ISERR(Data!J627)),"",Data!J627)</f>
        <v/>
      </c>
      <c r="J627" s="84" t="str">
        <f>IF(Data!G627,"",IF(Data!E627,"Age error",IF(Data!F627,"Sex error",IF(OR(Data!H627,Data!M627),"Ht or wt error",Data!L627))))</f>
        <v/>
      </c>
      <c r="K627" s="21"/>
    </row>
    <row r="628" spans="1:11" s="18" customFormat="1" x14ac:dyDescent="0.15">
      <c r="A628" s="25"/>
      <c r="B628" s="85"/>
      <c r="C628" s="34"/>
      <c r="D628" s="38"/>
      <c r="E628" s="39"/>
      <c r="F628" s="39"/>
      <c r="G628" s="38"/>
      <c r="H628" s="38"/>
      <c r="I628" s="35" t="str">
        <f>IF(OR(Data!G628,Data!H628,ISERR(Data!J628)),"",Data!J628)</f>
        <v/>
      </c>
      <c r="J628" s="84" t="str">
        <f>IF(Data!G628,"",IF(Data!E628,"Age error",IF(Data!F628,"Sex error",IF(OR(Data!H628,Data!M628),"Ht or wt error",Data!L628))))</f>
        <v/>
      </c>
      <c r="K628" s="21"/>
    </row>
    <row r="629" spans="1:11" s="18" customFormat="1" x14ac:dyDescent="0.15">
      <c r="A629" s="25"/>
      <c r="B629" s="85"/>
      <c r="C629" s="34"/>
      <c r="D629" s="38"/>
      <c r="E629" s="39"/>
      <c r="F629" s="39"/>
      <c r="G629" s="38"/>
      <c r="H629" s="38"/>
      <c r="I629" s="35" t="str">
        <f>IF(OR(Data!G629,Data!H629,ISERR(Data!J629)),"",Data!J629)</f>
        <v/>
      </c>
      <c r="J629" s="84" t="str">
        <f>IF(Data!G629,"",IF(Data!E629,"Age error",IF(Data!F629,"Sex error",IF(OR(Data!H629,Data!M629),"Ht or wt error",Data!L629))))</f>
        <v/>
      </c>
      <c r="K629" s="21"/>
    </row>
    <row r="630" spans="1:11" s="18" customFormat="1" x14ac:dyDescent="0.15">
      <c r="A630" s="25"/>
      <c r="B630" s="85"/>
      <c r="C630" s="34"/>
      <c r="D630" s="38"/>
      <c r="E630" s="39"/>
      <c r="F630" s="39"/>
      <c r="G630" s="38"/>
      <c r="H630" s="38"/>
      <c r="I630" s="35" t="str">
        <f>IF(OR(Data!G630,Data!H630,ISERR(Data!J630)),"",Data!J630)</f>
        <v/>
      </c>
      <c r="J630" s="84" t="str">
        <f>IF(Data!G630,"",IF(Data!E630,"Age error",IF(Data!F630,"Sex error",IF(OR(Data!H630,Data!M630),"Ht or wt error",Data!L630))))</f>
        <v/>
      </c>
      <c r="K630" s="21"/>
    </row>
    <row r="631" spans="1:11" s="18" customFormat="1" x14ac:dyDescent="0.15">
      <c r="A631" s="25"/>
      <c r="B631" s="85"/>
      <c r="C631" s="34"/>
      <c r="D631" s="38"/>
      <c r="E631" s="39"/>
      <c r="F631" s="39"/>
      <c r="G631" s="38"/>
      <c r="H631" s="38"/>
      <c r="I631" s="35" t="str">
        <f>IF(OR(Data!G631,Data!H631,ISERR(Data!J631)),"",Data!J631)</f>
        <v/>
      </c>
      <c r="J631" s="84" t="str">
        <f>IF(Data!G631,"",IF(Data!E631,"Age error",IF(Data!F631,"Sex error",IF(OR(Data!H631,Data!M631),"Ht or wt error",Data!L631))))</f>
        <v/>
      </c>
      <c r="K631" s="21"/>
    </row>
    <row r="632" spans="1:11" s="18" customFormat="1" x14ac:dyDescent="0.15">
      <c r="A632" s="25"/>
      <c r="B632" s="85"/>
      <c r="C632" s="34"/>
      <c r="D632" s="38"/>
      <c r="E632" s="39"/>
      <c r="F632" s="39"/>
      <c r="G632" s="38"/>
      <c r="H632" s="38"/>
      <c r="I632" s="35" t="str">
        <f>IF(OR(Data!G632,Data!H632,ISERR(Data!J632)),"",Data!J632)</f>
        <v/>
      </c>
      <c r="J632" s="84" t="str">
        <f>IF(Data!G632,"",IF(Data!E632,"Age error",IF(Data!F632,"Sex error",IF(OR(Data!H632,Data!M632),"Ht or wt error",Data!L632))))</f>
        <v/>
      </c>
      <c r="K632" s="21"/>
    </row>
    <row r="633" spans="1:11" s="18" customFormat="1" x14ac:dyDescent="0.15">
      <c r="A633" s="25"/>
      <c r="B633" s="85"/>
      <c r="C633" s="34"/>
      <c r="D633" s="38"/>
      <c r="E633" s="39"/>
      <c r="F633" s="39"/>
      <c r="G633" s="38"/>
      <c r="H633" s="38"/>
      <c r="I633" s="35" t="str">
        <f>IF(OR(Data!G633,Data!H633,ISERR(Data!J633)),"",Data!J633)</f>
        <v/>
      </c>
      <c r="J633" s="84" t="str">
        <f>IF(Data!G633,"",IF(Data!E633,"Age error",IF(Data!F633,"Sex error",IF(OR(Data!H633,Data!M633),"Ht or wt error",Data!L633))))</f>
        <v/>
      </c>
      <c r="K633" s="21"/>
    </row>
    <row r="634" spans="1:11" s="18" customFormat="1" x14ac:dyDescent="0.15">
      <c r="A634" s="25"/>
      <c r="B634" s="85"/>
      <c r="C634" s="34"/>
      <c r="D634" s="38"/>
      <c r="E634" s="39"/>
      <c r="F634" s="39"/>
      <c r="G634" s="38"/>
      <c r="H634" s="38"/>
      <c r="I634" s="35" t="str">
        <f>IF(OR(Data!G634,Data!H634,ISERR(Data!J634)),"",Data!J634)</f>
        <v/>
      </c>
      <c r="J634" s="84" t="str">
        <f>IF(Data!G634,"",IF(Data!E634,"Age error",IF(Data!F634,"Sex error",IF(OR(Data!H634,Data!M634),"Ht or wt error",Data!L634))))</f>
        <v/>
      </c>
      <c r="K634" s="21"/>
    </row>
    <row r="635" spans="1:11" s="18" customFormat="1" x14ac:dyDescent="0.15">
      <c r="A635" s="25"/>
      <c r="B635" s="85"/>
      <c r="C635" s="34"/>
      <c r="D635" s="38"/>
      <c r="E635" s="39"/>
      <c r="F635" s="39"/>
      <c r="G635" s="38"/>
      <c r="H635" s="38"/>
      <c r="I635" s="35" t="str">
        <f>IF(OR(Data!G635,Data!H635,ISERR(Data!J635)),"",Data!J635)</f>
        <v/>
      </c>
      <c r="J635" s="84" t="str">
        <f>IF(Data!G635,"",IF(Data!E635,"Age error",IF(Data!F635,"Sex error",IF(OR(Data!H635,Data!M635),"Ht or wt error",Data!L635))))</f>
        <v/>
      </c>
      <c r="K635" s="21"/>
    </row>
    <row r="636" spans="1:11" s="18" customFormat="1" x14ac:dyDescent="0.15">
      <c r="A636" s="25"/>
      <c r="B636" s="85"/>
      <c r="C636" s="34"/>
      <c r="D636" s="38"/>
      <c r="E636" s="39"/>
      <c r="F636" s="39"/>
      <c r="G636" s="38"/>
      <c r="H636" s="38"/>
      <c r="I636" s="35" t="str">
        <f>IF(OR(Data!G636,Data!H636,ISERR(Data!J636)),"",Data!J636)</f>
        <v/>
      </c>
      <c r="J636" s="84" t="str">
        <f>IF(Data!G636,"",IF(Data!E636,"Age error",IF(Data!F636,"Sex error",IF(OR(Data!H636,Data!M636),"Ht or wt error",Data!L636))))</f>
        <v/>
      </c>
      <c r="K636" s="21"/>
    </row>
    <row r="637" spans="1:11" s="18" customFormat="1" x14ac:dyDescent="0.15">
      <c r="A637" s="25"/>
      <c r="B637" s="85"/>
      <c r="C637" s="34"/>
      <c r="D637" s="38"/>
      <c r="E637" s="39"/>
      <c r="F637" s="39"/>
      <c r="G637" s="38"/>
      <c r="H637" s="38"/>
      <c r="I637" s="35" t="str">
        <f>IF(OR(Data!G637,Data!H637,ISERR(Data!J637)),"",Data!J637)</f>
        <v/>
      </c>
      <c r="J637" s="84" t="str">
        <f>IF(Data!G637,"",IF(Data!E637,"Age error",IF(Data!F637,"Sex error",IF(OR(Data!H637,Data!M637),"Ht or wt error",Data!L637))))</f>
        <v/>
      </c>
      <c r="K637" s="21"/>
    </row>
    <row r="638" spans="1:11" s="18" customFormat="1" x14ac:dyDescent="0.15">
      <c r="A638" s="25"/>
      <c r="B638" s="85"/>
      <c r="C638" s="34"/>
      <c r="D638" s="38"/>
      <c r="E638" s="39"/>
      <c r="F638" s="39"/>
      <c r="G638" s="38"/>
      <c r="H638" s="38"/>
      <c r="I638" s="35" t="str">
        <f>IF(OR(Data!G638,Data!H638,ISERR(Data!J638)),"",Data!J638)</f>
        <v/>
      </c>
      <c r="J638" s="84" t="str">
        <f>IF(Data!G638,"",IF(Data!E638,"Age error",IF(Data!F638,"Sex error",IF(OR(Data!H638,Data!M638),"Ht or wt error",Data!L638))))</f>
        <v/>
      </c>
      <c r="K638" s="21"/>
    </row>
    <row r="639" spans="1:11" s="18" customFormat="1" x14ac:dyDescent="0.15">
      <c r="A639" s="25"/>
      <c r="B639" s="85"/>
      <c r="C639" s="34"/>
      <c r="D639" s="38"/>
      <c r="E639" s="39"/>
      <c r="F639" s="39"/>
      <c r="G639" s="38"/>
      <c r="H639" s="38"/>
      <c r="I639" s="35" t="str">
        <f>IF(OR(Data!G639,Data!H639,ISERR(Data!J639)),"",Data!J639)</f>
        <v/>
      </c>
      <c r="J639" s="84" t="str">
        <f>IF(Data!G639,"",IF(Data!E639,"Age error",IF(Data!F639,"Sex error",IF(OR(Data!H639,Data!M639),"Ht or wt error",Data!L639))))</f>
        <v/>
      </c>
      <c r="K639" s="21"/>
    </row>
    <row r="640" spans="1:11" s="18" customFormat="1" x14ac:dyDescent="0.15">
      <c r="A640" s="25"/>
      <c r="B640" s="85"/>
      <c r="C640" s="34"/>
      <c r="D640" s="38"/>
      <c r="E640" s="39"/>
      <c r="F640" s="39"/>
      <c r="G640" s="38"/>
      <c r="H640" s="38"/>
      <c r="I640" s="35" t="str">
        <f>IF(OR(Data!G640,Data!H640,ISERR(Data!J640)),"",Data!J640)</f>
        <v/>
      </c>
      <c r="J640" s="84" t="str">
        <f>IF(Data!G640,"",IF(Data!E640,"Age error",IF(Data!F640,"Sex error",IF(OR(Data!H640,Data!M640),"Ht or wt error",Data!L640))))</f>
        <v/>
      </c>
      <c r="K640" s="21"/>
    </row>
    <row r="641" spans="1:11" s="18" customFormat="1" x14ac:dyDescent="0.15">
      <c r="A641" s="25"/>
      <c r="B641" s="85"/>
      <c r="C641" s="34"/>
      <c r="D641" s="38"/>
      <c r="E641" s="39"/>
      <c r="F641" s="39"/>
      <c r="G641" s="38"/>
      <c r="H641" s="38"/>
      <c r="I641" s="35" t="str">
        <f>IF(OR(Data!G641,Data!H641,ISERR(Data!J641)),"",Data!J641)</f>
        <v/>
      </c>
      <c r="J641" s="84" t="str">
        <f>IF(Data!G641,"",IF(Data!E641,"Age error",IF(Data!F641,"Sex error",IF(OR(Data!H641,Data!M641),"Ht or wt error",Data!L641))))</f>
        <v/>
      </c>
      <c r="K641" s="21"/>
    </row>
    <row r="642" spans="1:11" s="18" customFormat="1" x14ac:dyDescent="0.15">
      <c r="A642" s="25"/>
      <c r="B642" s="85"/>
      <c r="C642" s="34"/>
      <c r="D642" s="38"/>
      <c r="E642" s="39"/>
      <c r="F642" s="39"/>
      <c r="G642" s="38"/>
      <c r="H642" s="38"/>
      <c r="I642" s="35" t="str">
        <f>IF(OR(Data!G642,Data!H642,ISERR(Data!J642)),"",Data!J642)</f>
        <v/>
      </c>
      <c r="J642" s="84" t="str">
        <f>IF(Data!G642,"",IF(Data!E642,"Age error",IF(Data!F642,"Sex error",IF(OR(Data!H642,Data!M642),"Ht or wt error",Data!L642))))</f>
        <v/>
      </c>
      <c r="K642" s="21"/>
    </row>
    <row r="643" spans="1:11" s="18" customFormat="1" x14ac:dyDescent="0.15">
      <c r="A643" s="25"/>
      <c r="B643" s="85"/>
      <c r="C643" s="34"/>
      <c r="D643" s="38"/>
      <c r="E643" s="39"/>
      <c r="F643" s="39"/>
      <c r="G643" s="38"/>
      <c r="H643" s="38"/>
      <c r="I643" s="35" t="str">
        <f>IF(OR(Data!G643,Data!H643,ISERR(Data!J643)),"",Data!J643)</f>
        <v/>
      </c>
      <c r="J643" s="84" t="str">
        <f>IF(Data!G643,"",IF(Data!E643,"Age error",IF(Data!F643,"Sex error",IF(OR(Data!H643,Data!M643),"Ht or wt error",Data!L643))))</f>
        <v/>
      </c>
      <c r="K643" s="21"/>
    </row>
    <row r="644" spans="1:11" s="18" customFormat="1" x14ac:dyDescent="0.15">
      <c r="A644" s="25"/>
      <c r="B644" s="85"/>
      <c r="C644" s="34"/>
      <c r="D644" s="38"/>
      <c r="E644" s="39"/>
      <c r="F644" s="39"/>
      <c r="G644" s="38"/>
      <c r="H644" s="38"/>
      <c r="I644" s="35" t="str">
        <f>IF(OR(Data!G644,Data!H644,ISERR(Data!J644)),"",Data!J644)</f>
        <v/>
      </c>
      <c r="J644" s="84" t="str">
        <f>IF(Data!G644,"",IF(Data!E644,"Age error",IF(Data!F644,"Sex error",IF(OR(Data!H644,Data!M644),"Ht or wt error",Data!L644))))</f>
        <v/>
      </c>
      <c r="K644" s="21"/>
    </row>
    <row r="645" spans="1:11" s="18" customFormat="1" x14ac:dyDescent="0.15">
      <c r="A645" s="25"/>
      <c r="B645" s="85"/>
      <c r="C645" s="34"/>
      <c r="D645" s="38"/>
      <c r="E645" s="39"/>
      <c r="F645" s="39"/>
      <c r="G645" s="38"/>
      <c r="H645" s="38"/>
      <c r="I645" s="35" t="str">
        <f>IF(OR(Data!G645,Data!H645,ISERR(Data!J645)),"",Data!J645)</f>
        <v/>
      </c>
      <c r="J645" s="84" t="str">
        <f>IF(Data!G645,"",IF(Data!E645,"Age error",IF(Data!F645,"Sex error",IF(OR(Data!H645,Data!M645),"Ht or wt error",Data!L645))))</f>
        <v/>
      </c>
      <c r="K645" s="21"/>
    </row>
    <row r="646" spans="1:11" s="18" customFormat="1" x14ac:dyDescent="0.15">
      <c r="A646" s="25"/>
      <c r="B646" s="85"/>
      <c r="C646" s="34"/>
      <c r="D646" s="38"/>
      <c r="E646" s="39"/>
      <c r="F646" s="39"/>
      <c r="G646" s="38"/>
      <c r="H646" s="38"/>
      <c r="I646" s="35" t="str">
        <f>IF(OR(Data!G646,Data!H646,ISERR(Data!J646)),"",Data!J646)</f>
        <v/>
      </c>
      <c r="J646" s="84" t="str">
        <f>IF(Data!G646,"",IF(Data!E646,"Age error",IF(Data!F646,"Sex error",IF(OR(Data!H646,Data!M646),"Ht or wt error",Data!L646))))</f>
        <v/>
      </c>
      <c r="K646" s="21"/>
    </row>
    <row r="647" spans="1:11" s="18" customFormat="1" x14ac:dyDescent="0.15">
      <c r="A647" s="25"/>
      <c r="B647" s="85"/>
      <c r="C647" s="34"/>
      <c r="D647" s="38"/>
      <c r="E647" s="39"/>
      <c r="F647" s="39"/>
      <c r="G647" s="38"/>
      <c r="H647" s="38"/>
      <c r="I647" s="35" t="str">
        <f>IF(OR(Data!G647,Data!H647,ISERR(Data!J647)),"",Data!J647)</f>
        <v/>
      </c>
      <c r="J647" s="84" t="str">
        <f>IF(Data!G647,"",IF(Data!E647,"Age error",IF(Data!F647,"Sex error",IF(OR(Data!H647,Data!M647),"Ht or wt error",Data!L647))))</f>
        <v/>
      </c>
      <c r="K647" s="21"/>
    </row>
    <row r="648" spans="1:11" s="18" customFormat="1" x14ac:dyDescent="0.15">
      <c r="A648" s="25"/>
      <c r="B648" s="85"/>
      <c r="C648" s="34"/>
      <c r="D648" s="38"/>
      <c r="E648" s="39"/>
      <c r="F648" s="39"/>
      <c r="G648" s="38"/>
      <c r="H648" s="38"/>
      <c r="I648" s="35" t="str">
        <f>IF(OR(Data!G648,Data!H648,ISERR(Data!J648)),"",Data!J648)</f>
        <v/>
      </c>
      <c r="J648" s="84" t="str">
        <f>IF(Data!G648,"",IF(Data!E648,"Age error",IF(Data!F648,"Sex error",IF(OR(Data!H648,Data!M648),"Ht or wt error",Data!L648))))</f>
        <v/>
      </c>
      <c r="K648" s="21"/>
    </row>
    <row r="649" spans="1:11" s="18" customFormat="1" x14ac:dyDescent="0.15">
      <c r="A649" s="25"/>
      <c r="B649" s="85"/>
      <c r="C649" s="34"/>
      <c r="D649" s="38"/>
      <c r="E649" s="39"/>
      <c r="F649" s="39"/>
      <c r="G649" s="38"/>
      <c r="H649" s="38"/>
      <c r="I649" s="35" t="str">
        <f>IF(OR(Data!G649,Data!H649,ISERR(Data!J649)),"",Data!J649)</f>
        <v/>
      </c>
      <c r="J649" s="84" t="str">
        <f>IF(Data!G649,"",IF(Data!E649,"Age error",IF(Data!F649,"Sex error",IF(OR(Data!H649,Data!M649),"Ht or wt error",Data!L649))))</f>
        <v/>
      </c>
      <c r="K649" s="21"/>
    </row>
    <row r="650" spans="1:11" s="18" customFormat="1" x14ac:dyDescent="0.15">
      <c r="A650" s="25"/>
      <c r="B650" s="85"/>
      <c r="C650" s="34"/>
      <c r="D650" s="38"/>
      <c r="E650" s="39"/>
      <c r="F650" s="39"/>
      <c r="G650" s="38"/>
      <c r="H650" s="38"/>
      <c r="I650" s="35" t="str">
        <f>IF(OR(Data!G650,Data!H650,ISERR(Data!J650)),"",Data!J650)</f>
        <v/>
      </c>
      <c r="J650" s="84" t="str">
        <f>IF(Data!G650,"",IF(Data!E650,"Age error",IF(Data!F650,"Sex error",IF(OR(Data!H650,Data!M650),"Ht or wt error",Data!L650))))</f>
        <v/>
      </c>
      <c r="K650" s="21"/>
    </row>
    <row r="651" spans="1:11" s="18" customFormat="1" x14ac:dyDescent="0.15">
      <c r="A651" s="25"/>
      <c r="B651" s="85"/>
      <c r="C651" s="34"/>
      <c r="D651" s="38"/>
      <c r="E651" s="39"/>
      <c r="F651" s="39"/>
      <c r="G651" s="38"/>
      <c r="H651" s="38"/>
      <c r="I651" s="35" t="str">
        <f>IF(OR(Data!G651,Data!H651,ISERR(Data!J651)),"",Data!J651)</f>
        <v/>
      </c>
      <c r="J651" s="84" t="str">
        <f>IF(Data!G651,"",IF(Data!E651,"Age error",IF(Data!F651,"Sex error",IF(OR(Data!H651,Data!M651),"Ht or wt error",Data!L651))))</f>
        <v/>
      </c>
      <c r="K651" s="21"/>
    </row>
    <row r="652" spans="1:11" s="18" customFormat="1" x14ac:dyDescent="0.15">
      <c r="A652" s="25"/>
      <c r="B652" s="85"/>
      <c r="C652" s="34"/>
      <c r="D652" s="38"/>
      <c r="E652" s="39"/>
      <c r="F652" s="39"/>
      <c r="G652" s="38"/>
      <c r="H652" s="38"/>
      <c r="I652" s="35" t="str">
        <f>IF(OR(Data!G652,Data!H652,ISERR(Data!J652)),"",Data!J652)</f>
        <v/>
      </c>
      <c r="J652" s="84" t="str">
        <f>IF(Data!G652,"",IF(Data!E652,"Age error",IF(Data!F652,"Sex error",IF(OR(Data!H652,Data!M652),"Ht or wt error",Data!L652))))</f>
        <v/>
      </c>
      <c r="K652" s="21"/>
    </row>
    <row r="653" spans="1:11" s="18" customFormat="1" x14ac:dyDescent="0.15">
      <c r="A653" s="25"/>
      <c r="B653" s="85"/>
      <c r="C653" s="34"/>
      <c r="D653" s="38"/>
      <c r="E653" s="39"/>
      <c r="F653" s="39"/>
      <c r="G653" s="38"/>
      <c r="H653" s="38"/>
      <c r="I653" s="35" t="str">
        <f>IF(OR(Data!G653,Data!H653,ISERR(Data!J653)),"",Data!J653)</f>
        <v/>
      </c>
      <c r="J653" s="84" t="str">
        <f>IF(Data!G653,"",IF(Data!E653,"Age error",IF(Data!F653,"Sex error",IF(OR(Data!H653,Data!M653),"Ht or wt error",Data!L653))))</f>
        <v/>
      </c>
      <c r="K653" s="21"/>
    </row>
    <row r="654" spans="1:11" s="18" customFormat="1" x14ac:dyDescent="0.15">
      <c r="A654" s="25"/>
      <c r="B654" s="85"/>
      <c r="C654" s="34"/>
      <c r="D654" s="38"/>
      <c r="E654" s="39"/>
      <c r="F654" s="39"/>
      <c r="G654" s="38"/>
      <c r="H654" s="38"/>
      <c r="I654" s="35" t="str">
        <f>IF(OR(Data!G654,Data!H654,ISERR(Data!J654)),"",Data!J654)</f>
        <v/>
      </c>
      <c r="J654" s="84" t="str">
        <f>IF(Data!G654,"",IF(Data!E654,"Age error",IF(Data!F654,"Sex error",IF(OR(Data!H654,Data!M654),"Ht or wt error",Data!L654))))</f>
        <v/>
      </c>
      <c r="K654" s="21"/>
    </row>
    <row r="655" spans="1:11" s="18" customFormat="1" x14ac:dyDescent="0.15">
      <c r="A655" s="25"/>
      <c r="B655" s="85"/>
      <c r="C655" s="34"/>
      <c r="D655" s="38"/>
      <c r="E655" s="39"/>
      <c r="F655" s="39"/>
      <c r="G655" s="38"/>
      <c r="H655" s="38"/>
      <c r="I655" s="35" t="str">
        <f>IF(OR(Data!G655,Data!H655,ISERR(Data!J655)),"",Data!J655)</f>
        <v/>
      </c>
      <c r="J655" s="84" t="str">
        <f>IF(Data!G655,"",IF(Data!E655,"Age error",IF(Data!F655,"Sex error",IF(OR(Data!H655,Data!M655),"Ht or wt error",Data!L655))))</f>
        <v/>
      </c>
      <c r="K655" s="21"/>
    </row>
    <row r="656" spans="1:11" s="18" customFormat="1" x14ac:dyDescent="0.15">
      <c r="A656" s="25"/>
      <c r="B656" s="85"/>
      <c r="C656" s="34"/>
      <c r="D656" s="38"/>
      <c r="E656" s="39"/>
      <c r="F656" s="39"/>
      <c r="G656" s="38"/>
      <c r="H656" s="38"/>
      <c r="I656" s="35" t="str">
        <f>IF(OR(Data!G656,Data!H656,ISERR(Data!J656)),"",Data!J656)</f>
        <v/>
      </c>
      <c r="J656" s="84" t="str">
        <f>IF(Data!G656,"",IF(Data!E656,"Age error",IF(Data!F656,"Sex error",IF(OR(Data!H656,Data!M656),"Ht or wt error",Data!L656))))</f>
        <v/>
      </c>
      <c r="K656" s="21"/>
    </row>
    <row r="657" spans="1:11" s="18" customFormat="1" x14ac:dyDescent="0.15">
      <c r="A657" s="25"/>
      <c r="B657" s="85"/>
      <c r="C657" s="34"/>
      <c r="D657" s="38"/>
      <c r="E657" s="39"/>
      <c r="F657" s="39"/>
      <c r="G657" s="38"/>
      <c r="H657" s="38"/>
      <c r="I657" s="35" t="str">
        <f>IF(OR(Data!G657,Data!H657,ISERR(Data!J657)),"",Data!J657)</f>
        <v/>
      </c>
      <c r="J657" s="84" t="str">
        <f>IF(Data!G657,"",IF(Data!E657,"Age error",IF(Data!F657,"Sex error",IF(OR(Data!H657,Data!M657),"Ht or wt error",Data!L657))))</f>
        <v/>
      </c>
      <c r="K657" s="21"/>
    </row>
    <row r="658" spans="1:11" s="18" customFormat="1" x14ac:dyDescent="0.15">
      <c r="A658" s="25"/>
      <c r="B658" s="85"/>
      <c r="C658" s="34"/>
      <c r="D658" s="38"/>
      <c r="E658" s="39"/>
      <c r="F658" s="39"/>
      <c r="G658" s="38"/>
      <c r="H658" s="38"/>
      <c r="I658" s="35" t="str">
        <f>IF(OR(Data!G658,Data!H658,ISERR(Data!J658)),"",Data!J658)</f>
        <v/>
      </c>
      <c r="J658" s="84" t="str">
        <f>IF(Data!G658,"",IF(Data!E658,"Age error",IF(Data!F658,"Sex error",IF(OR(Data!H658,Data!M658),"Ht or wt error",Data!L658))))</f>
        <v/>
      </c>
      <c r="K658" s="21"/>
    </row>
    <row r="659" spans="1:11" s="18" customFormat="1" x14ac:dyDescent="0.15">
      <c r="A659" s="25"/>
      <c r="B659" s="85"/>
      <c r="C659" s="34"/>
      <c r="D659" s="38"/>
      <c r="E659" s="39"/>
      <c r="F659" s="39"/>
      <c r="G659" s="38"/>
      <c r="H659" s="38"/>
      <c r="I659" s="35" t="str">
        <f>IF(OR(Data!G659,Data!H659,ISERR(Data!J659)),"",Data!J659)</f>
        <v/>
      </c>
      <c r="J659" s="84" t="str">
        <f>IF(Data!G659,"",IF(Data!E659,"Age error",IF(Data!F659,"Sex error",IF(OR(Data!H659,Data!M659),"Ht or wt error",Data!L659))))</f>
        <v/>
      </c>
      <c r="K659" s="21"/>
    </row>
    <row r="660" spans="1:11" s="18" customFormat="1" x14ac:dyDescent="0.15">
      <c r="A660" s="25"/>
      <c r="B660" s="85"/>
      <c r="C660" s="34"/>
      <c r="D660" s="38"/>
      <c r="E660" s="39"/>
      <c r="F660" s="39"/>
      <c r="G660" s="38"/>
      <c r="H660" s="38"/>
      <c r="I660" s="35" t="str">
        <f>IF(OR(Data!G660,Data!H660,ISERR(Data!J660)),"",Data!J660)</f>
        <v/>
      </c>
      <c r="J660" s="84" t="str">
        <f>IF(Data!G660,"",IF(Data!E660,"Age error",IF(Data!F660,"Sex error",IF(OR(Data!H660,Data!M660),"Ht or wt error",Data!L660))))</f>
        <v/>
      </c>
      <c r="K660" s="21"/>
    </row>
    <row r="661" spans="1:11" s="18" customFormat="1" x14ac:dyDescent="0.15">
      <c r="A661" s="25"/>
      <c r="B661" s="85"/>
      <c r="C661" s="34"/>
      <c r="D661" s="38"/>
      <c r="E661" s="39"/>
      <c r="F661" s="39"/>
      <c r="G661" s="38"/>
      <c r="H661" s="38"/>
      <c r="I661" s="35" t="str">
        <f>IF(OR(Data!G661,Data!H661,ISERR(Data!J661)),"",Data!J661)</f>
        <v/>
      </c>
      <c r="J661" s="84" t="str">
        <f>IF(Data!G661,"",IF(Data!E661,"Age error",IF(Data!F661,"Sex error",IF(OR(Data!H661,Data!M661),"Ht or wt error",Data!L661))))</f>
        <v/>
      </c>
      <c r="K661" s="21"/>
    </row>
    <row r="662" spans="1:11" s="18" customFormat="1" x14ac:dyDescent="0.15">
      <c r="A662" s="25"/>
      <c r="B662" s="85"/>
      <c r="C662" s="34"/>
      <c r="D662" s="38"/>
      <c r="E662" s="39"/>
      <c r="F662" s="39"/>
      <c r="G662" s="38"/>
      <c r="H662" s="38"/>
      <c r="I662" s="35" t="str">
        <f>IF(OR(Data!G662,Data!H662,ISERR(Data!J662)),"",Data!J662)</f>
        <v/>
      </c>
      <c r="J662" s="84" t="str">
        <f>IF(Data!G662,"",IF(Data!E662,"Age error",IF(Data!F662,"Sex error",IF(OR(Data!H662,Data!M662),"Ht or wt error",Data!L662))))</f>
        <v/>
      </c>
      <c r="K662" s="21"/>
    </row>
    <row r="663" spans="1:11" s="18" customFormat="1" x14ac:dyDescent="0.15">
      <c r="A663" s="25"/>
      <c r="B663" s="85"/>
      <c r="C663" s="34"/>
      <c r="D663" s="38"/>
      <c r="E663" s="39"/>
      <c r="F663" s="39"/>
      <c r="G663" s="38"/>
      <c r="H663" s="38"/>
      <c r="I663" s="35" t="str">
        <f>IF(OR(Data!G663,Data!H663,ISERR(Data!J663)),"",Data!J663)</f>
        <v/>
      </c>
      <c r="J663" s="84" t="str">
        <f>IF(Data!G663,"",IF(Data!E663,"Age error",IF(Data!F663,"Sex error",IF(OR(Data!H663,Data!M663),"Ht or wt error",Data!L663))))</f>
        <v/>
      </c>
      <c r="K663" s="21"/>
    </row>
    <row r="664" spans="1:11" s="18" customFormat="1" x14ac:dyDescent="0.15">
      <c r="A664" s="25"/>
      <c r="B664" s="85"/>
      <c r="C664" s="34"/>
      <c r="D664" s="38"/>
      <c r="E664" s="39"/>
      <c r="F664" s="39"/>
      <c r="G664" s="38"/>
      <c r="H664" s="38"/>
      <c r="I664" s="35" t="str">
        <f>IF(OR(Data!G664,Data!H664,ISERR(Data!J664)),"",Data!J664)</f>
        <v/>
      </c>
      <c r="J664" s="84" t="str">
        <f>IF(Data!G664,"",IF(Data!E664,"Age error",IF(Data!F664,"Sex error",IF(OR(Data!H664,Data!M664),"Ht or wt error",Data!L664))))</f>
        <v/>
      </c>
      <c r="K664" s="21"/>
    </row>
    <row r="665" spans="1:11" s="18" customFormat="1" x14ac:dyDescent="0.15">
      <c r="A665" s="25"/>
      <c r="B665" s="85"/>
      <c r="C665" s="34"/>
      <c r="D665" s="38"/>
      <c r="E665" s="39"/>
      <c r="F665" s="39"/>
      <c r="G665" s="38"/>
      <c r="H665" s="38"/>
      <c r="I665" s="35" t="str">
        <f>IF(OR(Data!G665,Data!H665,ISERR(Data!J665)),"",Data!J665)</f>
        <v/>
      </c>
      <c r="J665" s="84" t="str">
        <f>IF(Data!G665,"",IF(Data!E665,"Age error",IF(Data!F665,"Sex error",IF(OR(Data!H665,Data!M665),"Ht or wt error",Data!L665))))</f>
        <v/>
      </c>
      <c r="K665" s="21"/>
    </row>
    <row r="666" spans="1:11" s="18" customFormat="1" x14ac:dyDescent="0.15">
      <c r="A666" s="25"/>
      <c r="B666" s="85"/>
      <c r="C666" s="34"/>
      <c r="D666" s="38"/>
      <c r="E666" s="39"/>
      <c r="F666" s="39"/>
      <c r="G666" s="38"/>
      <c r="H666" s="38"/>
      <c r="I666" s="35" t="str">
        <f>IF(OR(Data!G666,Data!H666,ISERR(Data!J666)),"",Data!J666)</f>
        <v/>
      </c>
      <c r="J666" s="84" t="str">
        <f>IF(Data!G666,"",IF(Data!E666,"Age error",IF(Data!F666,"Sex error",IF(OR(Data!H666,Data!M666),"Ht or wt error",Data!L666))))</f>
        <v/>
      </c>
      <c r="K666" s="21"/>
    </row>
    <row r="667" spans="1:11" s="18" customFormat="1" x14ac:dyDescent="0.15">
      <c r="A667" s="25"/>
      <c r="B667" s="85"/>
      <c r="C667" s="34"/>
      <c r="D667" s="38"/>
      <c r="E667" s="39"/>
      <c r="F667" s="39"/>
      <c r="G667" s="38"/>
      <c r="H667" s="38"/>
      <c r="I667" s="35" t="str">
        <f>IF(OR(Data!G667,Data!H667,ISERR(Data!J667)),"",Data!J667)</f>
        <v/>
      </c>
      <c r="J667" s="84" t="str">
        <f>IF(Data!G667,"",IF(Data!E667,"Age error",IF(Data!F667,"Sex error",IF(OR(Data!H667,Data!M667),"Ht or wt error",Data!L667))))</f>
        <v/>
      </c>
      <c r="K667" s="21"/>
    </row>
    <row r="668" spans="1:11" s="18" customFormat="1" x14ac:dyDescent="0.15">
      <c r="A668" s="25"/>
      <c r="B668" s="85"/>
      <c r="C668" s="34"/>
      <c r="D668" s="38"/>
      <c r="E668" s="39"/>
      <c r="F668" s="39"/>
      <c r="G668" s="38"/>
      <c r="H668" s="38"/>
      <c r="I668" s="35" t="str">
        <f>IF(OR(Data!G668,Data!H668,ISERR(Data!J668)),"",Data!J668)</f>
        <v/>
      </c>
      <c r="J668" s="84" t="str">
        <f>IF(Data!G668,"",IF(Data!E668,"Age error",IF(Data!F668,"Sex error",IF(OR(Data!H668,Data!M668),"Ht or wt error",Data!L668))))</f>
        <v/>
      </c>
      <c r="K668" s="21"/>
    </row>
    <row r="669" spans="1:11" s="18" customFormat="1" x14ac:dyDescent="0.15">
      <c r="A669" s="25"/>
      <c r="B669" s="85"/>
      <c r="C669" s="34"/>
      <c r="D669" s="38"/>
      <c r="E669" s="39"/>
      <c r="F669" s="39"/>
      <c r="G669" s="38"/>
      <c r="H669" s="38"/>
      <c r="I669" s="35" t="str">
        <f>IF(OR(Data!G669,Data!H669,ISERR(Data!J669)),"",Data!J669)</f>
        <v/>
      </c>
      <c r="J669" s="84" t="str">
        <f>IF(Data!G669,"",IF(Data!E669,"Age error",IF(Data!F669,"Sex error",IF(OR(Data!H669,Data!M669),"Ht or wt error",Data!L669))))</f>
        <v/>
      </c>
      <c r="K669" s="21"/>
    </row>
    <row r="670" spans="1:11" s="18" customFormat="1" x14ac:dyDescent="0.15">
      <c r="A670" s="25"/>
      <c r="B670" s="85"/>
      <c r="C670" s="34"/>
      <c r="D670" s="38"/>
      <c r="E670" s="39"/>
      <c r="F670" s="39"/>
      <c r="G670" s="38"/>
      <c r="H670" s="38"/>
      <c r="I670" s="35" t="str">
        <f>IF(OR(Data!G670,Data!H670,ISERR(Data!J670)),"",Data!J670)</f>
        <v/>
      </c>
      <c r="J670" s="84" t="str">
        <f>IF(Data!G670,"",IF(Data!E670,"Age error",IF(Data!F670,"Sex error",IF(OR(Data!H670,Data!M670),"Ht or wt error",Data!L670))))</f>
        <v/>
      </c>
      <c r="K670" s="21"/>
    </row>
    <row r="671" spans="1:11" s="18" customFormat="1" x14ac:dyDescent="0.15">
      <c r="A671" s="25"/>
      <c r="B671" s="85"/>
      <c r="C671" s="34"/>
      <c r="D671" s="38"/>
      <c r="E671" s="39"/>
      <c r="F671" s="39"/>
      <c r="G671" s="38"/>
      <c r="H671" s="38"/>
      <c r="I671" s="35" t="str">
        <f>IF(OR(Data!G671,Data!H671,ISERR(Data!J671)),"",Data!J671)</f>
        <v/>
      </c>
      <c r="J671" s="84" t="str">
        <f>IF(Data!G671,"",IF(Data!E671,"Age error",IF(Data!F671,"Sex error",IF(OR(Data!H671,Data!M671),"Ht or wt error",Data!L671))))</f>
        <v/>
      </c>
      <c r="K671" s="21"/>
    </row>
    <row r="672" spans="1:11" s="18" customFormat="1" x14ac:dyDescent="0.15">
      <c r="A672" s="25"/>
      <c r="B672" s="85"/>
      <c r="C672" s="34"/>
      <c r="D672" s="38"/>
      <c r="E672" s="39"/>
      <c r="F672" s="39"/>
      <c r="G672" s="38"/>
      <c r="H672" s="38"/>
      <c r="I672" s="35" t="str">
        <f>IF(OR(Data!G672,Data!H672,ISERR(Data!J672)),"",Data!J672)</f>
        <v/>
      </c>
      <c r="J672" s="84" t="str">
        <f>IF(Data!G672,"",IF(Data!E672,"Age error",IF(Data!F672,"Sex error",IF(OR(Data!H672,Data!M672),"Ht or wt error",Data!L672))))</f>
        <v/>
      </c>
      <c r="K672" s="21"/>
    </row>
    <row r="673" spans="1:11" s="18" customFormat="1" x14ac:dyDescent="0.15">
      <c r="A673" s="25"/>
      <c r="B673" s="85"/>
      <c r="C673" s="34"/>
      <c r="D673" s="38"/>
      <c r="E673" s="39"/>
      <c r="F673" s="39"/>
      <c r="G673" s="38"/>
      <c r="H673" s="38"/>
      <c r="I673" s="35" t="str">
        <f>IF(OR(Data!G673,Data!H673,ISERR(Data!J673)),"",Data!J673)</f>
        <v/>
      </c>
      <c r="J673" s="84" t="str">
        <f>IF(Data!G673,"",IF(Data!E673,"Age error",IF(Data!F673,"Sex error",IF(OR(Data!H673,Data!M673),"Ht or wt error",Data!L673))))</f>
        <v/>
      </c>
      <c r="K673" s="21"/>
    </row>
    <row r="674" spans="1:11" s="18" customFormat="1" x14ac:dyDescent="0.15">
      <c r="A674" s="25"/>
      <c r="B674" s="85"/>
      <c r="C674" s="34"/>
      <c r="D674" s="38"/>
      <c r="E674" s="39"/>
      <c r="F674" s="39"/>
      <c r="G674" s="38"/>
      <c r="H674" s="38"/>
      <c r="I674" s="35" t="str">
        <f>IF(OR(Data!G674,Data!H674,ISERR(Data!J674)),"",Data!J674)</f>
        <v/>
      </c>
      <c r="J674" s="84" t="str">
        <f>IF(Data!G674,"",IF(Data!E674,"Age error",IF(Data!F674,"Sex error",IF(OR(Data!H674,Data!M674),"Ht or wt error",Data!L674))))</f>
        <v/>
      </c>
      <c r="K674" s="21"/>
    </row>
    <row r="675" spans="1:11" s="18" customFormat="1" x14ac:dyDescent="0.15">
      <c r="A675" s="25"/>
      <c r="B675" s="85"/>
      <c r="C675" s="34"/>
      <c r="D675" s="38"/>
      <c r="E675" s="39"/>
      <c r="F675" s="39"/>
      <c r="G675" s="38"/>
      <c r="H675" s="38"/>
      <c r="I675" s="35" t="str">
        <f>IF(OR(Data!G675,Data!H675,ISERR(Data!J675)),"",Data!J675)</f>
        <v/>
      </c>
      <c r="J675" s="84" t="str">
        <f>IF(Data!G675,"",IF(Data!E675,"Age error",IF(Data!F675,"Sex error",IF(OR(Data!H675,Data!M675),"Ht or wt error",Data!L675))))</f>
        <v/>
      </c>
      <c r="K675" s="21"/>
    </row>
    <row r="676" spans="1:11" s="18" customFormat="1" x14ac:dyDescent="0.15">
      <c r="A676" s="25"/>
      <c r="B676" s="85"/>
      <c r="C676" s="34"/>
      <c r="D676" s="38"/>
      <c r="E676" s="39"/>
      <c r="F676" s="39"/>
      <c r="G676" s="38"/>
      <c r="H676" s="38"/>
      <c r="I676" s="35" t="str">
        <f>IF(OR(Data!G676,Data!H676,ISERR(Data!J676)),"",Data!J676)</f>
        <v/>
      </c>
      <c r="J676" s="84" t="str">
        <f>IF(Data!G676,"",IF(Data!E676,"Age error",IF(Data!F676,"Sex error",IF(OR(Data!H676,Data!M676),"Ht or wt error",Data!L676))))</f>
        <v/>
      </c>
      <c r="K676" s="21"/>
    </row>
    <row r="677" spans="1:11" s="18" customFormat="1" x14ac:dyDescent="0.15">
      <c r="A677" s="25"/>
      <c r="B677" s="85"/>
      <c r="C677" s="34"/>
      <c r="D677" s="38"/>
      <c r="E677" s="39"/>
      <c r="F677" s="39"/>
      <c r="G677" s="38"/>
      <c r="H677" s="38"/>
      <c r="I677" s="35" t="str">
        <f>IF(OR(Data!G677,Data!H677,ISERR(Data!J677)),"",Data!J677)</f>
        <v/>
      </c>
      <c r="J677" s="84" t="str">
        <f>IF(Data!G677,"",IF(Data!E677,"Age error",IF(Data!F677,"Sex error",IF(OR(Data!H677,Data!M677),"Ht or wt error",Data!L677))))</f>
        <v/>
      </c>
      <c r="K677" s="21"/>
    </row>
    <row r="678" spans="1:11" s="18" customFormat="1" x14ac:dyDescent="0.15">
      <c r="A678" s="25"/>
      <c r="B678" s="85"/>
      <c r="C678" s="34"/>
      <c r="D678" s="38"/>
      <c r="E678" s="39"/>
      <c r="F678" s="39"/>
      <c r="G678" s="38"/>
      <c r="H678" s="38"/>
      <c r="I678" s="35" t="str">
        <f>IF(OR(Data!G678,Data!H678,ISERR(Data!J678)),"",Data!J678)</f>
        <v/>
      </c>
      <c r="J678" s="84" t="str">
        <f>IF(Data!G678,"",IF(Data!E678,"Age error",IF(Data!F678,"Sex error",IF(OR(Data!H678,Data!M678),"Ht or wt error",Data!L678))))</f>
        <v/>
      </c>
      <c r="K678" s="21"/>
    </row>
    <row r="679" spans="1:11" s="18" customFormat="1" x14ac:dyDescent="0.15">
      <c r="A679" s="25"/>
      <c r="B679" s="85"/>
      <c r="C679" s="34"/>
      <c r="D679" s="38"/>
      <c r="E679" s="39"/>
      <c r="F679" s="39"/>
      <c r="G679" s="38"/>
      <c r="H679" s="38"/>
      <c r="I679" s="35" t="str">
        <f>IF(OR(Data!G679,Data!H679,ISERR(Data!J679)),"",Data!J679)</f>
        <v/>
      </c>
      <c r="J679" s="84" t="str">
        <f>IF(Data!G679,"",IF(Data!E679,"Age error",IF(Data!F679,"Sex error",IF(OR(Data!H679,Data!M679),"Ht or wt error",Data!L679))))</f>
        <v/>
      </c>
      <c r="K679" s="21"/>
    </row>
    <row r="680" spans="1:11" s="18" customFormat="1" x14ac:dyDescent="0.15">
      <c r="A680" s="25"/>
      <c r="B680" s="85"/>
      <c r="C680" s="34"/>
      <c r="D680" s="38"/>
      <c r="E680" s="39"/>
      <c r="F680" s="39"/>
      <c r="G680" s="38"/>
      <c r="H680" s="38"/>
      <c r="I680" s="35" t="str">
        <f>IF(OR(Data!G680,Data!H680,ISERR(Data!J680)),"",Data!J680)</f>
        <v/>
      </c>
      <c r="J680" s="84" t="str">
        <f>IF(Data!G680,"",IF(Data!E680,"Age error",IF(Data!F680,"Sex error",IF(OR(Data!H680,Data!M680),"Ht or wt error",Data!L680))))</f>
        <v/>
      </c>
      <c r="K680" s="21"/>
    </row>
    <row r="681" spans="1:11" s="18" customFormat="1" x14ac:dyDescent="0.15">
      <c r="A681" s="25"/>
      <c r="B681" s="85"/>
      <c r="C681" s="34"/>
      <c r="D681" s="38"/>
      <c r="E681" s="39"/>
      <c r="F681" s="39"/>
      <c r="G681" s="38"/>
      <c r="H681" s="38"/>
      <c r="I681" s="35" t="str">
        <f>IF(OR(Data!G681,Data!H681,ISERR(Data!J681)),"",Data!J681)</f>
        <v/>
      </c>
      <c r="J681" s="84" t="str">
        <f>IF(Data!G681,"",IF(Data!E681,"Age error",IF(Data!F681,"Sex error",IF(OR(Data!H681,Data!M681),"Ht or wt error",Data!L681))))</f>
        <v/>
      </c>
      <c r="K681" s="21"/>
    </row>
    <row r="682" spans="1:11" s="18" customFormat="1" x14ac:dyDescent="0.15">
      <c r="A682" s="25"/>
      <c r="B682" s="85"/>
      <c r="C682" s="34"/>
      <c r="D682" s="38"/>
      <c r="E682" s="39"/>
      <c r="F682" s="39"/>
      <c r="G682" s="38"/>
      <c r="H682" s="38"/>
      <c r="I682" s="35" t="str">
        <f>IF(OR(Data!G682,Data!H682,ISERR(Data!J682)),"",Data!J682)</f>
        <v/>
      </c>
      <c r="J682" s="84" t="str">
        <f>IF(Data!G682,"",IF(Data!E682,"Age error",IF(Data!F682,"Sex error",IF(OR(Data!H682,Data!M682),"Ht or wt error",Data!L682))))</f>
        <v/>
      </c>
      <c r="K682" s="21"/>
    </row>
    <row r="683" spans="1:11" s="18" customFormat="1" x14ac:dyDescent="0.15">
      <c r="A683" s="25"/>
      <c r="B683" s="85"/>
      <c r="C683" s="34"/>
      <c r="D683" s="38"/>
      <c r="E683" s="39"/>
      <c r="F683" s="39"/>
      <c r="G683" s="38"/>
      <c r="H683" s="38"/>
      <c r="I683" s="35" t="str">
        <f>IF(OR(Data!G683,Data!H683,ISERR(Data!J683)),"",Data!J683)</f>
        <v/>
      </c>
      <c r="J683" s="84" t="str">
        <f>IF(Data!G683,"",IF(Data!E683,"Age error",IF(Data!F683,"Sex error",IF(OR(Data!H683,Data!M683),"Ht or wt error",Data!L683))))</f>
        <v/>
      </c>
      <c r="K683" s="21"/>
    </row>
    <row r="684" spans="1:11" s="18" customFormat="1" x14ac:dyDescent="0.15">
      <c r="A684" s="25"/>
      <c r="B684" s="85"/>
      <c r="C684" s="34"/>
      <c r="D684" s="38"/>
      <c r="E684" s="39"/>
      <c r="F684" s="39"/>
      <c r="G684" s="38"/>
      <c r="H684" s="38"/>
      <c r="I684" s="35" t="str">
        <f>IF(OR(Data!G684,Data!H684,ISERR(Data!J684)),"",Data!J684)</f>
        <v/>
      </c>
      <c r="J684" s="84" t="str">
        <f>IF(Data!G684,"",IF(Data!E684,"Age error",IF(Data!F684,"Sex error",IF(OR(Data!H684,Data!M684),"Ht or wt error",Data!L684))))</f>
        <v/>
      </c>
      <c r="K684" s="21"/>
    </row>
    <row r="685" spans="1:11" s="18" customFormat="1" x14ac:dyDescent="0.15">
      <c r="A685" s="25"/>
      <c r="B685" s="85"/>
      <c r="C685" s="34"/>
      <c r="D685" s="38"/>
      <c r="E685" s="39"/>
      <c r="F685" s="39"/>
      <c r="G685" s="38"/>
      <c r="H685" s="38"/>
      <c r="I685" s="35" t="str">
        <f>IF(OR(Data!G685,Data!H685,ISERR(Data!J685)),"",Data!J685)</f>
        <v/>
      </c>
      <c r="J685" s="84" t="str">
        <f>IF(Data!G685,"",IF(Data!E685,"Age error",IF(Data!F685,"Sex error",IF(OR(Data!H685,Data!M685),"Ht or wt error",Data!L685))))</f>
        <v/>
      </c>
      <c r="K685" s="21"/>
    </row>
    <row r="686" spans="1:11" s="18" customFormat="1" x14ac:dyDescent="0.15">
      <c r="A686" s="25"/>
      <c r="B686" s="85"/>
      <c r="C686" s="34"/>
      <c r="D686" s="38"/>
      <c r="E686" s="39"/>
      <c r="F686" s="39"/>
      <c r="G686" s="38"/>
      <c r="H686" s="38"/>
      <c r="I686" s="35" t="str">
        <f>IF(OR(Data!G686,Data!H686,ISERR(Data!J686)),"",Data!J686)</f>
        <v/>
      </c>
      <c r="J686" s="84" t="str">
        <f>IF(Data!G686,"",IF(Data!E686,"Age error",IF(Data!F686,"Sex error",IF(OR(Data!H686,Data!M686),"Ht or wt error",Data!L686))))</f>
        <v/>
      </c>
      <c r="K686" s="21"/>
    </row>
    <row r="687" spans="1:11" s="18" customFormat="1" x14ac:dyDescent="0.15">
      <c r="A687" s="25"/>
      <c r="B687" s="85"/>
      <c r="C687" s="34"/>
      <c r="D687" s="38"/>
      <c r="E687" s="39"/>
      <c r="F687" s="39"/>
      <c r="G687" s="38"/>
      <c r="H687" s="38"/>
      <c r="I687" s="35" t="str">
        <f>IF(OR(Data!G687,Data!H687,ISERR(Data!J687)),"",Data!J687)</f>
        <v/>
      </c>
      <c r="J687" s="84" t="str">
        <f>IF(Data!G687,"",IF(Data!E687,"Age error",IF(Data!F687,"Sex error",IF(OR(Data!H687,Data!M687),"Ht or wt error",Data!L687))))</f>
        <v/>
      </c>
      <c r="K687" s="21"/>
    </row>
    <row r="688" spans="1:11" s="18" customFormat="1" x14ac:dyDescent="0.15">
      <c r="A688" s="25"/>
      <c r="B688" s="85"/>
      <c r="C688" s="34"/>
      <c r="D688" s="38"/>
      <c r="E688" s="39"/>
      <c r="F688" s="39"/>
      <c r="G688" s="38"/>
      <c r="H688" s="38"/>
      <c r="I688" s="35" t="str">
        <f>IF(OR(Data!G688,Data!H688,ISERR(Data!J688)),"",Data!J688)</f>
        <v/>
      </c>
      <c r="J688" s="84" t="str">
        <f>IF(Data!G688,"",IF(Data!E688,"Age error",IF(Data!F688,"Sex error",IF(OR(Data!H688,Data!M688),"Ht or wt error",Data!L688))))</f>
        <v/>
      </c>
      <c r="K688" s="21"/>
    </row>
    <row r="689" spans="1:11" s="18" customFormat="1" x14ac:dyDescent="0.15">
      <c r="A689" s="25"/>
      <c r="B689" s="85"/>
      <c r="C689" s="34"/>
      <c r="D689" s="38"/>
      <c r="E689" s="39"/>
      <c r="F689" s="39"/>
      <c r="G689" s="38"/>
      <c r="H689" s="38"/>
      <c r="I689" s="35" t="str">
        <f>IF(OR(Data!G689,Data!H689,ISERR(Data!J689)),"",Data!J689)</f>
        <v/>
      </c>
      <c r="J689" s="84" t="str">
        <f>IF(Data!G689,"",IF(Data!E689,"Age error",IF(Data!F689,"Sex error",IF(OR(Data!H689,Data!M689),"Ht or wt error",Data!L689))))</f>
        <v/>
      </c>
      <c r="K689" s="21"/>
    </row>
    <row r="690" spans="1:11" s="18" customFormat="1" x14ac:dyDescent="0.15">
      <c r="A690" s="25"/>
      <c r="B690" s="85"/>
      <c r="C690" s="34"/>
      <c r="D690" s="38"/>
      <c r="E690" s="39"/>
      <c r="F690" s="39"/>
      <c r="G690" s="38"/>
      <c r="H690" s="38"/>
      <c r="I690" s="35" t="str">
        <f>IF(OR(Data!G690,Data!H690,ISERR(Data!J690)),"",Data!J690)</f>
        <v/>
      </c>
      <c r="J690" s="84" t="str">
        <f>IF(Data!G690,"",IF(Data!E690,"Age error",IF(Data!F690,"Sex error",IF(OR(Data!H690,Data!M690),"Ht or wt error",Data!L690))))</f>
        <v/>
      </c>
      <c r="K690" s="21"/>
    </row>
    <row r="691" spans="1:11" s="18" customFormat="1" x14ac:dyDescent="0.15">
      <c r="A691" s="25"/>
      <c r="B691" s="85"/>
      <c r="C691" s="34"/>
      <c r="D691" s="38"/>
      <c r="E691" s="39"/>
      <c r="F691" s="39"/>
      <c r="G691" s="38"/>
      <c r="H691" s="38"/>
      <c r="I691" s="35" t="str">
        <f>IF(OR(Data!G691,Data!H691,ISERR(Data!J691)),"",Data!J691)</f>
        <v/>
      </c>
      <c r="J691" s="84" t="str">
        <f>IF(Data!G691,"",IF(Data!E691,"Age error",IF(Data!F691,"Sex error",IF(OR(Data!H691,Data!M691),"Ht or wt error",Data!L691))))</f>
        <v/>
      </c>
      <c r="K691" s="21"/>
    </row>
    <row r="692" spans="1:11" s="18" customFormat="1" x14ac:dyDescent="0.15">
      <c r="A692" s="25"/>
      <c r="B692" s="85"/>
      <c r="C692" s="34"/>
      <c r="D692" s="38"/>
      <c r="E692" s="39"/>
      <c r="F692" s="39"/>
      <c r="G692" s="38"/>
      <c r="H692" s="38"/>
      <c r="I692" s="35" t="str">
        <f>IF(OR(Data!G692,Data!H692,ISERR(Data!J692)),"",Data!J692)</f>
        <v/>
      </c>
      <c r="J692" s="84" t="str">
        <f>IF(Data!G692,"",IF(Data!E692,"Age error",IF(Data!F692,"Sex error",IF(OR(Data!H692,Data!M692),"Ht or wt error",Data!L692))))</f>
        <v/>
      </c>
      <c r="K692" s="21"/>
    </row>
    <row r="693" spans="1:11" s="18" customFormat="1" x14ac:dyDescent="0.15">
      <c r="A693" s="25"/>
      <c r="B693" s="85"/>
      <c r="C693" s="34"/>
      <c r="D693" s="38"/>
      <c r="E693" s="39"/>
      <c r="F693" s="39"/>
      <c r="G693" s="38"/>
      <c r="H693" s="38"/>
      <c r="I693" s="35" t="str">
        <f>IF(OR(Data!G693,Data!H693,ISERR(Data!J693)),"",Data!J693)</f>
        <v/>
      </c>
      <c r="J693" s="84" t="str">
        <f>IF(Data!G693,"",IF(Data!E693,"Age error",IF(Data!F693,"Sex error",IF(OR(Data!H693,Data!M693),"Ht or wt error",Data!L693))))</f>
        <v/>
      </c>
      <c r="K693" s="21"/>
    </row>
    <row r="694" spans="1:11" s="18" customFormat="1" x14ac:dyDescent="0.15">
      <c r="A694" s="25"/>
      <c r="B694" s="85"/>
      <c r="C694" s="34"/>
      <c r="D694" s="38"/>
      <c r="E694" s="39"/>
      <c r="F694" s="39"/>
      <c r="G694" s="38"/>
      <c r="H694" s="38"/>
      <c r="I694" s="35" t="str">
        <f>IF(OR(Data!G694,Data!H694,ISERR(Data!J694)),"",Data!J694)</f>
        <v/>
      </c>
      <c r="J694" s="84" t="str">
        <f>IF(Data!G694,"",IF(Data!E694,"Age error",IF(Data!F694,"Sex error",IF(OR(Data!H694,Data!M694),"Ht or wt error",Data!L694))))</f>
        <v/>
      </c>
      <c r="K694" s="21"/>
    </row>
    <row r="695" spans="1:11" s="18" customFormat="1" x14ac:dyDescent="0.15">
      <c r="A695" s="25"/>
      <c r="B695" s="85"/>
      <c r="C695" s="34"/>
      <c r="D695" s="38"/>
      <c r="E695" s="39"/>
      <c r="F695" s="39"/>
      <c r="G695" s="38"/>
      <c r="H695" s="38"/>
      <c r="I695" s="35" t="str">
        <f>IF(OR(Data!G695,Data!H695,ISERR(Data!J695)),"",Data!J695)</f>
        <v/>
      </c>
      <c r="J695" s="84" t="str">
        <f>IF(Data!G695,"",IF(Data!E695,"Age error",IF(Data!F695,"Sex error",IF(OR(Data!H695,Data!M695),"Ht or wt error",Data!L695))))</f>
        <v/>
      </c>
      <c r="K695" s="21"/>
    </row>
    <row r="696" spans="1:11" s="18" customFormat="1" x14ac:dyDescent="0.15">
      <c r="A696" s="25"/>
      <c r="B696" s="85"/>
      <c r="C696" s="34"/>
      <c r="D696" s="38"/>
      <c r="E696" s="39"/>
      <c r="F696" s="39"/>
      <c r="G696" s="38"/>
      <c r="H696" s="38"/>
      <c r="I696" s="35" t="str">
        <f>IF(OR(Data!G696,Data!H696,ISERR(Data!J696)),"",Data!J696)</f>
        <v/>
      </c>
      <c r="J696" s="84" t="str">
        <f>IF(Data!G696,"",IF(Data!E696,"Age error",IF(Data!F696,"Sex error",IF(OR(Data!H696,Data!M696),"Ht or wt error",Data!L696))))</f>
        <v/>
      </c>
      <c r="K696" s="21"/>
    </row>
    <row r="697" spans="1:11" s="18" customFormat="1" x14ac:dyDescent="0.15">
      <c r="A697" s="25"/>
      <c r="B697" s="85"/>
      <c r="C697" s="34"/>
      <c r="D697" s="38"/>
      <c r="E697" s="39"/>
      <c r="F697" s="39"/>
      <c r="G697" s="38"/>
      <c r="H697" s="38"/>
      <c r="I697" s="35" t="str">
        <f>IF(OR(Data!G697,Data!H697,ISERR(Data!J697)),"",Data!J697)</f>
        <v/>
      </c>
      <c r="J697" s="84" t="str">
        <f>IF(Data!G697,"",IF(Data!E697,"Age error",IF(Data!F697,"Sex error",IF(OR(Data!H697,Data!M697),"Ht or wt error",Data!L697))))</f>
        <v/>
      </c>
      <c r="K697" s="21"/>
    </row>
    <row r="698" spans="1:11" s="18" customFormat="1" x14ac:dyDescent="0.15">
      <c r="A698" s="25"/>
      <c r="B698" s="85"/>
      <c r="C698" s="34"/>
      <c r="D698" s="38"/>
      <c r="E698" s="39"/>
      <c r="F698" s="39"/>
      <c r="G698" s="38"/>
      <c r="H698" s="38"/>
      <c r="I698" s="35" t="str">
        <f>IF(OR(Data!G698,Data!H698,ISERR(Data!J698)),"",Data!J698)</f>
        <v/>
      </c>
      <c r="J698" s="84" t="str">
        <f>IF(Data!G698,"",IF(Data!E698,"Age error",IF(Data!F698,"Sex error",IF(OR(Data!H698,Data!M698),"Ht or wt error",Data!L698))))</f>
        <v/>
      </c>
      <c r="K698" s="21"/>
    </row>
    <row r="699" spans="1:11" s="18" customFormat="1" x14ac:dyDescent="0.15">
      <c r="A699" s="25"/>
      <c r="B699" s="85"/>
      <c r="C699" s="34"/>
      <c r="D699" s="38"/>
      <c r="E699" s="39"/>
      <c r="F699" s="39"/>
      <c r="G699" s="38"/>
      <c r="H699" s="38"/>
      <c r="I699" s="35" t="str">
        <f>IF(OR(Data!G699,Data!H699,ISERR(Data!J699)),"",Data!J699)</f>
        <v/>
      </c>
      <c r="J699" s="84" t="str">
        <f>IF(Data!G699,"",IF(Data!E699,"Age error",IF(Data!F699,"Sex error",IF(OR(Data!H699,Data!M699),"Ht or wt error",Data!L699))))</f>
        <v/>
      </c>
      <c r="K699" s="21"/>
    </row>
    <row r="700" spans="1:11" s="18" customFormat="1" x14ac:dyDescent="0.15">
      <c r="A700" s="25"/>
      <c r="B700" s="85"/>
      <c r="C700" s="34"/>
      <c r="D700" s="38"/>
      <c r="E700" s="39"/>
      <c r="F700" s="39"/>
      <c r="G700" s="38"/>
      <c r="H700" s="38"/>
      <c r="I700" s="35" t="str">
        <f>IF(OR(Data!G700,Data!H700,ISERR(Data!J700)),"",Data!J700)</f>
        <v/>
      </c>
      <c r="J700" s="84" t="str">
        <f>IF(Data!G700,"",IF(Data!E700,"Age error",IF(Data!F700,"Sex error",IF(OR(Data!H700,Data!M700),"Ht or wt error",Data!L700))))</f>
        <v/>
      </c>
      <c r="K700" s="21"/>
    </row>
    <row r="701" spans="1:11" s="18" customFormat="1" x14ac:dyDescent="0.15">
      <c r="A701" s="25"/>
      <c r="B701" s="85"/>
      <c r="C701" s="34"/>
      <c r="D701" s="38"/>
      <c r="E701" s="39"/>
      <c r="F701" s="39"/>
      <c r="G701" s="38"/>
      <c r="H701" s="38"/>
      <c r="I701" s="35" t="str">
        <f>IF(OR(Data!G701,Data!H701,ISERR(Data!J701)),"",Data!J701)</f>
        <v/>
      </c>
      <c r="J701" s="84" t="str">
        <f>IF(Data!G701,"",IF(Data!E701,"Age error",IF(Data!F701,"Sex error",IF(OR(Data!H701,Data!M701),"Ht or wt error",Data!L701))))</f>
        <v/>
      </c>
      <c r="K701" s="21"/>
    </row>
    <row r="702" spans="1:11" s="18" customFormat="1" x14ac:dyDescent="0.15">
      <c r="A702" s="25"/>
      <c r="B702" s="85"/>
      <c r="C702" s="34"/>
      <c r="D702" s="38"/>
      <c r="E702" s="39"/>
      <c r="F702" s="39"/>
      <c r="G702" s="38"/>
      <c r="H702" s="38"/>
      <c r="I702" s="35" t="str">
        <f>IF(OR(Data!G702,Data!H702,ISERR(Data!J702)),"",Data!J702)</f>
        <v/>
      </c>
      <c r="J702" s="84" t="str">
        <f>IF(Data!G702,"",IF(Data!E702,"Age error",IF(Data!F702,"Sex error",IF(OR(Data!H702,Data!M702),"Ht or wt error",Data!L702))))</f>
        <v/>
      </c>
      <c r="K702" s="21"/>
    </row>
    <row r="703" spans="1:11" s="18" customFormat="1" x14ac:dyDescent="0.15">
      <c r="A703" s="25"/>
      <c r="B703" s="85"/>
      <c r="C703" s="34"/>
      <c r="D703" s="38"/>
      <c r="E703" s="39"/>
      <c r="F703" s="39"/>
      <c r="G703" s="38"/>
      <c r="H703" s="38"/>
      <c r="I703" s="35" t="str">
        <f>IF(OR(Data!G703,Data!H703,ISERR(Data!J703)),"",Data!J703)</f>
        <v/>
      </c>
      <c r="J703" s="84" t="str">
        <f>IF(Data!G703,"",IF(Data!E703,"Age error",IF(Data!F703,"Sex error",IF(OR(Data!H703,Data!M703),"Ht or wt error",Data!L703))))</f>
        <v/>
      </c>
      <c r="K703" s="21"/>
    </row>
    <row r="704" spans="1:11" s="18" customFormat="1" x14ac:dyDescent="0.15">
      <c r="A704" s="25"/>
      <c r="B704" s="85"/>
      <c r="C704" s="34"/>
      <c r="D704" s="38"/>
      <c r="E704" s="39"/>
      <c r="F704" s="39"/>
      <c r="G704" s="38"/>
      <c r="H704" s="38"/>
      <c r="I704" s="35" t="str">
        <f>IF(OR(Data!G704,Data!H704,ISERR(Data!J704)),"",Data!J704)</f>
        <v/>
      </c>
      <c r="J704" s="84" t="str">
        <f>IF(Data!G704,"",IF(Data!E704,"Age error",IF(Data!F704,"Sex error",IF(OR(Data!H704,Data!M704),"Ht or wt error",Data!L704))))</f>
        <v/>
      </c>
      <c r="K704" s="21"/>
    </row>
    <row r="705" spans="1:11" s="18" customFormat="1" x14ac:dyDescent="0.15">
      <c r="A705" s="25"/>
      <c r="B705" s="85"/>
      <c r="C705" s="34"/>
      <c r="D705" s="38"/>
      <c r="E705" s="39"/>
      <c r="F705" s="39"/>
      <c r="G705" s="38"/>
      <c r="H705" s="38"/>
      <c r="I705" s="35" t="str">
        <f>IF(OR(Data!G705,Data!H705,ISERR(Data!J705)),"",Data!J705)</f>
        <v/>
      </c>
      <c r="J705" s="84" t="str">
        <f>IF(Data!G705,"",IF(Data!E705,"Age error",IF(Data!F705,"Sex error",IF(OR(Data!H705,Data!M705),"Ht or wt error",Data!L705))))</f>
        <v/>
      </c>
      <c r="K705" s="21"/>
    </row>
    <row r="706" spans="1:11" s="18" customFormat="1" x14ac:dyDescent="0.15">
      <c r="A706" s="25"/>
      <c r="B706" s="85"/>
      <c r="C706" s="34"/>
      <c r="D706" s="38"/>
      <c r="E706" s="39"/>
      <c r="F706" s="39"/>
      <c r="G706" s="38"/>
      <c r="H706" s="38"/>
      <c r="I706" s="35" t="str">
        <f>IF(OR(Data!G706,Data!H706,ISERR(Data!J706)),"",Data!J706)</f>
        <v/>
      </c>
      <c r="J706" s="84" t="str">
        <f>IF(Data!G706,"",IF(Data!E706,"Age error",IF(Data!F706,"Sex error",IF(OR(Data!H706,Data!M706),"Ht or wt error",Data!L706))))</f>
        <v/>
      </c>
      <c r="K706" s="21"/>
    </row>
    <row r="707" spans="1:11" s="18" customFormat="1" x14ac:dyDescent="0.15">
      <c r="A707" s="25"/>
      <c r="B707" s="85"/>
      <c r="C707" s="34"/>
      <c r="D707" s="38"/>
      <c r="E707" s="39"/>
      <c r="F707" s="39"/>
      <c r="G707" s="38"/>
      <c r="H707" s="38"/>
      <c r="I707" s="35" t="str">
        <f>IF(OR(Data!G707,Data!H707,ISERR(Data!J707)),"",Data!J707)</f>
        <v/>
      </c>
      <c r="J707" s="84" t="str">
        <f>IF(Data!G707,"",IF(Data!E707,"Age error",IF(Data!F707,"Sex error",IF(OR(Data!H707,Data!M707),"Ht or wt error",Data!L707))))</f>
        <v/>
      </c>
      <c r="K707" s="21"/>
    </row>
    <row r="708" spans="1:11" s="18" customFormat="1" x14ac:dyDescent="0.15">
      <c r="A708" s="25"/>
      <c r="B708" s="85"/>
      <c r="C708" s="34"/>
      <c r="D708" s="38"/>
      <c r="E708" s="39"/>
      <c r="F708" s="39"/>
      <c r="G708" s="38"/>
      <c r="H708" s="38"/>
      <c r="I708" s="35" t="str">
        <f>IF(OR(Data!G708,Data!H708,ISERR(Data!J708)),"",Data!J708)</f>
        <v/>
      </c>
      <c r="J708" s="84" t="str">
        <f>IF(Data!G708,"",IF(Data!E708,"Age error",IF(Data!F708,"Sex error",IF(OR(Data!H708,Data!M708),"Ht or wt error",Data!L708))))</f>
        <v/>
      </c>
      <c r="K708" s="21"/>
    </row>
    <row r="709" spans="1:11" s="18" customFormat="1" x14ac:dyDescent="0.15">
      <c r="A709" s="25"/>
      <c r="B709" s="85"/>
      <c r="C709" s="34"/>
      <c r="D709" s="38"/>
      <c r="E709" s="39"/>
      <c r="F709" s="39"/>
      <c r="G709" s="38"/>
      <c r="H709" s="38"/>
      <c r="I709" s="35" t="str">
        <f>IF(OR(Data!G709,Data!H709,ISERR(Data!J709)),"",Data!J709)</f>
        <v/>
      </c>
      <c r="J709" s="84" t="str">
        <f>IF(Data!G709,"",IF(Data!E709,"Age error",IF(Data!F709,"Sex error",IF(OR(Data!H709,Data!M709),"Ht or wt error",Data!L709))))</f>
        <v/>
      </c>
      <c r="K709" s="21"/>
    </row>
    <row r="710" spans="1:11" s="18" customFormat="1" x14ac:dyDescent="0.15">
      <c r="A710" s="25"/>
      <c r="B710" s="85"/>
      <c r="C710" s="34"/>
      <c r="D710" s="38"/>
      <c r="E710" s="39"/>
      <c r="F710" s="39"/>
      <c r="G710" s="38"/>
      <c r="H710" s="38"/>
      <c r="I710" s="35" t="str">
        <f>IF(OR(Data!G710,Data!H710,ISERR(Data!J710)),"",Data!J710)</f>
        <v/>
      </c>
      <c r="J710" s="84" t="str">
        <f>IF(Data!G710,"",IF(Data!E710,"Age error",IF(Data!F710,"Sex error",IF(OR(Data!H710,Data!M710),"Ht or wt error",Data!L710))))</f>
        <v/>
      </c>
      <c r="K710" s="21"/>
    </row>
    <row r="711" spans="1:11" s="18" customFormat="1" x14ac:dyDescent="0.15">
      <c r="A711" s="25"/>
      <c r="B711" s="85"/>
      <c r="C711" s="34"/>
      <c r="D711" s="38"/>
      <c r="E711" s="39"/>
      <c r="F711" s="39"/>
      <c r="G711" s="38"/>
      <c r="H711" s="38"/>
      <c r="I711" s="35" t="str">
        <f>IF(OR(Data!G711,Data!H711,ISERR(Data!J711)),"",Data!J711)</f>
        <v/>
      </c>
      <c r="J711" s="84" t="str">
        <f>IF(Data!G711,"",IF(Data!E711,"Age error",IF(Data!F711,"Sex error",IF(OR(Data!H711,Data!M711),"Ht or wt error",Data!L711))))</f>
        <v/>
      </c>
      <c r="K711" s="21"/>
    </row>
    <row r="712" spans="1:11" s="18" customFormat="1" x14ac:dyDescent="0.15">
      <c r="A712" s="25"/>
      <c r="B712" s="85"/>
      <c r="C712" s="34"/>
      <c r="D712" s="38"/>
      <c r="E712" s="39"/>
      <c r="F712" s="39"/>
      <c r="G712" s="38"/>
      <c r="H712" s="38"/>
      <c r="I712" s="35" t="str">
        <f>IF(OR(Data!G712,Data!H712,ISERR(Data!J712)),"",Data!J712)</f>
        <v/>
      </c>
      <c r="J712" s="84" t="str">
        <f>IF(Data!G712,"",IF(Data!E712,"Age error",IF(Data!F712,"Sex error",IF(OR(Data!H712,Data!M712),"Ht or wt error",Data!L712))))</f>
        <v/>
      </c>
      <c r="K712" s="21"/>
    </row>
    <row r="713" spans="1:11" s="18" customFormat="1" x14ac:dyDescent="0.15">
      <c r="A713" s="25"/>
      <c r="B713" s="85"/>
      <c r="C713" s="34"/>
      <c r="D713" s="38"/>
      <c r="E713" s="39"/>
      <c r="F713" s="39"/>
      <c r="G713" s="38"/>
      <c r="H713" s="38"/>
      <c r="I713" s="35" t="str">
        <f>IF(OR(Data!G713,Data!H713,ISERR(Data!J713)),"",Data!J713)</f>
        <v/>
      </c>
      <c r="J713" s="84" t="str">
        <f>IF(Data!G713,"",IF(Data!E713,"Age error",IF(Data!F713,"Sex error",IF(OR(Data!H713,Data!M713),"Ht or wt error",Data!L713))))</f>
        <v/>
      </c>
      <c r="K713" s="21"/>
    </row>
    <row r="714" spans="1:11" s="18" customFormat="1" x14ac:dyDescent="0.15">
      <c r="A714" s="25"/>
      <c r="B714" s="85"/>
      <c r="C714" s="34"/>
      <c r="D714" s="38"/>
      <c r="E714" s="39"/>
      <c r="F714" s="39"/>
      <c r="G714" s="38"/>
      <c r="H714" s="38"/>
      <c r="I714" s="35" t="str">
        <f>IF(OR(Data!G714,Data!H714,ISERR(Data!J714)),"",Data!J714)</f>
        <v/>
      </c>
      <c r="J714" s="84" t="str">
        <f>IF(Data!G714,"",IF(Data!E714,"Age error",IF(Data!F714,"Sex error",IF(OR(Data!H714,Data!M714),"Ht or wt error",Data!L714))))</f>
        <v/>
      </c>
      <c r="K714" s="21"/>
    </row>
    <row r="715" spans="1:11" s="18" customFormat="1" x14ac:dyDescent="0.15">
      <c r="A715" s="25"/>
      <c r="B715" s="85"/>
      <c r="C715" s="34"/>
      <c r="D715" s="38"/>
      <c r="E715" s="39"/>
      <c r="F715" s="39"/>
      <c r="G715" s="38"/>
      <c r="H715" s="38"/>
      <c r="I715" s="35" t="str">
        <f>IF(OR(Data!G715,Data!H715,ISERR(Data!J715)),"",Data!J715)</f>
        <v/>
      </c>
      <c r="J715" s="84" t="str">
        <f>IF(Data!G715,"",IF(Data!E715,"Age error",IF(Data!F715,"Sex error",IF(OR(Data!H715,Data!M715),"Ht or wt error",Data!L715))))</f>
        <v/>
      </c>
      <c r="K715" s="21"/>
    </row>
    <row r="716" spans="1:11" s="18" customFormat="1" x14ac:dyDescent="0.15">
      <c r="A716" s="25"/>
      <c r="B716" s="85"/>
      <c r="C716" s="34"/>
      <c r="D716" s="38"/>
      <c r="E716" s="39"/>
      <c r="F716" s="39"/>
      <c r="G716" s="38"/>
      <c r="H716" s="38"/>
      <c r="I716" s="35" t="str">
        <f>IF(OR(Data!G716,Data!H716,ISERR(Data!J716)),"",Data!J716)</f>
        <v/>
      </c>
      <c r="J716" s="84" t="str">
        <f>IF(Data!G716,"",IF(Data!E716,"Age error",IF(Data!F716,"Sex error",IF(OR(Data!H716,Data!M716),"Ht or wt error",Data!L716))))</f>
        <v/>
      </c>
      <c r="K716" s="21"/>
    </row>
    <row r="717" spans="1:11" s="18" customFormat="1" x14ac:dyDescent="0.15">
      <c r="A717" s="25"/>
      <c r="B717" s="85"/>
      <c r="C717" s="34"/>
      <c r="D717" s="38"/>
      <c r="E717" s="39"/>
      <c r="F717" s="39"/>
      <c r="G717" s="38"/>
      <c r="H717" s="38"/>
      <c r="I717" s="35" t="str">
        <f>IF(OR(Data!G717,Data!H717,ISERR(Data!J717)),"",Data!J717)</f>
        <v/>
      </c>
      <c r="J717" s="84" t="str">
        <f>IF(Data!G717,"",IF(Data!E717,"Age error",IF(Data!F717,"Sex error",IF(OR(Data!H717,Data!M717),"Ht or wt error",Data!L717))))</f>
        <v/>
      </c>
      <c r="K717" s="21"/>
    </row>
    <row r="718" spans="1:11" s="18" customFormat="1" x14ac:dyDescent="0.15">
      <c r="A718" s="25"/>
      <c r="B718" s="85"/>
      <c r="C718" s="34"/>
      <c r="D718" s="38"/>
      <c r="E718" s="39"/>
      <c r="F718" s="39"/>
      <c r="G718" s="38"/>
      <c r="H718" s="38"/>
      <c r="I718" s="35" t="str">
        <f>IF(OR(Data!G718,Data!H718,ISERR(Data!J718)),"",Data!J718)</f>
        <v/>
      </c>
      <c r="J718" s="84" t="str">
        <f>IF(Data!G718,"",IF(Data!E718,"Age error",IF(Data!F718,"Sex error",IF(OR(Data!H718,Data!M718),"Ht or wt error",Data!L718))))</f>
        <v/>
      </c>
      <c r="K718" s="21"/>
    </row>
    <row r="719" spans="1:11" s="18" customFormat="1" x14ac:dyDescent="0.15">
      <c r="A719" s="25"/>
      <c r="B719" s="85"/>
      <c r="C719" s="34"/>
      <c r="D719" s="38"/>
      <c r="E719" s="39"/>
      <c r="F719" s="39"/>
      <c r="G719" s="38"/>
      <c r="H719" s="38"/>
      <c r="I719" s="35" t="str">
        <f>IF(OR(Data!G719,Data!H719,ISERR(Data!J719)),"",Data!J719)</f>
        <v/>
      </c>
      <c r="J719" s="84" t="str">
        <f>IF(Data!G719,"",IF(Data!E719,"Age error",IF(Data!F719,"Sex error",IF(OR(Data!H719,Data!M719),"Ht or wt error",Data!L719))))</f>
        <v/>
      </c>
      <c r="K719" s="21"/>
    </row>
    <row r="720" spans="1:11" s="18" customFormat="1" x14ac:dyDescent="0.15">
      <c r="A720" s="25"/>
      <c r="B720" s="85"/>
      <c r="C720" s="34"/>
      <c r="D720" s="38"/>
      <c r="E720" s="39"/>
      <c r="F720" s="39"/>
      <c r="G720" s="38"/>
      <c r="H720" s="38"/>
      <c r="I720" s="35" t="str">
        <f>IF(OR(Data!G720,Data!H720,ISERR(Data!J720)),"",Data!J720)</f>
        <v/>
      </c>
      <c r="J720" s="84" t="str">
        <f>IF(Data!G720,"",IF(Data!E720,"Age error",IF(Data!F720,"Sex error",IF(OR(Data!H720,Data!M720),"Ht or wt error",Data!L720))))</f>
        <v/>
      </c>
      <c r="K720" s="21"/>
    </row>
    <row r="721" spans="1:11" s="18" customFormat="1" x14ac:dyDescent="0.15">
      <c r="A721" s="25"/>
      <c r="B721" s="85"/>
      <c r="C721" s="34"/>
      <c r="D721" s="38"/>
      <c r="E721" s="39"/>
      <c r="F721" s="39"/>
      <c r="G721" s="38"/>
      <c r="H721" s="38"/>
      <c r="I721" s="35" t="str">
        <f>IF(OR(Data!G721,Data!H721,ISERR(Data!J721)),"",Data!J721)</f>
        <v/>
      </c>
      <c r="J721" s="84" t="str">
        <f>IF(Data!G721,"",IF(Data!E721,"Age error",IF(Data!F721,"Sex error",IF(OR(Data!H721,Data!M721),"Ht or wt error",Data!L721))))</f>
        <v/>
      </c>
      <c r="K721" s="21"/>
    </row>
    <row r="722" spans="1:11" s="18" customFormat="1" x14ac:dyDescent="0.15">
      <c r="A722" s="25"/>
      <c r="B722" s="85"/>
      <c r="C722" s="34"/>
      <c r="D722" s="38"/>
      <c r="E722" s="39"/>
      <c r="F722" s="39"/>
      <c r="G722" s="38"/>
      <c r="H722" s="38"/>
      <c r="I722" s="35" t="str">
        <f>IF(OR(Data!G722,Data!H722,ISERR(Data!J722)),"",Data!J722)</f>
        <v/>
      </c>
      <c r="J722" s="84" t="str">
        <f>IF(Data!G722,"",IF(Data!E722,"Age error",IF(Data!F722,"Sex error",IF(OR(Data!H722,Data!M722),"Ht or wt error",Data!L722))))</f>
        <v/>
      </c>
      <c r="K722" s="21"/>
    </row>
    <row r="723" spans="1:11" s="18" customFormat="1" x14ac:dyDescent="0.15">
      <c r="A723" s="25"/>
      <c r="B723" s="85"/>
      <c r="C723" s="34"/>
      <c r="D723" s="38"/>
      <c r="E723" s="39"/>
      <c r="F723" s="39"/>
      <c r="G723" s="38"/>
      <c r="H723" s="38"/>
      <c r="I723" s="35" t="str">
        <f>IF(OR(Data!G723,Data!H723,ISERR(Data!J723)),"",Data!J723)</f>
        <v/>
      </c>
      <c r="J723" s="84" t="str">
        <f>IF(Data!G723,"",IF(Data!E723,"Age error",IF(Data!F723,"Sex error",IF(OR(Data!H723,Data!M723),"Ht or wt error",Data!L723))))</f>
        <v/>
      </c>
      <c r="K723" s="21"/>
    </row>
    <row r="724" spans="1:11" s="18" customFormat="1" x14ac:dyDescent="0.15">
      <c r="A724" s="25"/>
      <c r="B724" s="85"/>
      <c r="C724" s="34"/>
      <c r="D724" s="38"/>
      <c r="E724" s="39"/>
      <c r="F724" s="39"/>
      <c r="G724" s="38"/>
      <c r="H724" s="38"/>
      <c r="I724" s="35" t="str">
        <f>IF(OR(Data!G724,Data!H724,ISERR(Data!J724)),"",Data!J724)</f>
        <v/>
      </c>
      <c r="J724" s="84" t="str">
        <f>IF(Data!G724,"",IF(Data!E724,"Age error",IF(Data!F724,"Sex error",IF(OR(Data!H724,Data!M724),"Ht or wt error",Data!L724))))</f>
        <v/>
      </c>
      <c r="K724" s="21"/>
    </row>
    <row r="725" spans="1:11" s="18" customFormat="1" x14ac:dyDescent="0.15">
      <c r="A725" s="25"/>
      <c r="B725" s="85"/>
      <c r="C725" s="34"/>
      <c r="D725" s="38"/>
      <c r="E725" s="39"/>
      <c r="F725" s="39"/>
      <c r="G725" s="38"/>
      <c r="H725" s="38"/>
      <c r="I725" s="35" t="str">
        <f>IF(OR(Data!G725,Data!H725,ISERR(Data!J725)),"",Data!J725)</f>
        <v/>
      </c>
      <c r="J725" s="84" t="str">
        <f>IF(Data!G725,"",IF(Data!E725,"Age error",IF(Data!F725,"Sex error",IF(OR(Data!H725,Data!M725),"Ht or wt error",Data!L725))))</f>
        <v/>
      </c>
      <c r="K725" s="21"/>
    </row>
    <row r="726" spans="1:11" s="18" customFormat="1" x14ac:dyDescent="0.15">
      <c r="A726" s="25"/>
      <c r="B726" s="85"/>
      <c r="C726" s="34"/>
      <c r="D726" s="38"/>
      <c r="E726" s="39"/>
      <c r="F726" s="39"/>
      <c r="G726" s="38"/>
      <c r="H726" s="38"/>
      <c r="I726" s="35" t="str">
        <f>IF(OR(Data!G726,Data!H726,ISERR(Data!J726)),"",Data!J726)</f>
        <v/>
      </c>
      <c r="J726" s="84" t="str">
        <f>IF(Data!G726,"",IF(Data!E726,"Age error",IF(Data!F726,"Sex error",IF(OR(Data!H726,Data!M726),"Ht or wt error",Data!L726))))</f>
        <v/>
      </c>
      <c r="K726" s="21"/>
    </row>
    <row r="727" spans="1:11" s="18" customFormat="1" x14ac:dyDescent="0.15">
      <c r="A727" s="25"/>
      <c r="B727" s="85"/>
      <c r="C727" s="34"/>
      <c r="D727" s="38"/>
      <c r="E727" s="39"/>
      <c r="F727" s="39"/>
      <c r="G727" s="38"/>
      <c r="H727" s="38"/>
      <c r="I727" s="35" t="str">
        <f>IF(OR(Data!G727,Data!H727,ISERR(Data!J727)),"",Data!J727)</f>
        <v/>
      </c>
      <c r="J727" s="84" t="str">
        <f>IF(Data!G727,"",IF(Data!E727,"Age error",IF(Data!F727,"Sex error",IF(OR(Data!H727,Data!M727),"Ht or wt error",Data!L727))))</f>
        <v/>
      </c>
      <c r="K727" s="21"/>
    </row>
    <row r="728" spans="1:11" s="18" customFormat="1" x14ac:dyDescent="0.15">
      <c r="A728" s="25"/>
      <c r="B728" s="85"/>
      <c r="C728" s="34"/>
      <c r="D728" s="38"/>
      <c r="E728" s="39"/>
      <c r="F728" s="39"/>
      <c r="G728" s="38"/>
      <c r="H728" s="38"/>
      <c r="I728" s="35" t="str">
        <f>IF(OR(Data!G728,Data!H728,ISERR(Data!J728)),"",Data!J728)</f>
        <v/>
      </c>
      <c r="J728" s="84" t="str">
        <f>IF(Data!G728,"",IF(Data!E728,"Age error",IF(Data!F728,"Sex error",IF(OR(Data!H728,Data!M728),"Ht or wt error",Data!L728))))</f>
        <v/>
      </c>
      <c r="K728" s="21"/>
    </row>
    <row r="729" spans="1:11" s="18" customFormat="1" x14ac:dyDescent="0.15">
      <c r="A729" s="25"/>
      <c r="B729" s="85"/>
      <c r="C729" s="34"/>
      <c r="D729" s="38"/>
      <c r="E729" s="39"/>
      <c r="F729" s="39"/>
      <c r="G729" s="38"/>
      <c r="H729" s="38"/>
      <c r="I729" s="35" t="str">
        <f>IF(OR(Data!G729,Data!H729,ISERR(Data!J729)),"",Data!J729)</f>
        <v/>
      </c>
      <c r="J729" s="84" t="str">
        <f>IF(Data!G729,"",IF(Data!E729,"Age error",IF(Data!F729,"Sex error",IF(OR(Data!H729,Data!M729),"Ht or wt error",Data!L729))))</f>
        <v/>
      </c>
      <c r="K729" s="21"/>
    </row>
    <row r="730" spans="1:11" s="18" customFormat="1" x14ac:dyDescent="0.15">
      <c r="A730" s="25"/>
      <c r="B730" s="85"/>
      <c r="C730" s="34"/>
      <c r="D730" s="38"/>
      <c r="E730" s="39"/>
      <c r="F730" s="39"/>
      <c r="G730" s="38"/>
      <c r="H730" s="38"/>
      <c r="I730" s="35" t="str">
        <f>IF(OR(Data!G730,Data!H730,ISERR(Data!J730)),"",Data!J730)</f>
        <v/>
      </c>
      <c r="J730" s="84" t="str">
        <f>IF(Data!G730,"",IF(Data!E730,"Age error",IF(Data!F730,"Sex error",IF(OR(Data!H730,Data!M730),"Ht or wt error",Data!L730))))</f>
        <v/>
      </c>
      <c r="K730" s="21"/>
    </row>
    <row r="731" spans="1:11" s="18" customFormat="1" x14ac:dyDescent="0.15">
      <c r="A731" s="25"/>
      <c r="B731" s="85"/>
      <c r="C731" s="34"/>
      <c r="D731" s="38"/>
      <c r="E731" s="39"/>
      <c r="F731" s="39"/>
      <c r="G731" s="38"/>
      <c r="H731" s="38"/>
      <c r="I731" s="35" t="str">
        <f>IF(OR(Data!G731,Data!H731,ISERR(Data!J731)),"",Data!J731)</f>
        <v/>
      </c>
      <c r="J731" s="84" t="str">
        <f>IF(Data!G731,"",IF(Data!E731,"Age error",IF(Data!F731,"Sex error",IF(OR(Data!H731,Data!M731),"Ht or wt error",Data!L731))))</f>
        <v/>
      </c>
      <c r="K731" s="21"/>
    </row>
    <row r="732" spans="1:11" s="18" customFormat="1" x14ac:dyDescent="0.15">
      <c r="A732" s="25"/>
      <c r="B732" s="85"/>
      <c r="C732" s="34"/>
      <c r="D732" s="38"/>
      <c r="E732" s="39"/>
      <c r="F732" s="39"/>
      <c r="G732" s="38"/>
      <c r="H732" s="38"/>
      <c r="I732" s="35" t="str">
        <f>IF(OR(Data!G732,Data!H732,ISERR(Data!J732)),"",Data!J732)</f>
        <v/>
      </c>
      <c r="J732" s="84" t="str">
        <f>IF(Data!G732,"",IF(Data!E732,"Age error",IF(Data!F732,"Sex error",IF(OR(Data!H732,Data!M732),"Ht or wt error",Data!L732))))</f>
        <v/>
      </c>
      <c r="K732" s="21"/>
    </row>
    <row r="733" spans="1:11" s="18" customFormat="1" x14ac:dyDescent="0.15">
      <c r="A733" s="25"/>
      <c r="B733" s="85"/>
      <c r="C733" s="34"/>
      <c r="D733" s="38"/>
      <c r="E733" s="39"/>
      <c r="F733" s="39"/>
      <c r="G733" s="38"/>
      <c r="H733" s="38"/>
      <c r="I733" s="35" t="str">
        <f>IF(OR(Data!G733,Data!H733,ISERR(Data!J733)),"",Data!J733)</f>
        <v/>
      </c>
      <c r="J733" s="84" t="str">
        <f>IF(Data!G733,"",IF(Data!E733,"Age error",IF(Data!F733,"Sex error",IF(OR(Data!H733,Data!M733),"Ht or wt error",Data!L733))))</f>
        <v/>
      </c>
      <c r="K733" s="21"/>
    </row>
    <row r="734" spans="1:11" s="18" customFormat="1" x14ac:dyDescent="0.15">
      <c r="A734" s="25"/>
      <c r="B734" s="85"/>
      <c r="C734" s="34"/>
      <c r="D734" s="38"/>
      <c r="E734" s="39"/>
      <c r="F734" s="39"/>
      <c r="G734" s="38"/>
      <c r="H734" s="38"/>
      <c r="I734" s="35" t="str">
        <f>IF(OR(Data!G734,Data!H734,ISERR(Data!J734)),"",Data!J734)</f>
        <v/>
      </c>
      <c r="J734" s="84" t="str">
        <f>IF(Data!G734,"",IF(Data!E734,"Age error",IF(Data!F734,"Sex error",IF(OR(Data!H734,Data!M734),"Ht or wt error",Data!L734))))</f>
        <v/>
      </c>
      <c r="K734" s="21"/>
    </row>
    <row r="735" spans="1:11" s="18" customFormat="1" x14ac:dyDescent="0.15">
      <c r="A735" s="25"/>
      <c r="B735" s="85"/>
      <c r="C735" s="34"/>
      <c r="D735" s="38"/>
      <c r="E735" s="39"/>
      <c r="F735" s="39"/>
      <c r="G735" s="38"/>
      <c r="H735" s="38"/>
      <c r="I735" s="35" t="str">
        <f>IF(OR(Data!G735,Data!H735,ISERR(Data!J735)),"",Data!J735)</f>
        <v/>
      </c>
      <c r="J735" s="84" t="str">
        <f>IF(Data!G735,"",IF(Data!E735,"Age error",IF(Data!F735,"Sex error",IF(OR(Data!H735,Data!M735),"Ht or wt error",Data!L735))))</f>
        <v/>
      </c>
      <c r="K735" s="21"/>
    </row>
    <row r="736" spans="1:11" s="18" customFormat="1" x14ac:dyDescent="0.15">
      <c r="A736" s="25"/>
      <c r="B736" s="85"/>
      <c r="C736" s="34"/>
      <c r="D736" s="38"/>
      <c r="E736" s="39"/>
      <c r="F736" s="39"/>
      <c r="G736" s="38"/>
      <c r="H736" s="38"/>
      <c r="I736" s="35" t="str">
        <f>IF(OR(Data!G736,Data!H736,ISERR(Data!J736)),"",Data!J736)</f>
        <v/>
      </c>
      <c r="J736" s="84" t="str">
        <f>IF(Data!G736,"",IF(Data!E736,"Age error",IF(Data!F736,"Sex error",IF(OR(Data!H736,Data!M736),"Ht or wt error",Data!L736))))</f>
        <v/>
      </c>
      <c r="K736" s="21"/>
    </row>
    <row r="737" spans="1:11" s="18" customFormat="1" x14ac:dyDescent="0.15">
      <c r="A737" s="25"/>
      <c r="B737" s="85"/>
      <c r="C737" s="34"/>
      <c r="D737" s="38"/>
      <c r="E737" s="39"/>
      <c r="F737" s="39"/>
      <c r="G737" s="38"/>
      <c r="H737" s="38"/>
      <c r="I737" s="35" t="str">
        <f>IF(OR(Data!G737,Data!H737,ISERR(Data!J737)),"",Data!J737)</f>
        <v/>
      </c>
      <c r="J737" s="84" t="str">
        <f>IF(Data!G737,"",IF(Data!E737,"Age error",IF(Data!F737,"Sex error",IF(OR(Data!H737,Data!M737),"Ht or wt error",Data!L737))))</f>
        <v/>
      </c>
      <c r="K737" s="21"/>
    </row>
    <row r="738" spans="1:11" s="18" customFormat="1" x14ac:dyDescent="0.15">
      <c r="A738" s="25"/>
      <c r="B738" s="85"/>
      <c r="C738" s="34"/>
      <c r="D738" s="38"/>
      <c r="E738" s="39"/>
      <c r="F738" s="39"/>
      <c r="G738" s="38"/>
      <c r="H738" s="38"/>
      <c r="I738" s="35" t="str">
        <f>IF(OR(Data!G738,Data!H738,ISERR(Data!J738)),"",Data!J738)</f>
        <v/>
      </c>
      <c r="J738" s="84" t="str">
        <f>IF(Data!G738,"",IF(Data!E738,"Age error",IF(Data!F738,"Sex error",IF(OR(Data!H738,Data!M738),"Ht or wt error",Data!L738))))</f>
        <v/>
      </c>
      <c r="K738" s="21"/>
    </row>
    <row r="739" spans="1:11" s="18" customFormat="1" x14ac:dyDescent="0.15">
      <c r="A739" s="25"/>
      <c r="B739" s="85"/>
      <c r="C739" s="34"/>
      <c r="D739" s="38"/>
      <c r="E739" s="39"/>
      <c r="F739" s="39"/>
      <c r="G739" s="38"/>
      <c r="H739" s="38"/>
      <c r="I739" s="35" t="str">
        <f>IF(OR(Data!G739,Data!H739,ISERR(Data!J739)),"",Data!J739)</f>
        <v/>
      </c>
      <c r="J739" s="84" t="str">
        <f>IF(Data!G739,"",IF(Data!E739,"Age error",IF(Data!F739,"Sex error",IF(OR(Data!H739,Data!M739),"Ht or wt error",Data!L739))))</f>
        <v/>
      </c>
      <c r="K739" s="21"/>
    </row>
    <row r="740" spans="1:11" s="18" customFormat="1" x14ac:dyDescent="0.15">
      <c r="A740" s="25"/>
      <c r="B740" s="85"/>
      <c r="C740" s="34"/>
      <c r="D740" s="38"/>
      <c r="E740" s="39"/>
      <c r="F740" s="39"/>
      <c r="G740" s="38"/>
      <c r="H740" s="38"/>
      <c r="I740" s="35" t="str">
        <f>IF(OR(Data!G740,Data!H740,ISERR(Data!J740)),"",Data!J740)</f>
        <v/>
      </c>
      <c r="J740" s="84" t="str">
        <f>IF(Data!G740,"",IF(Data!E740,"Age error",IF(Data!F740,"Sex error",IF(OR(Data!H740,Data!M740),"Ht or wt error",Data!L740))))</f>
        <v/>
      </c>
      <c r="K740" s="21"/>
    </row>
    <row r="741" spans="1:11" s="18" customFormat="1" x14ac:dyDescent="0.15">
      <c r="A741" s="25"/>
      <c r="B741" s="85"/>
      <c r="C741" s="34"/>
      <c r="D741" s="38"/>
      <c r="E741" s="39"/>
      <c r="F741" s="39"/>
      <c r="G741" s="38"/>
      <c r="H741" s="38"/>
      <c r="I741" s="35" t="str">
        <f>IF(OR(Data!G741,Data!H741,ISERR(Data!J741)),"",Data!J741)</f>
        <v/>
      </c>
      <c r="J741" s="84" t="str">
        <f>IF(Data!G741,"",IF(Data!E741,"Age error",IF(Data!F741,"Sex error",IF(OR(Data!H741,Data!M741),"Ht or wt error",Data!L741))))</f>
        <v/>
      </c>
      <c r="K741" s="21"/>
    </row>
    <row r="742" spans="1:11" s="18" customFormat="1" x14ac:dyDescent="0.15">
      <c r="A742" s="25"/>
      <c r="B742" s="85"/>
      <c r="C742" s="34"/>
      <c r="D742" s="38"/>
      <c r="E742" s="39"/>
      <c r="F742" s="39"/>
      <c r="G742" s="38"/>
      <c r="H742" s="38"/>
      <c r="I742" s="35" t="str">
        <f>IF(OR(Data!G742,Data!H742,ISERR(Data!J742)),"",Data!J742)</f>
        <v/>
      </c>
      <c r="J742" s="84" t="str">
        <f>IF(Data!G742,"",IF(Data!E742,"Age error",IF(Data!F742,"Sex error",IF(OR(Data!H742,Data!M742),"Ht or wt error",Data!L742))))</f>
        <v/>
      </c>
      <c r="K742" s="21"/>
    </row>
    <row r="743" spans="1:11" s="18" customFormat="1" x14ac:dyDescent="0.15">
      <c r="A743" s="25"/>
      <c r="B743" s="85"/>
      <c r="C743" s="34"/>
      <c r="D743" s="38"/>
      <c r="E743" s="39"/>
      <c r="F743" s="39"/>
      <c r="G743" s="38"/>
      <c r="H743" s="38"/>
      <c r="I743" s="35" t="str">
        <f>IF(OR(Data!G743,Data!H743,ISERR(Data!J743)),"",Data!J743)</f>
        <v/>
      </c>
      <c r="J743" s="84" t="str">
        <f>IF(Data!G743,"",IF(Data!E743,"Age error",IF(Data!F743,"Sex error",IF(OR(Data!H743,Data!M743),"Ht or wt error",Data!L743))))</f>
        <v/>
      </c>
      <c r="K743" s="21"/>
    </row>
    <row r="744" spans="1:11" s="18" customFormat="1" x14ac:dyDescent="0.15">
      <c r="A744" s="25"/>
      <c r="B744" s="85"/>
      <c r="C744" s="34"/>
      <c r="D744" s="38"/>
      <c r="E744" s="39"/>
      <c r="F744" s="39"/>
      <c r="G744" s="38"/>
      <c r="H744" s="38"/>
      <c r="I744" s="35" t="str">
        <f>IF(OR(Data!G744,Data!H744,ISERR(Data!J744)),"",Data!J744)</f>
        <v/>
      </c>
      <c r="J744" s="84" t="str">
        <f>IF(Data!G744,"",IF(Data!E744,"Age error",IF(Data!F744,"Sex error",IF(OR(Data!H744,Data!M744),"Ht or wt error",Data!L744))))</f>
        <v/>
      </c>
      <c r="K744" s="21"/>
    </row>
    <row r="745" spans="1:11" s="18" customFormat="1" x14ac:dyDescent="0.15">
      <c r="A745" s="25"/>
      <c r="B745" s="85"/>
      <c r="C745" s="34"/>
      <c r="D745" s="38"/>
      <c r="E745" s="39"/>
      <c r="F745" s="39"/>
      <c r="G745" s="38"/>
      <c r="H745" s="38"/>
      <c r="I745" s="35" t="str">
        <f>IF(OR(Data!G745,Data!H745,ISERR(Data!J745)),"",Data!J745)</f>
        <v/>
      </c>
      <c r="J745" s="84" t="str">
        <f>IF(Data!G745,"",IF(Data!E745,"Age error",IF(Data!F745,"Sex error",IF(OR(Data!H745,Data!M745),"Ht or wt error",Data!L745))))</f>
        <v/>
      </c>
      <c r="K745" s="21"/>
    </row>
    <row r="746" spans="1:11" s="18" customFormat="1" x14ac:dyDescent="0.15">
      <c r="A746" s="25"/>
      <c r="B746" s="85"/>
      <c r="C746" s="34"/>
      <c r="D746" s="38"/>
      <c r="E746" s="39"/>
      <c r="F746" s="39"/>
      <c r="G746" s="38"/>
      <c r="H746" s="38"/>
      <c r="I746" s="35" t="str">
        <f>IF(OR(Data!G746,Data!H746,ISERR(Data!J746)),"",Data!J746)</f>
        <v/>
      </c>
      <c r="J746" s="84" t="str">
        <f>IF(Data!G746,"",IF(Data!E746,"Age error",IF(Data!F746,"Sex error",IF(OR(Data!H746,Data!M746),"Ht or wt error",Data!L746))))</f>
        <v/>
      </c>
      <c r="K746" s="21"/>
    </row>
    <row r="747" spans="1:11" s="18" customFormat="1" x14ac:dyDescent="0.15">
      <c r="A747" s="25"/>
      <c r="B747" s="85"/>
      <c r="C747" s="34"/>
      <c r="D747" s="38"/>
      <c r="E747" s="39"/>
      <c r="F747" s="39"/>
      <c r="G747" s="38"/>
      <c r="H747" s="38"/>
      <c r="I747" s="35" t="str">
        <f>IF(OR(Data!G747,Data!H747,ISERR(Data!J747)),"",Data!J747)</f>
        <v/>
      </c>
      <c r="J747" s="84" t="str">
        <f>IF(Data!G747,"",IF(Data!E747,"Age error",IF(Data!F747,"Sex error",IF(OR(Data!H747,Data!M747),"Ht or wt error",Data!L747))))</f>
        <v/>
      </c>
      <c r="K747" s="21"/>
    </row>
    <row r="748" spans="1:11" s="18" customFormat="1" x14ac:dyDescent="0.15">
      <c r="A748" s="25"/>
      <c r="B748" s="85"/>
      <c r="C748" s="34"/>
      <c r="D748" s="38"/>
      <c r="E748" s="39"/>
      <c r="F748" s="39"/>
      <c r="G748" s="38"/>
      <c r="H748" s="38"/>
      <c r="I748" s="35" t="str">
        <f>IF(OR(Data!G748,Data!H748,ISERR(Data!J748)),"",Data!J748)</f>
        <v/>
      </c>
      <c r="J748" s="84" t="str">
        <f>IF(Data!G748,"",IF(Data!E748,"Age error",IF(Data!F748,"Sex error",IF(OR(Data!H748,Data!M748),"Ht or wt error",Data!L748))))</f>
        <v/>
      </c>
      <c r="K748" s="21"/>
    </row>
    <row r="749" spans="1:11" s="18" customFormat="1" x14ac:dyDescent="0.15">
      <c r="A749" s="25"/>
      <c r="B749" s="85"/>
      <c r="C749" s="34"/>
      <c r="D749" s="38"/>
      <c r="E749" s="39"/>
      <c r="F749" s="39"/>
      <c r="G749" s="38"/>
      <c r="H749" s="38"/>
      <c r="I749" s="35" t="str">
        <f>IF(OR(Data!G749,Data!H749,ISERR(Data!J749)),"",Data!J749)</f>
        <v/>
      </c>
      <c r="J749" s="84" t="str">
        <f>IF(Data!G749,"",IF(Data!E749,"Age error",IF(Data!F749,"Sex error",IF(OR(Data!H749,Data!M749),"Ht or wt error",Data!L749))))</f>
        <v/>
      </c>
      <c r="K749" s="21"/>
    </row>
    <row r="750" spans="1:11" s="18" customFormat="1" x14ac:dyDescent="0.15">
      <c r="A750" s="25"/>
      <c r="B750" s="85"/>
      <c r="C750" s="34"/>
      <c r="D750" s="38"/>
      <c r="E750" s="39"/>
      <c r="F750" s="39"/>
      <c r="G750" s="38"/>
      <c r="H750" s="38"/>
      <c r="I750" s="35" t="str">
        <f>IF(OR(Data!G750,Data!H750,ISERR(Data!J750)),"",Data!J750)</f>
        <v/>
      </c>
      <c r="J750" s="84" t="str">
        <f>IF(Data!G750,"",IF(Data!E750,"Age error",IF(Data!F750,"Sex error",IF(OR(Data!H750,Data!M750),"Ht or wt error",Data!L750))))</f>
        <v/>
      </c>
      <c r="K750" s="21"/>
    </row>
    <row r="751" spans="1:11" s="18" customFormat="1" x14ac:dyDescent="0.15">
      <c r="A751" s="25"/>
      <c r="B751" s="85"/>
      <c r="C751" s="34"/>
      <c r="D751" s="38"/>
      <c r="E751" s="39"/>
      <c r="F751" s="39"/>
      <c r="G751" s="38"/>
      <c r="H751" s="38"/>
      <c r="I751" s="35" t="str">
        <f>IF(OR(Data!G751,Data!H751,ISERR(Data!J751)),"",Data!J751)</f>
        <v/>
      </c>
      <c r="J751" s="84" t="str">
        <f>IF(Data!G751,"",IF(Data!E751,"Age error",IF(Data!F751,"Sex error",IF(OR(Data!H751,Data!M751),"Ht or wt error",Data!L751))))</f>
        <v/>
      </c>
      <c r="K751" s="21"/>
    </row>
    <row r="752" spans="1:11" s="18" customFormat="1" x14ac:dyDescent="0.15">
      <c r="A752" s="25"/>
      <c r="B752" s="85"/>
      <c r="C752" s="34"/>
      <c r="D752" s="38"/>
      <c r="E752" s="39"/>
      <c r="F752" s="39"/>
      <c r="G752" s="38"/>
      <c r="H752" s="38"/>
      <c r="I752" s="35" t="str">
        <f>IF(OR(Data!G752,Data!H752,ISERR(Data!J752)),"",Data!J752)</f>
        <v/>
      </c>
      <c r="J752" s="84" t="str">
        <f>IF(Data!G752,"",IF(Data!E752,"Age error",IF(Data!F752,"Sex error",IF(OR(Data!H752,Data!M752),"Ht or wt error",Data!L752))))</f>
        <v/>
      </c>
      <c r="K752" s="21"/>
    </row>
    <row r="753" spans="1:11" s="18" customFormat="1" x14ac:dyDescent="0.15">
      <c r="A753" s="25"/>
      <c r="B753" s="85"/>
      <c r="C753" s="34"/>
      <c r="D753" s="38"/>
      <c r="E753" s="39"/>
      <c r="F753" s="39"/>
      <c r="G753" s="38"/>
      <c r="H753" s="38"/>
      <c r="I753" s="35" t="str">
        <f>IF(OR(Data!G753,Data!H753,ISERR(Data!J753)),"",Data!J753)</f>
        <v/>
      </c>
      <c r="J753" s="84" t="str">
        <f>IF(Data!G753,"",IF(Data!E753,"Age error",IF(Data!F753,"Sex error",IF(OR(Data!H753,Data!M753),"Ht or wt error",Data!L753))))</f>
        <v/>
      </c>
      <c r="K753" s="21"/>
    </row>
    <row r="754" spans="1:11" s="18" customFormat="1" x14ac:dyDescent="0.15">
      <c r="A754" s="25"/>
      <c r="B754" s="85"/>
      <c r="C754" s="34"/>
      <c r="D754" s="38"/>
      <c r="E754" s="39"/>
      <c r="F754" s="39"/>
      <c r="G754" s="38"/>
      <c r="H754" s="38"/>
      <c r="I754" s="35" t="str">
        <f>IF(OR(Data!G754,Data!H754,ISERR(Data!J754)),"",Data!J754)</f>
        <v/>
      </c>
      <c r="J754" s="84" t="str">
        <f>IF(Data!G754,"",IF(Data!E754,"Age error",IF(Data!F754,"Sex error",IF(OR(Data!H754,Data!M754),"Ht or wt error",Data!L754))))</f>
        <v/>
      </c>
      <c r="K754" s="21"/>
    </row>
    <row r="755" spans="1:11" s="18" customFormat="1" x14ac:dyDescent="0.15">
      <c r="A755" s="25"/>
      <c r="B755" s="85"/>
      <c r="C755" s="34"/>
      <c r="D755" s="38"/>
      <c r="E755" s="39"/>
      <c r="F755" s="39"/>
      <c r="G755" s="38"/>
      <c r="H755" s="38"/>
      <c r="I755" s="35" t="str">
        <f>IF(OR(Data!G755,Data!H755,ISERR(Data!J755)),"",Data!J755)</f>
        <v/>
      </c>
      <c r="J755" s="84" t="str">
        <f>IF(Data!G755,"",IF(Data!E755,"Age error",IF(Data!F755,"Sex error",IF(OR(Data!H755,Data!M755),"Ht or wt error",Data!L755))))</f>
        <v/>
      </c>
      <c r="K755" s="21"/>
    </row>
    <row r="756" spans="1:11" s="18" customFormat="1" x14ac:dyDescent="0.15">
      <c r="A756" s="25"/>
      <c r="B756" s="85"/>
      <c r="C756" s="34"/>
      <c r="D756" s="38"/>
      <c r="E756" s="39"/>
      <c r="F756" s="39"/>
      <c r="G756" s="38"/>
      <c r="H756" s="38"/>
      <c r="I756" s="35" t="str">
        <f>IF(OR(Data!G756,Data!H756,ISERR(Data!J756)),"",Data!J756)</f>
        <v/>
      </c>
      <c r="J756" s="84" t="str">
        <f>IF(Data!G756,"",IF(Data!E756,"Age error",IF(Data!F756,"Sex error",IF(OR(Data!H756,Data!M756),"Ht or wt error",Data!L756))))</f>
        <v/>
      </c>
      <c r="K756" s="21"/>
    </row>
    <row r="757" spans="1:11" s="18" customFormat="1" x14ac:dyDescent="0.15">
      <c r="A757" s="25"/>
      <c r="B757" s="85"/>
      <c r="C757" s="34"/>
      <c r="D757" s="38"/>
      <c r="E757" s="39"/>
      <c r="F757" s="39"/>
      <c r="G757" s="38"/>
      <c r="H757" s="38"/>
      <c r="I757" s="35" t="str">
        <f>IF(OR(Data!G757,Data!H757,ISERR(Data!J757)),"",Data!J757)</f>
        <v/>
      </c>
      <c r="J757" s="84" t="str">
        <f>IF(Data!G757,"",IF(Data!E757,"Age error",IF(Data!F757,"Sex error",IF(OR(Data!H757,Data!M757),"Ht or wt error",Data!L757))))</f>
        <v/>
      </c>
      <c r="K757" s="21"/>
    </row>
    <row r="758" spans="1:11" s="18" customFormat="1" x14ac:dyDescent="0.15">
      <c r="A758" s="25"/>
      <c r="B758" s="85"/>
      <c r="C758" s="34"/>
      <c r="D758" s="38"/>
      <c r="E758" s="39"/>
      <c r="F758" s="39"/>
      <c r="G758" s="38"/>
      <c r="H758" s="38"/>
      <c r="I758" s="35" t="str">
        <f>IF(OR(Data!G758,Data!H758,ISERR(Data!J758)),"",Data!J758)</f>
        <v/>
      </c>
      <c r="J758" s="84" t="str">
        <f>IF(Data!G758,"",IF(Data!E758,"Age error",IF(Data!F758,"Sex error",IF(OR(Data!H758,Data!M758),"Ht or wt error",Data!L758))))</f>
        <v/>
      </c>
      <c r="K758" s="21"/>
    </row>
    <row r="759" spans="1:11" s="18" customFormat="1" x14ac:dyDescent="0.15">
      <c r="A759" s="25"/>
      <c r="B759" s="85"/>
      <c r="C759" s="34"/>
      <c r="D759" s="38"/>
      <c r="E759" s="39"/>
      <c r="F759" s="39"/>
      <c r="G759" s="38"/>
      <c r="H759" s="38"/>
      <c r="I759" s="35" t="str">
        <f>IF(OR(Data!G759,Data!H759,ISERR(Data!J759)),"",Data!J759)</f>
        <v/>
      </c>
      <c r="J759" s="84" t="str">
        <f>IF(Data!G759,"",IF(Data!E759,"Age error",IF(Data!F759,"Sex error",IF(OR(Data!H759,Data!M759),"Ht or wt error",Data!L759))))</f>
        <v/>
      </c>
      <c r="K759" s="21"/>
    </row>
    <row r="760" spans="1:11" s="18" customFormat="1" x14ac:dyDescent="0.15">
      <c r="A760" s="25"/>
      <c r="B760" s="85"/>
      <c r="C760" s="34"/>
      <c r="D760" s="38"/>
      <c r="E760" s="39"/>
      <c r="F760" s="39"/>
      <c r="G760" s="38"/>
      <c r="H760" s="38"/>
      <c r="I760" s="35" t="str">
        <f>IF(OR(Data!G760,Data!H760,ISERR(Data!J760)),"",Data!J760)</f>
        <v/>
      </c>
      <c r="J760" s="84" t="str">
        <f>IF(Data!G760,"",IF(Data!E760,"Age error",IF(Data!F760,"Sex error",IF(OR(Data!H760,Data!M760),"Ht or wt error",Data!L760))))</f>
        <v/>
      </c>
      <c r="K760" s="21"/>
    </row>
    <row r="761" spans="1:11" s="18" customFormat="1" x14ac:dyDescent="0.15">
      <c r="A761" s="25"/>
      <c r="B761" s="85"/>
      <c r="C761" s="34"/>
      <c r="D761" s="38"/>
      <c r="E761" s="39"/>
      <c r="F761" s="39"/>
      <c r="G761" s="38"/>
      <c r="H761" s="38"/>
      <c r="I761" s="35" t="str">
        <f>IF(OR(Data!G761,Data!H761,ISERR(Data!J761)),"",Data!J761)</f>
        <v/>
      </c>
      <c r="J761" s="84" t="str">
        <f>IF(Data!G761,"",IF(Data!E761,"Age error",IF(Data!F761,"Sex error",IF(OR(Data!H761,Data!M761),"Ht or wt error",Data!L761))))</f>
        <v/>
      </c>
      <c r="K761" s="21"/>
    </row>
    <row r="762" spans="1:11" s="18" customFormat="1" x14ac:dyDescent="0.15">
      <c r="A762" s="25"/>
      <c r="B762" s="85"/>
      <c r="C762" s="34"/>
      <c r="D762" s="38"/>
      <c r="E762" s="39"/>
      <c r="F762" s="39"/>
      <c r="G762" s="38"/>
      <c r="H762" s="38"/>
      <c r="I762" s="35" t="str">
        <f>IF(OR(Data!G762,Data!H762,ISERR(Data!J762)),"",Data!J762)</f>
        <v/>
      </c>
      <c r="J762" s="84" t="str">
        <f>IF(Data!G762,"",IF(Data!E762,"Age error",IF(Data!F762,"Sex error",IF(OR(Data!H762,Data!M762),"Ht or wt error",Data!L762))))</f>
        <v/>
      </c>
      <c r="K762" s="21"/>
    </row>
    <row r="763" spans="1:11" s="18" customFormat="1" x14ac:dyDescent="0.15">
      <c r="A763" s="25"/>
      <c r="B763" s="85"/>
      <c r="C763" s="34"/>
      <c r="D763" s="38"/>
      <c r="E763" s="39"/>
      <c r="F763" s="39"/>
      <c r="G763" s="38"/>
      <c r="H763" s="38"/>
      <c r="I763" s="35" t="str">
        <f>IF(OR(Data!G763,Data!H763,ISERR(Data!J763)),"",Data!J763)</f>
        <v/>
      </c>
      <c r="J763" s="84" t="str">
        <f>IF(Data!G763,"",IF(Data!E763,"Age error",IF(Data!F763,"Sex error",IF(OR(Data!H763,Data!M763),"Ht or wt error",Data!L763))))</f>
        <v/>
      </c>
      <c r="K763" s="21"/>
    </row>
    <row r="764" spans="1:11" s="18" customFormat="1" x14ac:dyDescent="0.15">
      <c r="A764" s="25"/>
      <c r="B764" s="85"/>
      <c r="C764" s="34"/>
      <c r="D764" s="38"/>
      <c r="E764" s="39"/>
      <c r="F764" s="39"/>
      <c r="G764" s="38"/>
      <c r="H764" s="38"/>
      <c r="I764" s="35" t="str">
        <f>IF(OR(Data!G764,Data!H764,ISERR(Data!J764)),"",Data!J764)</f>
        <v/>
      </c>
      <c r="J764" s="84" t="str">
        <f>IF(Data!G764,"",IF(Data!E764,"Age error",IF(Data!F764,"Sex error",IF(OR(Data!H764,Data!M764),"Ht or wt error",Data!L764))))</f>
        <v/>
      </c>
      <c r="K764" s="21"/>
    </row>
    <row r="765" spans="1:11" s="18" customFormat="1" x14ac:dyDescent="0.15">
      <c r="A765" s="25"/>
      <c r="B765" s="85"/>
      <c r="C765" s="34"/>
      <c r="D765" s="38"/>
      <c r="E765" s="39"/>
      <c r="F765" s="39"/>
      <c r="G765" s="38"/>
      <c r="H765" s="38"/>
      <c r="I765" s="35" t="str">
        <f>IF(OR(Data!G765,Data!H765,ISERR(Data!J765)),"",Data!J765)</f>
        <v/>
      </c>
      <c r="J765" s="84" t="str">
        <f>IF(Data!G765,"",IF(Data!E765,"Age error",IF(Data!F765,"Sex error",IF(OR(Data!H765,Data!M765),"Ht or wt error",Data!L765))))</f>
        <v/>
      </c>
      <c r="K765" s="21"/>
    </row>
    <row r="766" spans="1:11" s="18" customFormat="1" x14ac:dyDescent="0.15">
      <c r="A766" s="25"/>
      <c r="B766" s="85"/>
      <c r="C766" s="34"/>
      <c r="D766" s="38"/>
      <c r="E766" s="39"/>
      <c r="F766" s="39"/>
      <c r="G766" s="38"/>
      <c r="H766" s="38"/>
      <c r="I766" s="35" t="str">
        <f>IF(OR(Data!G766,Data!H766,ISERR(Data!J766)),"",Data!J766)</f>
        <v/>
      </c>
      <c r="J766" s="84" t="str">
        <f>IF(Data!G766,"",IF(Data!E766,"Age error",IF(Data!F766,"Sex error",IF(OR(Data!H766,Data!M766),"Ht or wt error",Data!L766))))</f>
        <v/>
      </c>
      <c r="K766" s="21"/>
    </row>
    <row r="767" spans="1:11" s="18" customFormat="1" x14ac:dyDescent="0.15">
      <c r="A767" s="25"/>
      <c r="B767" s="85"/>
      <c r="C767" s="34"/>
      <c r="D767" s="38"/>
      <c r="E767" s="39"/>
      <c r="F767" s="39"/>
      <c r="G767" s="38"/>
      <c r="H767" s="38"/>
      <c r="I767" s="35" t="str">
        <f>IF(OR(Data!G767,Data!H767,ISERR(Data!J767)),"",Data!J767)</f>
        <v/>
      </c>
      <c r="J767" s="84" t="str">
        <f>IF(Data!G767,"",IF(Data!E767,"Age error",IF(Data!F767,"Sex error",IF(OR(Data!H767,Data!M767),"Ht or wt error",Data!L767))))</f>
        <v/>
      </c>
      <c r="K767" s="21"/>
    </row>
    <row r="768" spans="1:11" s="18" customFormat="1" x14ac:dyDescent="0.15">
      <c r="A768" s="25"/>
      <c r="B768" s="85"/>
      <c r="C768" s="34"/>
      <c r="D768" s="38"/>
      <c r="E768" s="39"/>
      <c r="F768" s="39"/>
      <c r="G768" s="38"/>
      <c r="H768" s="38"/>
      <c r="I768" s="35" t="str">
        <f>IF(OR(Data!G768,Data!H768,ISERR(Data!J768)),"",Data!J768)</f>
        <v/>
      </c>
      <c r="J768" s="84" t="str">
        <f>IF(Data!G768,"",IF(Data!E768,"Age error",IF(Data!F768,"Sex error",IF(OR(Data!H768,Data!M768),"Ht or wt error",Data!L768))))</f>
        <v/>
      </c>
      <c r="K768" s="21"/>
    </row>
    <row r="769" spans="1:11" s="18" customFormat="1" x14ac:dyDescent="0.15">
      <c r="A769" s="25"/>
      <c r="B769" s="85"/>
      <c r="C769" s="34"/>
      <c r="D769" s="38"/>
      <c r="E769" s="39"/>
      <c r="F769" s="39"/>
      <c r="G769" s="38"/>
      <c r="H769" s="38"/>
      <c r="I769" s="35" t="str">
        <f>IF(OR(Data!G769,Data!H769,ISERR(Data!J769)),"",Data!J769)</f>
        <v/>
      </c>
      <c r="J769" s="84" t="str">
        <f>IF(Data!G769,"",IF(Data!E769,"Age error",IF(Data!F769,"Sex error",IF(OR(Data!H769,Data!M769),"Ht or wt error",Data!L769))))</f>
        <v/>
      </c>
      <c r="K769" s="21"/>
    </row>
    <row r="770" spans="1:11" s="18" customFormat="1" x14ac:dyDescent="0.15">
      <c r="A770" s="25"/>
      <c r="B770" s="85"/>
      <c r="C770" s="34"/>
      <c r="D770" s="38"/>
      <c r="E770" s="39"/>
      <c r="F770" s="39"/>
      <c r="G770" s="38"/>
      <c r="H770" s="38"/>
      <c r="I770" s="35" t="str">
        <f>IF(OR(Data!G770,Data!H770,ISERR(Data!J770)),"",Data!J770)</f>
        <v/>
      </c>
      <c r="J770" s="84" t="str">
        <f>IF(Data!G770,"",IF(Data!E770,"Age error",IF(Data!F770,"Sex error",IF(OR(Data!H770,Data!M770),"Ht or wt error",Data!L770))))</f>
        <v/>
      </c>
      <c r="K770" s="21"/>
    </row>
    <row r="771" spans="1:11" s="18" customFormat="1" x14ac:dyDescent="0.15">
      <c r="A771" s="25"/>
      <c r="B771" s="85"/>
      <c r="C771" s="34"/>
      <c r="D771" s="38"/>
      <c r="E771" s="39"/>
      <c r="F771" s="39"/>
      <c r="G771" s="38"/>
      <c r="H771" s="38"/>
      <c r="I771" s="35" t="str">
        <f>IF(OR(Data!G771,Data!H771,ISERR(Data!J771)),"",Data!J771)</f>
        <v/>
      </c>
      <c r="J771" s="84" t="str">
        <f>IF(Data!G771,"",IF(Data!E771,"Age error",IF(Data!F771,"Sex error",IF(OR(Data!H771,Data!M771),"Ht or wt error",Data!L771))))</f>
        <v/>
      </c>
      <c r="K771" s="21"/>
    </row>
    <row r="772" spans="1:11" s="18" customFormat="1" x14ac:dyDescent="0.15">
      <c r="A772" s="25"/>
      <c r="B772" s="85"/>
      <c r="C772" s="34"/>
      <c r="D772" s="38"/>
      <c r="E772" s="39"/>
      <c r="F772" s="39"/>
      <c r="G772" s="38"/>
      <c r="H772" s="38"/>
      <c r="I772" s="35" t="str">
        <f>IF(OR(Data!G772,Data!H772,ISERR(Data!J772)),"",Data!J772)</f>
        <v/>
      </c>
      <c r="J772" s="84" t="str">
        <f>IF(Data!G772,"",IF(Data!E772,"Age error",IF(Data!F772,"Sex error",IF(OR(Data!H772,Data!M772),"Ht or wt error",Data!L772))))</f>
        <v/>
      </c>
      <c r="K772" s="21"/>
    </row>
    <row r="773" spans="1:11" s="18" customFormat="1" x14ac:dyDescent="0.15">
      <c r="A773" s="25"/>
      <c r="B773" s="85"/>
      <c r="C773" s="34"/>
      <c r="D773" s="38"/>
      <c r="E773" s="39"/>
      <c r="F773" s="39"/>
      <c r="G773" s="38"/>
      <c r="H773" s="38"/>
      <c r="I773" s="35" t="str">
        <f>IF(OR(Data!G773,Data!H773,ISERR(Data!J773)),"",Data!J773)</f>
        <v/>
      </c>
      <c r="J773" s="84" t="str">
        <f>IF(Data!G773,"",IF(Data!E773,"Age error",IF(Data!F773,"Sex error",IF(OR(Data!H773,Data!M773),"Ht or wt error",Data!L773))))</f>
        <v/>
      </c>
      <c r="K773" s="21"/>
    </row>
    <row r="774" spans="1:11" s="18" customFormat="1" x14ac:dyDescent="0.15">
      <c r="A774" s="25"/>
      <c r="B774" s="85"/>
      <c r="C774" s="34"/>
      <c r="D774" s="38"/>
      <c r="E774" s="39"/>
      <c r="F774" s="39"/>
      <c r="G774" s="38"/>
      <c r="H774" s="38"/>
      <c r="I774" s="35" t="str">
        <f>IF(OR(Data!G774,Data!H774,ISERR(Data!J774)),"",Data!J774)</f>
        <v/>
      </c>
      <c r="J774" s="84" t="str">
        <f>IF(Data!G774,"",IF(Data!E774,"Age error",IF(Data!F774,"Sex error",IF(OR(Data!H774,Data!M774),"Ht or wt error",Data!L774))))</f>
        <v/>
      </c>
      <c r="K774" s="21"/>
    </row>
    <row r="775" spans="1:11" s="18" customFormat="1" x14ac:dyDescent="0.15">
      <c r="A775" s="25"/>
      <c r="B775" s="85"/>
      <c r="C775" s="34"/>
      <c r="D775" s="38"/>
      <c r="E775" s="39"/>
      <c r="F775" s="39"/>
      <c r="G775" s="38"/>
      <c r="H775" s="38"/>
      <c r="I775" s="35" t="str">
        <f>IF(OR(Data!G775,Data!H775,ISERR(Data!J775)),"",Data!J775)</f>
        <v/>
      </c>
      <c r="J775" s="84" t="str">
        <f>IF(Data!G775,"",IF(Data!E775,"Age error",IF(Data!F775,"Sex error",IF(OR(Data!H775,Data!M775),"Ht or wt error",Data!L775))))</f>
        <v/>
      </c>
      <c r="K775" s="21"/>
    </row>
    <row r="776" spans="1:11" s="18" customFormat="1" x14ac:dyDescent="0.15">
      <c r="A776" s="25"/>
      <c r="B776" s="85"/>
      <c r="C776" s="34"/>
      <c r="D776" s="38"/>
      <c r="E776" s="39"/>
      <c r="F776" s="39"/>
      <c r="G776" s="38"/>
      <c r="H776" s="38"/>
      <c r="I776" s="35" t="str">
        <f>IF(OR(Data!G776,Data!H776,ISERR(Data!J776)),"",Data!J776)</f>
        <v/>
      </c>
      <c r="J776" s="84" t="str">
        <f>IF(Data!G776,"",IF(Data!E776,"Age error",IF(Data!F776,"Sex error",IF(OR(Data!H776,Data!M776),"Ht or wt error",Data!L776))))</f>
        <v/>
      </c>
      <c r="K776" s="21"/>
    </row>
    <row r="777" spans="1:11" s="18" customFormat="1" x14ac:dyDescent="0.15">
      <c r="A777" s="25"/>
      <c r="B777" s="85"/>
      <c r="C777" s="34"/>
      <c r="D777" s="38"/>
      <c r="E777" s="39"/>
      <c r="F777" s="39"/>
      <c r="G777" s="38"/>
      <c r="H777" s="38"/>
      <c r="I777" s="35" t="str">
        <f>IF(OR(Data!G777,Data!H777,ISERR(Data!J777)),"",Data!J777)</f>
        <v/>
      </c>
      <c r="J777" s="84" t="str">
        <f>IF(Data!G777,"",IF(Data!E777,"Age error",IF(Data!F777,"Sex error",IF(OR(Data!H777,Data!M777),"Ht or wt error",Data!L777))))</f>
        <v/>
      </c>
      <c r="K777" s="21"/>
    </row>
    <row r="778" spans="1:11" s="18" customFormat="1" x14ac:dyDescent="0.15">
      <c r="A778" s="25"/>
      <c r="B778" s="85"/>
      <c r="C778" s="34"/>
      <c r="D778" s="38"/>
      <c r="E778" s="39"/>
      <c r="F778" s="39"/>
      <c r="G778" s="38"/>
      <c r="H778" s="38"/>
      <c r="I778" s="35" t="str">
        <f>IF(OR(Data!G778,Data!H778,ISERR(Data!J778)),"",Data!J778)</f>
        <v/>
      </c>
      <c r="J778" s="84" t="str">
        <f>IF(Data!G778,"",IF(Data!E778,"Age error",IF(Data!F778,"Sex error",IF(OR(Data!H778,Data!M778),"Ht or wt error",Data!L778))))</f>
        <v/>
      </c>
      <c r="K778" s="21"/>
    </row>
    <row r="779" spans="1:11" s="18" customFormat="1" x14ac:dyDescent="0.15">
      <c r="A779" s="25"/>
      <c r="B779" s="85"/>
      <c r="C779" s="34"/>
      <c r="D779" s="38"/>
      <c r="E779" s="39"/>
      <c r="F779" s="39"/>
      <c r="G779" s="38"/>
      <c r="H779" s="38"/>
      <c r="I779" s="35" t="str">
        <f>IF(OR(Data!G779,Data!H779,ISERR(Data!J779)),"",Data!J779)</f>
        <v/>
      </c>
      <c r="J779" s="84" t="str">
        <f>IF(Data!G779,"",IF(Data!E779,"Age error",IF(Data!F779,"Sex error",IF(OR(Data!H779,Data!M779),"Ht or wt error",Data!L779))))</f>
        <v/>
      </c>
      <c r="K779" s="21"/>
    </row>
    <row r="780" spans="1:11" s="18" customFormat="1" x14ac:dyDescent="0.15">
      <c r="A780" s="25"/>
      <c r="B780" s="85"/>
      <c r="C780" s="34"/>
      <c r="D780" s="38"/>
      <c r="E780" s="39"/>
      <c r="F780" s="39"/>
      <c r="G780" s="38"/>
      <c r="H780" s="38"/>
      <c r="I780" s="35" t="str">
        <f>IF(OR(Data!G780,Data!H780,ISERR(Data!J780)),"",Data!J780)</f>
        <v/>
      </c>
      <c r="J780" s="84" t="str">
        <f>IF(Data!G780,"",IF(Data!E780,"Age error",IF(Data!F780,"Sex error",IF(OR(Data!H780,Data!M780),"Ht or wt error",Data!L780))))</f>
        <v/>
      </c>
      <c r="K780" s="21"/>
    </row>
    <row r="781" spans="1:11" s="18" customFormat="1" x14ac:dyDescent="0.15">
      <c r="A781" s="25"/>
      <c r="B781" s="85"/>
      <c r="C781" s="34"/>
      <c r="D781" s="38"/>
      <c r="E781" s="39"/>
      <c r="F781" s="39"/>
      <c r="G781" s="38"/>
      <c r="H781" s="38"/>
      <c r="I781" s="35" t="str">
        <f>IF(OR(Data!G781,Data!H781,ISERR(Data!J781)),"",Data!J781)</f>
        <v/>
      </c>
      <c r="J781" s="84" t="str">
        <f>IF(Data!G781,"",IF(Data!E781,"Age error",IF(Data!F781,"Sex error",IF(OR(Data!H781,Data!M781),"Ht or wt error",Data!L781))))</f>
        <v/>
      </c>
      <c r="K781" s="21"/>
    </row>
    <row r="782" spans="1:11" s="18" customFormat="1" x14ac:dyDescent="0.15">
      <c r="A782" s="25"/>
      <c r="B782" s="85"/>
      <c r="C782" s="34"/>
      <c r="D782" s="38"/>
      <c r="E782" s="39"/>
      <c r="F782" s="39"/>
      <c r="G782" s="38"/>
      <c r="H782" s="38"/>
      <c r="I782" s="35" t="str">
        <f>IF(OR(Data!G782,Data!H782,ISERR(Data!J782)),"",Data!J782)</f>
        <v/>
      </c>
      <c r="J782" s="84" t="str">
        <f>IF(Data!G782,"",IF(Data!E782,"Age error",IF(Data!F782,"Sex error",IF(OR(Data!H782,Data!M782),"Ht or wt error",Data!L782))))</f>
        <v/>
      </c>
      <c r="K782" s="21"/>
    </row>
    <row r="783" spans="1:11" s="18" customFormat="1" x14ac:dyDescent="0.15">
      <c r="A783" s="25"/>
      <c r="B783" s="85"/>
      <c r="C783" s="34"/>
      <c r="D783" s="38"/>
      <c r="E783" s="39"/>
      <c r="F783" s="39"/>
      <c r="G783" s="38"/>
      <c r="H783" s="38"/>
      <c r="I783" s="35" t="str">
        <f>IF(OR(Data!G783,Data!H783,ISERR(Data!J783)),"",Data!J783)</f>
        <v/>
      </c>
      <c r="J783" s="84" t="str">
        <f>IF(Data!G783,"",IF(Data!E783,"Age error",IF(Data!F783,"Sex error",IF(OR(Data!H783,Data!M783),"Ht or wt error",Data!L783))))</f>
        <v/>
      </c>
      <c r="K783" s="21"/>
    </row>
    <row r="784" spans="1:11" s="18" customFormat="1" x14ac:dyDescent="0.15">
      <c r="A784" s="25"/>
      <c r="B784" s="85"/>
      <c r="C784" s="34"/>
      <c r="D784" s="38"/>
      <c r="E784" s="39"/>
      <c r="F784" s="39"/>
      <c r="G784" s="38"/>
      <c r="H784" s="38"/>
      <c r="I784" s="35" t="str">
        <f>IF(OR(Data!G784,Data!H784,ISERR(Data!J784)),"",Data!J784)</f>
        <v/>
      </c>
      <c r="J784" s="84" t="str">
        <f>IF(Data!G784,"",IF(Data!E784,"Age error",IF(Data!F784,"Sex error",IF(OR(Data!H784,Data!M784),"Ht or wt error",Data!L784))))</f>
        <v/>
      </c>
      <c r="K784" s="21"/>
    </row>
    <row r="785" spans="1:11" s="18" customFormat="1" x14ac:dyDescent="0.15">
      <c r="A785" s="25"/>
      <c r="B785" s="85"/>
      <c r="C785" s="34"/>
      <c r="D785" s="38"/>
      <c r="E785" s="39"/>
      <c r="F785" s="39"/>
      <c r="G785" s="38"/>
      <c r="H785" s="38"/>
      <c r="I785" s="35" t="str">
        <f>IF(OR(Data!G785,Data!H785,ISERR(Data!J785)),"",Data!J785)</f>
        <v/>
      </c>
      <c r="J785" s="84" t="str">
        <f>IF(Data!G785,"",IF(Data!E785,"Age error",IF(Data!F785,"Sex error",IF(OR(Data!H785,Data!M785),"Ht or wt error",Data!L785))))</f>
        <v/>
      </c>
      <c r="K785" s="21"/>
    </row>
    <row r="786" spans="1:11" s="18" customFormat="1" x14ac:dyDescent="0.15">
      <c r="A786" s="25"/>
      <c r="B786" s="85"/>
      <c r="C786" s="34"/>
      <c r="D786" s="38"/>
      <c r="E786" s="39"/>
      <c r="F786" s="39"/>
      <c r="G786" s="38"/>
      <c r="H786" s="38"/>
      <c r="I786" s="35" t="str">
        <f>IF(OR(Data!G786,Data!H786,ISERR(Data!J786)),"",Data!J786)</f>
        <v/>
      </c>
      <c r="J786" s="84" t="str">
        <f>IF(Data!G786,"",IF(Data!E786,"Age error",IF(Data!F786,"Sex error",IF(OR(Data!H786,Data!M786),"Ht or wt error",Data!L786))))</f>
        <v/>
      </c>
      <c r="K786" s="21"/>
    </row>
    <row r="787" spans="1:11" s="18" customFormat="1" x14ac:dyDescent="0.15">
      <c r="A787" s="25"/>
      <c r="B787" s="85"/>
      <c r="C787" s="34"/>
      <c r="D787" s="38"/>
      <c r="E787" s="39"/>
      <c r="F787" s="39"/>
      <c r="G787" s="38"/>
      <c r="H787" s="38"/>
      <c r="I787" s="35" t="str">
        <f>IF(OR(Data!G787,Data!H787,ISERR(Data!J787)),"",Data!J787)</f>
        <v/>
      </c>
      <c r="J787" s="84" t="str">
        <f>IF(Data!G787,"",IF(Data!E787,"Age error",IF(Data!F787,"Sex error",IF(OR(Data!H787,Data!M787),"Ht or wt error",Data!L787))))</f>
        <v/>
      </c>
      <c r="K787" s="21"/>
    </row>
    <row r="788" spans="1:11" s="18" customFormat="1" x14ac:dyDescent="0.15">
      <c r="A788" s="25"/>
      <c r="B788" s="85"/>
      <c r="C788" s="34"/>
      <c r="D788" s="38"/>
      <c r="E788" s="39"/>
      <c r="F788" s="39"/>
      <c r="G788" s="38"/>
      <c r="H788" s="38"/>
      <c r="I788" s="35" t="str">
        <f>IF(OR(Data!G788,Data!H788,ISERR(Data!J788)),"",Data!J788)</f>
        <v/>
      </c>
      <c r="J788" s="84" t="str">
        <f>IF(Data!G788,"",IF(Data!E788,"Age error",IF(Data!F788,"Sex error",IF(OR(Data!H788,Data!M788),"Ht or wt error",Data!L788))))</f>
        <v/>
      </c>
      <c r="K788" s="21"/>
    </row>
    <row r="789" spans="1:11" s="18" customFormat="1" x14ac:dyDescent="0.15">
      <c r="A789" s="25"/>
      <c r="B789" s="85"/>
      <c r="C789" s="34"/>
      <c r="D789" s="38"/>
      <c r="E789" s="39"/>
      <c r="F789" s="39"/>
      <c r="G789" s="38"/>
      <c r="H789" s="38"/>
      <c r="I789" s="35" t="str">
        <f>IF(OR(Data!G789,Data!H789,ISERR(Data!J789)),"",Data!J789)</f>
        <v/>
      </c>
      <c r="J789" s="84" t="str">
        <f>IF(Data!G789,"",IF(Data!E789,"Age error",IF(Data!F789,"Sex error",IF(OR(Data!H789,Data!M789),"Ht or wt error",Data!L789))))</f>
        <v/>
      </c>
      <c r="K789" s="21"/>
    </row>
    <row r="790" spans="1:11" s="18" customFormat="1" x14ac:dyDescent="0.15">
      <c r="A790" s="25"/>
      <c r="B790" s="85"/>
      <c r="C790" s="34"/>
      <c r="D790" s="38"/>
      <c r="E790" s="39"/>
      <c r="F790" s="39"/>
      <c r="G790" s="38"/>
      <c r="H790" s="38"/>
      <c r="I790" s="35" t="str">
        <f>IF(OR(Data!G790,Data!H790,ISERR(Data!J790)),"",Data!J790)</f>
        <v/>
      </c>
      <c r="J790" s="84" t="str">
        <f>IF(Data!G790,"",IF(Data!E790,"Age error",IF(Data!F790,"Sex error",IF(OR(Data!H790,Data!M790),"Ht or wt error",Data!L790))))</f>
        <v/>
      </c>
      <c r="K790" s="21"/>
    </row>
    <row r="791" spans="1:11" s="18" customFormat="1" x14ac:dyDescent="0.15">
      <c r="A791" s="25"/>
      <c r="B791" s="85"/>
      <c r="C791" s="34"/>
      <c r="D791" s="38"/>
      <c r="E791" s="39"/>
      <c r="F791" s="39"/>
      <c r="G791" s="38"/>
      <c r="H791" s="38"/>
      <c r="I791" s="35" t="str">
        <f>IF(OR(Data!G791,Data!H791,ISERR(Data!J791)),"",Data!J791)</f>
        <v/>
      </c>
      <c r="J791" s="84" t="str">
        <f>IF(Data!G791,"",IF(Data!E791,"Age error",IF(Data!F791,"Sex error",IF(OR(Data!H791,Data!M791),"Ht or wt error",Data!L791))))</f>
        <v/>
      </c>
      <c r="K791" s="21"/>
    </row>
    <row r="792" spans="1:11" s="18" customFormat="1" x14ac:dyDescent="0.15">
      <c r="A792" s="25"/>
      <c r="B792" s="85"/>
      <c r="C792" s="34"/>
      <c r="D792" s="38"/>
      <c r="E792" s="39"/>
      <c r="F792" s="39"/>
      <c r="G792" s="38"/>
      <c r="H792" s="38"/>
      <c r="I792" s="35" t="str">
        <f>IF(OR(Data!G792,Data!H792,ISERR(Data!J792)),"",Data!J792)</f>
        <v/>
      </c>
      <c r="J792" s="84" t="str">
        <f>IF(Data!G792,"",IF(Data!E792,"Age error",IF(Data!F792,"Sex error",IF(OR(Data!H792,Data!M792),"Ht or wt error",Data!L792))))</f>
        <v/>
      </c>
      <c r="K792" s="21"/>
    </row>
    <row r="793" spans="1:11" s="18" customFormat="1" x14ac:dyDescent="0.15">
      <c r="A793" s="25"/>
      <c r="B793" s="85"/>
      <c r="C793" s="34"/>
      <c r="D793" s="38"/>
      <c r="E793" s="39"/>
      <c r="F793" s="39"/>
      <c r="G793" s="38"/>
      <c r="H793" s="38"/>
      <c r="I793" s="35" t="str">
        <f>IF(OR(Data!G793,Data!H793,ISERR(Data!J793)),"",Data!J793)</f>
        <v/>
      </c>
      <c r="J793" s="84" t="str">
        <f>IF(Data!G793,"",IF(Data!E793,"Age error",IF(Data!F793,"Sex error",IF(OR(Data!H793,Data!M793),"Ht or wt error",Data!L793))))</f>
        <v/>
      </c>
      <c r="K793" s="21"/>
    </row>
    <row r="794" spans="1:11" s="18" customFormat="1" x14ac:dyDescent="0.15">
      <c r="A794" s="25"/>
      <c r="B794" s="85"/>
      <c r="C794" s="34"/>
      <c r="D794" s="38"/>
      <c r="E794" s="39"/>
      <c r="F794" s="39"/>
      <c r="G794" s="38"/>
      <c r="H794" s="38"/>
      <c r="I794" s="35" t="str">
        <f>IF(OR(Data!G794,Data!H794,ISERR(Data!J794)),"",Data!J794)</f>
        <v/>
      </c>
      <c r="J794" s="84" t="str">
        <f>IF(Data!G794,"",IF(Data!E794,"Age error",IF(Data!F794,"Sex error",IF(OR(Data!H794,Data!M794),"Ht or wt error",Data!L794))))</f>
        <v/>
      </c>
      <c r="K794" s="21"/>
    </row>
    <row r="795" spans="1:11" s="18" customFormat="1" x14ac:dyDescent="0.15">
      <c r="A795" s="25"/>
      <c r="B795" s="85"/>
      <c r="C795" s="34"/>
      <c r="D795" s="38"/>
      <c r="E795" s="39"/>
      <c r="F795" s="39"/>
      <c r="G795" s="38"/>
      <c r="H795" s="38"/>
      <c r="I795" s="35" t="str">
        <f>IF(OR(Data!G795,Data!H795,ISERR(Data!J795)),"",Data!J795)</f>
        <v/>
      </c>
      <c r="J795" s="84" t="str">
        <f>IF(Data!G795,"",IF(Data!E795,"Age error",IF(Data!F795,"Sex error",IF(OR(Data!H795,Data!M795),"Ht or wt error",Data!L795))))</f>
        <v/>
      </c>
      <c r="K795" s="21"/>
    </row>
    <row r="796" spans="1:11" s="18" customFormat="1" x14ac:dyDescent="0.15">
      <c r="A796" s="25"/>
      <c r="B796" s="85"/>
      <c r="C796" s="34"/>
      <c r="D796" s="38"/>
      <c r="E796" s="39"/>
      <c r="F796" s="39"/>
      <c r="G796" s="38"/>
      <c r="H796" s="38"/>
      <c r="I796" s="35" t="str">
        <f>IF(OR(Data!G796,Data!H796,ISERR(Data!J796)),"",Data!J796)</f>
        <v/>
      </c>
      <c r="J796" s="84" t="str">
        <f>IF(Data!G796,"",IF(Data!E796,"Age error",IF(Data!F796,"Sex error",IF(OR(Data!H796,Data!M796),"Ht or wt error",Data!L796))))</f>
        <v/>
      </c>
      <c r="K796" s="21"/>
    </row>
    <row r="797" spans="1:11" s="18" customFormat="1" x14ac:dyDescent="0.15">
      <c r="A797" s="25"/>
      <c r="B797" s="85"/>
      <c r="C797" s="34"/>
      <c r="D797" s="38"/>
      <c r="E797" s="39"/>
      <c r="F797" s="39"/>
      <c r="G797" s="38"/>
      <c r="H797" s="38"/>
      <c r="I797" s="35" t="str">
        <f>IF(OR(Data!G797,Data!H797,ISERR(Data!J797)),"",Data!J797)</f>
        <v/>
      </c>
      <c r="J797" s="84" t="str">
        <f>IF(Data!G797,"",IF(Data!E797,"Age error",IF(Data!F797,"Sex error",IF(OR(Data!H797,Data!M797),"Ht or wt error",Data!L797))))</f>
        <v/>
      </c>
      <c r="K797" s="21"/>
    </row>
    <row r="798" spans="1:11" s="18" customFormat="1" x14ac:dyDescent="0.15">
      <c r="A798" s="25"/>
      <c r="B798" s="85"/>
      <c r="C798" s="34"/>
      <c r="D798" s="38"/>
      <c r="E798" s="39"/>
      <c r="F798" s="39"/>
      <c r="G798" s="38"/>
      <c r="H798" s="38"/>
      <c r="I798" s="35" t="str">
        <f>IF(OR(Data!G798,Data!H798,ISERR(Data!J798)),"",Data!J798)</f>
        <v/>
      </c>
      <c r="J798" s="84" t="str">
        <f>IF(Data!G798,"",IF(Data!E798,"Age error",IF(Data!F798,"Sex error",IF(OR(Data!H798,Data!M798),"Ht or wt error",Data!L798))))</f>
        <v/>
      </c>
      <c r="K798" s="21"/>
    </row>
    <row r="799" spans="1:11" s="18" customFormat="1" x14ac:dyDescent="0.15">
      <c r="A799" s="25"/>
      <c r="B799" s="85"/>
      <c r="C799" s="34"/>
      <c r="D799" s="38"/>
      <c r="E799" s="39"/>
      <c r="F799" s="39"/>
      <c r="G799" s="38"/>
      <c r="H799" s="38"/>
      <c r="I799" s="35" t="str">
        <f>IF(OR(Data!G799,Data!H799,ISERR(Data!J799)),"",Data!J799)</f>
        <v/>
      </c>
      <c r="J799" s="84" t="str">
        <f>IF(Data!G799,"",IF(Data!E799,"Age error",IF(Data!F799,"Sex error",IF(OR(Data!H799,Data!M799),"Ht or wt error",Data!L799))))</f>
        <v/>
      </c>
      <c r="K799" s="21"/>
    </row>
    <row r="800" spans="1:11" s="18" customFormat="1" x14ac:dyDescent="0.15">
      <c r="A800" s="25"/>
      <c r="B800" s="85"/>
      <c r="C800" s="34"/>
      <c r="D800" s="38"/>
      <c r="E800" s="39"/>
      <c r="F800" s="39"/>
      <c r="G800" s="38"/>
      <c r="H800" s="38"/>
      <c r="I800" s="35" t="str">
        <f>IF(OR(Data!G800,Data!H800,ISERR(Data!J800)),"",Data!J800)</f>
        <v/>
      </c>
      <c r="J800" s="84" t="str">
        <f>IF(Data!G800,"",IF(Data!E800,"Age error",IF(Data!F800,"Sex error",IF(OR(Data!H800,Data!M800),"Ht or wt error",Data!L800))))</f>
        <v/>
      </c>
      <c r="K800" s="21"/>
    </row>
    <row r="801" spans="1:11" s="18" customFormat="1" x14ac:dyDescent="0.15">
      <c r="A801" s="25"/>
      <c r="B801" s="85"/>
      <c r="C801" s="34"/>
      <c r="D801" s="38"/>
      <c r="E801" s="39"/>
      <c r="F801" s="39"/>
      <c r="G801" s="38"/>
      <c r="H801" s="38"/>
      <c r="I801" s="35" t="str">
        <f>IF(OR(Data!G801,Data!H801,ISERR(Data!J801)),"",Data!J801)</f>
        <v/>
      </c>
      <c r="J801" s="84" t="str">
        <f>IF(Data!G801,"",IF(Data!E801,"Age error",IF(Data!F801,"Sex error",IF(OR(Data!H801,Data!M801),"Ht or wt error",Data!L801))))</f>
        <v/>
      </c>
      <c r="K801" s="21"/>
    </row>
    <row r="802" spans="1:11" s="18" customFormat="1" x14ac:dyDescent="0.15">
      <c r="A802" s="25"/>
      <c r="B802" s="85"/>
      <c r="C802" s="34"/>
      <c r="D802" s="38"/>
      <c r="E802" s="39"/>
      <c r="F802" s="39"/>
      <c r="G802" s="38"/>
      <c r="H802" s="38"/>
      <c r="I802" s="35" t="str">
        <f>IF(OR(Data!G802,Data!H802,ISERR(Data!J802)),"",Data!J802)</f>
        <v/>
      </c>
      <c r="J802" s="84" t="str">
        <f>IF(Data!G802,"",IF(Data!E802,"Age error",IF(Data!F802,"Sex error",IF(OR(Data!H802,Data!M802),"Ht or wt error",Data!L802))))</f>
        <v/>
      </c>
      <c r="K802" s="21"/>
    </row>
    <row r="803" spans="1:11" s="18" customFormat="1" x14ac:dyDescent="0.15">
      <c r="A803" s="25"/>
      <c r="B803" s="85"/>
      <c r="C803" s="34"/>
      <c r="D803" s="38"/>
      <c r="E803" s="39"/>
      <c r="F803" s="39"/>
      <c r="G803" s="38"/>
      <c r="H803" s="38"/>
      <c r="I803" s="35" t="str">
        <f>IF(OR(Data!G803,Data!H803,ISERR(Data!J803)),"",Data!J803)</f>
        <v/>
      </c>
      <c r="J803" s="84" t="str">
        <f>IF(Data!G803,"",IF(Data!E803,"Age error",IF(Data!F803,"Sex error",IF(OR(Data!H803,Data!M803),"Ht or wt error",Data!L803))))</f>
        <v/>
      </c>
      <c r="K803" s="21"/>
    </row>
    <row r="804" spans="1:11" s="18" customFormat="1" x14ac:dyDescent="0.15">
      <c r="A804" s="25"/>
      <c r="B804" s="85"/>
      <c r="C804" s="34"/>
      <c r="D804" s="38"/>
      <c r="E804" s="39"/>
      <c r="F804" s="39"/>
      <c r="G804" s="38"/>
      <c r="H804" s="38"/>
      <c r="I804" s="35" t="str">
        <f>IF(OR(Data!G804,Data!H804,ISERR(Data!J804)),"",Data!J804)</f>
        <v/>
      </c>
      <c r="J804" s="84" t="str">
        <f>IF(Data!G804,"",IF(Data!E804,"Age error",IF(Data!F804,"Sex error",IF(OR(Data!H804,Data!M804),"Ht or wt error",Data!L804))))</f>
        <v/>
      </c>
      <c r="K804" s="21"/>
    </row>
    <row r="805" spans="1:11" s="18" customFormat="1" x14ac:dyDescent="0.15">
      <c r="A805" s="25"/>
      <c r="B805" s="85"/>
      <c r="C805" s="34"/>
      <c r="D805" s="38"/>
      <c r="E805" s="39"/>
      <c r="F805" s="39"/>
      <c r="G805" s="38"/>
      <c r="H805" s="38"/>
      <c r="I805" s="35" t="str">
        <f>IF(OR(Data!G805,Data!H805,ISERR(Data!J805)),"",Data!J805)</f>
        <v/>
      </c>
      <c r="J805" s="84" t="str">
        <f>IF(Data!G805,"",IF(Data!E805,"Age error",IF(Data!F805,"Sex error",IF(OR(Data!H805,Data!M805),"Ht or wt error",Data!L805))))</f>
        <v/>
      </c>
      <c r="K805" s="21"/>
    </row>
    <row r="806" spans="1:11" s="18" customFormat="1" x14ac:dyDescent="0.15">
      <c r="A806" s="25"/>
      <c r="B806" s="85"/>
      <c r="C806" s="34"/>
      <c r="D806" s="38"/>
      <c r="E806" s="39"/>
      <c r="F806" s="39"/>
      <c r="G806" s="38"/>
      <c r="H806" s="38"/>
      <c r="I806" s="35" t="str">
        <f>IF(OR(Data!G806,Data!H806,ISERR(Data!J806)),"",Data!J806)</f>
        <v/>
      </c>
      <c r="J806" s="84" t="str">
        <f>IF(Data!G806,"",IF(Data!E806,"Age error",IF(Data!F806,"Sex error",IF(OR(Data!H806,Data!M806),"Ht or wt error",Data!L806))))</f>
        <v/>
      </c>
      <c r="K806" s="21"/>
    </row>
    <row r="807" spans="1:11" s="18" customFormat="1" x14ac:dyDescent="0.15">
      <c r="A807" s="25"/>
      <c r="B807" s="85"/>
      <c r="C807" s="34"/>
      <c r="D807" s="38"/>
      <c r="E807" s="39"/>
      <c r="F807" s="39"/>
      <c r="G807" s="38"/>
      <c r="H807" s="38"/>
      <c r="I807" s="35" t="str">
        <f>IF(OR(Data!G807,Data!H807,ISERR(Data!J807)),"",Data!J807)</f>
        <v/>
      </c>
      <c r="J807" s="84" t="str">
        <f>IF(Data!G807,"",IF(Data!E807,"Age error",IF(Data!F807,"Sex error",IF(OR(Data!H807,Data!M807),"Ht or wt error",Data!L807))))</f>
        <v/>
      </c>
      <c r="K807" s="21"/>
    </row>
    <row r="808" spans="1:11" s="18" customFormat="1" x14ac:dyDescent="0.15">
      <c r="A808" s="25"/>
      <c r="B808" s="85"/>
      <c r="C808" s="34"/>
      <c r="D808" s="38"/>
      <c r="E808" s="39"/>
      <c r="F808" s="39"/>
      <c r="G808" s="38"/>
      <c r="H808" s="38"/>
      <c r="I808" s="35" t="str">
        <f>IF(OR(Data!G808,Data!H808,ISERR(Data!J808)),"",Data!J808)</f>
        <v/>
      </c>
      <c r="J808" s="84" t="str">
        <f>IF(Data!G808,"",IF(Data!E808,"Age error",IF(Data!F808,"Sex error",IF(OR(Data!H808,Data!M808),"Ht or wt error",Data!L808))))</f>
        <v/>
      </c>
      <c r="K808" s="21"/>
    </row>
    <row r="809" spans="1:11" s="18" customFormat="1" x14ac:dyDescent="0.15">
      <c r="A809" s="25"/>
      <c r="B809" s="85"/>
      <c r="C809" s="34"/>
      <c r="D809" s="38"/>
      <c r="E809" s="39"/>
      <c r="F809" s="39"/>
      <c r="G809" s="38"/>
      <c r="H809" s="38"/>
      <c r="I809" s="35" t="str">
        <f>IF(OR(Data!G809,Data!H809,ISERR(Data!J809)),"",Data!J809)</f>
        <v/>
      </c>
      <c r="J809" s="84" t="str">
        <f>IF(Data!G809,"",IF(Data!E809,"Age error",IF(Data!F809,"Sex error",IF(OR(Data!H809,Data!M809),"Ht or wt error",Data!L809))))</f>
        <v/>
      </c>
      <c r="K809" s="21"/>
    </row>
    <row r="810" spans="1:11" s="18" customFormat="1" x14ac:dyDescent="0.15">
      <c r="A810" s="25"/>
      <c r="B810" s="85"/>
      <c r="C810" s="34"/>
      <c r="D810" s="38"/>
      <c r="E810" s="39"/>
      <c r="F810" s="39"/>
      <c r="G810" s="38"/>
      <c r="H810" s="38"/>
      <c r="I810" s="35" t="str">
        <f>IF(OR(Data!G810,Data!H810,ISERR(Data!J810)),"",Data!J810)</f>
        <v/>
      </c>
      <c r="J810" s="84" t="str">
        <f>IF(Data!G810,"",IF(Data!E810,"Age error",IF(Data!F810,"Sex error",IF(OR(Data!H810,Data!M810),"Ht or wt error",Data!L810))))</f>
        <v/>
      </c>
      <c r="K810" s="21"/>
    </row>
    <row r="811" spans="1:11" s="18" customFormat="1" x14ac:dyDescent="0.15">
      <c r="A811" s="25"/>
      <c r="B811" s="85"/>
      <c r="C811" s="34"/>
      <c r="D811" s="38"/>
      <c r="E811" s="39"/>
      <c r="F811" s="39"/>
      <c r="G811" s="38"/>
      <c r="H811" s="38"/>
      <c r="I811" s="35" t="str">
        <f>IF(OR(Data!G811,Data!H811,ISERR(Data!J811)),"",Data!J811)</f>
        <v/>
      </c>
      <c r="J811" s="84" t="str">
        <f>IF(Data!G811,"",IF(Data!E811,"Age error",IF(Data!F811,"Sex error",IF(OR(Data!H811,Data!M811),"Ht or wt error",Data!L811))))</f>
        <v/>
      </c>
      <c r="K811" s="21"/>
    </row>
    <row r="812" spans="1:11" s="18" customFormat="1" x14ac:dyDescent="0.15">
      <c r="A812" s="25"/>
      <c r="B812" s="85"/>
      <c r="C812" s="34"/>
      <c r="D812" s="38"/>
      <c r="E812" s="39"/>
      <c r="F812" s="39"/>
      <c r="G812" s="38"/>
      <c r="H812" s="38"/>
      <c r="I812" s="35" t="str">
        <f>IF(OR(Data!G812,Data!H812,ISERR(Data!J812)),"",Data!J812)</f>
        <v/>
      </c>
      <c r="J812" s="84" t="str">
        <f>IF(Data!G812,"",IF(Data!E812,"Age error",IF(Data!F812,"Sex error",IF(OR(Data!H812,Data!M812),"Ht or wt error",Data!L812))))</f>
        <v/>
      </c>
      <c r="K812" s="21"/>
    </row>
    <row r="813" spans="1:11" s="18" customFormat="1" x14ac:dyDescent="0.15">
      <c r="A813" s="25"/>
      <c r="B813" s="85"/>
      <c r="C813" s="34"/>
      <c r="D813" s="38"/>
      <c r="E813" s="39"/>
      <c r="F813" s="39"/>
      <c r="G813" s="38"/>
      <c r="H813" s="38"/>
      <c r="I813" s="35" t="str">
        <f>IF(OR(Data!G813,Data!H813,ISERR(Data!J813)),"",Data!J813)</f>
        <v/>
      </c>
      <c r="J813" s="84" t="str">
        <f>IF(Data!G813,"",IF(Data!E813,"Age error",IF(Data!F813,"Sex error",IF(OR(Data!H813,Data!M813),"Ht or wt error",Data!L813))))</f>
        <v/>
      </c>
      <c r="K813" s="21"/>
    </row>
    <row r="814" spans="1:11" s="18" customFormat="1" x14ac:dyDescent="0.15">
      <c r="A814" s="25"/>
      <c r="B814" s="85"/>
      <c r="C814" s="34"/>
      <c r="D814" s="38"/>
      <c r="E814" s="39"/>
      <c r="F814" s="39"/>
      <c r="G814" s="38"/>
      <c r="H814" s="38"/>
      <c r="I814" s="35" t="str">
        <f>IF(OR(Data!G814,Data!H814,ISERR(Data!J814)),"",Data!J814)</f>
        <v/>
      </c>
      <c r="J814" s="84" t="str">
        <f>IF(Data!G814,"",IF(Data!E814,"Age error",IF(Data!F814,"Sex error",IF(OR(Data!H814,Data!M814),"Ht or wt error",Data!L814))))</f>
        <v/>
      </c>
      <c r="K814" s="21"/>
    </row>
    <row r="815" spans="1:11" s="18" customFormat="1" x14ac:dyDescent="0.15">
      <c r="A815" s="25"/>
      <c r="B815" s="85"/>
      <c r="C815" s="34"/>
      <c r="D815" s="38"/>
      <c r="E815" s="39"/>
      <c r="F815" s="39"/>
      <c r="G815" s="38"/>
      <c r="H815" s="38"/>
      <c r="I815" s="35" t="str">
        <f>IF(OR(Data!G815,Data!H815,ISERR(Data!J815)),"",Data!J815)</f>
        <v/>
      </c>
      <c r="J815" s="84" t="str">
        <f>IF(Data!G815,"",IF(Data!E815,"Age error",IF(Data!F815,"Sex error",IF(OR(Data!H815,Data!M815),"Ht or wt error",Data!L815))))</f>
        <v/>
      </c>
      <c r="K815" s="21"/>
    </row>
    <row r="816" spans="1:11" s="18" customFormat="1" x14ac:dyDescent="0.15">
      <c r="A816" s="25"/>
      <c r="B816" s="85"/>
      <c r="C816" s="34"/>
      <c r="D816" s="38"/>
      <c r="E816" s="39"/>
      <c r="F816" s="39"/>
      <c r="G816" s="38"/>
      <c r="H816" s="38"/>
      <c r="I816" s="35" t="str">
        <f>IF(OR(Data!G816,Data!H816,ISERR(Data!J816)),"",Data!J816)</f>
        <v/>
      </c>
      <c r="J816" s="84" t="str">
        <f>IF(Data!G816,"",IF(Data!E816,"Age error",IF(Data!F816,"Sex error",IF(OR(Data!H816,Data!M816),"Ht or wt error",Data!L816))))</f>
        <v/>
      </c>
      <c r="K816" s="21"/>
    </row>
    <row r="817" spans="1:11" s="18" customFormat="1" x14ac:dyDescent="0.15">
      <c r="A817" s="25"/>
      <c r="B817" s="85"/>
      <c r="C817" s="34"/>
      <c r="D817" s="38"/>
      <c r="E817" s="39"/>
      <c r="F817" s="39"/>
      <c r="G817" s="38"/>
      <c r="H817" s="38"/>
      <c r="I817" s="35" t="str">
        <f>IF(OR(Data!G817,Data!H817,ISERR(Data!J817)),"",Data!J817)</f>
        <v/>
      </c>
      <c r="J817" s="84" t="str">
        <f>IF(Data!G817,"",IF(Data!E817,"Age error",IF(Data!F817,"Sex error",IF(OR(Data!H817,Data!M817),"Ht or wt error",Data!L817))))</f>
        <v/>
      </c>
      <c r="K817" s="21"/>
    </row>
    <row r="818" spans="1:11" s="18" customFormat="1" x14ac:dyDescent="0.15">
      <c r="A818" s="25"/>
      <c r="B818" s="85"/>
      <c r="C818" s="34"/>
      <c r="D818" s="38"/>
      <c r="E818" s="39"/>
      <c r="F818" s="39"/>
      <c r="G818" s="38"/>
      <c r="H818" s="38"/>
      <c r="I818" s="35" t="str">
        <f>IF(OR(Data!G818,Data!H818,ISERR(Data!J818)),"",Data!J818)</f>
        <v/>
      </c>
      <c r="J818" s="84" t="str">
        <f>IF(Data!G818,"",IF(Data!E818,"Age error",IF(Data!F818,"Sex error",IF(OR(Data!H818,Data!M818),"Ht or wt error",Data!L818))))</f>
        <v/>
      </c>
      <c r="K818" s="21"/>
    </row>
    <row r="819" spans="1:11" s="18" customFormat="1" x14ac:dyDescent="0.15">
      <c r="A819" s="25"/>
      <c r="B819" s="85"/>
      <c r="C819" s="34"/>
      <c r="D819" s="38"/>
      <c r="E819" s="39"/>
      <c r="F819" s="39"/>
      <c r="G819" s="38"/>
      <c r="H819" s="38"/>
      <c r="I819" s="35" t="str">
        <f>IF(OR(Data!G819,Data!H819,ISERR(Data!J819)),"",Data!J819)</f>
        <v/>
      </c>
      <c r="J819" s="84" t="str">
        <f>IF(Data!G819,"",IF(Data!E819,"Age error",IF(Data!F819,"Sex error",IF(OR(Data!H819,Data!M819),"Ht or wt error",Data!L819))))</f>
        <v/>
      </c>
      <c r="K819" s="21"/>
    </row>
    <row r="820" spans="1:11" s="18" customFormat="1" x14ac:dyDescent="0.15">
      <c r="A820" s="25"/>
      <c r="B820" s="85"/>
      <c r="C820" s="34"/>
      <c r="D820" s="38"/>
      <c r="E820" s="39"/>
      <c r="F820" s="39"/>
      <c r="G820" s="38"/>
      <c r="H820" s="38"/>
      <c r="I820" s="35" t="str">
        <f>IF(OR(Data!G820,Data!H820,ISERR(Data!J820)),"",Data!J820)</f>
        <v/>
      </c>
      <c r="J820" s="84" t="str">
        <f>IF(Data!G820,"",IF(Data!E820,"Age error",IF(Data!F820,"Sex error",IF(OR(Data!H820,Data!M820),"Ht or wt error",Data!L820))))</f>
        <v/>
      </c>
      <c r="K820" s="21"/>
    </row>
    <row r="821" spans="1:11" s="18" customFormat="1" x14ac:dyDescent="0.15">
      <c r="A821" s="25"/>
      <c r="B821" s="85"/>
      <c r="C821" s="34"/>
      <c r="D821" s="38"/>
      <c r="E821" s="39"/>
      <c r="F821" s="39"/>
      <c r="G821" s="38"/>
      <c r="H821" s="38"/>
      <c r="I821" s="35" t="str">
        <f>IF(OR(Data!G821,Data!H821,ISERR(Data!J821)),"",Data!J821)</f>
        <v/>
      </c>
      <c r="J821" s="84" t="str">
        <f>IF(Data!G821,"",IF(Data!E821,"Age error",IF(Data!F821,"Sex error",IF(OR(Data!H821,Data!M821),"Ht or wt error",Data!L821))))</f>
        <v/>
      </c>
      <c r="K821" s="21"/>
    </row>
    <row r="822" spans="1:11" s="18" customFormat="1" x14ac:dyDescent="0.15">
      <c r="A822" s="25"/>
      <c r="B822" s="85"/>
      <c r="C822" s="34"/>
      <c r="D822" s="38"/>
      <c r="E822" s="39"/>
      <c r="F822" s="39"/>
      <c r="G822" s="38"/>
      <c r="H822" s="38"/>
      <c r="I822" s="35" t="str">
        <f>IF(OR(Data!G822,Data!H822,ISERR(Data!J822)),"",Data!J822)</f>
        <v/>
      </c>
      <c r="J822" s="84" t="str">
        <f>IF(Data!G822,"",IF(Data!E822,"Age error",IF(Data!F822,"Sex error",IF(OR(Data!H822,Data!M822),"Ht or wt error",Data!L822))))</f>
        <v/>
      </c>
      <c r="K822" s="21"/>
    </row>
    <row r="823" spans="1:11" s="18" customFormat="1" x14ac:dyDescent="0.15">
      <c r="A823" s="25"/>
      <c r="B823" s="85"/>
      <c r="C823" s="34"/>
      <c r="D823" s="38"/>
      <c r="E823" s="39"/>
      <c r="F823" s="39"/>
      <c r="G823" s="38"/>
      <c r="H823" s="38"/>
      <c r="I823" s="35" t="str">
        <f>IF(OR(Data!G823,Data!H823,ISERR(Data!J823)),"",Data!J823)</f>
        <v/>
      </c>
      <c r="J823" s="84" t="str">
        <f>IF(Data!G823,"",IF(Data!E823,"Age error",IF(Data!F823,"Sex error",IF(OR(Data!H823,Data!M823),"Ht or wt error",Data!L823))))</f>
        <v/>
      </c>
      <c r="K823" s="21"/>
    </row>
    <row r="824" spans="1:11" s="18" customFormat="1" x14ac:dyDescent="0.15">
      <c r="A824" s="25"/>
      <c r="B824" s="85"/>
      <c r="C824" s="34"/>
      <c r="D824" s="38"/>
      <c r="E824" s="39"/>
      <c r="F824" s="39"/>
      <c r="G824" s="38"/>
      <c r="H824" s="38"/>
      <c r="I824" s="35" t="str">
        <f>IF(OR(Data!G824,Data!H824,ISERR(Data!J824)),"",Data!J824)</f>
        <v/>
      </c>
      <c r="J824" s="84" t="str">
        <f>IF(Data!G824,"",IF(Data!E824,"Age error",IF(Data!F824,"Sex error",IF(OR(Data!H824,Data!M824),"Ht or wt error",Data!L824))))</f>
        <v/>
      </c>
      <c r="K824" s="21"/>
    </row>
    <row r="825" spans="1:11" s="18" customFormat="1" x14ac:dyDescent="0.15">
      <c r="A825" s="25"/>
      <c r="B825" s="85"/>
      <c r="C825" s="34"/>
      <c r="D825" s="38"/>
      <c r="E825" s="39"/>
      <c r="F825" s="39"/>
      <c r="G825" s="38"/>
      <c r="H825" s="38"/>
      <c r="I825" s="35" t="str">
        <f>IF(OR(Data!G825,Data!H825,ISERR(Data!J825)),"",Data!J825)</f>
        <v/>
      </c>
      <c r="J825" s="84" t="str">
        <f>IF(Data!G825,"",IF(Data!E825,"Age error",IF(Data!F825,"Sex error",IF(OR(Data!H825,Data!M825),"Ht or wt error",Data!L825))))</f>
        <v/>
      </c>
      <c r="K825" s="21"/>
    </row>
    <row r="826" spans="1:11" s="18" customFormat="1" x14ac:dyDescent="0.15">
      <c r="A826" s="25"/>
      <c r="B826" s="85"/>
      <c r="C826" s="34"/>
      <c r="D826" s="38"/>
      <c r="E826" s="39"/>
      <c r="F826" s="39"/>
      <c r="G826" s="38"/>
      <c r="H826" s="38"/>
      <c r="I826" s="35" t="str">
        <f>IF(OR(Data!G826,Data!H826,ISERR(Data!J826)),"",Data!J826)</f>
        <v/>
      </c>
      <c r="J826" s="84" t="str">
        <f>IF(Data!G826,"",IF(Data!E826,"Age error",IF(Data!F826,"Sex error",IF(OR(Data!H826,Data!M826),"Ht or wt error",Data!L826))))</f>
        <v/>
      </c>
      <c r="K826" s="21"/>
    </row>
    <row r="827" spans="1:11" s="18" customFormat="1" x14ac:dyDescent="0.15">
      <c r="A827" s="25"/>
      <c r="B827" s="85"/>
      <c r="C827" s="34"/>
      <c r="D827" s="38"/>
      <c r="E827" s="39"/>
      <c r="F827" s="39"/>
      <c r="G827" s="38"/>
      <c r="H827" s="38"/>
      <c r="I827" s="35" t="str">
        <f>IF(OR(Data!G827,Data!H827,ISERR(Data!J827)),"",Data!J827)</f>
        <v/>
      </c>
      <c r="J827" s="84" t="str">
        <f>IF(Data!G827,"",IF(Data!E827,"Age error",IF(Data!F827,"Sex error",IF(OR(Data!H827,Data!M827),"Ht or wt error",Data!L827))))</f>
        <v/>
      </c>
      <c r="K827" s="21"/>
    </row>
    <row r="828" spans="1:11" s="18" customFormat="1" x14ac:dyDescent="0.15">
      <c r="A828" s="25"/>
      <c r="B828" s="85"/>
      <c r="C828" s="34"/>
      <c r="D828" s="38"/>
      <c r="E828" s="39"/>
      <c r="F828" s="39"/>
      <c r="G828" s="38"/>
      <c r="H828" s="38"/>
      <c r="I828" s="35" t="str">
        <f>IF(OR(Data!G828,Data!H828,ISERR(Data!J828)),"",Data!J828)</f>
        <v/>
      </c>
      <c r="J828" s="84" t="str">
        <f>IF(Data!G828,"",IF(Data!E828,"Age error",IF(Data!F828,"Sex error",IF(OR(Data!H828,Data!M828),"Ht or wt error",Data!L828))))</f>
        <v/>
      </c>
      <c r="K828" s="21"/>
    </row>
    <row r="829" spans="1:11" s="18" customFormat="1" x14ac:dyDescent="0.15">
      <c r="A829" s="25"/>
      <c r="B829" s="85"/>
      <c r="C829" s="34"/>
      <c r="D829" s="38"/>
      <c r="E829" s="39"/>
      <c r="F829" s="39"/>
      <c r="G829" s="38"/>
      <c r="H829" s="38"/>
      <c r="I829" s="35" t="str">
        <f>IF(OR(Data!G829,Data!H829,ISERR(Data!J829)),"",Data!J829)</f>
        <v/>
      </c>
      <c r="J829" s="84" t="str">
        <f>IF(Data!G829,"",IF(Data!E829,"Age error",IF(Data!F829,"Sex error",IF(OR(Data!H829,Data!M829),"Ht or wt error",Data!L829))))</f>
        <v/>
      </c>
      <c r="K829" s="21"/>
    </row>
    <row r="830" spans="1:11" s="18" customFormat="1" x14ac:dyDescent="0.15">
      <c r="A830" s="25"/>
      <c r="B830" s="85"/>
      <c r="C830" s="34"/>
      <c r="D830" s="38"/>
      <c r="E830" s="39"/>
      <c r="F830" s="39"/>
      <c r="G830" s="38"/>
      <c r="H830" s="38"/>
      <c r="I830" s="35" t="str">
        <f>IF(OR(Data!G830,Data!H830,ISERR(Data!J830)),"",Data!J830)</f>
        <v/>
      </c>
      <c r="J830" s="84" t="str">
        <f>IF(Data!G830,"",IF(Data!E830,"Age error",IF(Data!F830,"Sex error",IF(OR(Data!H830,Data!M830),"Ht or wt error",Data!L830))))</f>
        <v/>
      </c>
      <c r="K830" s="21"/>
    </row>
    <row r="831" spans="1:11" s="18" customFormat="1" x14ac:dyDescent="0.15">
      <c r="A831" s="25"/>
      <c r="B831" s="85"/>
      <c r="C831" s="34"/>
      <c r="D831" s="38"/>
      <c r="E831" s="39"/>
      <c r="F831" s="39"/>
      <c r="G831" s="38"/>
      <c r="H831" s="38"/>
      <c r="I831" s="35" t="str">
        <f>IF(OR(Data!G831,Data!H831,ISERR(Data!J831)),"",Data!J831)</f>
        <v/>
      </c>
      <c r="J831" s="84" t="str">
        <f>IF(Data!G831,"",IF(Data!E831,"Age error",IF(Data!F831,"Sex error",IF(OR(Data!H831,Data!M831),"Ht or wt error",Data!L831))))</f>
        <v/>
      </c>
      <c r="K831" s="21"/>
    </row>
    <row r="832" spans="1:11" s="18" customFormat="1" x14ac:dyDescent="0.15">
      <c r="A832" s="25"/>
      <c r="B832" s="85"/>
      <c r="C832" s="34"/>
      <c r="D832" s="38"/>
      <c r="E832" s="39"/>
      <c r="F832" s="39"/>
      <c r="G832" s="38"/>
      <c r="H832" s="38"/>
      <c r="I832" s="35" t="str">
        <f>IF(OR(Data!G832,Data!H832,ISERR(Data!J832)),"",Data!J832)</f>
        <v/>
      </c>
      <c r="J832" s="84" t="str">
        <f>IF(Data!G832,"",IF(Data!E832,"Age error",IF(Data!F832,"Sex error",IF(OR(Data!H832,Data!M832),"Ht or wt error",Data!L832))))</f>
        <v/>
      </c>
      <c r="K832" s="21"/>
    </row>
    <row r="833" spans="1:11" s="18" customFormat="1" x14ac:dyDescent="0.15">
      <c r="A833" s="25"/>
      <c r="B833" s="85"/>
      <c r="C833" s="34"/>
      <c r="D833" s="38"/>
      <c r="E833" s="39"/>
      <c r="F833" s="39"/>
      <c r="G833" s="38"/>
      <c r="H833" s="38"/>
      <c r="I833" s="35" t="str">
        <f>IF(OR(Data!G833,Data!H833,ISERR(Data!J833)),"",Data!J833)</f>
        <v/>
      </c>
      <c r="J833" s="84" t="str">
        <f>IF(Data!G833,"",IF(Data!E833,"Age error",IF(Data!F833,"Sex error",IF(OR(Data!H833,Data!M833),"Ht or wt error",Data!L833))))</f>
        <v/>
      </c>
      <c r="K833" s="21"/>
    </row>
    <row r="834" spans="1:11" s="18" customFormat="1" x14ac:dyDescent="0.15">
      <c r="A834" s="25"/>
      <c r="B834" s="85"/>
      <c r="C834" s="34"/>
      <c r="D834" s="38"/>
      <c r="E834" s="39"/>
      <c r="F834" s="39"/>
      <c r="G834" s="38"/>
      <c r="H834" s="38"/>
      <c r="I834" s="35" t="str">
        <f>IF(OR(Data!G834,Data!H834,ISERR(Data!J834)),"",Data!J834)</f>
        <v/>
      </c>
      <c r="J834" s="84" t="str">
        <f>IF(Data!G834,"",IF(Data!E834,"Age error",IF(Data!F834,"Sex error",IF(OR(Data!H834,Data!M834),"Ht or wt error",Data!L834))))</f>
        <v/>
      </c>
      <c r="K834" s="21"/>
    </row>
    <row r="835" spans="1:11" s="18" customFormat="1" x14ac:dyDescent="0.15">
      <c r="A835" s="25"/>
      <c r="B835" s="85"/>
      <c r="C835" s="34"/>
      <c r="D835" s="38"/>
      <c r="E835" s="39"/>
      <c r="F835" s="39"/>
      <c r="G835" s="38"/>
      <c r="H835" s="38"/>
      <c r="I835" s="35" t="str">
        <f>IF(OR(Data!G835,Data!H835,ISERR(Data!J835)),"",Data!J835)</f>
        <v/>
      </c>
      <c r="J835" s="84" t="str">
        <f>IF(Data!G835,"",IF(Data!E835,"Age error",IF(Data!F835,"Sex error",IF(OR(Data!H835,Data!M835),"Ht or wt error",Data!L835))))</f>
        <v/>
      </c>
      <c r="K835" s="21"/>
    </row>
    <row r="836" spans="1:11" s="18" customFormat="1" x14ac:dyDescent="0.15">
      <c r="A836" s="25"/>
      <c r="B836" s="85"/>
      <c r="C836" s="34"/>
      <c r="D836" s="38"/>
      <c r="E836" s="39"/>
      <c r="F836" s="39"/>
      <c r="G836" s="38"/>
      <c r="H836" s="38"/>
      <c r="I836" s="35" t="str">
        <f>IF(OR(Data!G836,Data!H836,ISERR(Data!J836)),"",Data!J836)</f>
        <v/>
      </c>
      <c r="J836" s="84" t="str">
        <f>IF(Data!G836,"",IF(Data!E836,"Age error",IF(Data!F836,"Sex error",IF(OR(Data!H836,Data!M836),"Ht or wt error",Data!L836))))</f>
        <v/>
      </c>
      <c r="K836" s="21"/>
    </row>
    <row r="837" spans="1:11" s="18" customFormat="1" x14ac:dyDescent="0.15">
      <c r="A837" s="25"/>
      <c r="B837" s="85"/>
      <c r="C837" s="34"/>
      <c r="D837" s="38"/>
      <c r="E837" s="39"/>
      <c r="F837" s="39"/>
      <c r="G837" s="38"/>
      <c r="H837" s="38"/>
      <c r="I837" s="35" t="str">
        <f>IF(OR(Data!G837,Data!H837,ISERR(Data!J837)),"",Data!J837)</f>
        <v/>
      </c>
      <c r="J837" s="84" t="str">
        <f>IF(Data!G837,"",IF(Data!E837,"Age error",IF(Data!F837,"Sex error",IF(OR(Data!H837,Data!M837),"Ht or wt error",Data!L837))))</f>
        <v/>
      </c>
      <c r="K837" s="21"/>
    </row>
    <row r="838" spans="1:11" s="18" customFormat="1" x14ac:dyDescent="0.15">
      <c r="A838" s="25"/>
      <c r="B838" s="85"/>
      <c r="C838" s="34"/>
      <c r="D838" s="38"/>
      <c r="E838" s="39"/>
      <c r="F838" s="39"/>
      <c r="G838" s="38"/>
      <c r="H838" s="38"/>
      <c r="I838" s="35" t="str">
        <f>IF(OR(Data!G838,Data!H838,ISERR(Data!J838)),"",Data!J838)</f>
        <v/>
      </c>
      <c r="J838" s="84" t="str">
        <f>IF(Data!G838,"",IF(Data!E838,"Age error",IF(Data!F838,"Sex error",IF(OR(Data!H838,Data!M838),"Ht or wt error",Data!L838))))</f>
        <v/>
      </c>
      <c r="K838" s="21"/>
    </row>
    <row r="839" spans="1:11" s="18" customFormat="1" x14ac:dyDescent="0.15">
      <c r="A839" s="25"/>
      <c r="B839" s="85"/>
      <c r="C839" s="34"/>
      <c r="D839" s="38"/>
      <c r="E839" s="39"/>
      <c r="F839" s="39"/>
      <c r="G839" s="38"/>
      <c r="H839" s="38"/>
      <c r="I839" s="35" t="str">
        <f>IF(OR(Data!G839,Data!H839,ISERR(Data!J839)),"",Data!J839)</f>
        <v/>
      </c>
      <c r="J839" s="84" t="str">
        <f>IF(Data!G839,"",IF(Data!E839,"Age error",IF(Data!F839,"Sex error",IF(OR(Data!H839,Data!M839),"Ht or wt error",Data!L839))))</f>
        <v/>
      </c>
      <c r="K839" s="21"/>
    </row>
    <row r="840" spans="1:11" s="18" customFormat="1" x14ac:dyDescent="0.15">
      <c r="A840" s="25"/>
      <c r="B840" s="85"/>
      <c r="C840" s="34"/>
      <c r="D840" s="38"/>
      <c r="E840" s="39"/>
      <c r="F840" s="39"/>
      <c r="G840" s="38"/>
      <c r="H840" s="38"/>
      <c r="I840" s="35" t="str">
        <f>IF(OR(Data!G840,Data!H840,ISERR(Data!J840)),"",Data!J840)</f>
        <v/>
      </c>
      <c r="J840" s="84" t="str">
        <f>IF(Data!G840,"",IF(Data!E840,"Age error",IF(Data!F840,"Sex error",IF(OR(Data!H840,Data!M840),"Ht or wt error",Data!L840))))</f>
        <v/>
      </c>
      <c r="K840" s="21"/>
    </row>
    <row r="841" spans="1:11" s="18" customFormat="1" x14ac:dyDescent="0.15">
      <c r="A841" s="25"/>
      <c r="B841" s="85"/>
      <c r="C841" s="34"/>
      <c r="D841" s="38"/>
      <c r="E841" s="39"/>
      <c r="F841" s="39"/>
      <c r="G841" s="38"/>
      <c r="H841" s="38"/>
      <c r="I841" s="35" t="str">
        <f>IF(OR(Data!G841,Data!H841,ISERR(Data!J841)),"",Data!J841)</f>
        <v/>
      </c>
      <c r="J841" s="84" t="str">
        <f>IF(Data!G841,"",IF(Data!E841,"Age error",IF(Data!F841,"Sex error",IF(OR(Data!H841,Data!M841),"Ht or wt error",Data!L841))))</f>
        <v/>
      </c>
      <c r="K841" s="21"/>
    </row>
    <row r="842" spans="1:11" s="18" customFormat="1" x14ac:dyDescent="0.15">
      <c r="A842" s="25"/>
      <c r="B842" s="85"/>
      <c r="C842" s="34"/>
      <c r="D842" s="38"/>
      <c r="E842" s="39"/>
      <c r="F842" s="39"/>
      <c r="G842" s="38"/>
      <c r="H842" s="38"/>
      <c r="I842" s="35" t="str">
        <f>IF(OR(Data!G842,Data!H842,ISERR(Data!J842)),"",Data!J842)</f>
        <v/>
      </c>
      <c r="J842" s="84" t="str">
        <f>IF(Data!G842,"",IF(Data!E842,"Age error",IF(Data!F842,"Sex error",IF(OR(Data!H842,Data!M842),"Ht or wt error",Data!L842))))</f>
        <v/>
      </c>
      <c r="K842" s="21"/>
    </row>
    <row r="843" spans="1:11" s="18" customFormat="1" x14ac:dyDescent="0.15">
      <c r="A843" s="25"/>
      <c r="B843" s="85"/>
      <c r="C843" s="34"/>
      <c r="D843" s="38"/>
      <c r="E843" s="39"/>
      <c r="F843" s="39"/>
      <c r="G843" s="38"/>
      <c r="H843" s="38"/>
      <c r="I843" s="35" t="str">
        <f>IF(OR(Data!G843,Data!H843,ISERR(Data!J843)),"",Data!J843)</f>
        <v/>
      </c>
      <c r="J843" s="84" t="str">
        <f>IF(Data!G843,"",IF(Data!E843,"Age error",IF(Data!F843,"Sex error",IF(OR(Data!H843,Data!M843),"Ht or wt error",Data!L843))))</f>
        <v/>
      </c>
      <c r="K843" s="21"/>
    </row>
    <row r="844" spans="1:11" s="18" customFormat="1" x14ac:dyDescent="0.15">
      <c r="A844" s="25"/>
      <c r="B844" s="85"/>
      <c r="C844" s="34"/>
      <c r="D844" s="38"/>
      <c r="E844" s="39"/>
      <c r="F844" s="39"/>
      <c r="G844" s="38"/>
      <c r="H844" s="38"/>
      <c r="I844" s="35" t="str">
        <f>IF(OR(Data!G844,Data!H844,ISERR(Data!J844)),"",Data!J844)</f>
        <v/>
      </c>
      <c r="J844" s="84" t="str">
        <f>IF(Data!G844,"",IF(Data!E844,"Age error",IF(Data!F844,"Sex error",IF(OR(Data!H844,Data!M844),"Ht or wt error",Data!L844))))</f>
        <v/>
      </c>
      <c r="K844" s="21"/>
    </row>
    <row r="845" spans="1:11" s="18" customFormat="1" x14ac:dyDescent="0.15">
      <c r="A845" s="25"/>
      <c r="B845" s="85"/>
      <c r="C845" s="34"/>
      <c r="D845" s="38"/>
      <c r="E845" s="39"/>
      <c r="F845" s="39"/>
      <c r="G845" s="38"/>
      <c r="H845" s="38"/>
      <c r="I845" s="35" t="str">
        <f>IF(OR(Data!G845,Data!H845,ISERR(Data!J845)),"",Data!J845)</f>
        <v/>
      </c>
      <c r="J845" s="84" t="str">
        <f>IF(Data!G845,"",IF(Data!E845,"Age error",IF(Data!F845,"Sex error",IF(OR(Data!H845,Data!M845),"Ht or wt error",Data!L845))))</f>
        <v/>
      </c>
      <c r="K845" s="21"/>
    </row>
    <row r="846" spans="1:11" s="18" customFormat="1" x14ac:dyDescent="0.15">
      <c r="A846" s="25"/>
      <c r="B846" s="85"/>
      <c r="C846" s="34"/>
      <c r="D846" s="38"/>
      <c r="E846" s="39"/>
      <c r="F846" s="39"/>
      <c r="G846" s="38"/>
      <c r="H846" s="38"/>
      <c r="I846" s="35" t="str">
        <f>IF(OR(Data!G846,Data!H846,ISERR(Data!J846)),"",Data!J846)</f>
        <v/>
      </c>
      <c r="J846" s="84" t="str">
        <f>IF(Data!G846,"",IF(Data!E846,"Age error",IF(Data!F846,"Sex error",IF(OR(Data!H846,Data!M846),"Ht or wt error",Data!L846))))</f>
        <v/>
      </c>
      <c r="K846" s="21"/>
    </row>
    <row r="847" spans="1:11" s="18" customFormat="1" x14ac:dyDescent="0.15">
      <c r="A847" s="25"/>
      <c r="B847" s="85"/>
      <c r="C847" s="34"/>
      <c r="D847" s="38"/>
      <c r="E847" s="39"/>
      <c r="F847" s="39"/>
      <c r="G847" s="38"/>
      <c r="H847" s="38"/>
      <c r="I847" s="35" t="str">
        <f>IF(OR(Data!G847,Data!H847,ISERR(Data!J847)),"",Data!J847)</f>
        <v/>
      </c>
      <c r="J847" s="84" t="str">
        <f>IF(Data!G847,"",IF(Data!E847,"Age error",IF(Data!F847,"Sex error",IF(OR(Data!H847,Data!M847),"Ht or wt error",Data!L847))))</f>
        <v/>
      </c>
      <c r="K847" s="21"/>
    </row>
    <row r="848" spans="1:11" s="18" customFormat="1" x14ac:dyDescent="0.15">
      <c r="A848" s="25"/>
      <c r="B848" s="85"/>
      <c r="C848" s="34"/>
      <c r="D848" s="38"/>
      <c r="E848" s="39"/>
      <c r="F848" s="39"/>
      <c r="G848" s="38"/>
      <c r="H848" s="38"/>
      <c r="I848" s="35" t="str">
        <f>IF(OR(Data!G848,Data!H848,ISERR(Data!J848)),"",Data!J848)</f>
        <v/>
      </c>
      <c r="J848" s="84" t="str">
        <f>IF(Data!G848,"",IF(Data!E848,"Age error",IF(Data!F848,"Sex error",IF(OR(Data!H848,Data!M848),"Ht or wt error",Data!L848))))</f>
        <v/>
      </c>
      <c r="K848" s="21"/>
    </row>
    <row r="849" spans="1:11" s="18" customFormat="1" x14ac:dyDescent="0.15">
      <c r="A849" s="25"/>
      <c r="B849" s="85"/>
      <c r="C849" s="34"/>
      <c r="D849" s="38"/>
      <c r="E849" s="39"/>
      <c r="F849" s="39"/>
      <c r="G849" s="38"/>
      <c r="H849" s="38"/>
      <c r="I849" s="35" t="str">
        <f>IF(OR(Data!G849,Data!H849,ISERR(Data!J849)),"",Data!J849)</f>
        <v/>
      </c>
      <c r="J849" s="84" t="str">
        <f>IF(Data!G849,"",IF(Data!E849,"Age error",IF(Data!F849,"Sex error",IF(OR(Data!H849,Data!M849),"Ht or wt error",Data!L849))))</f>
        <v/>
      </c>
      <c r="K849" s="21"/>
    </row>
    <row r="850" spans="1:11" s="18" customFormat="1" x14ac:dyDescent="0.15">
      <c r="A850" s="25"/>
      <c r="B850" s="85"/>
      <c r="C850" s="34"/>
      <c r="D850" s="38"/>
      <c r="E850" s="39"/>
      <c r="F850" s="39"/>
      <c r="G850" s="38"/>
      <c r="H850" s="38"/>
      <c r="I850" s="35" t="str">
        <f>IF(OR(Data!G850,Data!H850,ISERR(Data!J850)),"",Data!J850)</f>
        <v/>
      </c>
      <c r="J850" s="84" t="str">
        <f>IF(Data!G850,"",IF(Data!E850,"Age error",IF(Data!F850,"Sex error",IF(OR(Data!H850,Data!M850),"Ht or wt error",Data!L850))))</f>
        <v/>
      </c>
      <c r="K850" s="21"/>
    </row>
    <row r="851" spans="1:11" s="18" customFormat="1" x14ac:dyDescent="0.15">
      <c r="A851" s="25"/>
      <c r="B851" s="85"/>
      <c r="C851" s="34"/>
      <c r="D851" s="38"/>
      <c r="E851" s="39"/>
      <c r="F851" s="39"/>
      <c r="G851" s="38"/>
      <c r="H851" s="38"/>
      <c r="I851" s="35" t="str">
        <f>IF(OR(Data!G851,Data!H851,ISERR(Data!J851)),"",Data!J851)</f>
        <v/>
      </c>
      <c r="J851" s="84" t="str">
        <f>IF(Data!G851,"",IF(Data!E851,"Age error",IF(Data!F851,"Sex error",IF(OR(Data!H851,Data!M851),"Ht or wt error",Data!L851))))</f>
        <v/>
      </c>
      <c r="K851" s="21"/>
    </row>
    <row r="852" spans="1:11" s="18" customFormat="1" x14ac:dyDescent="0.15">
      <c r="A852" s="25"/>
      <c r="B852" s="85"/>
      <c r="C852" s="34"/>
      <c r="D852" s="38"/>
      <c r="E852" s="39"/>
      <c r="F852" s="39"/>
      <c r="G852" s="38"/>
      <c r="H852" s="38"/>
      <c r="I852" s="35" t="str">
        <f>IF(OR(Data!G852,Data!H852,ISERR(Data!J852)),"",Data!J852)</f>
        <v/>
      </c>
      <c r="J852" s="84" t="str">
        <f>IF(Data!G852,"",IF(Data!E852,"Age error",IF(Data!F852,"Sex error",IF(OR(Data!H852,Data!M852),"Ht or wt error",Data!L852))))</f>
        <v/>
      </c>
      <c r="K852" s="21"/>
    </row>
    <row r="853" spans="1:11" s="18" customFormat="1" x14ac:dyDescent="0.15">
      <c r="A853" s="25"/>
      <c r="B853" s="85"/>
      <c r="C853" s="34"/>
      <c r="D853" s="38"/>
      <c r="E853" s="39"/>
      <c r="F853" s="39"/>
      <c r="G853" s="38"/>
      <c r="H853" s="38"/>
      <c r="I853" s="35" t="str">
        <f>IF(OR(Data!G853,Data!H853,ISERR(Data!J853)),"",Data!J853)</f>
        <v/>
      </c>
      <c r="J853" s="84" t="str">
        <f>IF(Data!G853,"",IF(Data!E853,"Age error",IF(Data!F853,"Sex error",IF(OR(Data!H853,Data!M853),"Ht or wt error",Data!L853))))</f>
        <v/>
      </c>
      <c r="K853" s="21"/>
    </row>
    <row r="854" spans="1:11" s="18" customFormat="1" x14ac:dyDescent="0.15">
      <c r="A854" s="25"/>
      <c r="B854" s="85"/>
      <c r="C854" s="34"/>
      <c r="D854" s="38"/>
      <c r="E854" s="39"/>
      <c r="F854" s="39"/>
      <c r="G854" s="38"/>
      <c r="H854" s="38"/>
      <c r="I854" s="35" t="str">
        <f>IF(OR(Data!G854,Data!H854,ISERR(Data!J854)),"",Data!J854)</f>
        <v/>
      </c>
      <c r="J854" s="84" t="str">
        <f>IF(Data!G854,"",IF(Data!E854,"Age error",IF(Data!F854,"Sex error",IF(OR(Data!H854,Data!M854),"Ht or wt error",Data!L854))))</f>
        <v/>
      </c>
      <c r="K854" s="21"/>
    </row>
    <row r="855" spans="1:11" s="18" customFormat="1" x14ac:dyDescent="0.15">
      <c r="A855" s="25"/>
      <c r="B855" s="85"/>
      <c r="C855" s="34"/>
      <c r="D855" s="38"/>
      <c r="E855" s="39"/>
      <c r="F855" s="39"/>
      <c r="G855" s="38"/>
      <c r="H855" s="38"/>
      <c r="I855" s="35" t="str">
        <f>IF(OR(Data!G855,Data!H855,ISERR(Data!J855)),"",Data!J855)</f>
        <v/>
      </c>
      <c r="J855" s="84" t="str">
        <f>IF(Data!G855,"",IF(Data!E855,"Age error",IF(Data!F855,"Sex error",IF(OR(Data!H855,Data!M855),"Ht or wt error",Data!L855))))</f>
        <v/>
      </c>
      <c r="K855" s="21"/>
    </row>
    <row r="856" spans="1:11" s="18" customFormat="1" x14ac:dyDescent="0.15">
      <c r="A856" s="25"/>
      <c r="B856" s="85"/>
      <c r="C856" s="34"/>
      <c r="D856" s="38"/>
      <c r="E856" s="39"/>
      <c r="F856" s="39"/>
      <c r="G856" s="38"/>
      <c r="H856" s="38"/>
      <c r="I856" s="35" t="str">
        <f>IF(OR(Data!G856,Data!H856,ISERR(Data!J856)),"",Data!J856)</f>
        <v/>
      </c>
      <c r="J856" s="84" t="str">
        <f>IF(Data!G856,"",IF(Data!E856,"Age error",IF(Data!F856,"Sex error",IF(OR(Data!H856,Data!M856),"Ht or wt error",Data!L856))))</f>
        <v/>
      </c>
      <c r="K856" s="21"/>
    </row>
    <row r="857" spans="1:11" s="18" customFormat="1" x14ac:dyDescent="0.15">
      <c r="A857" s="25"/>
      <c r="B857" s="85"/>
      <c r="C857" s="34"/>
      <c r="D857" s="38"/>
      <c r="E857" s="39"/>
      <c r="F857" s="39"/>
      <c r="G857" s="38"/>
      <c r="H857" s="38"/>
      <c r="I857" s="35" t="str">
        <f>IF(OR(Data!G857,Data!H857,ISERR(Data!J857)),"",Data!J857)</f>
        <v/>
      </c>
      <c r="J857" s="84" t="str">
        <f>IF(Data!G857,"",IF(Data!E857,"Age error",IF(Data!F857,"Sex error",IF(OR(Data!H857,Data!M857),"Ht or wt error",Data!L857))))</f>
        <v/>
      </c>
      <c r="K857" s="21"/>
    </row>
    <row r="858" spans="1:11" s="18" customFormat="1" x14ac:dyDescent="0.15">
      <c r="A858" s="25"/>
      <c r="B858" s="85"/>
      <c r="C858" s="34"/>
      <c r="D858" s="38"/>
      <c r="E858" s="39"/>
      <c r="F858" s="39"/>
      <c r="G858" s="38"/>
      <c r="H858" s="38"/>
      <c r="I858" s="35" t="str">
        <f>IF(OR(Data!G858,Data!H858,ISERR(Data!J858)),"",Data!J858)</f>
        <v/>
      </c>
      <c r="J858" s="84" t="str">
        <f>IF(Data!G858,"",IF(Data!E858,"Age error",IF(Data!F858,"Sex error",IF(OR(Data!H858,Data!M858),"Ht or wt error",Data!L858))))</f>
        <v/>
      </c>
      <c r="K858" s="21"/>
    </row>
    <row r="859" spans="1:11" s="18" customFormat="1" x14ac:dyDescent="0.15">
      <c r="A859" s="25"/>
      <c r="B859" s="85"/>
      <c r="C859" s="34"/>
      <c r="D859" s="38"/>
      <c r="E859" s="39"/>
      <c r="F859" s="39"/>
      <c r="G859" s="38"/>
      <c r="H859" s="38"/>
      <c r="I859" s="35" t="str">
        <f>IF(OR(Data!G859,Data!H859,ISERR(Data!J859)),"",Data!J859)</f>
        <v/>
      </c>
      <c r="J859" s="84" t="str">
        <f>IF(Data!G859,"",IF(Data!E859,"Age error",IF(Data!F859,"Sex error",IF(OR(Data!H859,Data!M859),"Ht or wt error",Data!L859))))</f>
        <v/>
      </c>
      <c r="K859" s="21"/>
    </row>
    <row r="860" spans="1:11" s="18" customFormat="1" x14ac:dyDescent="0.15">
      <c r="A860" s="25"/>
      <c r="B860" s="85"/>
      <c r="C860" s="34"/>
      <c r="D860" s="38"/>
      <c r="E860" s="39"/>
      <c r="F860" s="39"/>
      <c r="G860" s="38"/>
      <c r="H860" s="38"/>
      <c r="I860" s="35" t="str">
        <f>IF(OR(Data!G860,Data!H860,ISERR(Data!J860)),"",Data!J860)</f>
        <v/>
      </c>
      <c r="J860" s="84" t="str">
        <f>IF(Data!G860,"",IF(Data!E860,"Age error",IF(Data!F860,"Sex error",IF(OR(Data!H860,Data!M860),"Ht or wt error",Data!L860))))</f>
        <v/>
      </c>
      <c r="K860" s="21"/>
    </row>
    <row r="861" spans="1:11" s="18" customFormat="1" x14ac:dyDescent="0.15">
      <c r="A861" s="25"/>
      <c r="B861" s="85"/>
      <c r="C861" s="34"/>
      <c r="D861" s="38"/>
      <c r="E861" s="39"/>
      <c r="F861" s="39"/>
      <c r="G861" s="38"/>
      <c r="H861" s="38"/>
      <c r="I861" s="35" t="str">
        <f>IF(OR(Data!G861,Data!H861,ISERR(Data!J861)),"",Data!J861)</f>
        <v/>
      </c>
      <c r="J861" s="84" t="str">
        <f>IF(Data!G861,"",IF(Data!E861,"Age error",IF(Data!F861,"Sex error",IF(OR(Data!H861,Data!M861),"Ht or wt error",Data!L861))))</f>
        <v/>
      </c>
      <c r="K861" s="21"/>
    </row>
    <row r="862" spans="1:11" s="18" customFormat="1" x14ac:dyDescent="0.15">
      <c r="A862" s="25"/>
      <c r="B862" s="85"/>
      <c r="C862" s="34"/>
      <c r="D862" s="38"/>
      <c r="E862" s="39"/>
      <c r="F862" s="39"/>
      <c r="G862" s="38"/>
      <c r="H862" s="38"/>
      <c r="I862" s="35" t="str">
        <f>IF(OR(Data!G862,Data!H862,ISERR(Data!J862)),"",Data!J862)</f>
        <v/>
      </c>
      <c r="J862" s="84" t="str">
        <f>IF(Data!G862,"",IF(Data!E862,"Age error",IF(Data!F862,"Sex error",IF(OR(Data!H862,Data!M862),"Ht or wt error",Data!L862))))</f>
        <v/>
      </c>
      <c r="K862" s="21"/>
    </row>
    <row r="863" spans="1:11" s="18" customFormat="1" x14ac:dyDescent="0.15">
      <c r="A863" s="25"/>
      <c r="B863" s="85"/>
      <c r="C863" s="34"/>
      <c r="D863" s="38"/>
      <c r="E863" s="39"/>
      <c r="F863" s="39"/>
      <c r="G863" s="38"/>
      <c r="H863" s="38"/>
      <c r="I863" s="35" t="str">
        <f>IF(OR(Data!G863,Data!H863,ISERR(Data!J863)),"",Data!J863)</f>
        <v/>
      </c>
      <c r="J863" s="84" t="str">
        <f>IF(Data!G863,"",IF(Data!E863,"Age error",IF(Data!F863,"Sex error",IF(OR(Data!H863,Data!M863),"Ht or wt error",Data!L863))))</f>
        <v/>
      </c>
      <c r="K863" s="21"/>
    </row>
    <row r="864" spans="1:11" s="18" customFormat="1" x14ac:dyDescent="0.15">
      <c r="A864" s="25"/>
      <c r="B864" s="85"/>
      <c r="C864" s="34"/>
      <c r="D864" s="38"/>
      <c r="E864" s="39"/>
      <c r="F864" s="39"/>
      <c r="G864" s="38"/>
      <c r="H864" s="38"/>
      <c r="I864" s="35" t="str">
        <f>IF(OR(Data!G864,Data!H864,ISERR(Data!J864)),"",Data!J864)</f>
        <v/>
      </c>
      <c r="J864" s="84" t="str">
        <f>IF(Data!G864,"",IF(Data!E864,"Age error",IF(Data!F864,"Sex error",IF(OR(Data!H864,Data!M864),"Ht or wt error",Data!L864))))</f>
        <v/>
      </c>
      <c r="K864" s="21"/>
    </row>
    <row r="865" spans="1:11" s="18" customFormat="1" x14ac:dyDescent="0.15">
      <c r="A865" s="25"/>
      <c r="B865" s="85"/>
      <c r="C865" s="34"/>
      <c r="D865" s="38"/>
      <c r="E865" s="39"/>
      <c r="F865" s="39"/>
      <c r="G865" s="38"/>
      <c r="H865" s="38"/>
      <c r="I865" s="35" t="str">
        <f>IF(OR(Data!G865,Data!H865,ISERR(Data!J865)),"",Data!J865)</f>
        <v/>
      </c>
      <c r="J865" s="84" t="str">
        <f>IF(Data!G865,"",IF(Data!E865,"Age error",IF(Data!F865,"Sex error",IF(OR(Data!H865,Data!M865),"Ht or wt error",Data!L865))))</f>
        <v/>
      </c>
      <c r="K865" s="21"/>
    </row>
    <row r="866" spans="1:11" s="18" customFormat="1" x14ac:dyDescent="0.15">
      <c r="A866" s="25"/>
      <c r="B866" s="85"/>
      <c r="C866" s="34"/>
      <c r="D866" s="38"/>
      <c r="E866" s="39"/>
      <c r="F866" s="39"/>
      <c r="G866" s="38"/>
      <c r="H866" s="38"/>
      <c r="I866" s="35" t="str">
        <f>IF(OR(Data!G866,Data!H866,ISERR(Data!J866)),"",Data!J866)</f>
        <v/>
      </c>
      <c r="J866" s="84" t="str">
        <f>IF(Data!G866,"",IF(Data!E866,"Age error",IF(Data!F866,"Sex error",IF(OR(Data!H866,Data!M866),"Ht or wt error",Data!L866))))</f>
        <v/>
      </c>
      <c r="K866" s="21"/>
    </row>
    <row r="867" spans="1:11" s="18" customFormat="1" x14ac:dyDescent="0.15">
      <c r="A867" s="25"/>
      <c r="B867" s="85"/>
      <c r="C867" s="34"/>
      <c r="D867" s="38"/>
      <c r="E867" s="39"/>
      <c r="F867" s="39"/>
      <c r="G867" s="38"/>
      <c r="H867" s="38"/>
      <c r="I867" s="35" t="str">
        <f>IF(OR(Data!G867,Data!H867,ISERR(Data!J867)),"",Data!J867)</f>
        <v/>
      </c>
      <c r="J867" s="84" t="str">
        <f>IF(Data!G867,"",IF(Data!E867,"Age error",IF(Data!F867,"Sex error",IF(OR(Data!H867,Data!M867),"Ht or wt error",Data!L867))))</f>
        <v/>
      </c>
      <c r="K867" s="21"/>
    </row>
    <row r="868" spans="1:11" s="18" customFormat="1" x14ac:dyDescent="0.15">
      <c r="A868" s="25"/>
      <c r="B868" s="85"/>
      <c r="C868" s="34"/>
      <c r="D868" s="38"/>
      <c r="E868" s="39"/>
      <c r="F868" s="39"/>
      <c r="G868" s="38"/>
      <c r="H868" s="38"/>
      <c r="I868" s="35" t="str">
        <f>IF(OR(Data!G868,Data!H868,ISERR(Data!J868)),"",Data!J868)</f>
        <v/>
      </c>
      <c r="J868" s="84" t="str">
        <f>IF(Data!G868,"",IF(Data!E868,"Age error",IF(Data!F868,"Sex error",IF(OR(Data!H868,Data!M868),"Ht or wt error",Data!L868))))</f>
        <v/>
      </c>
      <c r="K868" s="21"/>
    </row>
    <row r="869" spans="1:11" s="18" customFormat="1" x14ac:dyDescent="0.15">
      <c r="A869" s="25"/>
      <c r="B869" s="85"/>
      <c r="C869" s="34"/>
      <c r="D869" s="38"/>
      <c r="E869" s="39"/>
      <c r="F869" s="39"/>
      <c r="G869" s="38"/>
      <c r="H869" s="38"/>
      <c r="I869" s="35" t="str">
        <f>IF(OR(Data!G869,Data!H869,ISERR(Data!J869)),"",Data!J869)</f>
        <v/>
      </c>
      <c r="J869" s="84" t="str">
        <f>IF(Data!G869,"",IF(Data!E869,"Age error",IF(Data!F869,"Sex error",IF(OR(Data!H869,Data!M869),"Ht or wt error",Data!L869))))</f>
        <v/>
      </c>
      <c r="K869" s="21"/>
    </row>
    <row r="870" spans="1:11" s="18" customFormat="1" x14ac:dyDescent="0.15">
      <c r="A870" s="25"/>
      <c r="B870" s="85"/>
      <c r="C870" s="34"/>
      <c r="D870" s="38"/>
      <c r="E870" s="39"/>
      <c r="F870" s="39"/>
      <c r="G870" s="38"/>
      <c r="H870" s="38"/>
      <c r="I870" s="35" t="str">
        <f>IF(OR(Data!G870,Data!H870,ISERR(Data!J870)),"",Data!J870)</f>
        <v/>
      </c>
      <c r="J870" s="84" t="str">
        <f>IF(Data!G870,"",IF(Data!E870,"Age error",IF(Data!F870,"Sex error",IF(OR(Data!H870,Data!M870),"Ht or wt error",Data!L870))))</f>
        <v/>
      </c>
      <c r="K870" s="21"/>
    </row>
    <row r="871" spans="1:11" s="18" customFormat="1" x14ac:dyDescent="0.15">
      <c r="A871" s="25"/>
      <c r="B871" s="85"/>
      <c r="C871" s="34"/>
      <c r="D871" s="38"/>
      <c r="E871" s="39"/>
      <c r="F871" s="39"/>
      <c r="G871" s="38"/>
      <c r="H871" s="38"/>
      <c r="I871" s="35" t="str">
        <f>IF(OR(Data!G871,Data!H871,ISERR(Data!J871)),"",Data!J871)</f>
        <v/>
      </c>
      <c r="J871" s="84" t="str">
        <f>IF(Data!G871,"",IF(Data!E871,"Age error",IF(Data!F871,"Sex error",IF(OR(Data!H871,Data!M871),"Ht or wt error",Data!L871))))</f>
        <v/>
      </c>
      <c r="K871" s="21"/>
    </row>
    <row r="872" spans="1:11" s="18" customFormat="1" x14ac:dyDescent="0.15">
      <c r="A872" s="25"/>
      <c r="B872" s="85"/>
      <c r="C872" s="34"/>
      <c r="D872" s="38"/>
      <c r="E872" s="39"/>
      <c r="F872" s="39"/>
      <c r="G872" s="38"/>
      <c r="H872" s="38"/>
      <c r="I872" s="35" t="str">
        <f>IF(OR(Data!G872,Data!H872,ISERR(Data!J872)),"",Data!J872)</f>
        <v/>
      </c>
      <c r="J872" s="84" t="str">
        <f>IF(Data!G872,"",IF(Data!E872,"Age error",IF(Data!F872,"Sex error",IF(OR(Data!H872,Data!M872),"Ht or wt error",Data!L872))))</f>
        <v/>
      </c>
      <c r="K872" s="21"/>
    </row>
    <row r="873" spans="1:11" s="18" customFormat="1" x14ac:dyDescent="0.15">
      <c r="A873" s="25"/>
      <c r="B873" s="85"/>
      <c r="C873" s="34"/>
      <c r="D873" s="38"/>
      <c r="E873" s="39"/>
      <c r="F873" s="39"/>
      <c r="G873" s="38"/>
      <c r="H873" s="38"/>
      <c r="I873" s="35" t="str">
        <f>IF(OR(Data!G873,Data!H873,ISERR(Data!J873)),"",Data!J873)</f>
        <v/>
      </c>
      <c r="J873" s="84" t="str">
        <f>IF(Data!G873,"",IF(Data!E873,"Age error",IF(Data!F873,"Sex error",IF(OR(Data!H873,Data!M873),"Ht or wt error",Data!L873))))</f>
        <v/>
      </c>
      <c r="K873" s="21"/>
    </row>
    <row r="874" spans="1:11" s="18" customFormat="1" x14ac:dyDescent="0.15">
      <c r="A874" s="25"/>
      <c r="B874" s="85"/>
      <c r="C874" s="34"/>
      <c r="D874" s="38"/>
      <c r="E874" s="39"/>
      <c r="F874" s="39"/>
      <c r="G874" s="38"/>
      <c r="H874" s="38"/>
      <c r="I874" s="35" t="str">
        <f>IF(OR(Data!G874,Data!H874,ISERR(Data!J874)),"",Data!J874)</f>
        <v/>
      </c>
      <c r="J874" s="84" t="str">
        <f>IF(Data!G874,"",IF(Data!E874,"Age error",IF(Data!F874,"Sex error",IF(OR(Data!H874,Data!M874),"Ht or wt error",Data!L874))))</f>
        <v/>
      </c>
      <c r="K874" s="21"/>
    </row>
    <row r="875" spans="1:11" s="18" customFormat="1" x14ac:dyDescent="0.15">
      <c r="A875" s="25"/>
      <c r="B875" s="85"/>
      <c r="C875" s="34"/>
      <c r="D875" s="38"/>
      <c r="E875" s="39"/>
      <c r="F875" s="39"/>
      <c r="G875" s="38"/>
      <c r="H875" s="38"/>
      <c r="I875" s="35" t="str">
        <f>IF(OR(Data!G875,Data!H875,ISERR(Data!J875)),"",Data!J875)</f>
        <v/>
      </c>
      <c r="J875" s="84" t="str">
        <f>IF(Data!G875,"",IF(Data!E875,"Age error",IF(Data!F875,"Sex error",IF(OR(Data!H875,Data!M875),"Ht or wt error",Data!L875))))</f>
        <v/>
      </c>
      <c r="K875" s="21"/>
    </row>
    <row r="876" spans="1:11" s="18" customFormat="1" x14ac:dyDescent="0.15">
      <c r="A876" s="25"/>
      <c r="B876" s="85"/>
      <c r="C876" s="34"/>
      <c r="D876" s="38"/>
      <c r="E876" s="39"/>
      <c r="F876" s="39"/>
      <c r="G876" s="38"/>
      <c r="H876" s="38"/>
      <c r="I876" s="35" t="str">
        <f>IF(OR(Data!G876,Data!H876,ISERR(Data!J876)),"",Data!J876)</f>
        <v/>
      </c>
      <c r="J876" s="84" t="str">
        <f>IF(Data!G876,"",IF(Data!E876,"Age error",IF(Data!F876,"Sex error",IF(OR(Data!H876,Data!M876),"Ht or wt error",Data!L876))))</f>
        <v/>
      </c>
      <c r="K876" s="21"/>
    </row>
    <row r="877" spans="1:11" s="18" customFormat="1" x14ac:dyDescent="0.15">
      <c r="A877" s="25"/>
      <c r="B877" s="85"/>
      <c r="C877" s="34"/>
      <c r="D877" s="38"/>
      <c r="E877" s="39"/>
      <c r="F877" s="39"/>
      <c r="G877" s="38"/>
      <c r="H877" s="38"/>
      <c r="I877" s="35" t="str">
        <f>IF(OR(Data!G877,Data!H877,ISERR(Data!J877)),"",Data!J877)</f>
        <v/>
      </c>
      <c r="J877" s="84" t="str">
        <f>IF(Data!G877,"",IF(Data!E877,"Age error",IF(Data!F877,"Sex error",IF(OR(Data!H877,Data!M877),"Ht or wt error",Data!L877))))</f>
        <v/>
      </c>
      <c r="K877" s="21"/>
    </row>
    <row r="878" spans="1:11" s="18" customFormat="1" x14ac:dyDescent="0.15">
      <c r="A878" s="25"/>
      <c r="B878" s="85"/>
      <c r="C878" s="34"/>
      <c r="D878" s="38"/>
      <c r="E878" s="39"/>
      <c r="F878" s="39"/>
      <c r="G878" s="38"/>
      <c r="H878" s="38"/>
      <c r="I878" s="35" t="str">
        <f>IF(OR(Data!G878,Data!H878,ISERR(Data!J878)),"",Data!J878)</f>
        <v/>
      </c>
      <c r="J878" s="84" t="str">
        <f>IF(Data!G878,"",IF(Data!E878,"Age error",IF(Data!F878,"Sex error",IF(OR(Data!H878,Data!M878),"Ht or wt error",Data!L878))))</f>
        <v/>
      </c>
      <c r="K878" s="21"/>
    </row>
    <row r="879" spans="1:11" s="18" customFormat="1" x14ac:dyDescent="0.15">
      <c r="A879" s="25"/>
      <c r="B879" s="85"/>
      <c r="C879" s="34"/>
      <c r="D879" s="38"/>
      <c r="E879" s="39"/>
      <c r="F879" s="39"/>
      <c r="G879" s="38"/>
      <c r="H879" s="38"/>
      <c r="I879" s="35" t="str">
        <f>IF(OR(Data!G879,Data!H879,ISERR(Data!J879)),"",Data!J879)</f>
        <v/>
      </c>
      <c r="J879" s="84" t="str">
        <f>IF(Data!G879,"",IF(Data!E879,"Age error",IF(Data!F879,"Sex error",IF(OR(Data!H879,Data!M879),"Ht or wt error",Data!L879))))</f>
        <v/>
      </c>
      <c r="K879" s="21"/>
    </row>
    <row r="880" spans="1:11" s="18" customFormat="1" x14ac:dyDescent="0.15">
      <c r="A880" s="25"/>
      <c r="B880" s="85"/>
      <c r="C880" s="34"/>
      <c r="D880" s="38"/>
      <c r="E880" s="39"/>
      <c r="F880" s="39"/>
      <c r="G880" s="38"/>
      <c r="H880" s="38"/>
      <c r="I880" s="35" t="str">
        <f>IF(OR(Data!G880,Data!H880,ISERR(Data!J880)),"",Data!J880)</f>
        <v/>
      </c>
      <c r="J880" s="84" t="str">
        <f>IF(Data!G880,"",IF(Data!E880,"Age error",IF(Data!F880,"Sex error",IF(OR(Data!H880,Data!M880),"Ht or wt error",Data!L880))))</f>
        <v/>
      </c>
      <c r="K880" s="21"/>
    </row>
    <row r="881" spans="1:11" s="18" customFormat="1" x14ac:dyDescent="0.15">
      <c r="A881" s="25"/>
      <c r="B881" s="85"/>
      <c r="C881" s="34"/>
      <c r="D881" s="38"/>
      <c r="E881" s="39"/>
      <c r="F881" s="39"/>
      <c r="G881" s="38"/>
      <c r="H881" s="38"/>
      <c r="I881" s="35" t="str">
        <f>IF(OR(Data!G881,Data!H881,ISERR(Data!J881)),"",Data!J881)</f>
        <v/>
      </c>
      <c r="J881" s="84" t="str">
        <f>IF(Data!G881,"",IF(Data!E881,"Age error",IF(Data!F881,"Sex error",IF(OR(Data!H881,Data!M881),"Ht or wt error",Data!L881))))</f>
        <v/>
      </c>
      <c r="K881" s="21"/>
    </row>
    <row r="882" spans="1:11" s="18" customFormat="1" x14ac:dyDescent="0.15">
      <c r="A882" s="25"/>
      <c r="B882" s="85"/>
      <c r="C882" s="34"/>
      <c r="D882" s="38"/>
      <c r="E882" s="39"/>
      <c r="F882" s="39"/>
      <c r="G882" s="38"/>
      <c r="H882" s="38"/>
      <c r="I882" s="35" t="str">
        <f>IF(OR(Data!G882,Data!H882,ISERR(Data!J882)),"",Data!J882)</f>
        <v/>
      </c>
      <c r="J882" s="84" t="str">
        <f>IF(Data!G882,"",IF(Data!E882,"Age error",IF(Data!F882,"Sex error",IF(OR(Data!H882,Data!M882),"Ht or wt error",Data!L882))))</f>
        <v/>
      </c>
      <c r="K882" s="21"/>
    </row>
    <row r="883" spans="1:11" s="18" customFormat="1" x14ac:dyDescent="0.15">
      <c r="A883" s="25"/>
      <c r="B883" s="85"/>
      <c r="C883" s="34"/>
      <c r="D883" s="38"/>
      <c r="E883" s="39"/>
      <c r="F883" s="39"/>
      <c r="G883" s="38"/>
      <c r="H883" s="38"/>
      <c r="I883" s="35" t="str">
        <f>IF(OR(Data!G883,Data!H883,ISERR(Data!J883)),"",Data!J883)</f>
        <v/>
      </c>
      <c r="J883" s="84" t="str">
        <f>IF(Data!G883,"",IF(Data!E883,"Age error",IF(Data!F883,"Sex error",IF(OR(Data!H883,Data!M883),"Ht or wt error",Data!L883))))</f>
        <v/>
      </c>
      <c r="K883" s="21"/>
    </row>
    <row r="884" spans="1:11" s="18" customFormat="1" x14ac:dyDescent="0.15">
      <c r="A884" s="25"/>
      <c r="B884" s="85"/>
      <c r="C884" s="34"/>
      <c r="D884" s="38"/>
      <c r="E884" s="39"/>
      <c r="F884" s="39"/>
      <c r="G884" s="38"/>
      <c r="H884" s="38"/>
      <c r="I884" s="35" t="str">
        <f>IF(OR(Data!G884,Data!H884,ISERR(Data!J884)),"",Data!J884)</f>
        <v/>
      </c>
      <c r="J884" s="84" t="str">
        <f>IF(Data!G884,"",IF(Data!E884,"Age error",IF(Data!F884,"Sex error",IF(OR(Data!H884,Data!M884),"Ht or wt error",Data!L884))))</f>
        <v/>
      </c>
      <c r="K884" s="21"/>
    </row>
    <row r="885" spans="1:11" s="18" customFormat="1" x14ac:dyDescent="0.15">
      <c r="A885" s="25"/>
      <c r="B885" s="85"/>
      <c r="C885" s="34"/>
      <c r="D885" s="38"/>
      <c r="E885" s="39"/>
      <c r="F885" s="39"/>
      <c r="G885" s="38"/>
      <c r="H885" s="38"/>
      <c r="I885" s="35" t="str">
        <f>IF(OR(Data!G885,Data!H885,ISERR(Data!J885)),"",Data!J885)</f>
        <v/>
      </c>
      <c r="J885" s="84" t="str">
        <f>IF(Data!G885,"",IF(Data!E885,"Age error",IF(Data!F885,"Sex error",IF(OR(Data!H885,Data!M885),"Ht or wt error",Data!L885))))</f>
        <v/>
      </c>
      <c r="K885" s="21"/>
    </row>
    <row r="886" spans="1:11" s="18" customFormat="1" x14ac:dyDescent="0.15">
      <c r="A886" s="25"/>
      <c r="B886" s="85"/>
      <c r="C886" s="34"/>
      <c r="D886" s="38"/>
      <c r="E886" s="39"/>
      <c r="F886" s="39"/>
      <c r="G886" s="38"/>
      <c r="H886" s="38"/>
      <c r="I886" s="35" t="str">
        <f>IF(OR(Data!G886,Data!H886,ISERR(Data!J886)),"",Data!J886)</f>
        <v/>
      </c>
      <c r="J886" s="84" t="str">
        <f>IF(Data!G886,"",IF(Data!E886,"Age error",IF(Data!F886,"Sex error",IF(OR(Data!H886,Data!M886),"Ht or wt error",Data!L886))))</f>
        <v/>
      </c>
      <c r="K886" s="21"/>
    </row>
    <row r="887" spans="1:11" s="18" customFormat="1" x14ac:dyDescent="0.15">
      <c r="A887" s="25"/>
      <c r="B887" s="85"/>
      <c r="C887" s="34"/>
      <c r="D887" s="38"/>
      <c r="E887" s="39"/>
      <c r="F887" s="39"/>
      <c r="G887" s="38"/>
      <c r="H887" s="38"/>
      <c r="I887" s="35" t="str">
        <f>IF(OR(Data!G887,Data!H887,ISERR(Data!J887)),"",Data!J887)</f>
        <v/>
      </c>
      <c r="J887" s="84" t="str">
        <f>IF(Data!G887,"",IF(Data!E887,"Age error",IF(Data!F887,"Sex error",IF(OR(Data!H887,Data!M887),"Ht or wt error",Data!L887))))</f>
        <v/>
      </c>
      <c r="K887" s="21"/>
    </row>
    <row r="888" spans="1:11" s="18" customFormat="1" x14ac:dyDescent="0.15">
      <c r="A888" s="25"/>
      <c r="B888" s="85"/>
      <c r="C888" s="34"/>
      <c r="D888" s="38"/>
      <c r="E888" s="39"/>
      <c r="F888" s="39"/>
      <c r="G888" s="38"/>
      <c r="H888" s="38"/>
      <c r="I888" s="35" t="str">
        <f>IF(OR(Data!G888,Data!H888,ISERR(Data!J888)),"",Data!J888)</f>
        <v/>
      </c>
      <c r="J888" s="84" t="str">
        <f>IF(Data!G888,"",IF(Data!E888,"Age error",IF(Data!F888,"Sex error",IF(OR(Data!H888,Data!M888),"Ht or wt error",Data!L888))))</f>
        <v/>
      </c>
      <c r="K888" s="21"/>
    </row>
    <row r="889" spans="1:11" s="18" customFormat="1" x14ac:dyDescent="0.15">
      <c r="A889" s="25"/>
      <c r="B889" s="85"/>
      <c r="C889" s="34"/>
      <c r="D889" s="38"/>
      <c r="E889" s="39"/>
      <c r="F889" s="39"/>
      <c r="G889" s="38"/>
      <c r="H889" s="38"/>
      <c r="I889" s="35" t="str">
        <f>IF(OR(Data!G889,Data!H889,ISERR(Data!J889)),"",Data!J889)</f>
        <v/>
      </c>
      <c r="J889" s="84" t="str">
        <f>IF(Data!G889,"",IF(Data!E889,"Age error",IF(Data!F889,"Sex error",IF(OR(Data!H889,Data!M889),"Ht or wt error",Data!L889))))</f>
        <v/>
      </c>
      <c r="K889" s="21"/>
    </row>
    <row r="890" spans="1:11" s="18" customFormat="1" x14ac:dyDescent="0.15">
      <c r="A890" s="25"/>
      <c r="B890" s="85"/>
      <c r="C890" s="34"/>
      <c r="D890" s="38"/>
      <c r="E890" s="39"/>
      <c r="F890" s="39"/>
      <c r="G890" s="38"/>
      <c r="H890" s="38"/>
      <c r="I890" s="35" t="str">
        <f>IF(OR(Data!G890,Data!H890,ISERR(Data!J890)),"",Data!J890)</f>
        <v/>
      </c>
      <c r="J890" s="84" t="str">
        <f>IF(Data!G890,"",IF(Data!E890,"Age error",IF(Data!F890,"Sex error",IF(OR(Data!H890,Data!M890),"Ht or wt error",Data!L890))))</f>
        <v/>
      </c>
      <c r="K890" s="21"/>
    </row>
    <row r="891" spans="1:11" s="18" customFormat="1" x14ac:dyDescent="0.15">
      <c r="A891" s="25"/>
      <c r="B891" s="85"/>
      <c r="C891" s="34"/>
      <c r="D891" s="38"/>
      <c r="E891" s="39"/>
      <c r="F891" s="39"/>
      <c r="G891" s="38"/>
      <c r="H891" s="38"/>
      <c r="I891" s="35" t="str">
        <f>IF(OR(Data!G891,Data!H891,ISERR(Data!J891)),"",Data!J891)</f>
        <v/>
      </c>
      <c r="J891" s="84" t="str">
        <f>IF(Data!G891,"",IF(Data!E891,"Age error",IF(Data!F891,"Sex error",IF(OR(Data!H891,Data!M891),"Ht or wt error",Data!L891))))</f>
        <v/>
      </c>
      <c r="K891" s="21"/>
    </row>
    <row r="892" spans="1:11" s="18" customFormat="1" x14ac:dyDescent="0.15">
      <c r="A892" s="25"/>
      <c r="B892" s="85"/>
      <c r="C892" s="34"/>
      <c r="D892" s="38"/>
      <c r="E892" s="39"/>
      <c r="F892" s="39"/>
      <c r="G892" s="38"/>
      <c r="H892" s="38"/>
      <c r="I892" s="35" t="str">
        <f>IF(OR(Data!G892,Data!H892,ISERR(Data!J892)),"",Data!J892)</f>
        <v/>
      </c>
      <c r="J892" s="84" t="str">
        <f>IF(Data!G892,"",IF(Data!E892,"Age error",IF(Data!F892,"Sex error",IF(OR(Data!H892,Data!M892),"Ht or wt error",Data!L892))))</f>
        <v/>
      </c>
      <c r="K892" s="21"/>
    </row>
    <row r="893" spans="1:11" s="18" customFormat="1" x14ac:dyDescent="0.15">
      <c r="A893" s="25"/>
      <c r="B893" s="85"/>
      <c r="C893" s="34"/>
      <c r="D893" s="38"/>
      <c r="E893" s="39"/>
      <c r="F893" s="39"/>
      <c r="G893" s="38"/>
      <c r="H893" s="38"/>
      <c r="I893" s="35" t="str">
        <f>IF(OR(Data!G893,Data!H893,ISERR(Data!J893)),"",Data!J893)</f>
        <v/>
      </c>
      <c r="J893" s="84" t="str">
        <f>IF(Data!G893,"",IF(Data!E893,"Age error",IF(Data!F893,"Sex error",IF(OR(Data!H893,Data!M893),"Ht or wt error",Data!L893))))</f>
        <v/>
      </c>
      <c r="K893" s="21"/>
    </row>
    <row r="894" spans="1:11" s="18" customFormat="1" x14ac:dyDescent="0.15">
      <c r="A894" s="25"/>
      <c r="B894" s="85"/>
      <c r="C894" s="34"/>
      <c r="D894" s="38"/>
      <c r="E894" s="39"/>
      <c r="F894" s="39"/>
      <c r="G894" s="38"/>
      <c r="H894" s="38"/>
      <c r="I894" s="35" t="str">
        <f>IF(OR(Data!G894,Data!H894,ISERR(Data!J894)),"",Data!J894)</f>
        <v/>
      </c>
      <c r="J894" s="84" t="str">
        <f>IF(Data!G894,"",IF(Data!E894,"Age error",IF(Data!F894,"Sex error",IF(OR(Data!H894,Data!M894),"Ht or wt error",Data!L894))))</f>
        <v/>
      </c>
      <c r="K894" s="21"/>
    </row>
    <row r="895" spans="1:11" s="18" customFormat="1" x14ac:dyDescent="0.15">
      <c r="A895" s="25"/>
      <c r="B895" s="85"/>
      <c r="C895" s="34"/>
      <c r="D895" s="38"/>
      <c r="E895" s="39"/>
      <c r="F895" s="39"/>
      <c r="G895" s="38"/>
      <c r="H895" s="38"/>
      <c r="I895" s="35" t="str">
        <f>IF(OR(Data!G895,Data!H895,ISERR(Data!J895)),"",Data!J895)</f>
        <v/>
      </c>
      <c r="J895" s="84" t="str">
        <f>IF(Data!G895,"",IF(Data!E895,"Age error",IF(Data!F895,"Sex error",IF(OR(Data!H895,Data!M895),"Ht or wt error",Data!L895))))</f>
        <v/>
      </c>
      <c r="K895" s="21"/>
    </row>
    <row r="896" spans="1:11" s="18" customFormat="1" x14ac:dyDescent="0.15">
      <c r="A896" s="25"/>
      <c r="B896" s="85"/>
      <c r="C896" s="34"/>
      <c r="D896" s="38"/>
      <c r="E896" s="39"/>
      <c r="F896" s="39"/>
      <c r="G896" s="38"/>
      <c r="H896" s="38"/>
      <c r="I896" s="35" t="str">
        <f>IF(OR(Data!G896,Data!H896,ISERR(Data!J896)),"",Data!J896)</f>
        <v/>
      </c>
      <c r="J896" s="84" t="str">
        <f>IF(Data!G896,"",IF(Data!E896,"Age error",IF(Data!F896,"Sex error",IF(OR(Data!H896,Data!M896),"Ht or wt error",Data!L896))))</f>
        <v/>
      </c>
      <c r="K896" s="21"/>
    </row>
    <row r="897" spans="1:11" s="18" customFormat="1" x14ac:dyDescent="0.15">
      <c r="A897" s="25"/>
      <c r="B897" s="85"/>
      <c r="C897" s="34"/>
      <c r="D897" s="38"/>
      <c r="E897" s="39"/>
      <c r="F897" s="39"/>
      <c r="G897" s="38"/>
      <c r="H897" s="38"/>
      <c r="I897" s="35" t="str">
        <f>IF(OR(Data!G897,Data!H897,ISERR(Data!J897)),"",Data!J897)</f>
        <v/>
      </c>
      <c r="J897" s="84" t="str">
        <f>IF(Data!G897,"",IF(Data!E897,"Age error",IF(Data!F897,"Sex error",IF(OR(Data!H897,Data!M897),"Ht or wt error",Data!L897))))</f>
        <v/>
      </c>
      <c r="K897" s="21"/>
    </row>
    <row r="898" spans="1:11" s="18" customFormat="1" x14ac:dyDescent="0.15">
      <c r="A898" s="25"/>
      <c r="B898" s="85"/>
      <c r="C898" s="34"/>
      <c r="D898" s="38"/>
      <c r="E898" s="39"/>
      <c r="F898" s="39"/>
      <c r="G898" s="38"/>
      <c r="H898" s="38"/>
      <c r="I898" s="35" t="str">
        <f>IF(OR(Data!G898,Data!H898,ISERR(Data!J898)),"",Data!J898)</f>
        <v/>
      </c>
      <c r="J898" s="84" t="str">
        <f>IF(Data!G898,"",IF(Data!E898,"Age error",IF(Data!F898,"Sex error",IF(OR(Data!H898,Data!M898),"Ht or wt error",Data!L898))))</f>
        <v/>
      </c>
      <c r="K898" s="21"/>
    </row>
    <row r="899" spans="1:11" s="18" customFormat="1" x14ac:dyDescent="0.15">
      <c r="A899" s="25"/>
      <c r="B899" s="85"/>
      <c r="C899" s="34"/>
      <c r="D899" s="38"/>
      <c r="E899" s="39"/>
      <c r="F899" s="39"/>
      <c r="G899" s="38"/>
      <c r="H899" s="38"/>
      <c r="I899" s="35" t="str">
        <f>IF(OR(Data!G899,Data!H899,ISERR(Data!J899)),"",Data!J899)</f>
        <v/>
      </c>
      <c r="J899" s="84" t="str">
        <f>IF(Data!G899,"",IF(Data!E899,"Age error",IF(Data!F899,"Sex error",IF(OR(Data!H899,Data!M899),"Ht or wt error",Data!L899))))</f>
        <v/>
      </c>
      <c r="K899" s="21"/>
    </row>
    <row r="900" spans="1:11" s="18" customFormat="1" x14ac:dyDescent="0.15">
      <c r="A900" s="25"/>
      <c r="B900" s="85"/>
      <c r="C900" s="34"/>
      <c r="D900" s="38"/>
      <c r="E900" s="39"/>
      <c r="F900" s="39"/>
      <c r="G900" s="38"/>
      <c r="H900" s="38"/>
      <c r="I900" s="35" t="str">
        <f>IF(OR(Data!G900,Data!H900,ISERR(Data!J900)),"",Data!J900)</f>
        <v/>
      </c>
      <c r="J900" s="84" t="str">
        <f>IF(Data!G900,"",IF(Data!E900,"Age error",IF(Data!F900,"Sex error",IF(OR(Data!H900,Data!M900),"Ht or wt error",Data!L900))))</f>
        <v/>
      </c>
      <c r="K900" s="21"/>
    </row>
    <row r="901" spans="1:11" s="18" customFormat="1" x14ac:dyDescent="0.15">
      <c r="A901" s="25"/>
      <c r="B901" s="85"/>
      <c r="C901" s="34"/>
      <c r="D901" s="38"/>
      <c r="E901" s="39"/>
      <c r="F901" s="39"/>
      <c r="G901" s="38"/>
      <c r="H901" s="38"/>
      <c r="I901" s="35" t="str">
        <f>IF(OR(Data!G901,Data!H901,ISERR(Data!J901)),"",Data!J901)</f>
        <v/>
      </c>
      <c r="J901" s="84" t="str">
        <f>IF(Data!G901,"",IF(Data!E901,"Age error",IF(Data!F901,"Sex error",IF(OR(Data!H901,Data!M901),"Ht or wt error",Data!L901))))</f>
        <v/>
      </c>
      <c r="K901" s="21"/>
    </row>
    <row r="902" spans="1:11" s="18" customFormat="1" x14ac:dyDescent="0.15">
      <c r="A902" s="25"/>
      <c r="B902" s="85"/>
      <c r="C902" s="34"/>
      <c r="D902" s="38"/>
      <c r="E902" s="39"/>
      <c r="F902" s="39"/>
      <c r="G902" s="38"/>
      <c r="H902" s="38"/>
      <c r="I902" s="35" t="str">
        <f>IF(OR(Data!G902,Data!H902,ISERR(Data!J902)),"",Data!J902)</f>
        <v/>
      </c>
      <c r="J902" s="84" t="str">
        <f>IF(Data!G902,"",IF(Data!E902,"Age error",IF(Data!F902,"Sex error",IF(OR(Data!H902,Data!M902),"Ht or wt error",Data!L902))))</f>
        <v/>
      </c>
      <c r="K902" s="21"/>
    </row>
    <row r="903" spans="1:11" s="18" customFormat="1" x14ac:dyDescent="0.15">
      <c r="A903" s="25"/>
      <c r="B903" s="85"/>
      <c r="C903" s="34"/>
      <c r="D903" s="38"/>
      <c r="E903" s="39"/>
      <c r="F903" s="39"/>
      <c r="G903" s="38"/>
      <c r="H903" s="38"/>
      <c r="I903" s="35" t="str">
        <f>IF(OR(Data!G903,Data!H903,ISERR(Data!J903)),"",Data!J903)</f>
        <v/>
      </c>
      <c r="J903" s="84" t="str">
        <f>IF(Data!G903,"",IF(Data!E903,"Age error",IF(Data!F903,"Sex error",IF(OR(Data!H903,Data!M903),"Ht or wt error",Data!L903))))</f>
        <v/>
      </c>
      <c r="K903" s="21"/>
    </row>
    <row r="904" spans="1:11" s="18" customFormat="1" x14ac:dyDescent="0.15">
      <c r="A904" s="25"/>
      <c r="B904" s="85"/>
      <c r="C904" s="34"/>
      <c r="D904" s="38"/>
      <c r="E904" s="39"/>
      <c r="F904" s="39"/>
      <c r="G904" s="38"/>
      <c r="H904" s="38"/>
      <c r="I904" s="35" t="str">
        <f>IF(OR(Data!G904,Data!H904,ISERR(Data!J904)),"",Data!J904)</f>
        <v/>
      </c>
      <c r="J904" s="84" t="str">
        <f>IF(Data!G904,"",IF(Data!E904,"Age error",IF(Data!F904,"Sex error",IF(OR(Data!H904,Data!M904),"Ht or wt error",Data!L904))))</f>
        <v/>
      </c>
      <c r="K904" s="21"/>
    </row>
    <row r="905" spans="1:11" s="18" customFormat="1" x14ac:dyDescent="0.15">
      <c r="A905" s="25"/>
      <c r="B905" s="85"/>
      <c r="C905" s="34"/>
      <c r="D905" s="38"/>
      <c r="E905" s="39"/>
      <c r="F905" s="39"/>
      <c r="G905" s="38"/>
      <c r="H905" s="38"/>
      <c r="I905" s="35" t="str">
        <f>IF(OR(Data!G905,Data!H905,ISERR(Data!J905)),"",Data!J905)</f>
        <v/>
      </c>
      <c r="J905" s="84" t="str">
        <f>IF(Data!G905,"",IF(Data!E905,"Age error",IF(Data!F905,"Sex error",IF(OR(Data!H905,Data!M905),"Ht or wt error",Data!L905))))</f>
        <v/>
      </c>
      <c r="K905" s="21"/>
    </row>
    <row r="906" spans="1:11" s="18" customFormat="1" x14ac:dyDescent="0.15">
      <c r="A906" s="25"/>
      <c r="B906" s="85"/>
      <c r="C906" s="34"/>
      <c r="D906" s="38"/>
      <c r="E906" s="39"/>
      <c r="F906" s="39"/>
      <c r="G906" s="38"/>
      <c r="H906" s="38"/>
      <c r="I906" s="35" t="str">
        <f>IF(OR(Data!G906,Data!H906,ISERR(Data!J906)),"",Data!J906)</f>
        <v/>
      </c>
      <c r="J906" s="84" t="str">
        <f>IF(Data!G906,"",IF(Data!E906,"Age error",IF(Data!F906,"Sex error",IF(OR(Data!H906,Data!M906),"Ht or wt error",Data!L906))))</f>
        <v/>
      </c>
      <c r="K906" s="21"/>
    </row>
    <row r="907" spans="1:11" s="18" customFormat="1" x14ac:dyDescent="0.15">
      <c r="A907" s="25"/>
      <c r="B907" s="85"/>
      <c r="C907" s="34"/>
      <c r="D907" s="38"/>
      <c r="E907" s="39"/>
      <c r="F907" s="39"/>
      <c r="G907" s="38"/>
      <c r="H907" s="38"/>
      <c r="I907" s="35" t="str">
        <f>IF(OR(Data!G907,Data!H907,ISERR(Data!J907)),"",Data!J907)</f>
        <v/>
      </c>
      <c r="J907" s="84" t="str">
        <f>IF(Data!G907,"",IF(Data!E907,"Age error",IF(Data!F907,"Sex error",IF(OR(Data!H907,Data!M907),"Ht or wt error",Data!L907))))</f>
        <v/>
      </c>
      <c r="K907" s="21"/>
    </row>
    <row r="908" spans="1:11" s="18" customFormat="1" x14ac:dyDescent="0.15">
      <c r="A908" s="25"/>
      <c r="B908" s="85"/>
      <c r="C908" s="34"/>
      <c r="D908" s="38"/>
      <c r="E908" s="39"/>
      <c r="F908" s="39"/>
      <c r="G908" s="38"/>
      <c r="H908" s="38"/>
      <c r="I908" s="35" t="str">
        <f>IF(OR(Data!G908,Data!H908,ISERR(Data!J908)),"",Data!J908)</f>
        <v/>
      </c>
      <c r="J908" s="84" t="str">
        <f>IF(Data!G908,"",IF(Data!E908,"Age error",IF(Data!F908,"Sex error",IF(OR(Data!H908,Data!M908),"Ht or wt error",Data!L908))))</f>
        <v/>
      </c>
      <c r="K908" s="21"/>
    </row>
    <row r="909" spans="1:11" s="18" customFormat="1" x14ac:dyDescent="0.15">
      <c r="A909" s="25"/>
      <c r="B909" s="85"/>
      <c r="C909" s="34"/>
      <c r="D909" s="38"/>
      <c r="E909" s="39"/>
      <c r="F909" s="39"/>
      <c r="G909" s="38"/>
      <c r="H909" s="38"/>
      <c r="I909" s="35" t="str">
        <f>IF(OR(Data!G909,Data!H909,ISERR(Data!J909)),"",Data!J909)</f>
        <v/>
      </c>
      <c r="J909" s="84" t="str">
        <f>IF(Data!G909,"",IF(Data!E909,"Age error",IF(Data!F909,"Sex error",IF(OR(Data!H909,Data!M909),"Ht or wt error",Data!L909))))</f>
        <v/>
      </c>
      <c r="K909" s="21"/>
    </row>
    <row r="910" spans="1:11" s="18" customFormat="1" x14ac:dyDescent="0.15">
      <c r="A910" s="25"/>
      <c r="B910" s="85"/>
      <c r="C910" s="34"/>
      <c r="D910" s="38"/>
      <c r="E910" s="39"/>
      <c r="F910" s="39"/>
      <c r="G910" s="38"/>
      <c r="H910" s="38"/>
      <c r="I910" s="35" t="str">
        <f>IF(OR(Data!G910,Data!H910,ISERR(Data!J910)),"",Data!J910)</f>
        <v/>
      </c>
      <c r="J910" s="84" t="str">
        <f>IF(Data!G910,"",IF(Data!E910,"Age error",IF(Data!F910,"Sex error",IF(OR(Data!H910,Data!M910),"Ht or wt error",Data!L910))))</f>
        <v/>
      </c>
      <c r="K910" s="21"/>
    </row>
    <row r="911" spans="1:11" s="18" customFormat="1" x14ac:dyDescent="0.15">
      <c r="A911" s="25"/>
      <c r="B911" s="85"/>
      <c r="C911" s="34"/>
      <c r="D911" s="38"/>
      <c r="E911" s="39"/>
      <c r="F911" s="39"/>
      <c r="G911" s="38"/>
      <c r="H911" s="38"/>
      <c r="I911" s="35" t="str">
        <f>IF(OR(Data!G911,Data!H911,ISERR(Data!J911)),"",Data!J911)</f>
        <v/>
      </c>
      <c r="J911" s="84" t="str">
        <f>IF(Data!G911,"",IF(Data!E911,"Age error",IF(Data!F911,"Sex error",IF(OR(Data!H911,Data!M911),"Ht or wt error",Data!L911))))</f>
        <v/>
      </c>
      <c r="K911" s="21"/>
    </row>
    <row r="912" spans="1:11" s="18" customFormat="1" x14ac:dyDescent="0.15">
      <c r="A912" s="25"/>
      <c r="B912" s="85"/>
      <c r="C912" s="34"/>
      <c r="D912" s="38"/>
      <c r="E912" s="39"/>
      <c r="F912" s="39"/>
      <c r="G912" s="38"/>
      <c r="H912" s="38"/>
      <c r="I912" s="35" t="str">
        <f>IF(OR(Data!G912,Data!H912,ISERR(Data!J912)),"",Data!J912)</f>
        <v/>
      </c>
      <c r="J912" s="84" t="str">
        <f>IF(Data!G912,"",IF(Data!E912,"Age error",IF(Data!F912,"Sex error",IF(OR(Data!H912,Data!M912),"Ht or wt error",Data!L912))))</f>
        <v/>
      </c>
      <c r="K912" s="21"/>
    </row>
    <row r="913" spans="1:11" s="18" customFormat="1" x14ac:dyDescent="0.15">
      <c r="A913" s="25"/>
      <c r="B913" s="85"/>
      <c r="C913" s="34"/>
      <c r="D913" s="38"/>
      <c r="E913" s="39"/>
      <c r="F913" s="39"/>
      <c r="G913" s="38"/>
      <c r="H913" s="38"/>
      <c r="I913" s="35" t="str">
        <f>IF(OR(Data!G913,Data!H913,ISERR(Data!J913)),"",Data!J913)</f>
        <v/>
      </c>
      <c r="J913" s="84" t="str">
        <f>IF(Data!G913,"",IF(Data!E913,"Age error",IF(Data!F913,"Sex error",IF(OR(Data!H913,Data!M913),"Ht or wt error",Data!L913))))</f>
        <v/>
      </c>
      <c r="K913" s="21"/>
    </row>
    <row r="914" spans="1:11" s="18" customFormat="1" x14ac:dyDescent="0.15">
      <c r="A914" s="25"/>
      <c r="B914" s="85"/>
      <c r="C914" s="34"/>
      <c r="D914" s="38"/>
      <c r="E914" s="39"/>
      <c r="F914" s="39"/>
      <c r="G914" s="38"/>
      <c r="H914" s="38"/>
      <c r="I914" s="35" t="str">
        <f>IF(OR(Data!G914,Data!H914,ISERR(Data!J914)),"",Data!J914)</f>
        <v/>
      </c>
      <c r="J914" s="84" t="str">
        <f>IF(Data!G914,"",IF(Data!E914,"Age error",IF(Data!F914,"Sex error",IF(OR(Data!H914,Data!M914),"Ht or wt error",Data!L914))))</f>
        <v/>
      </c>
      <c r="K914" s="21"/>
    </row>
    <row r="915" spans="1:11" s="18" customFormat="1" x14ac:dyDescent="0.15">
      <c r="A915" s="25"/>
      <c r="B915" s="85"/>
      <c r="C915" s="34"/>
      <c r="D915" s="38"/>
      <c r="E915" s="39"/>
      <c r="F915" s="39"/>
      <c r="G915" s="38"/>
      <c r="H915" s="38"/>
      <c r="I915" s="35" t="str">
        <f>IF(OR(Data!G915,Data!H915,ISERR(Data!J915)),"",Data!J915)</f>
        <v/>
      </c>
      <c r="J915" s="84" t="str">
        <f>IF(Data!G915,"",IF(Data!E915,"Age error",IF(Data!F915,"Sex error",IF(OR(Data!H915,Data!M915),"Ht or wt error",Data!L915))))</f>
        <v/>
      </c>
      <c r="K915" s="21"/>
    </row>
    <row r="916" spans="1:11" s="18" customFormat="1" x14ac:dyDescent="0.15">
      <c r="A916" s="25"/>
      <c r="B916" s="85"/>
      <c r="C916" s="34"/>
      <c r="D916" s="38"/>
      <c r="E916" s="39"/>
      <c r="F916" s="39"/>
      <c r="G916" s="38"/>
      <c r="H916" s="38"/>
      <c r="I916" s="35" t="str">
        <f>IF(OR(Data!G916,Data!H916,ISERR(Data!J916)),"",Data!J916)</f>
        <v/>
      </c>
      <c r="J916" s="84" t="str">
        <f>IF(Data!G916,"",IF(Data!E916,"Age error",IF(Data!F916,"Sex error",IF(OR(Data!H916,Data!M916),"Ht or wt error",Data!L916))))</f>
        <v/>
      </c>
      <c r="K916" s="21"/>
    </row>
    <row r="917" spans="1:11" s="18" customFormat="1" x14ac:dyDescent="0.15">
      <c r="A917" s="25"/>
      <c r="B917" s="85"/>
      <c r="C917" s="34"/>
      <c r="D917" s="38"/>
      <c r="E917" s="39"/>
      <c r="F917" s="39"/>
      <c r="G917" s="38"/>
      <c r="H917" s="38"/>
      <c r="I917" s="35" t="str">
        <f>IF(OR(Data!G917,Data!H917,ISERR(Data!J917)),"",Data!J917)</f>
        <v/>
      </c>
      <c r="J917" s="84" t="str">
        <f>IF(Data!G917,"",IF(Data!E917,"Age error",IF(Data!F917,"Sex error",IF(OR(Data!H917,Data!M917),"Ht or wt error",Data!L917))))</f>
        <v/>
      </c>
      <c r="K917" s="21"/>
    </row>
    <row r="918" spans="1:11" s="18" customFormat="1" x14ac:dyDescent="0.15">
      <c r="A918" s="25"/>
      <c r="B918" s="85"/>
      <c r="C918" s="34"/>
      <c r="D918" s="38"/>
      <c r="E918" s="39"/>
      <c r="F918" s="39"/>
      <c r="G918" s="38"/>
      <c r="H918" s="38"/>
      <c r="I918" s="35" t="str">
        <f>IF(OR(Data!G918,Data!H918,ISERR(Data!J918)),"",Data!J918)</f>
        <v/>
      </c>
      <c r="J918" s="84" t="str">
        <f>IF(Data!G918,"",IF(Data!E918,"Age error",IF(Data!F918,"Sex error",IF(OR(Data!H918,Data!M918),"Ht or wt error",Data!L918))))</f>
        <v/>
      </c>
      <c r="K918" s="21"/>
    </row>
    <row r="919" spans="1:11" s="18" customFormat="1" x14ac:dyDescent="0.15">
      <c r="A919" s="25"/>
      <c r="B919" s="85"/>
      <c r="C919" s="34"/>
      <c r="D919" s="38"/>
      <c r="E919" s="39"/>
      <c r="F919" s="39"/>
      <c r="G919" s="38"/>
      <c r="H919" s="38"/>
      <c r="I919" s="35" t="str">
        <f>IF(OR(Data!G919,Data!H919,ISERR(Data!J919)),"",Data!J919)</f>
        <v/>
      </c>
      <c r="J919" s="84" t="str">
        <f>IF(Data!G919,"",IF(Data!E919,"Age error",IF(Data!F919,"Sex error",IF(OR(Data!H919,Data!M919),"Ht or wt error",Data!L919))))</f>
        <v/>
      </c>
      <c r="K919" s="21"/>
    </row>
    <row r="920" spans="1:11" s="18" customFormat="1" x14ac:dyDescent="0.15">
      <c r="A920" s="25"/>
      <c r="B920" s="85"/>
      <c r="C920" s="34"/>
      <c r="D920" s="38"/>
      <c r="E920" s="39"/>
      <c r="F920" s="39"/>
      <c r="G920" s="38"/>
      <c r="H920" s="38"/>
      <c r="I920" s="35" t="str">
        <f>IF(OR(Data!G920,Data!H920,ISERR(Data!J920)),"",Data!J920)</f>
        <v/>
      </c>
      <c r="J920" s="84" t="str">
        <f>IF(Data!G920,"",IF(Data!E920,"Age error",IF(Data!F920,"Sex error",IF(OR(Data!H920,Data!M920),"Ht or wt error",Data!L920))))</f>
        <v/>
      </c>
      <c r="K920" s="21"/>
    </row>
    <row r="921" spans="1:11" s="18" customFormat="1" x14ac:dyDescent="0.15">
      <c r="A921" s="25"/>
      <c r="B921" s="85"/>
      <c r="C921" s="34"/>
      <c r="D921" s="38"/>
      <c r="E921" s="39"/>
      <c r="F921" s="39"/>
      <c r="G921" s="38"/>
      <c r="H921" s="38"/>
      <c r="I921" s="35" t="str">
        <f>IF(OR(Data!G921,Data!H921,ISERR(Data!J921)),"",Data!J921)</f>
        <v/>
      </c>
      <c r="J921" s="84" t="str">
        <f>IF(Data!G921,"",IF(Data!E921,"Age error",IF(Data!F921,"Sex error",IF(OR(Data!H921,Data!M921),"Ht or wt error",Data!L921))))</f>
        <v/>
      </c>
      <c r="K921" s="21"/>
    </row>
    <row r="922" spans="1:11" s="18" customFormat="1" x14ac:dyDescent="0.15">
      <c r="A922" s="25"/>
      <c r="B922" s="85"/>
      <c r="C922" s="34"/>
      <c r="D922" s="38"/>
      <c r="E922" s="39"/>
      <c r="F922" s="39"/>
      <c r="G922" s="38"/>
      <c r="H922" s="38"/>
      <c r="I922" s="35" t="str">
        <f>IF(OR(Data!G922,Data!H922,ISERR(Data!J922)),"",Data!J922)</f>
        <v/>
      </c>
      <c r="J922" s="84" t="str">
        <f>IF(Data!G922,"",IF(Data!E922,"Age error",IF(Data!F922,"Sex error",IF(OR(Data!H922,Data!M922),"Ht or wt error",Data!L922))))</f>
        <v/>
      </c>
      <c r="K922" s="21"/>
    </row>
    <row r="923" spans="1:11" s="18" customFormat="1" x14ac:dyDescent="0.15">
      <c r="A923" s="25"/>
      <c r="B923" s="85"/>
      <c r="C923" s="34"/>
      <c r="D923" s="38"/>
      <c r="E923" s="39"/>
      <c r="F923" s="39"/>
      <c r="G923" s="38"/>
      <c r="H923" s="38"/>
      <c r="I923" s="35" t="str">
        <f>IF(OR(Data!G923,Data!H923,ISERR(Data!J923)),"",Data!J923)</f>
        <v/>
      </c>
      <c r="J923" s="84" t="str">
        <f>IF(Data!G923,"",IF(Data!E923,"Age error",IF(Data!F923,"Sex error",IF(OR(Data!H923,Data!M923),"Ht or wt error",Data!L923))))</f>
        <v/>
      </c>
      <c r="K923" s="21"/>
    </row>
    <row r="924" spans="1:11" s="18" customFormat="1" x14ac:dyDescent="0.15">
      <c r="A924" s="25"/>
      <c r="B924" s="85"/>
      <c r="C924" s="34"/>
      <c r="D924" s="38"/>
      <c r="E924" s="39"/>
      <c r="F924" s="39"/>
      <c r="G924" s="38"/>
      <c r="H924" s="38"/>
      <c r="I924" s="35" t="str">
        <f>IF(OR(Data!G924,Data!H924,ISERR(Data!J924)),"",Data!J924)</f>
        <v/>
      </c>
      <c r="J924" s="84" t="str">
        <f>IF(Data!G924,"",IF(Data!E924,"Age error",IF(Data!F924,"Sex error",IF(OR(Data!H924,Data!M924),"Ht or wt error",Data!L924))))</f>
        <v/>
      </c>
      <c r="K924" s="21"/>
    </row>
    <row r="925" spans="1:11" s="18" customFormat="1" x14ac:dyDescent="0.15">
      <c r="A925" s="25"/>
      <c r="B925" s="85"/>
      <c r="C925" s="34"/>
      <c r="D925" s="38"/>
      <c r="E925" s="39"/>
      <c r="F925" s="39"/>
      <c r="G925" s="38"/>
      <c r="H925" s="38"/>
      <c r="I925" s="35" t="str">
        <f>IF(OR(Data!G925,Data!H925,ISERR(Data!J925)),"",Data!J925)</f>
        <v/>
      </c>
      <c r="J925" s="84" t="str">
        <f>IF(Data!G925,"",IF(Data!E925,"Age error",IF(Data!F925,"Sex error",IF(OR(Data!H925,Data!M925),"Ht or wt error",Data!L925))))</f>
        <v/>
      </c>
      <c r="K925" s="21"/>
    </row>
    <row r="926" spans="1:11" s="18" customFormat="1" x14ac:dyDescent="0.15">
      <c r="A926" s="25"/>
      <c r="B926" s="85"/>
      <c r="C926" s="34"/>
      <c r="D926" s="38"/>
      <c r="E926" s="39"/>
      <c r="F926" s="39"/>
      <c r="G926" s="38"/>
      <c r="H926" s="38"/>
      <c r="I926" s="35" t="str">
        <f>IF(OR(Data!G926,Data!H926,ISERR(Data!J926)),"",Data!J926)</f>
        <v/>
      </c>
      <c r="J926" s="84" t="str">
        <f>IF(Data!G926,"",IF(Data!E926,"Age error",IF(Data!F926,"Sex error",IF(OR(Data!H926,Data!M926),"Ht or wt error",Data!L926))))</f>
        <v/>
      </c>
      <c r="K926" s="21"/>
    </row>
    <row r="927" spans="1:11" s="18" customFormat="1" x14ac:dyDescent="0.15">
      <c r="A927" s="25"/>
      <c r="B927" s="85"/>
      <c r="C927" s="34"/>
      <c r="D927" s="38"/>
      <c r="E927" s="39"/>
      <c r="F927" s="39"/>
      <c r="G927" s="38"/>
      <c r="H927" s="38"/>
      <c r="I927" s="35" t="str">
        <f>IF(OR(Data!G927,Data!H927,ISERR(Data!J927)),"",Data!J927)</f>
        <v/>
      </c>
      <c r="J927" s="84" t="str">
        <f>IF(Data!G927,"",IF(Data!E927,"Age error",IF(Data!F927,"Sex error",IF(OR(Data!H927,Data!M927),"Ht or wt error",Data!L927))))</f>
        <v/>
      </c>
      <c r="K927" s="21"/>
    </row>
    <row r="928" spans="1:11" s="18" customFormat="1" x14ac:dyDescent="0.15">
      <c r="A928" s="25"/>
      <c r="B928" s="85"/>
      <c r="C928" s="34"/>
      <c r="D928" s="38"/>
      <c r="E928" s="39"/>
      <c r="F928" s="39"/>
      <c r="G928" s="38"/>
      <c r="H928" s="38"/>
      <c r="I928" s="35" t="str">
        <f>IF(OR(Data!G928,Data!H928,ISERR(Data!J928)),"",Data!J928)</f>
        <v/>
      </c>
      <c r="J928" s="84" t="str">
        <f>IF(Data!G928,"",IF(Data!E928,"Age error",IF(Data!F928,"Sex error",IF(OR(Data!H928,Data!M928),"Ht or wt error",Data!L928))))</f>
        <v/>
      </c>
      <c r="K928" s="21"/>
    </row>
    <row r="929" spans="1:11" s="18" customFormat="1" x14ac:dyDescent="0.15">
      <c r="A929" s="25"/>
      <c r="B929" s="85"/>
      <c r="C929" s="34"/>
      <c r="D929" s="38"/>
      <c r="E929" s="39"/>
      <c r="F929" s="39"/>
      <c r="G929" s="38"/>
      <c r="H929" s="38"/>
      <c r="I929" s="35" t="str">
        <f>IF(OR(Data!G929,Data!H929,ISERR(Data!J929)),"",Data!J929)</f>
        <v/>
      </c>
      <c r="J929" s="84" t="str">
        <f>IF(Data!G929,"",IF(Data!E929,"Age error",IF(Data!F929,"Sex error",IF(OR(Data!H929,Data!M929),"Ht or wt error",Data!L929))))</f>
        <v/>
      </c>
      <c r="K929" s="21"/>
    </row>
    <row r="930" spans="1:11" s="18" customFormat="1" x14ac:dyDescent="0.15">
      <c r="A930" s="25"/>
      <c r="B930" s="85"/>
      <c r="C930" s="34"/>
      <c r="D930" s="38"/>
      <c r="E930" s="39"/>
      <c r="F930" s="39"/>
      <c r="G930" s="38"/>
      <c r="H930" s="38"/>
      <c r="I930" s="35" t="str">
        <f>IF(OR(Data!G930,Data!H930,ISERR(Data!J930)),"",Data!J930)</f>
        <v/>
      </c>
      <c r="J930" s="84" t="str">
        <f>IF(Data!G930,"",IF(Data!E930,"Age error",IF(Data!F930,"Sex error",IF(OR(Data!H930,Data!M930),"Ht or wt error",Data!L930))))</f>
        <v/>
      </c>
      <c r="K930" s="21"/>
    </row>
    <row r="931" spans="1:11" s="18" customFormat="1" x14ac:dyDescent="0.15">
      <c r="A931" s="25"/>
      <c r="B931" s="85"/>
      <c r="C931" s="34"/>
      <c r="D931" s="38"/>
      <c r="E931" s="39"/>
      <c r="F931" s="39"/>
      <c r="G931" s="38"/>
      <c r="H931" s="38"/>
      <c r="I931" s="35" t="str">
        <f>IF(OR(Data!G931,Data!H931,ISERR(Data!J931)),"",Data!J931)</f>
        <v/>
      </c>
      <c r="J931" s="84" t="str">
        <f>IF(Data!G931,"",IF(Data!E931,"Age error",IF(Data!F931,"Sex error",IF(OR(Data!H931,Data!M931),"Ht or wt error",Data!L931))))</f>
        <v/>
      </c>
      <c r="K931" s="21"/>
    </row>
    <row r="932" spans="1:11" s="18" customFormat="1" x14ac:dyDescent="0.15">
      <c r="A932" s="25"/>
      <c r="B932" s="85"/>
      <c r="C932" s="34"/>
      <c r="D932" s="38"/>
      <c r="E932" s="39"/>
      <c r="F932" s="39"/>
      <c r="G932" s="38"/>
      <c r="H932" s="38"/>
      <c r="I932" s="35" t="str">
        <f>IF(OR(Data!G932,Data!H932,ISERR(Data!J932)),"",Data!J932)</f>
        <v/>
      </c>
      <c r="J932" s="84" t="str">
        <f>IF(Data!G932,"",IF(Data!E932,"Age error",IF(Data!F932,"Sex error",IF(OR(Data!H932,Data!M932),"Ht or wt error",Data!L932))))</f>
        <v/>
      </c>
      <c r="K932" s="21"/>
    </row>
    <row r="933" spans="1:11" s="18" customFormat="1" x14ac:dyDescent="0.15">
      <c r="A933" s="25"/>
      <c r="B933" s="85"/>
      <c r="C933" s="34"/>
      <c r="D933" s="38"/>
      <c r="E933" s="39"/>
      <c r="F933" s="39"/>
      <c r="G933" s="38"/>
      <c r="H933" s="38"/>
      <c r="I933" s="35" t="str">
        <f>IF(OR(Data!G933,Data!H933,ISERR(Data!J933)),"",Data!J933)</f>
        <v/>
      </c>
      <c r="J933" s="84" t="str">
        <f>IF(Data!G933,"",IF(Data!E933,"Age error",IF(Data!F933,"Sex error",IF(OR(Data!H933,Data!M933),"Ht or wt error",Data!L933))))</f>
        <v/>
      </c>
      <c r="K933" s="21"/>
    </row>
    <row r="934" spans="1:11" s="18" customFormat="1" x14ac:dyDescent="0.15">
      <c r="A934" s="25"/>
      <c r="B934" s="85"/>
      <c r="C934" s="34"/>
      <c r="D934" s="38"/>
      <c r="E934" s="39"/>
      <c r="F934" s="39"/>
      <c r="G934" s="38"/>
      <c r="H934" s="38"/>
      <c r="I934" s="35" t="str">
        <f>IF(OR(Data!G934,Data!H934,ISERR(Data!J934)),"",Data!J934)</f>
        <v/>
      </c>
      <c r="J934" s="84" t="str">
        <f>IF(Data!G934,"",IF(Data!E934,"Age error",IF(Data!F934,"Sex error",IF(OR(Data!H934,Data!M934),"Ht or wt error",Data!L934))))</f>
        <v/>
      </c>
      <c r="K934" s="21"/>
    </row>
    <row r="935" spans="1:11" s="18" customFormat="1" x14ac:dyDescent="0.15">
      <c r="A935" s="25"/>
      <c r="B935" s="85"/>
      <c r="C935" s="34"/>
      <c r="D935" s="38"/>
      <c r="E935" s="39"/>
      <c r="F935" s="39"/>
      <c r="G935" s="38"/>
      <c r="H935" s="38"/>
      <c r="I935" s="35" t="str">
        <f>IF(OR(Data!G935,Data!H935,ISERR(Data!J935)),"",Data!J935)</f>
        <v/>
      </c>
      <c r="J935" s="84" t="str">
        <f>IF(Data!G935,"",IF(Data!E935,"Age error",IF(Data!F935,"Sex error",IF(OR(Data!H935,Data!M935),"Ht or wt error",Data!L935))))</f>
        <v/>
      </c>
      <c r="K935" s="21"/>
    </row>
    <row r="936" spans="1:11" s="18" customFormat="1" x14ac:dyDescent="0.15">
      <c r="A936" s="25"/>
      <c r="B936" s="85"/>
      <c r="C936" s="34"/>
      <c r="D936" s="38"/>
      <c r="E936" s="39"/>
      <c r="F936" s="39"/>
      <c r="G936" s="38"/>
      <c r="H936" s="38"/>
      <c r="I936" s="35" t="str">
        <f>IF(OR(Data!G936,Data!H936,ISERR(Data!J936)),"",Data!J936)</f>
        <v/>
      </c>
      <c r="J936" s="84" t="str">
        <f>IF(Data!G936,"",IF(Data!E936,"Age error",IF(Data!F936,"Sex error",IF(OR(Data!H936,Data!M936),"Ht or wt error",Data!L936))))</f>
        <v/>
      </c>
      <c r="K936" s="21"/>
    </row>
    <row r="937" spans="1:11" s="18" customFormat="1" x14ac:dyDescent="0.15">
      <c r="A937" s="25"/>
      <c r="B937" s="85"/>
      <c r="C937" s="34"/>
      <c r="D937" s="38"/>
      <c r="E937" s="39"/>
      <c r="F937" s="39"/>
      <c r="G937" s="38"/>
      <c r="H937" s="38"/>
      <c r="I937" s="35" t="str">
        <f>IF(OR(Data!G937,Data!H937,ISERR(Data!J937)),"",Data!J937)</f>
        <v/>
      </c>
      <c r="J937" s="84" t="str">
        <f>IF(Data!G937,"",IF(Data!E937,"Age error",IF(Data!F937,"Sex error",IF(OR(Data!H937,Data!M937),"Ht or wt error",Data!L937))))</f>
        <v/>
      </c>
      <c r="K937" s="21"/>
    </row>
    <row r="938" spans="1:11" s="18" customFormat="1" x14ac:dyDescent="0.15">
      <c r="A938" s="25"/>
      <c r="B938" s="85"/>
      <c r="C938" s="34"/>
      <c r="D938" s="38"/>
      <c r="E938" s="39"/>
      <c r="F938" s="39"/>
      <c r="G938" s="38"/>
      <c r="H938" s="38"/>
      <c r="I938" s="35" t="str">
        <f>IF(OR(Data!G938,Data!H938,ISERR(Data!J938)),"",Data!J938)</f>
        <v/>
      </c>
      <c r="J938" s="84" t="str">
        <f>IF(Data!G938,"",IF(Data!E938,"Age error",IF(Data!F938,"Sex error",IF(OR(Data!H938,Data!M938),"Ht or wt error",Data!L938))))</f>
        <v/>
      </c>
      <c r="K938" s="21"/>
    </row>
    <row r="939" spans="1:11" s="18" customFormat="1" x14ac:dyDescent="0.15">
      <c r="A939" s="25"/>
      <c r="B939" s="85"/>
      <c r="C939" s="34"/>
      <c r="D939" s="38"/>
      <c r="E939" s="39"/>
      <c r="F939" s="39"/>
      <c r="G939" s="38"/>
      <c r="H939" s="38"/>
      <c r="I939" s="35" t="str">
        <f>IF(OR(Data!G939,Data!H939,ISERR(Data!J939)),"",Data!J939)</f>
        <v/>
      </c>
      <c r="J939" s="84" t="str">
        <f>IF(Data!G939,"",IF(Data!E939,"Age error",IF(Data!F939,"Sex error",IF(OR(Data!H939,Data!M939),"Ht or wt error",Data!L939))))</f>
        <v/>
      </c>
      <c r="K939" s="21"/>
    </row>
    <row r="940" spans="1:11" s="18" customFormat="1" x14ac:dyDescent="0.15">
      <c r="A940" s="25"/>
      <c r="B940" s="85"/>
      <c r="C940" s="34"/>
      <c r="D940" s="38"/>
      <c r="E940" s="39"/>
      <c r="F940" s="39"/>
      <c r="G940" s="38"/>
      <c r="H940" s="38"/>
      <c r="I940" s="35" t="str">
        <f>IF(OR(Data!G940,Data!H940,ISERR(Data!J940)),"",Data!J940)</f>
        <v/>
      </c>
      <c r="J940" s="84" t="str">
        <f>IF(Data!G940,"",IF(Data!E940,"Age error",IF(Data!F940,"Sex error",IF(OR(Data!H940,Data!M940),"Ht or wt error",Data!L940))))</f>
        <v/>
      </c>
      <c r="K940" s="21"/>
    </row>
    <row r="941" spans="1:11" s="18" customFormat="1" x14ac:dyDescent="0.15">
      <c r="A941" s="25"/>
      <c r="B941" s="85"/>
      <c r="C941" s="34"/>
      <c r="D941" s="38"/>
      <c r="E941" s="39"/>
      <c r="F941" s="39"/>
      <c r="G941" s="38"/>
      <c r="H941" s="38"/>
      <c r="I941" s="35" t="str">
        <f>IF(OR(Data!G941,Data!H941,ISERR(Data!J941)),"",Data!J941)</f>
        <v/>
      </c>
      <c r="J941" s="84" t="str">
        <f>IF(Data!G941,"",IF(Data!E941,"Age error",IF(Data!F941,"Sex error",IF(OR(Data!H941,Data!M941),"Ht or wt error",Data!L941))))</f>
        <v/>
      </c>
      <c r="K941" s="21"/>
    </row>
    <row r="942" spans="1:11" s="18" customFormat="1" x14ac:dyDescent="0.15">
      <c r="A942" s="25"/>
      <c r="B942" s="85"/>
      <c r="C942" s="34"/>
      <c r="D942" s="38"/>
      <c r="E942" s="39"/>
      <c r="F942" s="39"/>
      <c r="G942" s="38"/>
      <c r="H942" s="38"/>
      <c r="I942" s="35" t="str">
        <f>IF(OR(Data!G942,Data!H942,ISERR(Data!J942)),"",Data!J942)</f>
        <v/>
      </c>
      <c r="J942" s="84" t="str">
        <f>IF(Data!G942,"",IF(Data!E942,"Age error",IF(Data!F942,"Sex error",IF(OR(Data!H942,Data!M942),"Ht or wt error",Data!L942))))</f>
        <v/>
      </c>
      <c r="K942" s="21"/>
    </row>
    <row r="943" spans="1:11" s="18" customFormat="1" x14ac:dyDescent="0.15">
      <c r="A943" s="25"/>
      <c r="B943" s="85"/>
      <c r="C943" s="34"/>
      <c r="D943" s="38"/>
      <c r="E943" s="39"/>
      <c r="F943" s="39"/>
      <c r="G943" s="38"/>
      <c r="H943" s="38"/>
      <c r="I943" s="35" t="str">
        <f>IF(OR(Data!G943,Data!H943,ISERR(Data!J943)),"",Data!J943)</f>
        <v/>
      </c>
      <c r="J943" s="84" t="str">
        <f>IF(Data!G943,"",IF(Data!E943,"Age error",IF(Data!F943,"Sex error",IF(OR(Data!H943,Data!M943),"Ht or wt error",Data!L943))))</f>
        <v/>
      </c>
      <c r="K943" s="21"/>
    </row>
    <row r="944" spans="1:11" s="18" customFormat="1" x14ac:dyDescent="0.15">
      <c r="A944" s="25"/>
      <c r="B944" s="85"/>
      <c r="C944" s="34"/>
      <c r="D944" s="38"/>
      <c r="E944" s="39"/>
      <c r="F944" s="39"/>
      <c r="G944" s="38"/>
      <c r="H944" s="38"/>
      <c r="I944" s="35" t="str">
        <f>IF(OR(Data!G944,Data!H944,ISERR(Data!J944)),"",Data!J944)</f>
        <v/>
      </c>
      <c r="J944" s="84" t="str">
        <f>IF(Data!G944,"",IF(Data!E944,"Age error",IF(Data!F944,"Sex error",IF(OR(Data!H944,Data!M944),"Ht or wt error",Data!L944))))</f>
        <v/>
      </c>
      <c r="K944" s="21"/>
    </row>
    <row r="945" spans="1:11" s="18" customFormat="1" x14ac:dyDescent="0.15">
      <c r="A945" s="25"/>
      <c r="B945" s="85"/>
      <c r="C945" s="34"/>
      <c r="D945" s="38"/>
      <c r="E945" s="39"/>
      <c r="F945" s="39"/>
      <c r="G945" s="38"/>
      <c r="H945" s="38"/>
      <c r="I945" s="35" t="str">
        <f>IF(OR(Data!G945,Data!H945,ISERR(Data!J945)),"",Data!J945)</f>
        <v/>
      </c>
      <c r="J945" s="84" t="str">
        <f>IF(Data!G945,"",IF(Data!E945,"Age error",IF(Data!F945,"Sex error",IF(OR(Data!H945,Data!M945),"Ht or wt error",Data!L945))))</f>
        <v/>
      </c>
      <c r="K945" s="21"/>
    </row>
    <row r="946" spans="1:11" s="18" customFormat="1" x14ac:dyDescent="0.15">
      <c r="A946" s="25"/>
      <c r="B946" s="85"/>
      <c r="C946" s="34"/>
      <c r="D946" s="38"/>
      <c r="E946" s="39"/>
      <c r="F946" s="39"/>
      <c r="G946" s="38"/>
      <c r="H946" s="38"/>
      <c r="I946" s="35" t="str">
        <f>IF(OR(Data!G946,Data!H946,ISERR(Data!J946)),"",Data!J946)</f>
        <v/>
      </c>
      <c r="J946" s="84" t="str">
        <f>IF(Data!G946,"",IF(Data!E946,"Age error",IF(Data!F946,"Sex error",IF(OR(Data!H946,Data!M946),"Ht or wt error",Data!L946))))</f>
        <v/>
      </c>
      <c r="K946" s="21"/>
    </row>
    <row r="947" spans="1:11" s="18" customFormat="1" x14ac:dyDescent="0.15">
      <c r="A947" s="25"/>
      <c r="B947" s="85"/>
      <c r="C947" s="34"/>
      <c r="D947" s="38"/>
      <c r="E947" s="39"/>
      <c r="F947" s="39"/>
      <c r="G947" s="38"/>
      <c r="H947" s="38"/>
      <c r="I947" s="35" t="str">
        <f>IF(OR(Data!G947,Data!H947,ISERR(Data!J947)),"",Data!J947)</f>
        <v/>
      </c>
      <c r="J947" s="84" t="str">
        <f>IF(Data!G947,"",IF(Data!E947,"Age error",IF(Data!F947,"Sex error",IF(OR(Data!H947,Data!M947),"Ht or wt error",Data!L947))))</f>
        <v/>
      </c>
      <c r="K947" s="21"/>
    </row>
    <row r="948" spans="1:11" s="18" customFormat="1" x14ac:dyDescent="0.15">
      <c r="A948" s="25"/>
      <c r="B948" s="85"/>
      <c r="C948" s="34"/>
      <c r="D948" s="38"/>
      <c r="E948" s="39"/>
      <c r="F948" s="39"/>
      <c r="G948" s="38"/>
      <c r="H948" s="38"/>
      <c r="I948" s="35" t="str">
        <f>IF(OR(Data!G948,Data!H948,ISERR(Data!J948)),"",Data!J948)</f>
        <v/>
      </c>
      <c r="J948" s="84" t="str">
        <f>IF(Data!G948,"",IF(Data!E948,"Age error",IF(Data!F948,"Sex error",IF(OR(Data!H948,Data!M948),"Ht or wt error",Data!L948))))</f>
        <v/>
      </c>
      <c r="K948" s="21"/>
    </row>
    <row r="949" spans="1:11" s="18" customFormat="1" x14ac:dyDescent="0.15">
      <c r="A949" s="25"/>
      <c r="B949" s="85"/>
      <c r="C949" s="34"/>
      <c r="D949" s="38"/>
      <c r="E949" s="39"/>
      <c r="F949" s="39"/>
      <c r="G949" s="38"/>
      <c r="H949" s="38"/>
      <c r="I949" s="35" t="str">
        <f>IF(OR(Data!G949,Data!H949,ISERR(Data!J949)),"",Data!J949)</f>
        <v/>
      </c>
      <c r="J949" s="84" t="str">
        <f>IF(Data!G949,"",IF(Data!E949,"Age error",IF(Data!F949,"Sex error",IF(OR(Data!H949,Data!M949),"Ht or wt error",Data!L949))))</f>
        <v/>
      </c>
      <c r="K949" s="21"/>
    </row>
    <row r="950" spans="1:11" s="18" customFormat="1" x14ac:dyDescent="0.15">
      <c r="A950" s="25"/>
      <c r="B950" s="85"/>
      <c r="C950" s="34"/>
      <c r="D950" s="38"/>
      <c r="E950" s="39"/>
      <c r="F950" s="39"/>
      <c r="G950" s="38"/>
      <c r="H950" s="38"/>
      <c r="I950" s="35" t="str">
        <f>IF(OR(Data!G950,Data!H950,ISERR(Data!J950)),"",Data!J950)</f>
        <v/>
      </c>
      <c r="J950" s="84" t="str">
        <f>IF(Data!G950,"",IF(Data!E950,"Age error",IF(Data!F950,"Sex error",IF(OR(Data!H950,Data!M950),"Ht or wt error",Data!L950))))</f>
        <v/>
      </c>
      <c r="K950" s="21"/>
    </row>
    <row r="951" spans="1:11" s="18" customFormat="1" x14ac:dyDescent="0.15">
      <c r="A951" s="25"/>
      <c r="B951" s="85"/>
      <c r="C951" s="34"/>
      <c r="D951" s="38"/>
      <c r="E951" s="39"/>
      <c r="F951" s="39"/>
      <c r="G951" s="38"/>
      <c r="H951" s="38"/>
      <c r="I951" s="35" t="str">
        <f>IF(OR(Data!G951,Data!H951,ISERR(Data!J951)),"",Data!J951)</f>
        <v/>
      </c>
      <c r="J951" s="84" t="str">
        <f>IF(Data!G951,"",IF(Data!E951,"Age error",IF(Data!F951,"Sex error",IF(OR(Data!H951,Data!M951),"Ht or wt error",Data!L951))))</f>
        <v/>
      </c>
      <c r="K951" s="21"/>
    </row>
    <row r="952" spans="1:11" s="18" customFormat="1" x14ac:dyDescent="0.15">
      <c r="A952" s="25"/>
      <c r="B952" s="85"/>
      <c r="C952" s="34"/>
      <c r="D952" s="38"/>
      <c r="E952" s="39"/>
      <c r="F952" s="39"/>
      <c r="G952" s="38"/>
      <c r="H952" s="38"/>
      <c r="I952" s="35" t="str">
        <f>IF(OR(Data!G952,Data!H952,ISERR(Data!J952)),"",Data!J952)</f>
        <v/>
      </c>
      <c r="J952" s="84" t="str">
        <f>IF(Data!G952,"",IF(Data!E952,"Age error",IF(Data!F952,"Sex error",IF(OR(Data!H952,Data!M952),"Ht or wt error",Data!L952))))</f>
        <v/>
      </c>
      <c r="K952" s="21"/>
    </row>
    <row r="953" spans="1:11" s="18" customFormat="1" x14ac:dyDescent="0.15">
      <c r="A953" s="25"/>
      <c r="B953" s="85"/>
      <c r="C953" s="34"/>
      <c r="D953" s="38"/>
      <c r="E953" s="39"/>
      <c r="F953" s="39"/>
      <c r="G953" s="38"/>
      <c r="H953" s="38"/>
      <c r="I953" s="35" t="str">
        <f>IF(OR(Data!G953,Data!H953,ISERR(Data!J953)),"",Data!J953)</f>
        <v/>
      </c>
      <c r="J953" s="84" t="str">
        <f>IF(Data!G953,"",IF(Data!E953,"Age error",IF(Data!F953,"Sex error",IF(OR(Data!H953,Data!M953),"Ht or wt error",Data!L953))))</f>
        <v/>
      </c>
      <c r="K953" s="21"/>
    </row>
    <row r="954" spans="1:11" s="18" customFormat="1" x14ac:dyDescent="0.15">
      <c r="A954" s="25"/>
      <c r="B954" s="85"/>
      <c r="C954" s="34"/>
      <c r="D954" s="38"/>
      <c r="E954" s="39"/>
      <c r="F954" s="39"/>
      <c r="G954" s="38"/>
      <c r="H954" s="38"/>
      <c r="I954" s="35" t="str">
        <f>IF(OR(Data!G954,Data!H954,ISERR(Data!J954)),"",Data!J954)</f>
        <v/>
      </c>
      <c r="J954" s="84" t="str">
        <f>IF(Data!G954,"",IF(Data!E954,"Age error",IF(Data!F954,"Sex error",IF(OR(Data!H954,Data!M954),"Ht or wt error",Data!L954))))</f>
        <v/>
      </c>
      <c r="K954" s="21"/>
    </row>
    <row r="955" spans="1:11" s="18" customFormat="1" x14ac:dyDescent="0.15">
      <c r="A955" s="25"/>
      <c r="B955" s="85"/>
      <c r="C955" s="34"/>
      <c r="D955" s="38"/>
      <c r="E955" s="39"/>
      <c r="F955" s="39"/>
      <c r="G955" s="38"/>
      <c r="H955" s="38"/>
      <c r="I955" s="35" t="str">
        <f>IF(OR(Data!G955,Data!H955,ISERR(Data!J955)),"",Data!J955)</f>
        <v/>
      </c>
      <c r="J955" s="84" t="str">
        <f>IF(Data!G955,"",IF(Data!E955,"Age error",IF(Data!F955,"Sex error",IF(OR(Data!H955,Data!M955),"Ht or wt error",Data!L955))))</f>
        <v/>
      </c>
      <c r="K955" s="21"/>
    </row>
    <row r="956" spans="1:11" s="18" customFormat="1" x14ac:dyDescent="0.15">
      <c r="A956" s="25"/>
      <c r="B956" s="85"/>
      <c r="C956" s="34"/>
      <c r="D956" s="38"/>
      <c r="E956" s="39"/>
      <c r="F956" s="39"/>
      <c r="G956" s="38"/>
      <c r="H956" s="38"/>
      <c r="I956" s="35" t="str">
        <f>IF(OR(Data!G956,Data!H956,ISERR(Data!J956)),"",Data!J956)</f>
        <v/>
      </c>
      <c r="J956" s="84" t="str">
        <f>IF(Data!G956,"",IF(Data!E956,"Age error",IF(Data!F956,"Sex error",IF(OR(Data!H956,Data!M956),"Ht or wt error",Data!L956))))</f>
        <v/>
      </c>
      <c r="K956" s="21"/>
    </row>
    <row r="957" spans="1:11" s="18" customFormat="1" x14ac:dyDescent="0.15">
      <c r="A957" s="25"/>
      <c r="B957" s="85"/>
      <c r="C957" s="34"/>
      <c r="D957" s="38"/>
      <c r="E957" s="39"/>
      <c r="F957" s="39"/>
      <c r="G957" s="38"/>
      <c r="H957" s="38"/>
      <c r="I957" s="35" t="str">
        <f>IF(OR(Data!G957,Data!H957,ISERR(Data!J957)),"",Data!J957)</f>
        <v/>
      </c>
      <c r="J957" s="84" t="str">
        <f>IF(Data!G957,"",IF(Data!E957,"Age error",IF(Data!F957,"Sex error",IF(OR(Data!H957,Data!M957),"Ht or wt error",Data!L957))))</f>
        <v/>
      </c>
      <c r="K957" s="21"/>
    </row>
    <row r="958" spans="1:11" s="18" customFormat="1" x14ac:dyDescent="0.15">
      <c r="A958" s="25"/>
      <c r="B958" s="85"/>
      <c r="C958" s="34"/>
      <c r="D958" s="38"/>
      <c r="E958" s="39"/>
      <c r="F958" s="39"/>
      <c r="G958" s="38"/>
      <c r="H958" s="38"/>
      <c r="I958" s="35" t="str">
        <f>IF(OR(Data!G958,Data!H958,ISERR(Data!J958)),"",Data!J958)</f>
        <v/>
      </c>
      <c r="J958" s="84" t="str">
        <f>IF(Data!G958,"",IF(Data!E958,"Age error",IF(Data!F958,"Sex error",IF(OR(Data!H958,Data!M958),"Ht or wt error",Data!L958))))</f>
        <v/>
      </c>
      <c r="K958" s="21"/>
    </row>
    <row r="959" spans="1:11" s="18" customFormat="1" x14ac:dyDescent="0.15">
      <c r="A959" s="25"/>
      <c r="B959" s="85"/>
      <c r="C959" s="34"/>
      <c r="D959" s="38"/>
      <c r="E959" s="39"/>
      <c r="F959" s="39"/>
      <c r="G959" s="38"/>
      <c r="H959" s="38"/>
      <c r="I959" s="35" t="str">
        <f>IF(OR(Data!G959,Data!H959,ISERR(Data!J959)),"",Data!J959)</f>
        <v/>
      </c>
      <c r="J959" s="84" t="str">
        <f>IF(Data!G959,"",IF(Data!E959,"Age error",IF(Data!F959,"Sex error",IF(OR(Data!H959,Data!M959),"Ht or wt error",Data!L959))))</f>
        <v/>
      </c>
      <c r="K959" s="21"/>
    </row>
    <row r="960" spans="1:11" s="18" customFormat="1" x14ac:dyDescent="0.15">
      <c r="A960" s="25"/>
      <c r="B960" s="85"/>
      <c r="C960" s="34"/>
      <c r="D960" s="38"/>
      <c r="E960" s="39"/>
      <c r="F960" s="39"/>
      <c r="G960" s="38"/>
      <c r="H960" s="38"/>
      <c r="I960" s="35" t="str">
        <f>IF(OR(Data!G960,Data!H960,ISERR(Data!J960)),"",Data!J960)</f>
        <v/>
      </c>
      <c r="J960" s="84" t="str">
        <f>IF(Data!G960,"",IF(Data!E960,"Age error",IF(Data!F960,"Sex error",IF(OR(Data!H960,Data!M960),"Ht or wt error",Data!L960))))</f>
        <v/>
      </c>
      <c r="K960" s="21"/>
    </row>
    <row r="961" spans="1:11" s="18" customFormat="1" x14ac:dyDescent="0.15">
      <c r="A961" s="25"/>
      <c r="B961" s="85"/>
      <c r="C961" s="34"/>
      <c r="D961" s="38"/>
      <c r="E961" s="39"/>
      <c r="F961" s="39"/>
      <c r="G961" s="38"/>
      <c r="H961" s="38"/>
      <c r="I961" s="35" t="str">
        <f>IF(OR(Data!G961,Data!H961,ISERR(Data!J961)),"",Data!J961)</f>
        <v/>
      </c>
      <c r="J961" s="84" t="str">
        <f>IF(Data!G961,"",IF(Data!E961,"Age error",IF(Data!F961,"Sex error",IF(OR(Data!H961,Data!M961),"Ht or wt error",Data!L961))))</f>
        <v/>
      </c>
      <c r="K961" s="21"/>
    </row>
    <row r="962" spans="1:11" s="18" customFormat="1" x14ac:dyDescent="0.15">
      <c r="A962" s="25"/>
      <c r="B962" s="85"/>
      <c r="C962" s="34"/>
      <c r="D962" s="38"/>
      <c r="E962" s="39"/>
      <c r="F962" s="39"/>
      <c r="G962" s="38"/>
      <c r="H962" s="38"/>
      <c r="I962" s="35" t="str">
        <f>IF(OR(Data!G962,Data!H962,ISERR(Data!J962)),"",Data!J962)</f>
        <v/>
      </c>
      <c r="J962" s="84" t="str">
        <f>IF(Data!G962,"",IF(Data!E962,"Age error",IF(Data!F962,"Sex error",IF(OR(Data!H962,Data!M962),"Ht or wt error",Data!L962))))</f>
        <v/>
      </c>
      <c r="K962" s="21"/>
    </row>
    <row r="963" spans="1:11" s="18" customFormat="1" x14ac:dyDescent="0.15">
      <c r="A963" s="25"/>
      <c r="B963" s="85"/>
      <c r="C963" s="34"/>
      <c r="D963" s="38"/>
      <c r="E963" s="39"/>
      <c r="F963" s="39"/>
      <c r="G963" s="38"/>
      <c r="H963" s="38"/>
      <c r="I963" s="35" t="str">
        <f>IF(OR(Data!G963,Data!H963,ISERR(Data!J963)),"",Data!J963)</f>
        <v/>
      </c>
      <c r="J963" s="84" t="str">
        <f>IF(Data!G963,"",IF(Data!E963,"Age error",IF(Data!F963,"Sex error",IF(OR(Data!H963,Data!M963),"Ht or wt error",Data!L963))))</f>
        <v/>
      </c>
      <c r="K963" s="21"/>
    </row>
    <row r="964" spans="1:11" s="18" customFormat="1" x14ac:dyDescent="0.15">
      <c r="A964" s="25"/>
      <c r="B964" s="85"/>
      <c r="C964" s="34"/>
      <c r="D964" s="38"/>
      <c r="E964" s="39"/>
      <c r="F964" s="39"/>
      <c r="G964" s="38"/>
      <c r="H964" s="38"/>
      <c r="I964" s="35" t="str">
        <f>IF(OR(Data!G964,Data!H964,ISERR(Data!J964)),"",Data!J964)</f>
        <v/>
      </c>
      <c r="J964" s="84" t="str">
        <f>IF(Data!G964,"",IF(Data!E964,"Age error",IF(Data!F964,"Sex error",IF(OR(Data!H964,Data!M964),"Ht or wt error",Data!L964))))</f>
        <v/>
      </c>
      <c r="K964" s="21"/>
    </row>
    <row r="965" spans="1:11" s="18" customFormat="1" x14ac:dyDescent="0.15">
      <c r="A965" s="25"/>
      <c r="B965" s="85"/>
      <c r="C965" s="34"/>
      <c r="D965" s="38"/>
      <c r="E965" s="39"/>
      <c r="F965" s="39"/>
      <c r="G965" s="38"/>
      <c r="H965" s="38"/>
      <c r="I965" s="35" t="str">
        <f>IF(OR(Data!G965,Data!H965,ISERR(Data!J965)),"",Data!J965)</f>
        <v/>
      </c>
      <c r="J965" s="84" t="str">
        <f>IF(Data!G965,"",IF(Data!E965,"Age error",IF(Data!F965,"Sex error",IF(OR(Data!H965,Data!M965),"Ht or wt error",Data!L965))))</f>
        <v/>
      </c>
      <c r="K965" s="21"/>
    </row>
    <row r="966" spans="1:11" s="18" customFormat="1" x14ac:dyDescent="0.15">
      <c r="A966" s="25"/>
      <c r="B966" s="85"/>
      <c r="C966" s="34"/>
      <c r="D966" s="38"/>
      <c r="E966" s="39"/>
      <c r="F966" s="39"/>
      <c r="G966" s="38"/>
      <c r="H966" s="38"/>
      <c r="I966" s="35" t="str">
        <f>IF(OR(Data!G966,Data!H966,ISERR(Data!J966)),"",Data!J966)</f>
        <v/>
      </c>
      <c r="J966" s="84" t="str">
        <f>IF(Data!G966,"",IF(Data!E966,"Age error",IF(Data!F966,"Sex error",IF(OR(Data!H966,Data!M966),"Ht or wt error",Data!L966))))</f>
        <v/>
      </c>
      <c r="K966" s="21"/>
    </row>
    <row r="967" spans="1:11" s="18" customFormat="1" x14ac:dyDescent="0.15">
      <c r="A967" s="25"/>
      <c r="B967" s="85"/>
      <c r="C967" s="34"/>
      <c r="D967" s="38"/>
      <c r="E967" s="39"/>
      <c r="F967" s="39"/>
      <c r="G967" s="38"/>
      <c r="H967" s="38"/>
      <c r="I967" s="35" t="str">
        <f>IF(OR(Data!G967,Data!H967,ISERR(Data!J967)),"",Data!J967)</f>
        <v/>
      </c>
      <c r="J967" s="84" t="str">
        <f>IF(Data!G967,"",IF(Data!E967,"Age error",IF(Data!F967,"Sex error",IF(OR(Data!H967,Data!M967),"Ht or wt error",Data!L967))))</f>
        <v/>
      </c>
      <c r="K967" s="21"/>
    </row>
    <row r="968" spans="1:11" s="18" customFormat="1" x14ac:dyDescent="0.15">
      <c r="A968" s="25"/>
      <c r="B968" s="85"/>
      <c r="C968" s="34"/>
      <c r="D968" s="38"/>
      <c r="E968" s="39"/>
      <c r="F968" s="39"/>
      <c r="G968" s="38"/>
      <c r="H968" s="38"/>
      <c r="I968" s="35" t="str">
        <f>IF(OR(Data!G968,Data!H968,ISERR(Data!J968)),"",Data!J968)</f>
        <v/>
      </c>
      <c r="J968" s="84" t="str">
        <f>IF(Data!G968,"",IF(Data!E968,"Age error",IF(Data!F968,"Sex error",IF(OR(Data!H968,Data!M968),"Ht or wt error",Data!L968))))</f>
        <v/>
      </c>
      <c r="K968" s="21"/>
    </row>
    <row r="969" spans="1:11" s="18" customFormat="1" x14ac:dyDescent="0.15">
      <c r="A969" s="25"/>
      <c r="B969" s="85"/>
      <c r="C969" s="34"/>
      <c r="D969" s="38"/>
      <c r="E969" s="39"/>
      <c r="F969" s="39"/>
      <c r="G969" s="38"/>
      <c r="H969" s="38"/>
      <c r="I969" s="35" t="str">
        <f>IF(OR(Data!G969,Data!H969,ISERR(Data!J969)),"",Data!J969)</f>
        <v/>
      </c>
      <c r="J969" s="84" t="str">
        <f>IF(Data!G969,"",IF(Data!E969,"Age error",IF(Data!F969,"Sex error",IF(OR(Data!H969,Data!M969),"Ht or wt error",Data!L969))))</f>
        <v/>
      </c>
      <c r="K969" s="21"/>
    </row>
    <row r="970" spans="1:11" s="18" customFormat="1" x14ac:dyDescent="0.15">
      <c r="A970" s="25"/>
      <c r="B970" s="85"/>
      <c r="C970" s="34"/>
      <c r="D970" s="38"/>
      <c r="E970" s="39"/>
      <c r="F970" s="39"/>
      <c r="G970" s="38"/>
      <c r="H970" s="38"/>
      <c r="I970" s="35" t="str">
        <f>IF(OR(Data!G970,Data!H970,ISERR(Data!J970)),"",Data!J970)</f>
        <v/>
      </c>
      <c r="J970" s="84" t="str">
        <f>IF(Data!G970,"",IF(Data!E970,"Age error",IF(Data!F970,"Sex error",IF(OR(Data!H970,Data!M970),"Ht or wt error",Data!L970))))</f>
        <v/>
      </c>
      <c r="K970" s="21"/>
    </row>
    <row r="971" spans="1:11" s="18" customFormat="1" x14ac:dyDescent="0.15">
      <c r="A971" s="25"/>
      <c r="B971" s="85"/>
      <c r="C971" s="34"/>
      <c r="D971" s="38"/>
      <c r="E971" s="39"/>
      <c r="F971" s="39"/>
      <c r="G971" s="38"/>
      <c r="H971" s="38"/>
      <c r="I971" s="35" t="str">
        <f>IF(OR(Data!G971,Data!H971,ISERR(Data!J971)),"",Data!J971)</f>
        <v/>
      </c>
      <c r="J971" s="84" t="str">
        <f>IF(Data!G971,"",IF(Data!E971,"Age error",IF(Data!F971,"Sex error",IF(OR(Data!H971,Data!M971),"Ht or wt error",Data!L971))))</f>
        <v/>
      </c>
      <c r="K971" s="21"/>
    </row>
    <row r="972" spans="1:11" s="18" customFormat="1" x14ac:dyDescent="0.15">
      <c r="A972" s="25"/>
      <c r="B972" s="85"/>
      <c r="C972" s="34"/>
      <c r="D972" s="38"/>
      <c r="E972" s="39"/>
      <c r="F972" s="39"/>
      <c r="G972" s="38"/>
      <c r="H972" s="38"/>
      <c r="I972" s="35" t="str">
        <f>IF(OR(Data!G972,Data!H972,ISERR(Data!J972)),"",Data!J972)</f>
        <v/>
      </c>
      <c r="J972" s="84" t="str">
        <f>IF(Data!G972,"",IF(Data!E972,"Age error",IF(Data!F972,"Sex error",IF(OR(Data!H972,Data!M972),"Ht or wt error",Data!L972))))</f>
        <v/>
      </c>
      <c r="K972" s="21"/>
    </row>
    <row r="973" spans="1:11" s="18" customFormat="1" x14ac:dyDescent="0.15">
      <c r="A973" s="25"/>
      <c r="B973" s="85"/>
      <c r="C973" s="34"/>
      <c r="D973" s="38"/>
      <c r="E973" s="39"/>
      <c r="F973" s="39"/>
      <c r="G973" s="38"/>
      <c r="H973" s="38"/>
      <c r="I973" s="35" t="str">
        <f>IF(OR(Data!G973,Data!H973,ISERR(Data!J973)),"",Data!J973)</f>
        <v/>
      </c>
      <c r="J973" s="84" t="str">
        <f>IF(Data!G973,"",IF(Data!E973,"Age error",IF(Data!F973,"Sex error",IF(OR(Data!H973,Data!M973),"Ht or wt error",Data!L973))))</f>
        <v/>
      </c>
      <c r="K973" s="21"/>
    </row>
    <row r="974" spans="1:11" s="18" customFormat="1" x14ac:dyDescent="0.15">
      <c r="A974" s="25"/>
      <c r="B974" s="85"/>
      <c r="C974" s="34"/>
      <c r="D974" s="38"/>
      <c r="E974" s="39"/>
      <c r="F974" s="39"/>
      <c r="G974" s="38"/>
      <c r="H974" s="38"/>
      <c r="I974" s="35" t="str">
        <f>IF(OR(Data!G974,Data!H974,ISERR(Data!J974)),"",Data!J974)</f>
        <v/>
      </c>
      <c r="J974" s="84" t="str">
        <f>IF(Data!G974,"",IF(Data!E974,"Age error",IF(Data!F974,"Sex error",IF(OR(Data!H974,Data!M974),"Ht or wt error",Data!L974))))</f>
        <v/>
      </c>
      <c r="K974" s="21"/>
    </row>
    <row r="975" spans="1:11" s="18" customFormat="1" x14ac:dyDescent="0.15">
      <c r="A975" s="25"/>
      <c r="B975" s="85"/>
      <c r="C975" s="34"/>
      <c r="D975" s="38"/>
      <c r="E975" s="39"/>
      <c r="F975" s="39"/>
      <c r="G975" s="38"/>
      <c r="H975" s="38"/>
      <c r="I975" s="35" t="str">
        <f>IF(OR(Data!G975,Data!H975,ISERR(Data!J975)),"",Data!J975)</f>
        <v/>
      </c>
      <c r="J975" s="84" t="str">
        <f>IF(Data!G975,"",IF(Data!E975,"Age error",IF(Data!F975,"Sex error",IF(OR(Data!H975,Data!M975),"Ht or wt error",Data!L975))))</f>
        <v/>
      </c>
      <c r="K975" s="21"/>
    </row>
    <row r="976" spans="1:11" s="18" customFormat="1" x14ac:dyDescent="0.15">
      <c r="A976" s="25"/>
      <c r="B976" s="85"/>
      <c r="C976" s="34"/>
      <c r="D976" s="38"/>
      <c r="E976" s="39"/>
      <c r="F976" s="39"/>
      <c r="G976" s="38"/>
      <c r="H976" s="38"/>
      <c r="I976" s="35" t="str">
        <f>IF(OR(Data!G976,Data!H976,ISERR(Data!J976)),"",Data!J976)</f>
        <v/>
      </c>
      <c r="J976" s="84" t="str">
        <f>IF(Data!G976,"",IF(Data!E976,"Age error",IF(Data!F976,"Sex error",IF(OR(Data!H976,Data!M976),"Ht or wt error",Data!L976))))</f>
        <v/>
      </c>
      <c r="K976" s="21"/>
    </row>
    <row r="977" spans="1:11" s="18" customFormat="1" x14ac:dyDescent="0.15">
      <c r="A977" s="25"/>
      <c r="B977" s="85"/>
      <c r="C977" s="34"/>
      <c r="D977" s="38"/>
      <c r="E977" s="39"/>
      <c r="F977" s="39"/>
      <c r="G977" s="38"/>
      <c r="H977" s="38"/>
      <c r="I977" s="35" t="str">
        <f>IF(OR(Data!G977,Data!H977,ISERR(Data!J977)),"",Data!J977)</f>
        <v/>
      </c>
      <c r="J977" s="84" t="str">
        <f>IF(Data!G977,"",IF(Data!E977,"Age error",IF(Data!F977,"Sex error",IF(OR(Data!H977,Data!M977),"Ht or wt error",Data!L977))))</f>
        <v/>
      </c>
      <c r="K977" s="21"/>
    </row>
    <row r="978" spans="1:11" s="18" customFormat="1" x14ac:dyDescent="0.15">
      <c r="A978" s="25"/>
      <c r="B978" s="85"/>
      <c r="C978" s="34"/>
      <c r="D978" s="38"/>
      <c r="E978" s="39"/>
      <c r="F978" s="39"/>
      <c r="G978" s="38"/>
      <c r="H978" s="38"/>
      <c r="I978" s="35" t="str">
        <f>IF(OR(Data!G978,Data!H978,ISERR(Data!J978)),"",Data!J978)</f>
        <v/>
      </c>
      <c r="J978" s="84" t="str">
        <f>IF(Data!G978,"",IF(Data!E978,"Age error",IF(Data!F978,"Sex error",IF(OR(Data!H978,Data!M978),"Ht or wt error",Data!L978))))</f>
        <v/>
      </c>
      <c r="K978" s="21"/>
    </row>
    <row r="979" spans="1:11" s="18" customFormat="1" x14ac:dyDescent="0.15">
      <c r="A979" s="25"/>
      <c r="B979" s="85"/>
      <c r="C979" s="34"/>
      <c r="D979" s="38"/>
      <c r="E979" s="39"/>
      <c r="F979" s="39"/>
      <c r="G979" s="38"/>
      <c r="H979" s="38"/>
      <c r="I979" s="35" t="str">
        <f>IF(OR(Data!G979,Data!H979,ISERR(Data!J979)),"",Data!J979)</f>
        <v/>
      </c>
      <c r="J979" s="84" t="str">
        <f>IF(Data!G979,"",IF(Data!E979,"Age error",IF(Data!F979,"Sex error",IF(OR(Data!H979,Data!M979),"Ht or wt error",Data!L979))))</f>
        <v/>
      </c>
      <c r="K979" s="21"/>
    </row>
    <row r="980" spans="1:11" s="18" customFormat="1" x14ac:dyDescent="0.15">
      <c r="A980" s="25"/>
      <c r="B980" s="85"/>
      <c r="C980" s="34"/>
      <c r="D980" s="38"/>
      <c r="E980" s="39"/>
      <c r="F980" s="39"/>
      <c r="G980" s="38"/>
      <c r="H980" s="38"/>
      <c r="I980" s="35" t="str">
        <f>IF(OR(Data!G980,Data!H980,ISERR(Data!J980)),"",Data!J980)</f>
        <v/>
      </c>
      <c r="J980" s="84" t="str">
        <f>IF(Data!G980,"",IF(Data!E980,"Age error",IF(Data!F980,"Sex error",IF(OR(Data!H980,Data!M980),"Ht or wt error",Data!L980))))</f>
        <v/>
      </c>
      <c r="K980" s="21"/>
    </row>
    <row r="981" spans="1:11" s="18" customFormat="1" x14ac:dyDescent="0.15">
      <c r="A981" s="25"/>
      <c r="B981" s="85"/>
      <c r="C981" s="34"/>
      <c r="D981" s="38"/>
      <c r="E981" s="39"/>
      <c r="F981" s="39"/>
      <c r="G981" s="38"/>
      <c r="H981" s="38"/>
      <c r="I981" s="35" t="str">
        <f>IF(OR(Data!G981,Data!H981,ISERR(Data!J981)),"",Data!J981)</f>
        <v/>
      </c>
      <c r="J981" s="84" t="str">
        <f>IF(Data!G981,"",IF(Data!E981,"Age error",IF(Data!F981,"Sex error",IF(OR(Data!H981,Data!M981),"Ht or wt error",Data!L981))))</f>
        <v/>
      </c>
      <c r="K981" s="21"/>
    </row>
    <row r="982" spans="1:11" s="18" customFormat="1" x14ac:dyDescent="0.15">
      <c r="A982" s="25"/>
      <c r="B982" s="85"/>
      <c r="C982" s="34"/>
      <c r="D982" s="38"/>
      <c r="E982" s="39"/>
      <c r="F982" s="39"/>
      <c r="G982" s="38"/>
      <c r="H982" s="38"/>
      <c r="I982" s="35" t="str">
        <f>IF(OR(Data!G982,Data!H982,ISERR(Data!J982)),"",Data!J982)</f>
        <v/>
      </c>
      <c r="J982" s="84" t="str">
        <f>IF(Data!G982,"",IF(Data!E982,"Age error",IF(Data!F982,"Sex error",IF(OR(Data!H982,Data!M982),"Ht or wt error",Data!L982))))</f>
        <v/>
      </c>
      <c r="K982" s="21"/>
    </row>
    <row r="983" spans="1:11" s="18" customFormat="1" x14ac:dyDescent="0.15">
      <c r="A983" s="25"/>
      <c r="B983" s="85"/>
      <c r="C983" s="34"/>
      <c r="D983" s="38"/>
      <c r="E983" s="39"/>
      <c r="F983" s="39"/>
      <c r="G983" s="38"/>
      <c r="H983" s="38"/>
      <c r="I983" s="35" t="str">
        <f>IF(OR(Data!G983,Data!H983,ISERR(Data!J983)),"",Data!J983)</f>
        <v/>
      </c>
      <c r="J983" s="84" t="str">
        <f>IF(Data!G983,"",IF(Data!E983,"Age error",IF(Data!F983,"Sex error",IF(OR(Data!H983,Data!M983),"Ht or wt error",Data!L983))))</f>
        <v/>
      </c>
      <c r="K983" s="21"/>
    </row>
    <row r="984" spans="1:11" s="18" customFormat="1" x14ac:dyDescent="0.15">
      <c r="A984" s="25"/>
      <c r="B984" s="85"/>
      <c r="C984" s="34"/>
      <c r="D984" s="38"/>
      <c r="E984" s="39"/>
      <c r="F984" s="39"/>
      <c r="G984" s="38"/>
      <c r="H984" s="38"/>
      <c r="I984" s="35" t="str">
        <f>IF(OR(Data!G984,Data!H984,ISERR(Data!J984)),"",Data!J984)</f>
        <v/>
      </c>
      <c r="J984" s="84" t="str">
        <f>IF(Data!G984,"",IF(Data!E984,"Age error",IF(Data!F984,"Sex error",IF(OR(Data!H984,Data!M984),"Ht or wt error",Data!L984))))</f>
        <v/>
      </c>
      <c r="K984" s="21"/>
    </row>
    <row r="985" spans="1:11" s="18" customFormat="1" x14ac:dyDescent="0.15">
      <c r="A985" s="25"/>
      <c r="B985" s="85"/>
      <c r="C985" s="34"/>
      <c r="D985" s="38"/>
      <c r="E985" s="39"/>
      <c r="F985" s="39"/>
      <c r="G985" s="38"/>
      <c r="H985" s="38"/>
      <c r="I985" s="35" t="str">
        <f>IF(OR(Data!G985,Data!H985,ISERR(Data!J985)),"",Data!J985)</f>
        <v/>
      </c>
      <c r="J985" s="84" t="str">
        <f>IF(Data!G985,"",IF(Data!E985,"Age error",IF(Data!F985,"Sex error",IF(OR(Data!H985,Data!M985),"Ht or wt error",Data!L985))))</f>
        <v/>
      </c>
      <c r="K985" s="21"/>
    </row>
    <row r="986" spans="1:11" s="18" customFormat="1" x14ac:dyDescent="0.15">
      <c r="A986" s="25"/>
      <c r="B986" s="85"/>
      <c r="C986" s="34"/>
      <c r="D986" s="38"/>
      <c r="E986" s="39"/>
      <c r="F986" s="39"/>
      <c r="G986" s="38"/>
      <c r="H986" s="38"/>
      <c r="I986" s="35" t="str">
        <f>IF(OR(Data!G986,Data!H986,ISERR(Data!J986)),"",Data!J986)</f>
        <v/>
      </c>
      <c r="J986" s="84" t="str">
        <f>IF(Data!G986,"",IF(Data!E986,"Age error",IF(Data!F986,"Sex error",IF(OR(Data!H986,Data!M986),"Ht or wt error",Data!L986))))</f>
        <v/>
      </c>
      <c r="K986" s="21"/>
    </row>
    <row r="987" spans="1:11" s="18" customFormat="1" x14ac:dyDescent="0.15">
      <c r="A987" s="25"/>
      <c r="B987" s="85"/>
      <c r="C987" s="34"/>
      <c r="D987" s="38"/>
      <c r="E987" s="39"/>
      <c r="F987" s="39"/>
      <c r="G987" s="38"/>
      <c r="H987" s="38"/>
      <c r="I987" s="35" t="str">
        <f>IF(OR(Data!G987,Data!H987,ISERR(Data!J987)),"",Data!J987)</f>
        <v/>
      </c>
      <c r="J987" s="84" t="str">
        <f>IF(Data!G987,"",IF(Data!E987,"Age error",IF(Data!F987,"Sex error",IF(OR(Data!H987,Data!M987),"Ht or wt error",Data!L987))))</f>
        <v/>
      </c>
      <c r="K987" s="21"/>
    </row>
    <row r="988" spans="1:11" s="18" customFormat="1" x14ac:dyDescent="0.15">
      <c r="A988" s="25"/>
      <c r="B988" s="85"/>
      <c r="C988" s="34"/>
      <c r="D988" s="38"/>
      <c r="E988" s="39"/>
      <c r="F988" s="39"/>
      <c r="G988" s="38"/>
      <c r="H988" s="38"/>
      <c r="I988" s="35" t="str">
        <f>IF(OR(Data!G988,Data!H988,ISERR(Data!J988)),"",Data!J988)</f>
        <v/>
      </c>
      <c r="J988" s="84" t="str">
        <f>IF(Data!G988,"",IF(Data!E988,"Age error",IF(Data!F988,"Sex error",IF(OR(Data!H988,Data!M988),"Ht or wt error",Data!L988))))</f>
        <v/>
      </c>
      <c r="K988" s="21"/>
    </row>
    <row r="989" spans="1:11" s="18" customFormat="1" x14ac:dyDescent="0.15">
      <c r="A989" s="25"/>
      <c r="B989" s="85"/>
      <c r="C989" s="34"/>
      <c r="D989" s="38"/>
      <c r="E989" s="39"/>
      <c r="F989" s="39"/>
      <c r="G989" s="38"/>
      <c r="H989" s="38"/>
      <c r="I989" s="35" t="str">
        <f>IF(OR(Data!G989,Data!H989,ISERR(Data!J989)),"",Data!J989)</f>
        <v/>
      </c>
      <c r="J989" s="84" t="str">
        <f>IF(Data!G989,"",IF(Data!E989,"Age error",IF(Data!F989,"Sex error",IF(OR(Data!H989,Data!M989),"Ht or wt error",Data!L989))))</f>
        <v/>
      </c>
      <c r="K989" s="21"/>
    </row>
    <row r="990" spans="1:11" s="18" customFormat="1" x14ac:dyDescent="0.15">
      <c r="A990" s="25"/>
      <c r="B990" s="85"/>
      <c r="C990" s="34"/>
      <c r="D990" s="38"/>
      <c r="E990" s="39"/>
      <c r="F990" s="39"/>
      <c r="G990" s="38"/>
      <c r="H990" s="38"/>
      <c r="I990" s="35" t="str">
        <f>IF(OR(Data!G990,Data!H990,ISERR(Data!J990)),"",Data!J990)</f>
        <v/>
      </c>
      <c r="J990" s="84" t="str">
        <f>IF(Data!G990,"",IF(Data!E990,"Age error",IF(Data!F990,"Sex error",IF(OR(Data!H990,Data!M990),"Ht or wt error",Data!L990))))</f>
        <v/>
      </c>
      <c r="K990" s="21"/>
    </row>
    <row r="991" spans="1:11" s="18" customFormat="1" x14ac:dyDescent="0.15">
      <c r="A991" s="25"/>
      <c r="B991" s="85"/>
      <c r="C991" s="34"/>
      <c r="D991" s="38"/>
      <c r="E991" s="39"/>
      <c r="F991" s="39"/>
      <c r="G991" s="38"/>
      <c r="H991" s="38"/>
      <c r="I991" s="35" t="str">
        <f>IF(OR(Data!G991,Data!H991,ISERR(Data!J991)),"",Data!J991)</f>
        <v/>
      </c>
      <c r="J991" s="84" t="str">
        <f>IF(Data!G991,"",IF(Data!E991,"Age error",IF(Data!F991,"Sex error",IF(OR(Data!H991,Data!M991),"Ht or wt error",Data!L991))))</f>
        <v/>
      </c>
      <c r="K991" s="21"/>
    </row>
    <row r="992" spans="1:11" s="18" customFormat="1" x14ac:dyDescent="0.15">
      <c r="A992" s="25"/>
      <c r="B992" s="85"/>
      <c r="C992" s="34"/>
      <c r="D992" s="38"/>
      <c r="E992" s="39"/>
      <c r="F992" s="39"/>
      <c r="G992" s="38"/>
      <c r="H992" s="38"/>
      <c r="I992" s="35" t="str">
        <f>IF(OR(Data!G992,Data!H992,ISERR(Data!J992)),"",Data!J992)</f>
        <v/>
      </c>
      <c r="J992" s="84" t="str">
        <f>IF(Data!G992,"",IF(Data!E992,"Age error",IF(Data!F992,"Sex error",IF(OR(Data!H992,Data!M992),"Ht or wt error",Data!L992))))</f>
        <v/>
      </c>
      <c r="K992" s="21"/>
    </row>
    <row r="993" spans="1:11" s="18" customFormat="1" x14ac:dyDescent="0.15">
      <c r="A993" s="25"/>
      <c r="B993" s="85"/>
      <c r="C993" s="34"/>
      <c r="D993" s="38"/>
      <c r="E993" s="39"/>
      <c r="F993" s="39"/>
      <c r="G993" s="38"/>
      <c r="H993" s="38"/>
      <c r="I993" s="35" t="str">
        <f>IF(OR(Data!G993,Data!H993,ISERR(Data!J993)),"",Data!J993)</f>
        <v/>
      </c>
      <c r="J993" s="84" t="str">
        <f>IF(Data!G993,"",IF(Data!E993,"Age error",IF(Data!F993,"Sex error",IF(OR(Data!H993,Data!M993),"Ht or wt error",Data!L993))))</f>
        <v/>
      </c>
      <c r="K993" s="21"/>
    </row>
    <row r="994" spans="1:11" s="18" customFormat="1" x14ac:dyDescent="0.15">
      <c r="A994" s="25"/>
      <c r="B994" s="85"/>
      <c r="C994" s="34"/>
      <c r="D994" s="38"/>
      <c r="E994" s="39"/>
      <c r="F994" s="39"/>
      <c r="G994" s="38"/>
      <c r="H994" s="38"/>
      <c r="I994" s="35" t="str">
        <f>IF(OR(Data!G994,Data!H994,ISERR(Data!J994)),"",Data!J994)</f>
        <v/>
      </c>
      <c r="J994" s="84" t="str">
        <f>IF(Data!G994,"",IF(Data!E994,"Age error",IF(Data!F994,"Sex error",IF(OR(Data!H994,Data!M994),"Ht or wt error",Data!L994))))</f>
        <v/>
      </c>
      <c r="K994" s="21"/>
    </row>
    <row r="995" spans="1:11" s="18" customFormat="1" x14ac:dyDescent="0.15">
      <c r="A995" s="25"/>
      <c r="B995" s="85"/>
      <c r="C995" s="34"/>
      <c r="D995" s="38"/>
      <c r="E995" s="39"/>
      <c r="F995" s="39"/>
      <c r="G995" s="38"/>
      <c r="H995" s="38"/>
      <c r="I995" s="35" t="str">
        <f>IF(OR(Data!G995,Data!H995,ISERR(Data!J995)),"",Data!J995)</f>
        <v/>
      </c>
      <c r="J995" s="84" t="str">
        <f>IF(Data!G995,"",IF(Data!E995,"Age error",IF(Data!F995,"Sex error",IF(OR(Data!H995,Data!M995),"Ht or wt error",Data!L995))))</f>
        <v/>
      </c>
      <c r="K995" s="21"/>
    </row>
    <row r="996" spans="1:11" s="18" customFormat="1" x14ac:dyDescent="0.15">
      <c r="A996" s="25"/>
      <c r="B996" s="85"/>
      <c r="C996" s="34"/>
      <c r="D996" s="38"/>
      <c r="E996" s="39"/>
      <c r="F996" s="39"/>
      <c r="G996" s="38"/>
      <c r="H996" s="38"/>
      <c r="I996" s="35" t="str">
        <f>IF(OR(Data!G996,Data!H996,ISERR(Data!J996)),"",Data!J996)</f>
        <v/>
      </c>
      <c r="J996" s="84" t="str">
        <f>IF(Data!G996,"",IF(Data!E996,"Age error",IF(Data!F996,"Sex error",IF(OR(Data!H996,Data!M996),"Ht or wt error",Data!L996))))</f>
        <v/>
      </c>
      <c r="K996" s="21"/>
    </row>
    <row r="997" spans="1:11" s="18" customFormat="1" x14ac:dyDescent="0.15">
      <c r="A997" s="25"/>
      <c r="B997" s="85"/>
      <c r="C997" s="34"/>
      <c r="D997" s="38"/>
      <c r="E997" s="39"/>
      <c r="F997" s="39"/>
      <c r="G997" s="38"/>
      <c r="H997" s="38"/>
      <c r="I997" s="35" t="str">
        <f>IF(OR(Data!G997,Data!H997,ISERR(Data!J997)),"",Data!J997)</f>
        <v/>
      </c>
      <c r="J997" s="84" t="str">
        <f>IF(Data!G997,"",IF(Data!E997,"Age error",IF(Data!F997,"Sex error",IF(OR(Data!H997,Data!M997),"Ht or wt error",Data!L997))))</f>
        <v/>
      </c>
      <c r="K997" s="21"/>
    </row>
    <row r="998" spans="1:11" s="18" customFormat="1" x14ac:dyDescent="0.15">
      <c r="A998" s="25"/>
      <c r="B998" s="85"/>
      <c r="C998" s="34"/>
      <c r="D998" s="38"/>
      <c r="E998" s="39"/>
      <c r="F998" s="39"/>
      <c r="G998" s="38"/>
      <c r="H998" s="38"/>
      <c r="I998" s="35" t="str">
        <f>IF(OR(Data!G998,Data!H998,ISERR(Data!J998)),"",Data!J998)</f>
        <v/>
      </c>
      <c r="J998" s="84" t="str">
        <f>IF(Data!G998,"",IF(Data!E998,"Age error",IF(Data!F998,"Sex error",IF(OR(Data!H998,Data!M998),"Ht or wt error",Data!L998))))</f>
        <v/>
      </c>
      <c r="K998" s="21"/>
    </row>
    <row r="999" spans="1:11" s="18" customFormat="1" x14ac:dyDescent="0.15">
      <c r="A999" s="25"/>
      <c r="B999" s="85"/>
      <c r="C999" s="34"/>
      <c r="D999" s="38"/>
      <c r="E999" s="39"/>
      <c r="F999" s="39"/>
      <c r="G999" s="38"/>
      <c r="H999" s="38"/>
      <c r="I999" s="35" t="str">
        <f>IF(OR(Data!G999,Data!H999,ISERR(Data!J999)),"",Data!J999)</f>
        <v/>
      </c>
      <c r="J999" s="84" t="str">
        <f>IF(Data!G999,"",IF(Data!E999,"Age error",IF(Data!F999,"Sex error",IF(OR(Data!H999,Data!M999),"Ht or wt error",Data!L999))))</f>
        <v/>
      </c>
      <c r="K999" s="21"/>
    </row>
    <row r="1000" spans="1:11" s="18" customFormat="1" x14ac:dyDescent="0.15">
      <c r="A1000" s="25"/>
      <c r="B1000" s="85"/>
      <c r="C1000" s="34"/>
      <c r="D1000" s="38"/>
      <c r="E1000" s="39"/>
      <c r="F1000" s="39"/>
      <c r="G1000" s="38"/>
      <c r="H1000" s="38"/>
      <c r="I1000" s="35" t="str">
        <f>IF(OR(Data!G1000,Data!H1000,ISERR(Data!J1000)),"",Data!J1000)</f>
        <v/>
      </c>
      <c r="J1000" s="84" t="str">
        <f>IF(Data!G1000,"",IF(Data!E1000,"Age error",IF(Data!F1000,"Sex error",IF(OR(Data!H1000,Data!M1000),"Ht or wt error",Data!L1000))))</f>
        <v/>
      </c>
      <c r="K1000" s="21"/>
    </row>
    <row r="1001" spans="1:11" s="18" customFormat="1" x14ac:dyDescent="0.15">
      <c r="A1001" s="25"/>
      <c r="B1001" s="85"/>
      <c r="C1001" s="34"/>
      <c r="D1001" s="38"/>
      <c r="E1001" s="39"/>
      <c r="F1001" s="39"/>
      <c r="G1001" s="38"/>
      <c r="H1001" s="38"/>
      <c r="I1001" s="35" t="str">
        <f>IF(OR(Data!G1001,Data!H1001,ISERR(Data!J1001)),"",Data!J1001)</f>
        <v/>
      </c>
      <c r="J1001" s="84" t="str">
        <f>IF(Data!G1001,"",IF(Data!E1001,"Age error",IF(Data!F1001,"Sex error",IF(OR(Data!H1001,Data!M1001),"Ht or wt error",Data!L1001))))</f>
        <v/>
      </c>
      <c r="K1001" s="21"/>
    </row>
    <row r="1002" spans="1:11" s="18" customFormat="1" x14ac:dyDescent="0.15">
      <c r="A1002" s="25"/>
      <c r="B1002" s="85"/>
      <c r="C1002" s="34"/>
      <c r="D1002" s="38"/>
      <c r="E1002" s="39"/>
      <c r="F1002" s="39"/>
      <c r="G1002" s="38"/>
      <c r="H1002" s="38"/>
      <c r="I1002" s="35" t="str">
        <f>IF(OR(Data!G1002,Data!H1002,ISERR(Data!J1002)),"",Data!J1002)</f>
        <v/>
      </c>
      <c r="J1002" s="84" t="str">
        <f>IF(Data!G1002,"",IF(Data!E1002,"Age error",IF(Data!F1002,"Sex error",IF(OR(Data!H1002,Data!M1002),"Ht or wt error",Data!L1002))))</f>
        <v/>
      </c>
      <c r="K1002" s="21"/>
    </row>
    <row r="1003" spans="1:11" s="18" customFormat="1" x14ac:dyDescent="0.15">
      <c r="A1003" s="25"/>
      <c r="B1003" s="85"/>
      <c r="C1003" s="34"/>
      <c r="D1003" s="38"/>
      <c r="E1003" s="39"/>
      <c r="F1003" s="39"/>
      <c r="G1003" s="38"/>
      <c r="H1003" s="38"/>
      <c r="I1003" s="35" t="str">
        <f>IF(OR(Data!G1003,Data!H1003,ISERR(Data!J1003)),"",Data!J1003)</f>
        <v/>
      </c>
      <c r="J1003" s="84" t="str">
        <f>IF(Data!G1003,"",IF(Data!E1003,"Age error",IF(Data!F1003,"Sex error",IF(OR(Data!H1003,Data!M1003),"Ht or wt error",Data!L1003))))</f>
        <v/>
      </c>
      <c r="K1003" s="21"/>
    </row>
    <row r="1004" spans="1:11" s="18" customFormat="1" x14ac:dyDescent="0.15">
      <c r="A1004" s="25"/>
      <c r="B1004" s="85"/>
      <c r="C1004" s="34"/>
      <c r="D1004" s="38"/>
      <c r="E1004" s="39"/>
      <c r="F1004" s="39"/>
      <c r="G1004" s="38"/>
      <c r="H1004" s="38"/>
      <c r="I1004" s="35" t="str">
        <f>IF(OR(Data!G1004,Data!H1004,ISERR(Data!J1004)),"",Data!J1004)</f>
        <v/>
      </c>
      <c r="J1004" s="84" t="str">
        <f>IF(Data!G1004,"",IF(Data!E1004,"Age error",IF(Data!F1004,"Sex error",IF(OR(Data!H1004,Data!M1004),"Ht or wt error",Data!L1004))))</f>
        <v/>
      </c>
      <c r="K1004" s="21"/>
    </row>
    <row r="1005" spans="1:11" s="18" customFormat="1" x14ac:dyDescent="0.15">
      <c r="A1005" s="25"/>
      <c r="B1005" s="85"/>
      <c r="C1005" s="34"/>
      <c r="D1005" s="38"/>
      <c r="E1005" s="39"/>
      <c r="F1005" s="39"/>
      <c r="G1005" s="38"/>
      <c r="H1005" s="38"/>
      <c r="I1005" s="35" t="str">
        <f>IF(OR(Data!G1005,Data!H1005,ISERR(Data!J1005)),"",Data!J1005)</f>
        <v/>
      </c>
      <c r="J1005" s="84" t="str">
        <f>IF(Data!G1005,"",IF(Data!E1005,"Age error",IF(Data!F1005,"Sex error",IF(OR(Data!H1005,Data!M1005),"Ht or wt error",Data!L1005))))</f>
        <v/>
      </c>
      <c r="K1005" s="21"/>
    </row>
    <row r="1006" spans="1:11" s="18" customFormat="1" x14ac:dyDescent="0.15">
      <c r="A1006" s="25"/>
      <c r="B1006" s="85"/>
      <c r="C1006" s="34"/>
      <c r="D1006" s="38"/>
      <c r="E1006" s="39"/>
      <c r="F1006" s="39"/>
      <c r="G1006" s="38"/>
      <c r="H1006" s="38"/>
      <c r="I1006" s="35" t="str">
        <f>IF(OR(Data!G1006,Data!H1006,ISERR(Data!J1006)),"",Data!J1006)</f>
        <v/>
      </c>
      <c r="J1006" s="84" t="str">
        <f>IF(Data!G1006,"",IF(Data!E1006,"Age error",IF(Data!F1006,"Sex error",IF(OR(Data!H1006,Data!M1006),"Ht or wt error",Data!L1006))))</f>
        <v/>
      </c>
      <c r="K1006" s="21"/>
    </row>
    <row r="1007" spans="1:11" s="18" customFormat="1" x14ac:dyDescent="0.15">
      <c r="A1007" s="25"/>
      <c r="B1007" s="85"/>
      <c r="C1007" s="34"/>
      <c r="D1007" s="38"/>
      <c r="E1007" s="39"/>
      <c r="F1007" s="39"/>
      <c r="G1007" s="38"/>
      <c r="H1007" s="38"/>
      <c r="I1007" s="35" t="str">
        <f>IF(OR(Data!G1007,Data!H1007,ISERR(Data!J1007)),"",Data!J1007)</f>
        <v/>
      </c>
      <c r="J1007" s="84" t="str">
        <f>IF(Data!G1007,"",IF(Data!E1007,"Age error",IF(Data!F1007,"Sex error",IF(OR(Data!H1007,Data!M1007),"Ht or wt error",Data!L1007))))</f>
        <v/>
      </c>
      <c r="K1007" s="21"/>
    </row>
    <row r="1008" spans="1:11" s="18" customFormat="1" x14ac:dyDescent="0.15">
      <c r="A1008" s="25"/>
      <c r="B1008" s="85"/>
      <c r="C1008" s="34"/>
      <c r="D1008" s="38"/>
      <c r="E1008" s="39"/>
      <c r="F1008" s="39"/>
      <c r="G1008" s="38"/>
      <c r="H1008" s="38"/>
      <c r="I1008" s="35" t="str">
        <f>IF(OR(Data!G1008,Data!H1008,ISERR(Data!J1008)),"",Data!J1008)</f>
        <v/>
      </c>
      <c r="J1008" s="84" t="str">
        <f>IF(Data!G1008,"",IF(Data!E1008,"Age error",IF(Data!F1008,"Sex error",IF(OR(Data!H1008,Data!M1008),"Ht or wt error",Data!L1008))))</f>
        <v/>
      </c>
      <c r="K1008" s="21"/>
    </row>
    <row r="1009" spans="1:11" s="18" customFormat="1" x14ac:dyDescent="0.15">
      <c r="A1009" s="25"/>
      <c r="B1009" s="85"/>
      <c r="C1009" s="34"/>
      <c r="D1009" s="38"/>
      <c r="E1009" s="39"/>
      <c r="F1009" s="39"/>
      <c r="G1009" s="38"/>
      <c r="H1009" s="38"/>
      <c r="I1009" s="35" t="str">
        <f>IF(OR(Data!G1009,Data!H1009,ISERR(Data!J1009)),"",Data!J1009)</f>
        <v/>
      </c>
      <c r="J1009" s="84" t="str">
        <f>IF(Data!G1009,"",IF(Data!E1009,"Age error",IF(Data!F1009,"Sex error",IF(OR(Data!H1009,Data!M1009),"Ht or wt error",Data!L1009))))</f>
        <v/>
      </c>
      <c r="K1009" s="21"/>
    </row>
    <row r="1010" spans="1:11" s="18" customFormat="1" x14ac:dyDescent="0.15">
      <c r="A1010" s="25"/>
      <c r="B1010" s="85"/>
      <c r="C1010" s="34"/>
      <c r="D1010" s="38"/>
      <c r="E1010" s="39"/>
      <c r="F1010" s="39"/>
      <c r="G1010" s="38"/>
      <c r="H1010" s="38"/>
      <c r="I1010" s="35" t="str">
        <f>IF(OR(Data!G1010,Data!H1010,ISERR(Data!J1010)),"",Data!J1010)</f>
        <v/>
      </c>
      <c r="J1010" s="84" t="str">
        <f>IF(Data!G1010,"",IF(Data!E1010,"Age error",IF(Data!F1010,"Sex error",IF(OR(Data!H1010,Data!M1010),"Ht or wt error",Data!L1010))))</f>
        <v/>
      </c>
      <c r="K1010" s="21"/>
    </row>
    <row r="1011" spans="1:11" s="18" customFormat="1" x14ac:dyDescent="0.15">
      <c r="A1011" s="25"/>
      <c r="B1011" s="85"/>
      <c r="C1011" s="34"/>
      <c r="D1011" s="38"/>
      <c r="E1011" s="39"/>
      <c r="F1011" s="39"/>
      <c r="G1011" s="38"/>
      <c r="H1011" s="38"/>
      <c r="I1011" s="35" t="str">
        <f>IF(OR(Data!G1011,Data!H1011,ISERR(Data!J1011)),"",Data!J1011)</f>
        <v/>
      </c>
      <c r="J1011" s="84" t="str">
        <f>IF(Data!G1011,"",IF(Data!E1011,"Age error",IF(Data!F1011,"Sex error",IF(OR(Data!H1011,Data!M1011),"Ht or wt error",Data!L1011))))</f>
        <v/>
      </c>
      <c r="K1011" s="21"/>
    </row>
    <row r="1012" spans="1:11" s="18" customFormat="1" x14ac:dyDescent="0.15">
      <c r="A1012" s="25"/>
      <c r="B1012" s="85"/>
      <c r="C1012" s="34"/>
      <c r="D1012" s="38"/>
      <c r="E1012" s="39"/>
      <c r="F1012" s="39"/>
      <c r="G1012" s="38"/>
      <c r="H1012" s="38"/>
      <c r="I1012" s="35" t="str">
        <f>IF(OR(Data!G1012,Data!H1012,ISERR(Data!J1012)),"",Data!J1012)</f>
        <v/>
      </c>
      <c r="J1012" s="84" t="str">
        <f>IF(Data!G1012,"",IF(Data!E1012,"Age error",IF(Data!F1012,"Sex error",IF(OR(Data!H1012,Data!M1012),"Ht or wt error",Data!L1012))))</f>
        <v/>
      </c>
      <c r="K1012" s="21"/>
    </row>
    <row r="1013" spans="1:11" s="18" customFormat="1" x14ac:dyDescent="0.15">
      <c r="A1013" s="25"/>
      <c r="B1013" s="85"/>
      <c r="C1013" s="34"/>
      <c r="D1013" s="38"/>
      <c r="E1013" s="39"/>
      <c r="F1013" s="39"/>
      <c r="G1013" s="38"/>
      <c r="H1013" s="38"/>
      <c r="I1013" s="35" t="str">
        <f>IF(OR(Data!G1013,Data!H1013,ISERR(Data!J1013)),"",Data!J1013)</f>
        <v/>
      </c>
      <c r="J1013" s="84" t="str">
        <f>IF(Data!G1013,"",IF(Data!E1013,"Age error",IF(Data!F1013,"Sex error",IF(OR(Data!H1013,Data!M1013),"Ht or wt error",Data!L1013))))</f>
        <v/>
      </c>
      <c r="K1013" s="21"/>
    </row>
    <row r="1014" spans="1:11" s="18" customFormat="1" x14ac:dyDescent="0.15">
      <c r="A1014" s="25"/>
      <c r="B1014" s="85"/>
      <c r="C1014" s="34"/>
      <c r="D1014" s="38"/>
      <c r="E1014" s="39"/>
      <c r="F1014" s="39"/>
      <c r="G1014" s="38"/>
      <c r="H1014" s="38"/>
      <c r="I1014" s="35" t="str">
        <f>IF(OR(Data!G1014,Data!H1014,ISERR(Data!J1014)),"",Data!J1014)</f>
        <v/>
      </c>
      <c r="J1014" s="84" t="str">
        <f>IF(Data!G1014,"",IF(Data!E1014,"Age error",IF(Data!F1014,"Sex error",IF(OR(Data!H1014,Data!M1014),"Ht or wt error",Data!L1014))))</f>
        <v/>
      </c>
      <c r="K1014" s="21"/>
    </row>
    <row r="1015" spans="1:11" s="18" customFormat="1" x14ac:dyDescent="0.15">
      <c r="A1015" s="25"/>
      <c r="B1015" s="85"/>
      <c r="C1015" s="34"/>
      <c r="D1015" s="38"/>
      <c r="E1015" s="39"/>
      <c r="F1015" s="39"/>
      <c r="G1015" s="38"/>
      <c r="H1015" s="38"/>
      <c r="I1015" s="35" t="str">
        <f>IF(OR(Data!G1015,Data!H1015,ISERR(Data!J1015)),"",Data!J1015)</f>
        <v/>
      </c>
      <c r="J1015" s="84" t="str">
        <f>IF(Data!G1015,"",IF(Data!E1015,"Age error",IF(Data!F1015,"Sex error",IF(OR(Data!H1015,Data!M1015),"Ht or wt error",Data!L1015))))</f>
        <v/>
      </c>
      <c r="K1015" s="21"/>
    </row>
    <row r="1016" spans="1:11" s="18" customFormat="1" x14ac:dyDescent="0.15">
      <c r="A1016" s="25"/>
      <c r="B1016" s="85"/>
      <c r="C1016" s="34"/>
      <c r="D1016" s="38"/>
      <c r="E1016" s="39"/>
      <c r="F1016" s="39"/>
      <c r="G1016" s="38"/>
      <c r="H1016" s="38"/>
      <c r="I1016" s="35" t="str">
        <f>IF(OR(Data!G1016,Data!H1016,ISERR(Data!J1016)),"",Data!J1016)</f>
        <v/>
      </c>
      <c r="J1016" s="84" t="str">
        <f>IF(Data!G1016,"",IF(Data!E1016,"Age error",IF(Data!F1016,"Sex error",IF(OR(Data!H1016,Data!M1016),"Ht or wt error",Data!L1016))))</f>
        <v/>
      </c>
      <c r="K1016" s="21"/>
    </row>
    <row r="1017" spans="1:11" s="18" customFormat="1" x14ac:dyDescent="0.15">
      <c r="A1017" s="25"/>
      <c r="B1017" s="85"/>
      <c r="C1017" s="34"/>
      <c r="D1017" s="38"/>
      <c r="E1017" s="39"/>
      <c r="F1017" s="39"/>
      <c r="G1017" s="38"/>
      <c r="H1017" s="38"/>
      <c r="I1017" s="35" t="str">
        <f>IF(OR(Data!G1017,Data!H1017,ISERR(Data!J1017)),"",Data!J1017)</f>
        <v/>
      </c>
      <c r="J1017" s="84" t="str">
        <f>IF(Data!G1017,"",IF(Data!E1017,"Age error",IF(Data!F1017,"Sex error",IF(OR(Data!H1017,Data!M1017),"Ht or wt error",Data!L1017))))</f>
        <v/>
      </c>
      <c r="K1017" s="21"/>
    </row>
    <row r="1018" spans="1:11" s="18" customFormat="1" x14ac:dyDescent="0.15">
      <c r="A1018" s="25"/>
      <c r="B1018" s="85"/>
      <c r="C1018" s="34"/>
      <c r="D1018" s="38"/>
      <c r="E1018" s="39"/>
      <c r="F1018" s="39"/>
      <c r="G1018" s="38"/>
      <c r="H1018" s="38"/>
      <c r="I1018" s="35" t="str">
        <f>IF(OR(Data!G1018,Data!H1018,ISERR(Data!J1018)),"",Data!J1018)</f>
        <v/>
      </c>
      <c r="J1018" s="84" t="str">
        <f>IF(Data!G1018,"",IF(Data!E1018,"Age error",IF(Data!F1018,"Sex error",IF(OR(Data!H1018,Data!M1018),"Ht or wt error",Data!L1018))))</f>
        <v/>
      </c>
      <c r="K1018" s="21"/>
    </row>
    <row r="1019" spans="1:11" s="18" customFormat="1" x14ac:dyDescent="0.15">
      <c r="A1019" s="25"/>
      <c r="B1019" s="85"/>
      <c r="C1019" s="34"/>
      <c r="D1019" s="38"/>
      <c r="E1019" s="39"/>
      <c r="F1019" s="39"/>
      <c r="G1019" s="38"/>
      <c r="H1019" s="38"/>
      <c r="I1019" s="35" t="str">
        <f>IF(OR(Data!G1019,Data!H1019,ISERR(Data!J1019)),"",Data!J1019)</f>
        <v/>
      </c>
      <c r="J1019" s="84" t="str">
        <f>IF(Data!G1019,"",IF(Data!E1019,"Age error",IF(Data!F1019,"Sex error",IF(OR(Data!H1019,Data!M1019),"Ht or wt error",Data!L1019))))</f>
        <v/>
      </c>
      <c r="K1019" s="21"/>
    </row>
    <row r="1020" spans="1:11" s="18" customFormat="1" x14ac:dyDescent="0.15">
      <c r="A1020" s="25"/>
      <c r="B1020" s="85"/>
      <c r="C1020" s="34"/>
      <c r="D1020" s="38"/>
      <c r="E1020" s="39"/>
      <c r="F1020" s="39"/>
      <c r="G1020" s="38"/>
      <c r="H1020" s="38"/>
      <c r="I1020" s="35" t="str">
        <f>IF(OR(Data!G1020,Data!H1020,ISERR(Data!J1020)),"",Data!J1020)</f>
        <v/>
      </c>
      <c r="J1020" s="84" t="str">
        <f>IF(Data!G1020,"",IF(Data!E1020,"Age error",IF(Data!F1020,"Sex error",IF(OR(Data!H1020,Data!M1020),"Ht or wt error",Data!L1020))))</f>
        <v/>
      </c>
      <c r="K1020" s="21"/>
    </row>
    <row r="1021" spans="1:11" s="18" customFormat="1" x14ac:dyDescent="0.15">
      <c r="A1021" s="25"/>
      <c r="B1021" s="85"/>
      <c r="C1021" s="34"/>
      <c r="D1021" s="38"/>
      <c r="E1021" s="39"/>
      <c r="F1021" s="39"/>
      <c r="G1021" s="38"/>
      <c r="H1021" s="38"/>
      <c r="I1021" s="35" t="str">
        <f>IF(OR(Data!G1021,Data!H1021,ISERR(Data!J1021)),"",Data!J1021)</f>
        <v/>
      </c>
      <c r="J1021" s="84" t="str">
        <f>IF(Data!G1021,"",IF(Data!E1021,"Age error",IF(Data!F1021,"Sex error",IF(OR(Data!H1021,Data!M1021),"Ht or wt error",Data!L1021))))</f>
        <v/>
      </c>
      <c r="K1021" s="21"/>
    </row>
    <row r="1022" spans="1:11" s="18" customFormat="1" x14ac:dyDescent="0.15">
      <c r="A1022" s="25"/>
      <c r="B1022" s="85"/>
      <c r="C1022" s="34"/>
      <c r="D1022" s="38"/>
      <c r="E1022" s="39"/>
      <c r="F1022" s="39"/>
      <c r="G1022" s="38"/>
      <c r="H1022" s="38"/>
      <c r="I1022" s="35" t="str">
        <f>IF(OR(Data!G1022,Data!H1022,ISERR(Data!J1022)),"",Data!J1022)</f>
        <v/>
      </c>
      <c r="J1022" s="84" t="str">
        <f>IF(Data!G1022,"",IF(Data!E1022,"Age error",IF(Data!F1022,"Sex error",IF(OR(Data!H1022,Data!M1022),"Ht or wt error",Data!L1022))))</f>
        <v/>
      </c>
      <c r="K1022" s="21"/>
    </row>
    <row r="1023" spans="1:11" s="18" customFormat="1" x14ac:dyDescent="0.15">
      <c r="A1023" s="25"/>
      <c r="B1023" s="85"/>
      <c r="C1023" s="34"/>
      <c r="D1023" s="38"/>
      <c r="E1023" s="39"/>
      <c r="F1023" s="39"/>
      <c r="G1023" s="38"/>
      <c r="H1023" s="38"/>
      <c r="I1023" s="35" t="str">
        <f>IF(OR(Data!G1023,Data!H1023,ISERR(Data!J1023)),"",Data!J1023)</f>
        <v/>
      </c>
      <c r="J1023" s="84" t="str">
        <f>IF(Data!G1023,"",IF(Data!E1023,"Age error",IF(Data!F1023,"Sex error",IF(OR(Data!H1023,Data!M1023),"Ht or wt error",Data!L1023))))</f>
        <v/>
      </c>
      <c r="K1023" s="21"/>
    </row>
    <row r="1024" spans="1:11" s="18" customFormat="1" x14ac:dyDescent="0.15">
      <c r="A1024" s="25"/>
      <c r="B1024" s="85"/>
      <c r="C1024" s="34"/>
      <c r="D1024" s="38"/>
      <c r="E1024" s="39"/>
      <c r="F1024" s="39"/>
      <c r="G1024" s="38"/>
      <c r="H1024" s="38"/>
      <c r="I1024" s="35" t="str">
        <f>IF(OR(Data!G1024,Data!H1024,ISERR(Data!J1024)),"",Data!J1024)</f>
        <v/>
      </c>
      <c r="J1024" s="84" t="str">
        <f>IF(Data!G1024,"",IF(Data!E1024,"Age error",IF(Data!F1024,"Sex error",IF(OR(Data!H1024,Data!M1024),"Ht or wt error",Data!L1024))))</f>
        <v/>
      </c>
      <c r="K1024" s="21"/>
    </row>
    <row r="1025" spans="1:11" s="18" customFormat="1" x14ac:dyDescent="0.15">
      <c r="A1025" s="25"/>
      <c r="B1025" s="85"/>
      <c r="C1025" s="34"/>
      <c r="D1025" s="38"/>
      <c r="E1025" s="39"/>
      <c r="F1025" s="39"/>
      <c r="G1025" s="38"/>
      <c r="H1025" s="38"/>
      <c r="I1025" s="35" t="str">
        <f>IF(OR(Data!G1025,Data!H1025,ISERR(Data!J1025)),"",Data!J1025)</f>
        <v/>
      </c>
      <c r="J1025" s="84" t="str">
        <f>IF(Data!G1025,"",IF(Data!E1025,"Age error",IF(Data!F1025,"Sex error",IF(OR(Data!H1025,Data!M1025),"Ht or wt error",Data!L1025))))</f>
        <v/>
      </c>
      <c r="K1025" s="21"/>
    </row>
    <row r="1026" spans="1:11" s="18" customFormat="1" x14ac:dyDescent="0.15">
      <c r="A1026" s="25"/>
      <c r="B1026" s="85"/>
      <c r="C1026" s="34"/>
      <c r="D1026" s="38"/>
      <c r="E1026" s="39"/>
      <c r="F1026" s="39"/>
      <c r="G1026" s="38"/>
      <c r="H1026" s="38"/>
      <c r="I1026" s="35" t="str">
        <f>IF(OR(Data!G1026,Data!H1026,ISERR(Data!J1026)),"",Data!J1026)</f>
        <v/>
      </c>
      <c r="J1026" s="84" t="str">
        <f>IF(Data!G1026,"",IF(Data!E1026,"Age error",IF(Data!F1026,"Sex error",IF(OR(Data!H1026,Data!M1026),"Ht or wt error",Data!L1026))))</f>
        <v/>
      </c>
      <c r="K1026" s="21"/>
    </row>
    <row r="1027" spans="1:11" s="18" customFormat="1" x14ac:dyDescent="0.15">
      <c r="A1027" s="25"/>
      <c r="B1027" s="85"/>
      <c r="C1027" s="34"/>
      <c r="D1027" s="38"/>
      <c r="E1027" s="39"/>
      <c r="F1027" s="39"/>
      <c r="G1027" s="38"/>
      <c r="H1027" s="38"/>
      <c r="I1027" s="35" t="str">
        <f>IF(OR(Data!G1027,Data!H1027,ISERR(Data!J1027)),"",Data!J1027)</f>
        <v/>
      </c>
      <c r="J1027" s="84" t="str">
        <f>IF(Data!G1027,"",IF(Data!E1027,"Age error",IF(Data!F1027,"Sex error",IF(OR(Data!H1027,Data!M1027),"Ht or wt error",Data!L1027))))</f>
        <v/>
      </c>
      <c r="K1027" s="21"/>
    </row>
    <row r="1028" spans="1:11" s="18" customFormat="1" x14ac:dyDescent="0.15">
      <c r="A1028" s="25"/>
      <c r="B1028" s="85"/>
      <c r="C1028" s="34"/>
      <c r="D1028" s="38"/>
      <c r="E1028" s="39"/>
      <c r="F1028" s="39"/>
      <c r="G1028" s="38"/>
      <c r="H1028" s="38"/>
      <c r="I1028" s="35" t="str">
        <f>IF(OR(Data!G1028,Data!H1028,ISERR(Data!J1028)),"",Data!J1028)</f>
        <v/>
      </c>
      <c r="J1028" s="84" t="str">
        <f>IF(Data!G1028,"",IF(Data!E1028,"Age error",IF(Data!F1028,"Sex error",IF(OR(Data!H1028,Data!M1028),"Ht or wt error",Data!L1028))))</f>
        <v/>
      </c>
      <c r="K1028" s="21"/>
    </row>
    <row r="1029" spans="1:11" s="18" customFormat="1" x14ac:dyDescent="0.15">
      <c r="A1029" s="25"/>
      <c r="B1029" s="85"/>
      <c r="C1029" s="34"/>
      <c r="D1029" s="38"/>
      <c r="E1029" s="39"/>
      <c r="F1029" s="39"/>
      <c r="G1029" s="38"/>
      <c r="H1029" s="38"/>
      <c r="I1029" s="35" t="str">
        <f>IF(OR(Data!G1029,Data!H1029,ISERR(Data!J1029)),"",Data!J1029)</f>
        <v/>
      </c>
      <c r="J1029" s="84" t="str">
        <f>IF(Data!G1029,"",IF(Data!E1029,"Age error",IF(Data!F1029,"Sex error",IF(OR(Data!H1029,Data!M1029),"Ht or wt error",Data!L1029))))</f>
        <v/>
      </c>
      <c r="K1029" s="21"/>
    </row>
    <row r="1030" spans="1:11" s="18" customFormat="1" x14ac:dyDescent="0.15">
      <c r="A1030" s="25"/>
      <c r="B1030" s="85"/>
      <c r="C1030" s="34"/>
      <c r="D1030" s="38"/>
      <c r="E1030" s="39"/>
      <c r="F1030" s="39"/>
      <c r="G1030" s="38"/>
      <c r="H1030" s="38"/>
      <c r="I1030" s="35" t="str">
        <f>IF(OR(Data!G1030,Data!H1030,ISERR(Data!J1030)),"",Data!J1030)</f>
        <v/>
      </c>
      <c r="J1030" s="84" t="str">
        <f>IF(Data!G1030,"",IF(Data!E1030,"Age error",IF(Data!F1030,"Sex error",IF(OR(Data!H1030,Data!M1030),"Ht or wt error",Data!L1030))))</f>
        <v/>
      </c>
      <c r="K1030" s="21"/>
    </row>
    <row r="1031" spans="1:11" s="18" customFormat="1" x14ac:dyDescent="0.15">
      <c r="A1031" s="25"/>
      <c r="B1031" s="85"/>
      <c r="C1031" s="34"/>
      <c r="D1031" s="38"/>
      <c r="E1031" s="39"/>
      <c r="F1031" s="39"/>
      <c r="G1031" s="38"/>
      <c r="H1031" s="38"/>
      <c r="I1031" s="35" t="str">
        <f>IF(OR(Data!G1031,Data!H1031,ISERR(Data!J1031)),"",Data!J1031)</f>
        <v/>
      </c>
      <c r="J1031" s="84" t="str">
        <f>IF(Data!G1031,"",IF(Data!E1031,"Age error",IF(Data!F1031,"Sex error",IF(OR(Data!H1031,Data!M1031),"Ht or wt error",Data!L1031))))</f>
        <v/>
      </c>
      <c r="K1031" s="21"/>
    </row>
    <row r="1032" spans="1:11" s="18" customFormat="1" x14ac:dyDescent="0.15">
      <c r="A1032" s="25"/>
      <c r="B1032" s="85"/>
      <c r="C1032" s="34"/>
      <c r="D1032" s="38"/>
      <c r="E1032" s="39"/>
      <c r="F1032" s="39"/>
      <c r="G1032" s="38"/>
      <c r="H1032" s="38"/>
      <c r="I1032" s="35" t="str">
        <f>IF(OR(Data!G1032,Data!H1032,ISERR(Data!J1032)),"",Data!J1032)</f>
        <v/>
      </c>
      <c r="J1032" s="84" t="str">
        <f>IF(Data!G1032,"",IF(Data!E1032,"Age error",IF(Data!F1032,"Sex error",IF(OR(Data!H1032,Data!M1032),"Ht or wt error",Data!L1032))))</f>
        <v/>
      </c>
      <c r="K1032" s="21"/>
    </row>
    <row r="1033" spans="1:11" s="18" customFormat="1" x14ac:dyDescent="0.15">
      <c r="A1033" s="25"/>
      <c r="B1033" s="85"/>
      <c r="C1033" s="34"/>
      <c r="D1033" s="38"/>
      <c r="E1033" s="39"/>
      <c r="F1033" s="39"/>
      <c r="G1033" s="38"/>
      <c r="H1033" s="38"/>
      <c r="I1033" s="35" t="str">
        <f>IF(OR(Data!G1033,Data!H1033,ISERR(Data!J1033)),"",Data!J1033)</f>
        <v/>
      </c>
      <c r="J1033" s="84" t="str">
        <f>IF(Data!G1033,"",IF(Data!E1033,"Age error",IF(Data!F1033,"Sex error",IF(OR(Data!H1033,Data!M1033),"Ht or wt error",Data!L1033))))</f>
        <v/>
      </c>
      <c r="K1033" s="21"/>
    </row>
    <row r="1034" spans="1:11" s="18" customFormat="1" x14ac:dyDescent="0.15">
      <c r="A1034" s="25"/>
      <c r="B1034" s="85"/>
      <c r="C1034" s="34"/>
      <c r="D1034" s="38"/>
      <c r="E1034" s="39"/>
      <c r="F1034" s="39"/>
      <c r="G1034" s="38"/>
      <c r="H1034" s="38"/>
      <c r="I1034" s="35" t="str">
        <f>IF(OR(Data!G1034,Data!H1034,ISERR(Data!J1034)),"",Data!J1034)</f>
        <v/>
      </c>
      <c r="J1034" s="84" t="str">
        <f>IF(Data!G1034,"",IF(Data!E1034,"Age error",IF(Data!F1034,"Sex error",IF(OR(Data!H1034,Data!M1034),"Ht or wt error",Data!L1034))))</f>
        <v/>
      </c>
      <c r="K1034" s="21"/>
    </row>
    <row r="1035" spans="1:11" s="18" customFormat="1" x14ac:dyDescent="0.15">
      <c r="A1035" s="25"/>
      <c r="B1035" s="85"/>
      <c r="C1035" s="34"/>
      <c r="D1035" s="38"/>
      <c r="E1035" s="39"/>
      <c r="F1035" s="39"/>
      <c r="G1035" s="38"/>
      <c r="H1035" s="38"/>
      <c r="I1035" s="35" t="str">
        <f>IF(OR(Data!G1035,Data!H1035,ISERR(Data!J1035)),"",Data!J1035)</f>
        <v/>
      </c>
      <c r="J1035" s="84" t="str">
        <f>IF(Data!G1035,"",IF(Data!E1035,"Age error",IF(Data!F1035,"Sex error",IF(OR(Data!H1035,Data!M1035),"Ht or wt error",Data!L1035))))</f>
        <v/>
      </c>
      <c r="K1035" s="21"/>
    </row>
    <row r="1036" spans="1:11" s="18" customFormat="1" x14ac:dyDescent="0.15">
      <c r="A1036" s="25"/>
      <c r="B1036" s="85"/>
      <c r="C1036" s="34"/>
      <c r="D1036" s="38"/>
      <c r="E1036" s="39"/>
      <c r="F1036" s="39"/>
      <c r="G1036" s="38"/>
      <c r="H1036" s="38"/>
      <c r="I1036" s="35" t="str">
        <f>IF(OR(Data!G1036,Data!H1036,ISERR(Data!J1036)),"",Data!J1036)</f>
        <v/>
      </c>
      <c r="J1036" s="84" t="str">
        <f>IF(Data!G1036,"",IF(Data!E1036,"Age error",IF(Data!F1036,"Sex error",IF(OR(Data!H1036,Data!M1036),"Ht or wt error",Data!L1036))))</f>
        <v/>
      </c>
      <c r="K1036" s="21"/>
    </row>
    <row r="1037" spans="1:11" s="18" customFormat="1" x14ac:dyDescent="0.15">
      <c r="A1037" s="25"/>
      <c r="B1037" s="85"/>
      <c r="C1037" s="34"/>
      <c r="D1037" s="38"/>
      <c r="E1037" s="39"/>
      <c r="F1037" s="39"/>
      <c r="G1037" s="38"/>
      <c r="H1037" s="38"/>
      <c r="I1037" s="35" t="str">
        <f>IF(OR(Data!G1037,Data!H1037,ISERR(Data!J1037)),"",Data!J1037)</f>
        <v/>
      </c>
      <c r="J1037" s="84" t="str">
        <f>IF(Data!G1037,"",IF(Data!E1037,"Age error",IF(Data!F1037,"Sex error",IF(OR(Data!H1037,Data!M1037),"Ht or wt error",Data!L1037))))</f>
        <v/>
      </c>
      <c r="K1037" s="21"/>
    </row>
    <row r="1038" spans="1:11" s="18" customFormat="1" x14ac:dyDescent="0.15">
      <c r="A1038" s="25"/>
      <c r="B1038" s="85"/>
      <c r="C1038" s="34"/>
      <c r="D1038" s="38"/>
      <c r="E1038" s="39"/>
      <c r="F1038" s="39"/>
      <c r="G1038" s="38"/>
      <c r="H1038" s="38"/>
      <c r="I1038" s="35" t="str">
        <f>IF(OR(Data!G1038,Data!H1038,ISERR(Data!J1038)),"",Data!J1038)</f>
        <v/>
      </c>
      <c r="J1038" s="84" t="str">
        <f>IF(Data!G1038,"",IF(Data!E1038,"Age error",IF(Data!F1038,"Sex error",IF(OR(Data!H1038,Data!M1038),"Ht or wt error",Data!L1038))))</f>
        <v/>
      </c>
      <c r="K1038" s="21"/>
    </row>
    <row r="1039" spans="1:11" s="18" customFormat="1" x14ac:dyDescent="0.15">
      <c r="A1039" s="25"/>
      <c r="B1039" s="85"/>
      <c r="C1039" s="34"/>
      <c r="D1039" s="38"/>
      <c r="E1039" s="39"/>
      <c r="F1039" s="39"/>
      <c r="G1039" s="38"/>
      <c r="H1039" s="38"/>
      <c r="I1039" s="35" t="str">
        <f>IF(OR(Data!G1039,Data!H1039,ISERR(Data!J1039)),"",Data!J1039)</f>
        <v/>
      </c>
      <c r="J1039" s="84" t="str">
        <f>IF(Data!G1039,"",IF(Data!E1039,"Age error",IF(Data!F1039,"Sex error",IF(OR(Data!H1039,Data!M1039),"Ht or wt error",Data!L1039))))</f>
        <v/>
      </c>
      <c r="K1039" s="21"/>
    </row>
    <row r="1040" spans="1:11" s="18" customFormat="1" x14ac:dyDescent="0.15">
      <c r="A1040" s="25"/>
      <c r="B1040" s="85"/>
      <c r="C1040" s="34"/>
      <c r="D1040" s="38"/>
      <c r="E1040" s="39"/>
      <c r="F1040" s="39"/>
      <c r="G1040" s="38"/>
      <c r="H1040" s="38"/>
      <c r="I1040" s="35" t="str">
        <f>IF(OR(Data!G1040,Data!H1040,ISERR(Data!J1040)),"",Data!J1040)</f>
        <v/>
      </c>
      <c r="J1040" s="84" t="str">
        <f>IF(Data!G1040,"",IF(Data!E1040,"Age error",IF(Data!F1040,"Sex error",IF(OR(Data!H1040,Data!M1040),"Ht or wt error",Data!L1040))))</f>
        <v/>
      </c>
      <c r="K1040" s="21"/>
    </row>
    <row r="1041" spans="1:11" s="18" customFormat="1" x14ac:dyDescent="0.15">
      <c r="A1041" s="25"/>
      <c r="B1041" s="85"/>
      <c r="C1041" s="34"/>
      <c r="D1041" s="38"/>
      <c r="E1041" s="39"/>
      <c r="F1041" s="39"/>
      <c r="G1041" s="38"/>
      <c r="H1041" s="38"/>
      <c r="I1041" s="35" t="str">
        <f>IF(OR(Data!G1041,Data!H1041,ISERR(Data!J1041)),"",Data!J1041)</f>
        <v/>
      </c>
      <c r="J1041" s="84" t="str">
        <f>IF(Data!G1041,"",IF(Data!E1041,"Age error",IF(Data!F1041,"Sex error",IF(OR(Data!H1041,Data!M1041),"Ht or wt error",Data!L1041))))</f>
        <v/>
      </c>
      <c r="K1041" s="21"/>
    </row>
    <row r="1042" spans="1:11" s="18" customFormat="1" x14ac:dyDescent="0.15">
      <c r="A1042" s="25"/>
      <c r="B1042" s="85"/>
      <c r="C1042" s="34"/>
      <c r="D1042" s="38"/>
      <c r="E1042" s="39"/>
      <c r="F1042" s="39"/>
      <c r="G1042" s="38"/>
      <c r="H1042" s="38"/>
      <c r="I1042" s="35" t="str">
        <f>IF(OR(Data!G1042,Data!H1042,ISERR(Data!J1042)),"",Data!J1042)</f>
        <v/>
      </c>
      <c r="J1042" s="84" t="str">
        <f>IF(Data!G1042,"",IF(Data!E1042,"Age error",IF(Data!F1042,"Sex error",IF(OR(Data!H1042,Data!M1042),"Ht or wt error",Data!L1042))))</f>
        <v/>
      </c>
      <c r="K1042" s="21"/>
    </row>
    <row r="1043" spans="1:11" s="18" customFormat="1" x14ac:dyDescent="0.15">
      <c r="A1043" s="25"/>
      <c r="B1043" s="85"/>
      <c r="C1043" s="34"/>
      <c r="D1043" s="38"/>
      <c r="E1043" s="39"/>
      <c r="F1043" s="39"/>
      <c r="G1043" s="38"/>
      <c r="H1043" s="38"/>
      <c r="I1043" s="35" t="str">
        <f>IF(OR(Data!G1043,Data!H1043,ISERR(Data!J1043)),"",Data!J1043)</f>
        <v/>
      </c>
      <c r="J1043" s="84" t="str">
        <f>IF(Data!G1043,"",IF(Data!E1043,"Age error",IF(Data!F1043,"Sex error",IF(OR(Data!H1043,Data!M1043),"Ht or wt error",Data!L1043))))</f>
        <v/>
      </c>
      <c r="K1043" s="21"/>
    </row>
    <row r="1044" spans="1:11" s="18" customFormat="1" x14ac:dyDescent="0.15">
      <c r="A1044" s="25"/>
      <c r="B1044" s="85"/>
      <c r="C1044" s="34"/>
      <c r="D1044" s="38"/>
      <c r="E1044" s="39"/>
      <c r="F1044" s="39"/>
      <c r="G1044" s="38"/>
      <c r="H1044" s="38"/>
      <c r="I1044" s="35" t="str">
        <f>IF(OR(Data!G1044,Data!H1044,ISERR(Data!J1044)),"",Data!J1044)</f>
        <v/>
      </c>
      <c r="J1044" s="84" t="str">
        <f>IF(Data!G1044,"",IF(Data!E1044,"Age error",IF(Data!F1044,"Sex error",IF(OR(Data!H1044,Data!M1044),"Ht or wt error",Data!L1044))))</f>
        <v/>
      </c>
      <c r="K1044" s="21"/>
    </row>
    <row r="1045" spans="1:11" s="18" customFormat="1" x14ac:dyDescent="0.15">
      <c r="A1045" s="25"/>
      <c r="B1045" s="85"/>
      <c r="C1045" s="34"/>
      <c r="D1045" s="38"/>
      <c r="E1045" s="39"/>
      <c r="F1045" s="39"/>
      <c r="G1045" s="38"/>
      <c r="H1045" s="38"/>
      <c r="I1045" s="35" t="str">
        <f>IF(OR(Data!G1045,Data!H1045,ISERR(Data!J1045)),"",Data!J1045)</f>
        <v/>
      </c>
      <c r="J1045" s="84" t="str">
        <f>IF(Data!G1045,"",IF(Data!E1045,"Age error",IF(Data!F1045,"Sex error",IF(OR(Data!H1045,Data!M1045),"Ht or wt error",Data!L1045))))</f>
        <v/>
      </c>
      <c r="K1045" s="21"/>
    </row>
    <row r="1046" spans="1:11" s="18" customFormat="1" x14ac:dyDescent="0.15">
      <c r="A1046" s="25"/>
      <c r="B1046" s="85"/>
      <c r="C1046" s="34"/>
      <c r="D1046" s="38"/>
      <c r="E1046" s="39"/>
      <c r="F1046" s="39"/>
      <c r="G1046" s="38"/>
      <c r="H1046" s="38"/>
      <c r="I1046" s="35" t="str">
        <f>IF(OR(Data!G1046,Data!H1046,ISERR(Data!J1046)),"",Data!J1046)</f>
        <v/>
      </c>
      <c r="J1046" s="84" t="str">
        <f>IF(Data!G1046,"",IF(Data!E1046,"Age error",IF(Data!F1046,"Sex error",IF(OR(Data!H1046,Data!M1046),"Ht or wt error",Data!L1046))))</f>
        <v/>
      </c>
      <c r="K1046" s="21"/>
    </row>
    <row r="1047" spans="1:11" s="18" customFormat="1" x14ac:dyDescent="0.15">
      <c r="A1047" s="25"/>
      <c r="B1047" s="85"/>
      <c r="C1047" s="34"/>
      <c r="D1047" s="38"/>
      <c r="E1047" s="39"/>
      <c r="F1047" s="39"/>
      <c r="G1047" s="38"/>
      <c r="H1047" s="38"/>
      <c r="I1047" s="35" t="str">
        <f>IF(OR(Data!G1047,Data!H1047,ISERR(Data!J1047)),"",Data!J1047)</f>
        <v/>
      </c>
      <c r="J1047" s="84" t="str">
        <f>IF(Data!G1047,"",IF(Data!E1047,"Age error",IF(Data!F1047,"Sex error",IF(OR(Data!H1047,Data!M1047),"Ht or wt error",Data!L1047))))</f>
        <v/>
      </c>
      <c r="K1047" s="21"/>
    </row>
    <row r="1048" spans="1:11" s="18" customFormat="1" x14ac:dyDescent="0.15">
      <c r="A1048" s="25"/>
      <c r="B1048" s="85"/>
      <c r="C1048" s="34"/>
      <c r="D1048" s="38"/>
      <c r="E1048" s="39"/>
      <c r="F1048" s="39"/>
      <c r="G1048" s="38"/>
      <c r="H1048" s="38"/>
      <c r="I1048" s="35" t="str">
        <f>IF(OR(Data!G1048,Data!H1048,ISERR(Data!J1048)),"",Data!J1048)</f>
        <v/>
      </c>
      <c r="J1048" s="84" t="str">
        <f>IF(Data!G1048,"",IF(Data!E1048,"Age error",IF(Data!F1048,"Sex error",IF(OR(Data!H1048,Data!M1048),"Ht or wt error",Data!L1048))))</f>
        <v/>
      </c>
      <c r="K1048" s="21"/>
    </row>
    <row r="1049" spans="1:11" s="18" customFormat="1" x14ac:dyDescent="0.15">
      <c r="A1049" s="25"/>
      <c r="B1049" s="85"/>
      <c r="C1049" s="34"/>
      <c r="D1049" s="38"/>
      <c r="E1049" s="39"/>
      <c r="F1049" s="39"/>
      <c r="G1049" s="38"/>
      <c r="H1049" s="38"/>
      <c r="I1049" s="35" t="str">
        <f>IF(OR(Data!G1049,Data!H1049,ISERR(Data!J1049)),"",Data!J1049)</f>
        <v/>
      </c>
      <c r="J1049" s="84" t="str">
        <f>IF(Data!G1049,"",IF(Data!E1049,"Age error",IF(Data!F1049,"Sex error",IF(OR(Data!H1049,Data!M1049),"Ht or wt error",Data!L1049))))</f>
        <v/>
      </c>
      <c r="K1049" s="21"/>
    </row>
    <row r="1050" spans="1:11" s="18" customFormat="1" x14ac:dyDescent="0.15">
      <c r="A1050" s="25"/>
      <c r="B1050" s="85"/>
      <c r="C1050" s="34"/>
      <c r="D1050" s="38"/>
      <c r="E1050" s="39"/>
      <c r="F1050" s="39"/>
      <c r="G1050" s="38"/>
      <c r="H1050" s="38"/>
      <c r="I1050" s="35" t="str">
        <f>IF(OR(Data!G1050,Data!H1050,ISERR(Data!J1050)),"",Data!J1050)</f>
        <v/>
      </c>
      <c r="J1050" s="84" t="str">
        <f>IF(Data!G1050,"",IF(Data!E1050,"Age error",IF(Data!F1050,"Sex error",IF(OR(Data!H1050,Data!M1050),"Ht or wt error",Data!L1050))))</f>
        <v/>
      </c>
      <c r="K1050" s="21"/>
    </row>
    <row r="1051" spans="1:11" s="18" customFormat="1" x14ac:dyDescent="0.15">
      <c r="A1051" s="25"/>
      <c r="B1051" s="85"/>
      <c r="C1051" s="34"/>
      <c r="D1051" s="38"/>
      <c r="E1051" s="39"/>
      <c r="F1051" s="39"/>
      <c r="G1051" s="38"/>
      <c r="H1051" s="38"/>
      <c r="I1051" s="35" t="str">
        <f>IF(OR(Data!G1051,Data!H1051,ISERR(Data!J1051)),"",Data!J1051)</f>
        <v/>
      </c>
      <c r="J1051" s="84" t="str">
        <f>IF(Data!G1051,"",IF(Data!E1051,"Age error",IF(Data!F1051,"Sex error",IF(OR(Data!H1051,Data!M1051),"Ht or wt error",Data!L1051))))</f>
        <v/>
      </c>
      <c r="K1051" s="21"/>
    </row>
    <row r="1052" spans="1:11" s="18" customFormat="1" x14ac:dyDescent="0.15">
      <c r="A1052" s="25"/>
      <c r="B1052" s="85"/>
      <c r="C1052" s="34"/>
      <c r="D1052" s="38"/>
      <c r="E1052" s="39"/>
      <c r="F1052" s="39"/>
      <c r="G1052" s="38"/>
      <c r="H1052" s="38"/>
      <c r="I1052" s="35" t="str">
        <f>IF(OR(Data!G1052,Data!H1052,ISERR(Data!J1052)),"",Data!J1052)</f>
        <v/>
      </c>
      <c r="J1052" s="84" t="str">
        <f>IF(Data!G1052,"",IF(Data!E1052,"Age error",IF(Data!F1052,"Sex error",IF(OR(Data!H1052,Data!M1052),"Ht or wt error",Data!L1052))))</f>
        <v/>
      </c>
      <c r="K1052" s="21"/>
    </row>
    <row r="1053" spans="1:11" s="18" customFormat="1" x14ac:dyDescent="0.15">
      <c r="A1053" s="25"/>
      <c r="B1053" s="85"/>
      <c r="C1053" s="34"/>
      <c r="D1053" s="38"/>
      <c r="E1053" s="39"/>
      <c r="F1053" s="39"/>
      <c r="G1053" s="38"/>
      <c r="H1053" s="38"/>
      <c r="I1053" s="35" t="str">
        <f>IF(OR(Data!G1053,Data!H1053,ISERR(Data!J1053)),"",Data!J1053)</f>
        <v/>
      </c>
      <c r="J1053" s="84" t="str">
        <f>IF(Data!G1053,"",IF(Data!E1053,"Age error",IF(Data!F1053,"Sex error",IF(OR(Data!H1053,Data!M1053),"Ht or wt error",Data!L1053))))</f>
        <v/>
      </c>
      <c r="K1053" s="21"/>
    </row>
    <row r="1054" spans="1:11" s="18" customFormat="1" x14ac:dyDescent="0.15">
      <c r="A1054" s="25"/>
      <c r="B1054" s="85"/>
      <c r="C1054" s="34"/>
      <c r="D1054" s="38"/>
      <c r="E1054" s="39"/>
      <c r="F1054" s="39"/>
      <c r="G1054" s="38"/>
      <c r="H1054" s="38"/>
      <c r="I1054" s="35" t="str">
        <f>IF(OR(Data!G1054,Data!H1054,ISERR(Data!J1054)),"",Data!J1054)</f>
        <v/>
      </c>
      <c r="J1054" s="84" t="str">
        <f>IF(Data!G1054,"",IF(Data!E1054,"Age error",IF(Data!F1054,"Sex error",IF(OR(Data!H1054,Data!M1054),"Ht or wt error",Data!L1054))))</f>
        <v/>
      </c>
      <c r="K1054" s="21"/>
    </row>
    <row r="1055" spans="1:11" s="18" customFormat="1" x14ac:dyDescent="0.15">
      <c r="A1055" s="25"/>
      <c r="B1055" s="85"/>
      <c r="C1055" s="34"/>
      <c r="D1055" s="38"/>
      <c r="E1055" s="39"/>
      <c r="F1055" s="39"/>
      <c r="G1055" s="38"/>
      <c r="H1055" s="38"/>
      <c r="I1055" s="35" t="str">
        <f>IF(OR(Data!G1055,Data!H1055,ISERR(Data!J1055)),"",Data!J1055)</f>
        <v/>
      </c>
      <c r="J1055" s="84" t="str">
        <f>IF(Data!G1055,"",IF(Data!E1055,"Age error",IF(Data!F1055,"Sex error",IF(OR(Data!H1055,Data!M1055),"Ht or wt error",Data!L1055))))</f>
        <v/>
      </c>
      <c r="K1055" s="21"/>
    </row>
    <row r="1056" spans="1:11" s="18" customFormat="1" x14ac:dyDescent="0.15">
      <c r="A1056" s="25"/>
      <c r="B1056" s="85"/>
      <c r="C1056" s="34"/>
      <c r="D1056" s="38"/>
      <c r="E1056" s="39"/>
      <c r="F1056" s="39"/>
      <c r="G1056" s="38"/>
      <c r="H1056" s="38"/>
      <c r="I1056" s="35" t="str">
        <f>IF(OR(Data!G1056,Data!H1056,ISERR(Data!J1056)),"",Data!J1056)</f>
        <v/>
      </c>
      <c r="J1056" s="84" t="str">
        <f>IF(Data!G1056,"",IF(Data!E1056,"Age error",IF(Data!F1056,"Sex error",IF(OR(Data!H1056,Data!M1056),"Ht or wt error",Data!L1056))))</f>
        <v/>
      </c>
      <c r="K1056" s="21"/>
    </row>
    <row r="1057" spans="1:11" s="18" customFormat="1" x14ac:dyDescent="0.15">
      <c r="A1057" s="25"/>
      <c r="B1057" s="85"/>
      <c r="C1057" s="34"/>
      <c r="D1057" s="38"/>
      <c r="E1057" s="39"/>
      <c r="F1057" s="39"/>
      <c r="G1057" s="38"/>
      <c r="H1057" s="38"/>
      <c r="I1057" s="35" t="str">
        <f>IF(OR(Data!G1057,Data!H1057,ISERR(Data!J1057)),"",Data!J1057)</f>
        <v/>
      </c>
      <c r="J1057" s="84" t="str">
        <f>IF(Data!G1057,"",IF(Data!E1057,"Age error",IF(Data!F1057,"Sex error",IF(OR(Data!H1057,Data!M1057),"Ht or wt error",Data!L1057))))</f>
        <v/>
      </c>
      <c r="K1057" s="21"/>
    </row>
    <row r="1058" spans="1:11" s="18" customFormat="1" x14ac:dyDescent="0.15">
      <c r="A1058" s="25"/>
      <c r="B1058" s="85"/>
      <c r="C1058" s="34"/>
      <c r="D1058" s="38"/>
      <c r="E1058" s="39"/>
      <c r="F1058" s="39"/>
      <c r="G1058" s="38"/>
      <c r="H1058" s="38"/>
      <c r="I1058" s="35" t="str">
        <f>IF(OR(Data!G1058,Data!H1058,ISERR(Data!J1058)),"",Data!J1058)</f>
        <v/>
      </c>
      <c r="J1058" s="84" t="str">
        <f>IF(Data!G1058,"",IF(Data!E1058,"Age error",IF(Data!F1058,"Sex error",IF(OR(Data!H1058,Data!M1058),"Ht or wt error",Data!L1058))))</f>
        <v/>
      </c>
      <c r="K1058" s="21"/>
    </row>
    <row r="1059" spans="1:11" s="18" customFormat="1" x14ac:dyDescent="0.15">
      <c r="A1059" s="25"/>
      <c r="B1059" s="85"/>
      <c r="C1059" s="34"/>
      <c r="D1059" s="38"/>
      <c r="E1059" s="39"/>
      <c r="F1059" s="39"/>
      <c r="G1059" s="38"/>
      <c r="H1059" s="38"/>
      <c r="I1059" s="35" t="str">
        <f>IF(OR(Data!G1059,Data!H1059,ISERR(Data!J1059)),"",Data!J1059)</f>
        <v/>
      </c>
      <c r="J1059" s="84" t="str">
        <f>IF(Data!G1059,"",IF(Data!E1059,"Age error",IF(Data!F1059,"Sex error",IF(OR(Data!H1059,Data!M1059),"Ht or wt error",Data!L1059))))</f>
        <v/>
      </c>
      <c r="K1059" s="21"/>
    </row>
    <row r="1060" spans="1:11" s="18" customFormat="1" x14ac:dyDescent="0.15">
      <c r="A1060" s="25"/>
      <c r="B1060" s="85"/>
      <c r="C1060" s="34"/>
      <c r="D1060" s="38"/>
      <c r="E1060" s="39"/>
      <c r="F1060" s="39"/>
      <c r="G1060" s="38"/>
      <c r="H1060" s="38"/>
      <c r="I1060" s="35" t="str">
        <f>IF(OR(Data!G1060,Data!H1060,ISERR(Data!J1060)),"",Data!J1060)</f>
        <v/>
      </c>
      <c r="J1060" s="84" t="str">
        <f>IF(Data!G1060,"",IF(Data!E1060,"Age error",IF(Data!F1060,"Sex error",IF(OR(Data!H1060,Data!M1060),"Ht or wt error",Data!L1060))))</f>
        <v/>
      </c>
      <c r="K1060" s="21"/>
    </row>
    <row r="1061" spans="1:11" s="18" customFormat="1" x14ac:dyDescent="0.15">
      <c r="A1061" s="25"/>
      <c r="B1061" s="85"/>
      <c r="C1061" s="34"/>
      <c r="D1061" s="38"/>
      <c r="E1061" s="39"/>
      <c r="F1061" s="39"/>
      <c r="G1061" s="38"/>
      <c r="H1061" s="38"/>
      <c r="I1061" s="35" t="str">
        <f>IF(OR(Data!G1061,Data!H1061,ISERR(Data!J1061)),"",Data!J1061)</f>
        <v/>
      </c>
      <c r="J1061" s="84" t="str">
        <f>IF(Data!G1061,"",IF(Data!E1061,"Age error",IF(Data!F1061,"Sex error",IF(OR(Data!H1061,Data!M1061),"Ht or wt error",Data!L1061))))</f>
        <v/>
      </c>
      <c r="K1061" s="21"/>
    </row>
    <row r="1062" spans="1:11" s="18" customFormat="1" x14ac:dyDescent="0.15">
      <c r="A1062" s="25"/>
      <c r="B1062" s="85"/>
      <c r="C1062" s="34"/>
      <c r="D1062" s="38"/>
      <c r="E1062" s="39"/>
      <c r="F1062" s="39"/>
      <c r="G1062" s="38"/>
      <c r="H1062" s="38"/>
      <c r="I1062" s="35" t="str">
        <f>IF(OR(Data!G1062,Data!H1062,ISERR(Data!J1062)),"",Data!J1062)</f>
        <v/>
      </c>
      <c r="J1062" s="84" t="str">
        <f>IF(Data!G1062,"",IF(Data!E1062,"Age error",IF(Data!F1062,"Sex error",IF(OR(Data!H1062,Data!M1062),"Ht or wt error",Data!L1062))))</f>
        <v/>
      </c>
      <c r="K1062" s="21"/>
    </row>
    <row r="1063" spans="1:11" s="18" customFormat="1" x14ac:dyDescent="0.15">
      <c r="A1063" s="25"/>
      <c r="B1063" s="85"/>
      <c r="C1063" s="34"/>
      <c r="D1063" s="38"/>
      <c r="E1063" s="39"/>
      <c r="F1063" s="39"/>
      <c r="G1063" s="38"/>
      <c r="H1063" s="38"/>
      <c r="I1063" s="35" t="str">
        <f>IF(OR(Data!G1063,Data!H1063,ISERR(Data!J1063)),"",Data!J1063)</f>
        <v/>
      </c>
      <c r="J1063" s="84" t="str">
        <f>IF(Data!G1063,"",IF(Data!E1063,"Age error",IF(Data!F1063,"Sex error",IF(OR(Data!H1063,Data!M1063),"Ht or wt error",Data!L1063))))</f>
        <v/>
      </c>
      <c r="K1063" s="21"/>
    </row>
    <row r="1064" spans="1:11" s="18" customFormat="1" x14ac:dyDescent="0.15">
      <c r="A1064" s="25"/>
      <c r="B1064" s="85"/>
      <c r="C1064" s="34"/>
      <c r="D1064" s="38"/>
      <c r="E1064" s="39"/>
      <c r="F1064" s="39"/>
      <c r="G1064" s="38"/>
      <c r="H1064" s="38"/>
      <c r="I1064" s="35" t="str">
        <f>IF(OR(Data!G1064,Data!H1064,ISERR(Data!J1064)),"",Data!J1064)</f>
        <v/>
      </c>
      <c r="J1064" s="84" t="str">
        <f>IF(Data!G1064,"",IF(Data!E1064,"Age error",IF(Data!F1064,"Sex error",IF(OR(Data!H1064,Data!M1064),"Ht or wt error",Data!L1064))))</f>
        <v/>
      </c>
      <c r="K1064" s="21"/>
    </row>
    <row r="1065" spans="1:11" s="18" customFormat="1" x14ac:dyDescent="0.15">
      <c r="A1065" s="25"/>
      <c r="B1065" s="85"/>
      <c r="C1065" s="34"/>
      <c r="D1065" s="38"/>
      <c r="E1065" s="39"/>
      <c r="F1065" s="39"/>
      <c r="G1065" s="38"/>
      <c r="H1065" s="38"/>
      <c r="I1065" s="35" t="str">
        <f>IF(OR(Data!G1065,Data!H1065,ISERR(Data!J1065)),"",Data!J1065)</f>
        <v/>
      </c>
      <c r="J1065" s="84" t="str">
        <f>IF(Data!G1065,"",IF(Data!E1065,"Age error",IF(Data!F1065,"Sex error",IF(OR(Data!H1065,Data!M1065),"Ht or wt error",Data!L1065))))</f>
        <v/>
      </c>
      <c r="K1065" s="21"/>
    </row>
    <row r="1066" spans="1:11" s="18" customFormat="1" x14ac:dyDescent="0.15">
      <c r="A1066" s="25"/>
      <c r="B1066" s="85"/>
      <c r="C1066" s="34"/>
      <c r="D1066" s="38"/>
      <c r="E1066" s="39"/>
      <c r="F1066" s="39"/>
      <c r="G1066" s="38"/>
      <c r="H1066" s="38"/>
      <c r="I1066" s="35" t="str">
        <f>IF(OR(Data!G1066,Data!H1066,ISERR(Data!J1066)),"",Data!J1066)</f>
        <v/>
      </c>
      <c r="J1066" s="84" t="str">
        <f>IF(Data!G1066,"",IF(Data!E1066,"Age error",IF(Data!F1066,"Sex error",IF(OR(Data!H1066,Data!M1066),"Ht or wt error",Data!L1066))))</f>
        <v/>
      </c>
      <c r="K1066" s="21"/>
    </row>
    <row r="1067" spans="1:11" s="18" customFormat="1" x14ac:dyDescent="0.15">
      <c r="A1067" s="25"/>
      <c r="B1067" s="85"/>
      <c r="C1067" s="34"/>
      <c r="D1067" s="38"/>
      <c r="E1067" s="39"/>
      <c r="F1067" s="39"/>
      <c r="G1067" s="38"/>
      <c r="H1067" s="38"/>
      <c r="I1067" s="35" t="str">
        <f>IF(OR(Data!G1067,Data!H1067,ISERR(Data!J1067)),"",Data!J1067)</f>
        <v/>
      </c>
      <c r="J1067" s="84" t="str">
        <f>IF(Data!G1067,"",IF(Data!E1067,"Age error",IF(Data!F1067,"Sex error",IF(OR(Data!H1067,Data!M1067),"Ht or wt error",Data!L1067))))</f>
        <v/>
      </c>
      <c r="K1067" s="21"/>
    </row>
    <row r="1068" spans="1:11" s="18" customFormat="1" x14ac:dyDescent="0.15">
      <c r="A1068" s="25"/>
      <c r="B1068" s="85"/>
      <c r="C1068" s="34"/>
      <c r="D1068" s="38"/>
      <c r="E1068" s="39"/>
      <c r="F1068" s="39"/>
      <c r="G1068" s="38"/>
      <c r="H1068" s="38"/>
      <c r="I1068" s="35" t="str">
        <f>IF(OR(Data!G1068,Data!H1068,ISERR(Data!J1068)),"",Data!J1068)</f>
        <v/>
      </c>
      <c r="J1068" s="84" t="str">
        <f>IF(Data!G1068,"",IF(Data!E1068,"Age error",IF(Data!F1068,"Sex error",IF(OR(Data!H1068,Data!M1068),"Ht or wt error",Data!L1068))))</f>
        <v/>
      </c>
      <c r="K1068" s="21"/>
    </row>
    <row r="1069" spans="1:11" s="18" customFormat="1" x14ac:dyDescent="0.15">
      <c r="A1069" s="25"/>
      <c r="B1069" s="85"/>
      <c r="C1069" s="34"/>
      <c r="D1069" s="38"/>
      <c r="E1069" s="39"/>
      <c r="F1069" s="39"/>
      <c r="G1069" s="38"/>
      <c r="H1069" s="38"/>
      <c r="I1069" s="35" t="str">
        <f>IF(OR(Data!G1069,Data!H1069,ISERR(Data!J1069)),"",Data!J1069)</f>
        <v/>
      </c>
      <c r="J1069" s="84" t="str">
        <f>IF(Data!G1069,"",IF(Data!E1069,"Age error",IF(Data!F1069,"Sex error",IF(OR(Data!H1069,Data!M1069),"Ht or wt error",Data!L1069))))</f>
        <v/>
      </c>
      <c r="K1069" s="21"/>
    </row>
    <row r="1070" spans="1:11" s="18" customFormat="1" x14ac:dyDescent="0.15">
      <c r="A1070" s="25"/>
      <c r="B1070" s="85"/>
      <c r="C1070" s="34"/>
      <c r="D1070" s="38"/>
      <c r="E1070" s="39"/>
      <c r="F1070" s="39"/>
      <c r="G1070" s="38"/>
      <c r="H1070" s="38"/>
      <c r="I1070" s="35" t="str">
        <f>IF(OR(Data!G1070,Data!H1070,ISERR(Data!J1070)),"",Data!J1070)</f>
        <v/>
      </c>
      <c r="J1070" s="84" t="str">
        <f>IF(Data!G1070,"",IF(Data!E1070,"Age error",IF(Data!F1070,"Sex error",IF(OR(Data!H1070,Data!M1070),"Ht or wt error",Data!L1070))))</f>
        <v/>
      </c>
      <c r="K1070" s="21"/>
    </row>
    <row r="1071" spans="1:11" s="18" customFormat="1" x14ac:dyDescent="0.15">
      <c r="A1071" s="25"/>
      <c r="B1071" s="85"/>
      <c r="C1071" s="34"/>
      <c r="D1071" s="38"/>
      <c r="E1071" s="39"/>
      <c r="F1071" s="39"/>
      <c r="G1071" s="38"/>
      <c r="H1071" s="38"/>
      <c r="I1071" s="35" t="str">
        <f>IF(OR(Data!G1071,Data!H1071,ISERR(Data!J1071)),"",Data!J1071)</f>
        <v/>
      </c>
      <c r="J1071" s="84" t="str">
        <f>IF(Data!G1071,"",IF(Data!E1071,"Age error",IF(Data!F1071,"Sex error",IF(OR(Data!H1071,Data!M1071),"Ht or wt error",Data!L1071))))</f>
        <v/>
      </c>
      <c r="K1071" s="21"/>
    </row>
    <row r="1072" spans="1:11" s="18" customFormat="1" x14ac:dyDescent="0.15">
      <c r="A1072" s="25"/>
      <c r="B1072" s="85"/>
      <c r="C1072" s="34"/>
      <c r="D1072" s="38"/>
      <c r="E1072" s="39"/>
      <c r="F1072" s="39"/>
      <c r="G1072" s="38"/>
      <c r="H1072" s="38"/>
      <c r="I1072" s="35" t="str">
        <f>IF(OR(Data!G1072,Data!H1072,ISERR(Data!J1072)),"",Data!J1072)</f>
        <v/>
      </c>
      <c r="J1072" s="84" t="str">
        <f>IF(Data!G1072,"",IF(Data!E1072,"Age error",IF(Data!F1072,"Sex error",IF(OR(Data!H1072,Data!M1072),"Ht or wt error",Data!L1072))))</f>
        <v/>
      </c>
      <c r="K1072" s="21"/>
    </row>
    <row r="1073" spans="1:11" s="18" customFormat="1" x14ac:dyDescent="0.15">
      <c r="A1073" s="25"/>
      <c r="B1073" s="85"/>
      <c r="C1073" s="34"/>
      <c r="D1073" s="38"/>
      <c r="E1073" s="39"/>
      <c r="F1073" s="39"/>
      <c r="G1073" s="38"/>
      <c r="H1073" s="38"/>
      <c r="I1073" s="35" t="str">
        <f>IF(OR(Data!G1073,Data!H1073,ISERR(Data!J1073)),"",Data!J1073)</f>
        <v/>
      </c>
      <c r="J1073" s="84" t="str">
        <f>IF(Data!G1073,"",IF(Data!E1073,"Age error",IF(Data!F1073,"Sex error",IF(OR(Data!H1073,Data!M1073),"Ht or wt error",Data!L1073))))</f>
        <v/>
      </c>
      <c r="K1073" s="21"/>
    </row>
    <row r="1074" spans="1:11" s="18" customFormat="1" x14ac:dyDescent="0.15">
      <c r="A1074" s="25"/>
      <c r="B1074" s="85"/>
      <c r="C1074" s="34"/>
      <c r="D1074" s="38"/>
      <c r="E1074" s="39"/>
      <c r="F1074" s="39"/>
      <c r="G1074" s="38"/>
      <c r="H1074" s="38"/>
      <c r="I1074" s="35" t="str">
        <f>IF(OR(Data!G1074,Data!H1074,ISERR(Data!J1074)),"",Data!J1074)</f>
        <v/>
      </c>
      <c r="J1074" s="84" t="str">
        <f>IF(Data!G1074,"",IF(Data!E1074,"Age error",IF(Data!F1074,"Sex error",IF(OR(Data!H1074,Data!M1074),"Ht or wt error",Data!L1074))))</f>
        <v/>
      </c>
      <c r="K1074" s="21"/>
    </row>
    <row r="1075" spans="1:11" s="18" customFormat="1" x14ac:dyDescent="0.15">
      <c r="A1075" s="25"/>
      <c r="B1075" s="85"/>
      <c r="C1075" s="34"/>
      <c r="D1075" s="38"/>
      <c r="E1075" s="39"/>
      <c r="F1075" s="39"/>
      <c r="G1075" s="38"/>
      <c r="H1075" s="38"/>
      <c r="I1075" s="35" t="str">
        <f>IF(OR(Data!G1075,Data!H1075,ISERR(Data!J1075)),"",Data!J1075)</f>
        <v/>
      </c>
      <c r="J1075" s="84" t="str">
        <f>IF(Data!G1075,"",IF(Data!E1075,"Age error",IF(Data!F1075,"Sex error",IF(OR(Data!H1075,Data!M1075),"Ht or wt error",Data!L1075))))</f>
        <v/>
      </c>
      <c r="K1075" s="21"/>
    </row>
    <row r="1076" spans="1:11" s="18" customFormat="1" x14ac:dyDescent="0.15">
      <c r="A1076" s="25"/>
      <c r="B1076" s="85"/>
      <c r="C1076" s="34"/>
      <c r="D1076" s="38"/>
      <c r="E1076" s="39"/>
      <c r="F1076" s="39"/>
      <c r="G1076" s="38"/>
      <c r="H1076" s="38"/>
      <c r="I1076" s="35" t="str">
        <f>IF(OR(Data!G1076,Data!H1076,ISERR(Data!J1076)),"",Data!J1076)</f>
        <v/>
      </c>
      <c r="J1076" s="84" t="str">
        <f>IF(Data!G1076,"",IF(Data!E1076,"Age error",IF(Data!F1076,"Sex error",IF(OR(Data!H1076,Data!M1076),"Ht or wt error",Data!L1076))))</f>
        <v/>
      </c>
      <c r="K1076" s="21"/>
    </row>
    <row r="1077" spans="1:11" s="18" customFormat="1" x14ac:dyDescent="0.15">
      <c r="A1077" s="25"/>
      <c r="B1077" s="85"/>
      <c r="C1077" s="34"/>
      <c r="D1077" s="38"/>
      <c r="E1077" s="39"/>
      <c r="F1077" s="39"/>
      <c r="G1077" s="38"/>
      <c r="H1077" s="38"/>
      <c r="I1077" s="35" t="str">
        <f>IF(OR(Data!G1077,Data!H1077,ISERR(Data!J1077)),"",Data!J1077)</f>
        <v/>
      </c>
      <c r="J1077" s="84" t="str">
        <f>IF(Data!G1077,"",IF(Data!E1077,"Age error",IF(Data!F1077,"Sex error",IF(OR(Data!H1077,Data!M1077),"Ht or wt error",Data!L1077))))</f>
        <v/>
      </c>
      <c r="K1077" s="21"/>
    </row>
    <row r="1078" spans="1:11" s="18" customFormat="1" x14ac:dyDescent="0.15">
      <c r="A1078" s="25"/>
      <c r="B1078" s="85"/>
      <c r="C1078" s="34"/>
      <c r="D1078" s="38"/>
      <c r="E1078" s="39"/>
      <c r="F1078" s="39"/>
      <c r="G1078" s="38"/>
      <c r="H1078" s="38"/>
      <c r="I1078" s="35" t="str">
        <f>IF(OR(Data!G1078,Data!H1078,ISERR(Data!J1078)),"",Data!J1078)</f>
        <v/>
      </c>
      <c r="J1078" s="84" t="str">
        <f>IF(Data!G1078,"",IF(Data!E1078,"Age error",IF(Data!F1078,"Sex error",IF(OR(Data!H1078,Data!M1078),"Ht or wt error",Data!L1078))))</f>
        <v/>
      </c>
      <c r="K1078" s="21"/>
    </row>
    <row r="1079" spans="1:11" s="18" customFormat="1" x14ac:dyDescent="0.15">
      <c r="A1079" s="25"/>
      <c r="B1079" s="85"/>
      <c r="C1079" s="34"/>
      <c r="D1079" s="38"/>
      <c r="E1079" s="39"/>
      <c r="F1079" s="39"/>
      <c r="G1079" s="38"/>
      <c r="H1079" s="38"/>
      <c r="I1079" s="35" t="str">
        <f>IF(OR(Data!G1079,Data!H1079,ISERR(Data!J1079)),"",Data!J1079)</f>
        <v/>
      </c>
      <c r="J1079" s="84" t="str">
        <f>IF(Data!G1079,"",IF(Data!E1079,"Age error",IF(Data!F1079,"Sex error",IF(OR(Data!H1079,Data!M1079),"Ht or wt error",Data!L1079))))</f>
        <v/>
      </c>
      <c r="K1079" s="21"/>
    </row>
    <row r="1080" spans="1:11" s="18" customFormat="1" x14ac:dyDescent="0.15">
      <c r="A1080" s="25"/>
      <c r="B1080" s="85"/>
      <c r="C1080" s="34"/>
      <c r="D1080" s="38"/>
      <c r="E1080" s="39"/>
      <c r="F1080" s="39"/>
      <c r="G1080" s="38"/>
      <c r="H1080" s="38"/>
      <c r="I1080" s="35" t="str">
        <f>IF(OR(Data!G1080,Data!H1080,ISERR(Data!J1080)),"",Data!J1080)</f>
        <v/>
      </c>
      <c r="J1080" s="84" t="str">
        <f>IF(Data!G1080,"",IF(Data!E1080,"Age error",IF(Data!F1080,"Sex error",IF(OR(Data!H1080,Data!M1080),"Ht or wt error",Data!L1080))))</f>
        <v/>
      </c>
      <c r="K1080" s="21"/>
    </row>
    <row r="1081" spans="1:11" s="18" customFormat="1" x14ac:dyDescent="0.15">
      <c r="A1081" s="25"/>
      <c r="B1081" s="85"/>
      <c r="C1081" s="34"/>
      <c r="D1081" s="38"/>
      <c r="E1081" s="39"/>
      <c r="F1081" s="39"/>
      <c r="G1081" s="38"/>
      <c r="H1081" s="38"/>
      <c r="I1081" s="35" t="str">
        <f>IF(OR(Data!G1081,Data!H1081,ISERR(Data!J1081)),"",Data!J1081)</f>
        <v/>
      </c>
      <c r="J1081" s="84" t="str">
        <f>IF(Data!G1081,"",IF(Data!E1081,"Age error",IF(Data!F1081,"Sex error",IF(OR(Data!H1081,Data!M1081),"Ht or wt error",Data!L1081))))</f>
        <v/>
      </c>
      <c r="K1081" s="21"/>
    </row>
    <row r="1082" spans="1:11" s="18" customFormat="1" x14ac:dyDescent="0.15">
      <c r="A1082" s="25"/>
      <c r="B1082" s="85"/>
      <c r="C1082" s="34"/>
      <c r="D1082" s="38"/>
      <c r="E1082" s="39"/>
      <c r="F1082" s="39"/>
      <c r="G1082" s="38"/>
      <c r="H1082" s="38"/>
      <c r="I1082" s="35" t="str">
        <f>IF(OR(Data!G1082,Data!H1082,ISERR(Data!J1082)),"",Data!J1082)</f>
        <v/>
      </c>
      <c r="J1082" s="84" t="str">
        <f>IF(Data!G1082,"",IF(Data!E1082,"Age error",IF(Data!F1082,"Sex error",IF(OR(Data!H1082,Data!M1082),"Ht or wt error",Data!L1082))))</f>
        <v/>
      </c>
      <c r="K1082" s="21"/>
    </row>
    <row r="1083" spans="1:11" s="18" customFormat="1" x14ac:dyDescent="0.15">
      <c r="A1083" s="25"/>
      <c r="B1083" s="85"/>
      <c r="C1083" s="34"/>
      <c r="D1083" s="38"/>
      <c r="E1083" s="39"/>
      <c r="F1083" s="39"/>
      <c r="G1083" s="38"/>
      <c r="H1083" s="38"/>
      <c r="I1083" s="35" t="str">
        <f>IF(OR(Data!G1083,Data!H1083,ISERR(Data!J1083)),"",Data!J1083)</f>
        <v/>
      </c>
      <c r="J1083" s="84" t="str">
        <f>IF(Data!G1083,"",IF(Data!E1083,"Age error",IF(Data!F1083,"Sex error",IF(OR(Data!H1083,Data!M1083),"Ht or wt error",Data!L1083))))</f>
        <v/>
      </c>
      <c r="K1083" s="21"/>
    </row>
    <row r="1084" spans="1:11" s="18" customFormat="1" x14ac:dyDescent="0.15">
      <c r="A1084" s="25"/>
      <c r="B1084" s="85"/>
      <c r="C1084" s="34"/>
      <c r="D1084" s="38"/>
      <c r="E1084" s="39"/>
      <c r="F1084" s="39"/>
      <c r="G1084" s="38"/>
      <c r="H1084" s="38"/>
      <c r="I1084" s="35" t="str">
        <f>IF(OR(Data!G1084,Data!H1084,ISERR(Data!J1084)),"",Data!J1084)</f>
        <v/>
      </c>
      <c r="J1084" s="84" t="str">
        <f>IF(Data!G1084,"",IF(Data!E1084,"Age error",IF(Data!F1084,"Sex error",IF(OR(Data!H1084,Data!M1084),"Ht or wt error",Data!L1084))))</f>
        <v/>
      </c>
      <c r="K1084" s="21"/>
    </row>
    <row r="1085" spans="1:11" s="18" customFormat="1" x14ac:dyDescent="0.15">
      <c r="A1085" s="25"/>
      <c r="B1085" s="85"/>
      <c r="C1085" s="34"/>
      <c r="D1085" s="38"/>
      <c r="E1085" s="39"/>
      <c r="F1085" s="39"/>
      <c r="G1085" s="38"/>
      <c r="H1085" s="38"/>
      <c r="I1085" s="35" t="str">
        <f>IF(OR(Data!G1085,Data!H1085,ISERR(Data!J1085)),"",Data!J1085)</f>
        <v/>
      </c>
      <c r="J1085" s="84" t="str">
        <f>IF(Data!G1085,"",IF(Data!E1085,"Age error",IF(Data!F1085,"Sex error",IF(OR(Data!H1085,Data!M1085),"Ht or wt error",Data!L1085))))</f>
        <v/>
      </c>
      <c r="K1085" s="21"/>
    </row>
    <row r="1086" spans="1:11" s="18" customFormat="1" x14ac:dyDescent="0.15">
      <c r="A1086" s="25"/>
      <c r="B1086" s="85"/>
      <c r="C1086" s="34"/>
      <c r="D1086" s="38"/>
      <c r="E1086" s="39"/>
      <c r="F1086" s="39"/>
      <c r="G1086" s="38"/>
      <c r="H1086" s="38"/>
      <c r="I1086" s="35" t="str">
        <f>IF(OR(Data!G1086,Data!H1086,ISERR(Data!J1086)),"",Data!J1086)</f>
        <v/>
      </c>
      <c r="J1086" s="84" t="str">
        <f>IF(Data!G1086,"",IF(Data!E1086,"Age error",IF(Data!F1086,"Sex error",IF(OR(Data!H1086,Data!M1086),"Ht or wt error",Data!L1086))))</f>
        <v/>
      </c>
      <c r="K1086" s="21"/>
    </row>
    <row r="1087" spans="1:11" s="18" customFormat="1" x14ac:dyDescent="0.15">
      <c r="A1087" s="25"/>
      <c r="B1087" s="85"/>
      <c r="C1087" s="34"/>
      <c r="D1087" s="38"/>
      <c r="E1087" s="39"/>
      <c r="F1087" s="39"/>
      <c r="G1087" s="38"/>
      <c r="H1087" s="38"/>
      <c r="I1087" s="35" t="str">
        <f>IF(OR(Data!G1087,Data!H1087,ISERR(Data!J1087)),"",Data!J1087)</f>
        <v/>
      </c>
      <c r="J1087" s="84" t="str">
        <f>IF(Data!G1087,"",IF(Data!E1087,"Age error",IF(Data!F1087,"Sex error",IF(OR(Data!H1087,Data!M1087),"Ht or wt error",Data!L1087))))</f>
        <v/>
      </c>
      <c r="K1087" s="21"/>
    </row>
    <row r="1088" spans="1:11" s="18" customFormat="1" x14ac:dyDescent="0.15">
      <c r="A1088" s="25"/>
      <c r="B1088" s="85"/>
      <c r="C1088" s="34"/>
      <c r="D1088" s="38"/>
      <c r="E1088" s="39"/>
      <c r="F1088" s="39"/>
      <c r="G1088" s="38"/>
      <c r="H1088" s="38"/>
      <c r="I1088" s="35" t="str">
        <f>IF(OR(Data!G1088,Data!H1088,ISERR(Data!J1088)),"",Data!J1088)</f>
        <v/>
      </c>
      <c r="J1088" s="84" t="str">
        <f>IF(Data!G1088,"",IF(Data!E1088,"Age error",IF(Data!F1088,"Sex error",IF(OR(Data!H1088,Data!M1088),"Ht or wt error",Data!L1088))))</f>
        <v/>
      </c>
      <c r="K1088" s="21"/>
    </row>
    <row r="1089" spans="1:11" s="18" customFormat="1" x14ac:dyDescent="0.15">
      <c r="A1089" s="25"/>
      <c r="B1089" s="85"/>
      <c r="C1089" s="34"/>
      <c r="D1089" s="38"/>
      <c r="E1089" s="39"/>
      <c r="F1089" s="39"/>
      <c r="G1089" s="38"/>
      <c r="H1089" s="38"/>
      <c r="I1089" s="35" t="str">
        <f>IF(OR(Data!G1089,Data!H1089,ISERR(Data!J1089)),"",Data!J1089)</f>
        <v/>
      </c>
      <c r="J1089" s="84" t="str">
        <f>IF(Data!G1089,"",IF(Data!E1089,"Age error",IF(Data!F1089,"Sex error",IF(OR(Data!H1089,Data!M1089),"Ht or wt error",Data!L1089))))</f>
        <v/>
      </c>
      <c r="K1089" s="21"/>
    </row>
    <row r="1090" spans="1:11" s="18" customFormat="1" x14ac:dyDescent="0.15">
      <c r="A1090" s="25"/>
      <c r="B1090" s="85"/>
      <c r="C1090" s="34"/>
      <c r="D1090" s="38"/>
      <c r="E1090" s="39"/>
      <c r="F1090" s="39"/>
      <c r="G1090" s="38"/>
      <c r="H1090" s="38"/>
      <c r="I1090" s="35" t="str">
        <f>IF(OR(Data!G1090,Data!H1090,ISERR(Data!J1090)),"",Data!J1090)</f>
        <v/>
      </c>
      <c r="J1090" s="84" t="str">
        <f>IF(Data!G1090,"",IF(Data!E1090,"Age error",IF(Data!F1090,"Sex error",IF(OR(Data!H1090,Data!M1090),"Ht or wt error",Data!L1090))))</f>
        <v/>
      </c>
      <c r="K1090" s="21"/>
    </row>
    <row r="1091" spans="1:11" s="18" customFormat="1" x14ac:dyDescent="0.15">
      <c r="A1091" s="25"/>
      <c r="B1091" s="85"/>
      <c r="C1091" s="34"/>
      <c r="D1091" s="38"/>
      <c r="E1091" s="39"/>
      <c r="F1091" s="39"/>
      <c r="G1091" s="38"/>
      <c r="H1091" s="38"/>
      <c r="I1091" s="35" t="str">
        <f>IF(OR(Data!G1091,Data!H1091,ISERR(Data!J1091)),"",Data!J1091)</f>
        <v/>
      </c>
      <c r="J1091" s="84" t="str">
        <f>IF(Data!G1091,"",IF(Data!E1091,"Age error",IF(Data!F1091,"Sex error",IF(OR(Data!H1091,Data!M1091),"Ht or wt error",Data!L1091))))</f>
        <v/>
      </c>
      <c r="K1091" s="21"/>
    </row>
    <row r="1092" spans="1:11" s="18" customFormat="1" x14ac:dyDescent="0.15">
      <c r="A1092" s="25"/>
      <c r="B1092" s="85"/>
      <c r="C1092" s="34"/>
      <c r="D1092" s="38"/>
      <c r="E1092" s="39"/>
      <c r="F1092" s="39"/>
      <c r="G1092" s="38"/>
      <c r="H1092" s="38"/>
      <c r="I1092" s="35" t="str">
        <f>IF(OR(Data!G1092,Data!H1092,ISERR(Data!J1092)),"",Data!J1092)</f>
        <v/>
      </c>
      <c r="J1092" s="84" t="str">
        <f>IF(Data!G1092,"",IF(Data!E1092,"Age error",IF(Data!F1092,"Sex error",IF(OR(Data!H1092,Data!M1092),"Ht or wt error",Data!L1092))))</f>
        <v/>
      </c>
      <c r="K1092" s="21"/>
    </row>
    <row r="1093" spans="1:11" s="18" customFormat="1" x14ac:dyDescent="0.15">
      <c r="A1093" s="25"/>
      <c r="B1093" s="85"/>
      <c r="C1093" s="34"/>
      <c r="D1093" s="38"/>
      <c r="E1093" s="39"/>
      <c r="F1093" s="39"/>
      <c r="G1093" s="38"/>
      <c r="H1093" s="38"/>
      <c r="I1093" s="35" t="str">
        <f>IF(OR(Data!G1093,Data!H1093,ISERR(Data!J1093)),"",Data!J1093)</f>
        <v/>
      </c>
      <c r="J1093" s="84" t="str">
        <f>IF(Data!G1093,"",IF(Data!E1093,"Age error",IF(Data!F1093,"Sex error",IF(OR(Data!H1093,Data!M1093),"Ht or wt error",Data!L1093))))</f>
        <v/>
      </c>
      <c r="K1093" s="21"/>
    </row>
    <row r="1094" spans="1:11" s="18" customFormat="1" x14ac:dyDescent="0.15">
      <c r="A1094" s="25"/>
      <c r="B1094" s="85"/>
      <c r="C1094" s="34"/>
      <c r="D1094" s="38"/>
      <c r="E1094" s="39"/>
      <c r="F1094" s="39"/>
      <c r="G1094" s="38"/>
      <c r="H1094" s="38"/>
      <c r="I1094" s="35" t="str">
        <f>IF(OR(Data!G1094,Data!H1094,ISERR(Data!J1094)),"",Data!J1094)</f>
        <v/>
      </c>
      <c r="J1094" s="84" t="str">
        <f>IF(Data!G1094,"",IF(Data!E1094,"Age error",IF(Data!F1094,"Sex error",IF(OR(Data!H1094,Data!M1094),"Ht or wt error",Data!L1094))))</f>
        <v/>
      </c>
      <c r="K1094" s="21"/>
    </row>
    <row r="1095" spans="1:11" s="18" customFormat="1" x14ac:dyDescent="0.15">
      <c r="A1095" s="25"/>
      <c r="B1095" s="85"/>
      <c r="C1095" s="34"/>
      <c r="D1095" s="38"/>
      <c r="E1095" s="39"/>
      <c r="F1095" s="39"/>
      <c r="G1095" s="38"/>
      <c r="H1095" s="38"/>
      <c r="I1095" s="35" t="str">
        <f>IF(OR(Data!G1095,Data!H1095,ISERR(Data!J1095)),"",Data!J1095)</f>
        <v/>
      </c>
      <c r="J1095" s="84" t="str">
        <f>IF(Data!G1095,"",IF(Data!E1095,"Age error",IF(Data!F1095,"Sex error",IF(OR(Data!H1095,Data!M1095),"Ht or wt error",Data!L1095))))</f>
        <v/>
      </c>
      <c r="K1095" s="21"/>
    </row>
    <row r="1096" spans="1:11" s="18" customFormat="1" x14ac:dyDescent="0.15">
      <c r="A1096" s="25"/>
      <c r="B1096" s="85"/>
      <c r="C1096" s="34"/>
      <c r="D1096" s="38"/>
      <c r="E1096" s="39"/>
      <c r="F1096" s="39"/>
      <c r="G1096" s="38"/>
      <c r="H1096" s="38"/>
      <c r="I1096" s="35" t="str">
        <f>IF(OR(Data!G1096,Data!H1096,ISERR(Data!J1096)),"",Data!J1096)</f>
        <v/>
      </c>
      <c r="J1096" s="84" t="str">
        <f>IF(Data!G1096,"",IF(Data!E1096,"Age error",IF(Data!F1096,"Sex error",IF(OR(Data!H1096,Data!M1096),"Ht or wt error",Data!L1096))))</f>
        <v/>
      </c>
      <c r="K1096" s="21"/>
    </row>
    <row r="1097" spans="1:11" s="18" customFormat="1" x14ac:dyDescent="0.15">
      <c r="A1097" s="25"/>
      <c r="B1097" s="85"/>
      <c r="C1097" s="34"/>
      <c r="D1097" s="38"/>
      <c r="E1097" s="39"/>
      <c r="F1097" s="39"/>
      <c r="G1097" s="38"/>
      <c r="H1097" s="38"/>
      <c r="I1097" s="35" t="str">
        <f>IF(OR(Data!G1097,Data!H1097,ISERR(Data!J1097)),"",Data!J1097)</f>
        <v/>
      </c>
      <c r="J1097" s="84" t="str">
        <f>IF(Data!G1097,"",IF(Data!E1097,"Age error",IF(Data!F1097,"Sex error",IF(OR(Data!H1097,Data!M1097),"Ht or wt error",Data!L1097))))</f>
        <v/>
      </c>
      <c r="K1097" s="21"/>
    </row>
    <row r="1098" spans="1:11" s="18" customFormat="1" x14ac:dyDescent="0.15">
      <c r="A1098" s="25"/>
      <c r="B1098" s="85"/>
      <c r="C1098" s="34"/>
      <c r="D1098" s="38"/>
      <c r="E1098" s="39"/>
      <c r="F1098" s="39"/>
      <c r="G1098" s="38"/>
      <c r="H1098" s="38"/>
      <c r="I1098" s="35" t="str">
        <f>IF(OR(Data!G1098,Data!H1098,ISERR(Data!J1098)),"",Data!J1098)</f>
        <v/>
      </c>
      <c r="J1098" s="84" t="str">
        <f>IF(Data!G1098,"",IF(Data!E1098,"Age error",IF(Data!F1098,"Sex error",IF(OR(Data!H1098,Data!M1098),"Ht or wt error",Data!L1098))))</f>
        <v/>
      </c>
      <c r="K1098" s="21"/>
    </row>
    <row r="1099" spans="1:11" s="18" customFormat="1" x14ac:dyDescent="0.15">
      <c r="A1099" s="25"/>
      <c r="B1099" s="85"/>
      <c r="C1099" s="34"/>
      <c r="D1099" s="38"/>
      <c r="E1099" s="39"/>
      <c r="F1099" s="39"/>
      <c r="G1099" s="38"/>
      <c r="H1099" s="38"/>
      <c r="I1099" s="35" t="str">
        <f>IF(OR(Data!G1099,Data!H1099,ISERR(Data!J1099)),"",Data!J1099)</f>
        <v/>
      </c>
      <c r="J1099" s="84" t="str">
        <f>IF(Data!G1099,"",IF(Data!E1099,"Age error",IF(Data!F1099,"Sex error",IF(OR(Data!H1099,Data!M1099),"Ht or wt error",Data!L1099))))</f>
        <v/>
      </c>
      <c r="K1099" s="21"/>
    </row>
    <row r="1100" spans="1:11" s="18" customFormat="1" x14ac:dyDescent="0.15">
      <c r="A1100" s="25"/>
      <c r="B1100" s="85"/>
      <c r="C1100" s="34"/>
      <c r="D1100" s="38"/>
      <c r="E1100" s="39"/>
      <c r="F1100" s="39"/>
      <c r="G1100" s="38"/>
      <c r="H1100" s="38"/>
      <c r="I1100" s="35" t="str">
        <f>IF(OR(Data!G1100,Data!H1100,ISERR(Data!J1100)),"",Data!J1100)</f>
        <v/>
      </c>
      <c r="J1100" s="84" t="str">
        <f>IF(Data!G1100,"",IF(Data!E1100,"Age error",IF(Data!F1100,"Sex error",IF(OR(Data!H1100,Data!M1100),"Ht or wt error",Data!L1100))))</f>
        <v/>
      </c>
      <c r="K1100" s="21"/>
    </row>
    <row r="1101" spans="1:11" s="18" customFormat="1" x14ac:dyDescent="0.15">
      <c r="A1101" s="25"/>
      <c r="B1101" s="85"/>
      <c r="C1101" s="34"/>
      <c r="D1101" s="38"/>
      <c r="E1101" s="39"/>
      <c r="F1101" s="39"/>
      <c r="G1101" s="38"/>
      <c r="H1101" s="38"/>
      <c r="I1101" s="35" t="str">
        <f>IF(OR(Data!G1101,Data!H1101,ISERR(Data!J1101)),"",Data!J1101)</f>
        <v/>
      </c>
      <c r="J1101" s="84" t="str">
        <f>IF(Data!G1101,"",IF(Data!E1101,"Age error",IF(Data!F1101,"Sex error",IF(OR(Data!H1101,Data!M1101),"Ht or wt error",Data!L1101))))</f>
        <v/>
      </c>
      <c r="K1101" s="21"/>
    </row>
    <row r="1102" spans="1:11" s="18" customFormat="1" x14ac:dyDescent="0.15">
      <c r="A1102" s="25"/>
      <c r="B1102" s="85"/>
      <c r="C1102" s="34"/>
      <c r="D1102" s="38"/>
      <c r="E1102" s="39"/>
      <c r="F1102" s="39"/>
      <c r="G1102" s="38"/>
      <c r="H1102" s="38"/>
      <c r="I1102" s="35" t="str">
        <f>IF(OR(Data!G1102,Data!H1102,ISERR(Data!J1102)),"",Data!J1102)</f>
        <v/>
      </c>
      <c r="J1102" s="84" t="str">
        <f>IF(Data!G1102,"",IF(Data!E1102,"Age error",IF(Data!F1102,"Sex error",IF(OR(Data!H1102,Data!M1102),"Ht or wt error",Data!L1102))))</f>
        <v/>
      </c>
      <c r="K1102" s="21"/>
    </row>
    <row r="1103" spans="1:11" s="18" customFormat="1" x14ac:dyDescent="0.15">
      <c r="A1103" s="25"/>
      <c r="B1103" s="85"/>
      <c r="C1103" s="34"/>
      <c r="D1103" s="38"/>
      <c r="E1103" s="39"/>
      <c r="F1103" s="39"/>
      <c r="G1103" s="38"/>
      <c r="H1103" s="38"/>
      <c r="I1103" s="35" t="str">
        <f>IF(OR(Data!G1103,Data!H1103,ISERR(Data!J1103)),"",Data!J1103)</f>
        <v/>
      </c>
      <c r="J1103" s="84" t="str">
        <f>IF(Data!G1103,"",IF(Data!E1103,"Age error",IF(Data!F1103,"Sex error",IF(OR(Data!H1103,Data!M1103),"Ht or wt error",Data!L1103))))</f>
        <v/>
      </c>
      <c r="K1103" s="21"/>
    </row>
    <row r="1104" spans="1:11" s="18" customFormat="1" x14ac:dyDescent="0.15">
      <c r="A1104" s="25"/>
      <c r="B1104" s="85"/>
      <c r="C1104" s="34"/>
      <c r="D1104" s="38"/>
      <c r="E1104" s="39"/>
      <c r="F1104" s="39"/>
      <c r="G1104" s="38"/>
      <c r="H1104" s="38"/>
      <c r="I1104" s="35" t="str">
        <f>IF(OR(Data!G1104,Data!H1104,ISERR(Data!J1104)),"",Data!J1104)</f>
        <v/>
      </c>
      <c r="J1104" s="84" t="str">
        <f>IF(Data!G1104,"",IF(Data!E1104,"Age error",IF(Data!F1104,"Sex error",IF(OR(Data!H1104,Data!M1104),"Ht or wt error",Data!L1104))))</f>
        <v/>
      </c>
      <c r="K1104" s="21"/>
    </row>
    <row r="1105" spans="1:11" s="18" customFormat="1" x14ac:dyDescent="0.15">
      <c r="A1105" s="25"/>
      <c r="B1105" s="85"/>
      <c r="C1105" s="34"/>
      <c r="D1105" s="38"/>
      <c r="E1105" s="39"/>
      <c r="F1105" s="39"/>
      <c r="G1105" s="38"/>
      <c r="H1105" s="38"/>
      <c r="I1105" s="35" t="str">
        <f>IF(OR(Data!G1105,Data!H1105,ISERR(Data!J1105)),"",Data!J1105)</f>
        <v/>
      </c>
      <c r="J1105" s="84" t="str">
        <f>IF(Data!G1105,"",IF(Data!E1105,"Age error",IF(Data!F1105,"Sex error",IF(OR(Data!H1105,Data!M1105),"Ht or wt error",Data!L1105))))</f>
        <v/>
      </c>
      <c r="K1105" s="21"/>
    </row>
    <row r="1106" spans="1:11" s="18" customFormat="1" x14ac:dyDescent="0.15">
      <c r="A1106" s="25"/>
      <c r="B1106" s="85"/>
      <c r="C1106" s="34"/>
      <c r="D1106" s="38"/>
      <c r="E1106" s="39"/>
      <c r="F1106" s="39"/>
      <c r="G1106" s="38"/>
      <c r="H1106" s="38"/>
      <c r="I1106" s="35" t="str">
        <f>IF(OR(Data!G1106,Data!H1106,ISERR(Data!J1106)),"",Data!J1106)</f>
        <v/>
      </c>
      <c r="J1106" s="84" t="str">
        <f>IF(Data!G1106,"",IF(Data!E1106,"Age error",IF(Data!F1106,"Sex error",IF(OR(Data!H1106,Data!M1106),"Ht or wt error",Data!L1106))))</f>
        <v/>
      </c>
      <c r="K1106" s="21"/>
    </row>
    <row r="1107" spans="1:11" s="18" customFormat="1" x14ac:dyDescent="0.15">
      <c r="A1107" s="25"/>
      <c r="B1107" s="85"/>
      <c r="C1107" s="34"/>
      <c r="D1107" s="38"/>
      <c r="E1107" s="39"/>
      <c r="F1107" s="39"/>
      <c r="G1107" s="38"/>
      <c r="H1107" s="38"/>
      <c r="I1107" s="35" t="str">
        <f>IF(OR(Data!G1107,Data!H1107,ISERR(Data!J1107)),"",Data!J1107)</f>
        <v/>
      </c>
      <c r="J1107" s="84" t="str">
        <f>IF(Data!G1107,"",IF(Data!E1107,"Age error",IF(Data!F1107,"Sex error",IF(OR(Data!H1107,Data!M1107),"Ht or wt error",Data!L1107))))</f>
        <v/>
      </c>
      <c r="K1107" s="21"/>
    </row>
    <row r="1108" spans="1:11" s="18" customFormat="1" x14ac:dyDescent="0.15">
      <c r="A1108" s="25"/>
      <c r="B1108" s="85"/>
      <c r="C1108" s="34"/>
      <c r="D1108" s="38"/>
      <c r="E1108" s="39"/>
      <c r="F1108" s="39"/>
      <c r="G1108" s="38"/>
      <c r="H1108" s="38"/>
      <c r="I1108" s="35" t="str">
        <f>IF(OR(Data!G1108,Data!H1108,ISERR(Data!J1108)),"",Data!J1108)</f>
        <v/>
      </c>
      <c r="J1108" s="84" t="str">
        <f>IF(Data!G1108,"",IF(Data!E1108,"Age error",IF(Data!F1108,"Sex error",IF(OR(Data!H1108,Data!M1108),"Ht or wt error",Data!L1108))))</f>
        <v/>
      </c>
      <c r="K1108" s="21"/>
    </row>
    <row r="1109" spans="1:11" s="18" customFormat="1" x14ac:dyDescent="0.15">
      <c r="A1109" s="25"/>
      <c r="B1109" s="85"/>
      <c r="C1109" s="34"/>
      <c r="D1109" s="38"/>
      <c r="E1109" s="39"/>
      <c r="F1109" s="39"/>
      <c r="G1109" s="38"/>
      <c r="H1109" s="38"/>
      <c r="I1109" s="35" t="str">
        <f>IF(OR(Data!G1109,Data!H1109,ISERR(Data!J1109)),"",Data!J1109)</f>
        <v/>
      </c>
      <c r="J1109" s="84" t="str">
        <f>IF(Data!G1109,"",IF(Data!E1109,"Age error",IF(Data!F1109,"Sex error",IF(OR(Data!H1109,Data!M1109),"Ht or wt error",Data!L1109))))</f>
        <v/>
      </c>
      <c r="K1109" s="21"/>
    </row>
    <row r="1110" spans="1:11" s="18" customFormat="1" x14ac:dyDescent="0.15">
      <c r="A1110" s="25"/>
      <c r="B1110" s="85"/>
      <c r="C1110" s="34"/>
      <c r="D1110" s="38"/>
      <c r="E1110" s="39"/>
      <c r="F1110" s="39"/>
      <c r="G1110" s="38"/>
      <c r="H1110" s="38"/>
      <c r="I1110" s="35" t="str">
        <f>IF(OR(Data!G1110,Data!H1110,ISERR(Data!J1110)),"",Data!J1110)</f>
        <v/>
      </c>
      <c r="J1110" s="84" t="str">
        <f>IF(Data!G1110,"",IF(Data!E1110,"Age error",IF(Data!F1110,"Sex error",IF(OR(Data!H1110,Data!M1110),"Ht or wt error",Data!L1110))))</f>
        <v/>
      </c>
      <c r="K1110" s="21"/>
    </row>
    <row r="1111" spans="1:11" s="18" customFormat="1" x14ac:dyDescent="0.15">
      <c r="A1111" s="25"/>
      <c r="B1111" s="85"/>
      <c r="C1111" s="34"/>
      <c r="D1111" s="38"/>
      <c r="E1111" s="39"/>
      <c r="F1111" s="39"/>
      <c r="G1111" s="38"/>
      <c r="H1111" s="38"/>
      <c r="I1111" s="35" t="str">
        <f>IF(OR(Data!G1111,Data!H1111,ISERR(Data!J1111)),"",Data!J1111)</f>
        <v/>
      </c>
      <c r="J1111" s="84" t="str">
        <f>IF(Data!G1111,"",IF(Data!E1111,"Age error",IF(Data!F1111,"Sex error",IF(OR(Data!H1111,Data!M1111),"Ht or wt error",Data!L1111))))</f>
        <v/>
      </c>
      <c r="K1111" s="21"/>
    </row>
    <row r="1112" spans="1:11" s="18" customFormat="1" x14ac:dyDescent="0.15">
      <c r="A1112" s="25"/>
      <c r="B1112" s="85"/>
      <c r="C1112" s="34"/>
      <c r="D1112" s="38"/>
      <c r="E1112" s="39"/>
      <c r="F1112" s="39"/>
      <c r="G1112" s="38"/>
      <c r="H1112" s="38"/>
      <c r="I1112" s="35" t="str">
        <f>IF(OR(Data!G1112,Data!H1112,ISERR(Data!J1112)),"",Data!J1112)</f>
        <v/>
      </c>
      <c r="J1112" s="84" t="str">
        <f>IF(Data!G1112,"",IF(Data!E1112,"Age error",IF(Data!F1112,"Sex error",IF(OR(Data!H1112,Data!M1112),"Ht or wt error",Data!L1112))))</f>
        <v/>
      </c>
      <c r="K1112" s="21"/>
    </row>
    <row r="1113" spans="1:11" s="18" customFormat="1" x14ac:dyDescent="0.15">
      <c r="A1113" s="25"/>
      <c r="B1113" s="85"/>
      <c r="C1113" s="34"/>
      <c r="D1113" s="38"/>
      <c r="E1113" s="39"/>
      <c r="F1113" s="39"/>
      <c r="G1113" s="38"/>
      <c r="H1113" s="38"/>
      <c r="I1113" s="35" t="str">
        <f>IF(OR(Data!G1113,Data!H1113,ISERR(Data!J1113)),"",Data!J1113)</f>
        <v/>
      </c>
      <c r="J1113" s="84" t="str">
        <f>IF(Data!G1113,"",IF(Data!E1113,"Age error",IF(Data!F1113,"Sex error",IF(OR(Data!H1113,Data!M1113),"Ht or wt error",Data!L1113))))</f>
        <v/>
      </c>
      <c r="K1113" s="21"/>
    </row>
    <row r="1114" spans="1:11" s="18" customFormat="1" x14ac:dyDescent="0.15">
      <c r="A1114" s="25"/>
      <c r="B1114" s="85"/>
      <c r="C1114" s="34"/>
      <c r="D1114" s="38"/>
      <c r="E1114" s="39"/>
      <c r="F1114" s="39"/>
      <c r="G1114" s="38"/>
      <c r="H1114" s="38"/>
      <c r="I1114" s="35" t="str">
        <f>IF(OR(Data!G1114,Data!H1114,ISERR(Data!J1114)),"",Data!J1114)</f>
        <v/>
      </c>
      <c r="J1114" s="84" t="str">
        <f>IF(Data!G1114,"",IF(Data!E1114,"Age error",IF(Data!F1114,"Sex error",IF(OR(Data!H1114,Data!M1114),"Ht or wt error",Data!L1114))))</f>
        <v/>
      </c>
      <c r="K1114" s="21"/>
    </row>
    <row r="1115" spans="1:11" s="18" customFormat="1" x14ac:dyDescent="0.15">
      <c r="A1115" s="25"/>
      <c r="B1115" s="85"/>
      <c r="C1115" s="34"/>
      <c r="D1115" s="38"/>
      <c r="E1115" s="39"/>
      <c r="F1115" s="39"/>
      <c r="G1115" s="38"/>
      <c r="H1115" s="38"/>
      <c r="I1115" s="35" t="str">
        <f>IF(OR(Data!G1115,Data!H1115,ISERR(Data!J1115)),"",Data!J1115)</f>
        <v/>
      </c>
      <c r="J1115" s="84" t="str">
        <f>IF(Data!G1115,"",IF(Data!E1115,"Age error",IF(Data!F1115,"Sex error",IF(OR(Data!H1115,Data!M1115),"Ht or wt error",Data!L1115))))</f>
        <v/>
      </c>
      <c r="K1115" s="21"/>
    </row>
    <row r="1116" spans="1:11" s="18" customFormat="1" x14ac:dyDescent="0.15">
      <c r="A1116" s="25"/>
      <c r="B1116" s="85"/>
      <c r="C1116" s="34"/>
      <c r="D1116" s="38"/>
      <c r="E1116" s="39"/>
      <c r="F1116" s="39"/>
      <c r="G1116" s="38"/>
      <c r="H1116" s="38"/>
      <c r="I1116" s="35" t="str">
        <f>IF(OR(Data!G1116,Data!H1116,ISERR(Data!J1116)),"",Data!J1116)</f>
        <v/>
      </c>
      <c r="J1116" s="84" t="str">
        <f>IF(Data!G1116,"",IF(Data!E1116,"Age error",IF(Data!F1116,"Sex error",IF(OR(Data!H1116,Data!M1116),"Ht or wt error",Data!L1116))))</f>
        <v/>
      </c>
      <c r="K1116" s="21"/>
    </row>
    <row r="1117" spans="1:11" s="18" customFormat="1" x14ac:dyDescent="0.15">
      <c r="A1117" s="25"/>
      <c r="B1117" s="85"/>
      <c r="C1117" s="34"/>
      <c r="D1117" s="38"/>
      <c r="E1117" s="39"/>
      <c r="F1117" s="39"/>
      <c r="G1117" s="38"/>
      <c r="H1117" s="38"/>
      <c r="I1117" s="35" t="str">
        <f>IF(OR(Data!G1117,Data!H1117,ISERR(Data!J1117)),"",Data!J1117)</f>
        <v/>
      </c>
      <c r="J1117" s="84" t="str">
        <f>IF(Data!G1117,"",IF(Data!E1117,"Age error",IF(Data!F1117,"Sex error",IF(OR(Data!H1117,Data!M1117),"Ht or wt error",Data!L1117))))</f>
        <v/>
      </c>
      <c r="K1117" s="21"/>
    </row>
    <row r="1118" spans="1:11" s="18" customFormat="1" x14ac:dyDescent="0.15">
      <c r="A1118" s="25"/>
      <c r="B1118" s="85"/>
      <c r="C1118" s="34"/>
      <c r="D1118" s="38"/>
      <c r="E1118" s="39"/>
      <c r="F1118" s="39"/>
      <c r="G1118" s="38"/>
      <c r="H1118" s="38"/>
      <c r="I1118" s="35" t="str">
        <f>IF(OR(Data!G1118,Data!H1118,ISERR(Data!J1118)),"",Data!J1118)</f>
        <v/>
      </c>
      <c r="J1118" s="84" t="str">
        <f>IF(Data!G1118,"",IF(Data!E1118,"Age error",IF(Data!F1118,"Sex error",IF(OR(Data!H1118,Data!M1118),"Ht or wt error",Data!L1118))))</f>
        <v/>
      </c>
      <c r="K1118" s="21"/>
    </row>
    <row r="1119" spans="1:11" s="18" customFormat="1" x14ac:dyDescent="0.15">
      <c r="A1119" s="25"/>
      <c r="B1119" s="85"/>
      <c r="C1119" s="34"/>
      <c r="D1119" s="38"/>
      <c r="E1119" s="39"/>
      <c r="F1119" s="39"/>
      <c r="G1119" s="38"/>
      <c r="H1119" s="38"/>
      <c r="I1119" s="35" t="str">
        <f>IF(OR(Data!G1119,Data!H1119,ISERR(Data!J1119)),"",Data!J1119)</f>
        <v/>
      </c>
      <c r="J1119" s="84" t="str">
        <f>IF(Data!G1119,"",IF(Data!E1119,"Age error",IF(Data!F1119,"Sex error",IF(OR(Data!H1119,Data!M1119),"Ht or wt error",Data!L1119))))</f>
        <v/>
      </c>
      <c r="K1119" s="21"/>
    </row>
    <row r="1120" spans="1:11" s="18" customFormat="1" x14ac:dyDescent="0.15">
      <c r="A1120" s="25"/>
      <c r="B1120" s="85"/>
      <c r="C1120" s="34"/>
      <c r="D1120" s="38"/>
      <c r="E1120" s="39"/>
      <c r="F1120" s="39"/>
      <c r="G1120" s="38"/>
      <c r="H1120" s="38"/>
      <c r="I1120" s="35" t="str">
        <f>IF(OR(Data!G1120,Data!H1120,ISERR(Data!J1120)),"",Data!J1120)</f>
        <v/>
      </c>
      <c r="J1120" s="84" t="str">
        <f>IF(Data!G1120,"",IF(Data!E1120,"Age error",IF(Data!F1120,"Sex error",IF(OR(Data!H1120,Data!M1120),"Ht or wt error",Data!L1120))))</f>
        <v/>
      </c>
      <c r="K1120" s="21"/>
    </row>
    <row r="1121" spans="1:11" s="18" customFormat="1" x14ac:dyDescent="0.15">
      <c r="A1121" s="25"/>
      <c r="B1121" s="85"/>
      <c r="C1121" s="34"/>
      <c r="D1121" s="38"/>
      <c r="E1121" s="39"/>
      <c r="F1121" s="39"/>
      <c r="G1121" s="38"/>
      <c r="H1121" s="38"/>
      <c r="I1121" s="35" t="str">
        <f>IF(OR(Data!G1121,Data!H1121,ISERR(Data!J1121)),"",Data!J1121)</f>
        <v/>
      </c>
      <c r="J1121" s="84" t="str">
        <f>IF(Data!G1121,"",IF(Data!E1121,"Age error",IF(Data!F1121,"Sex error",IF(OR(Data!H1121,Data!M1121),"Ht or wt error",Data!L1121))))</f>
        <v/>
      </c>
      <c r="K1121" s="21"/>
    </row>
    <row r="1122" spans="1:11" s="18" customFormat="1" x14ac:dyDescent="0.15">
      <c r="A1122" s="25"/>
      <c r="B1122" s="85"/>
      <c r="C1122" s="34"/>
      <c r="D1122" s="38"/>
      <c r="E1122" s="39"/>
      <c r="F1122" s="39"/>
      <c r="G1122" s="38"/>
      <c r="H1122" s="38"/>
      <c r="I1122" s="35" t="str">
        <f>IF(OR(Data!G1122,Data!H1122,ISERR(Data!J1122)),"",Data!J1122)</f>
        <v/>
      </c>
      <c r="J1122" s="84" t="str">
        <f>IF(Data!G1122,"",IF(Data!E1122,"Age error",IF(Data!F1122,"Sex error",IF(OR(Data!H1122,Data!M1122),"Ht or wt error",Data!L1122))))</f>
        <v/>
      </c>
      <c r="K1122" s="21"/>
    </row>
    <row r="1123" spans="1:11" s="18" customFormat="1" x14ac:dyDescent="0.15">
      <c r="A1123" s="25"/>
      <c r="B1123" s="85"/>
      <c r="C1123" s="34"/>
      <c r="D1123" s="38"/>
      <c r="E1123" s="39"/>
      <c r="F1123" s="39"/>
      <c r="G1123" s="38"/>
      <c r="H1123" s="38"/>
      <c r="I1123" s="35" t="str">
        <f>IF(OR(Data!G1123,Data!H1123,ISERR(Data!J1123)),"",Data!J1123)</f>
        <v/>
      </c>
      <c r="J1123" s="84" t="str">
        <f>IF(Data!G1123,"",IF(Data!E1123,"Age error",IF(Data!F1123,"Sex error",IF(OR(Data!H1123,Data!M1123),"Ht or wt error",Data!L1123))))</f>
        <v/>
      </c>
      <c r="K1123" s="21"/>
    </row>
    <row r="1124" spans="1:11" s="18" customFormat="1" x14ac:dyDescent="0.15">
      <c r="A1124" s="25"/>
      <c r="B1124" s="85"/>
      <c r="C1124" s="34"/>
      <c r="D1124" s="38"/>
      <c r="E1124" s="39"/>
      <c r="F1124" s="39"/>
      <c r="G1124" s="38"/>
      <c r="H1124" s="38"/>
      <c r="I1124" s="35" t="str">
        <f>IF(OR(Data!G1124,Data!H1124,ISERR(Data!J1124)),"",Data!J1124)</f>
        <v/>
      </c>
      <c r="J1124" s="84" t="str">
        <f>IF(Data!G1124,"",IF(Data!E1124,"Age error",IF(Data!F1124,"Sex error",IF(OR(Data!H1124,Data!M1124),"Ht or wt error",Data!L1124))))</f>
        <v/>
      </c>
      <c r="K1124" s="21"/>
    </row>
    <row r="1125" spans="1:11" s="18" customFormat="1" x14ac:dyDescent="0.15">
      <c r="A1125" s="25"/>
      <c r="B1125" s="85"/>
      <c r="C1125" s="34"/>
      <c r="D1125" s="38"/>
      <c r="E1125" s="39"/>
      <c r="F1125" s="39"/>
      <c r="G1125" s="38"/>
      <c r="H1125" s="38"/>
      <c r="I1125" s="35" t="str">
        <f>IF(OR(Data!G1125,Data!H1125,ISERR(Data!J1125)),"",Data!J1125)</f>
        <v/>
      </c>
      <c r="J1125" s="84" t="str">
        <f>IF(Data!G1125,"",IF(Data!E1125,"Age error",IF(Data!F1125,"Sex error",IF(OR(Data!H1125,Data!M1125),"Ht or wt error",Data!L1125))))</f>
        <v/>
      </c>
      <c r="K1125" s="21"/>
    </row>
    <row r="1126" spans="1:11" s="18" customFormat="1" x14ac:dyDescent="0.15">
      <c r="A1126" s="25"/>
      <c r="B1126" s="85"/>
      <c r="C1126" s="34"/>
      <c r="D1126" s="38"/>
      <c r="E1126" s="39"/>
      <c r="F1126" s="39"/>
      <c r="G1126" s="38"/>
      <c r="H1126" s="38"/>
      <c r="I1126" s="35" t="str">
        <f>IF(OR(Data!G1126,Data!H1126,ISERR(Data!J1126)),"",Data!J1126)</f>
        <v/>
      </c>
      <c r="J1126" s="84" t="str">
        <f>IF(Data!G1126,"",IF(Data!E1126,"Age error",IF(Data!F1126,"Sex error",IF(OR(Data!H1126,Data!M1126),"Ht or wt error",Data!L1126))))</f>
        <v/>
      </c>
      <c r="K1126" s="21"/>
    </row>
    <row r="1127" spans="1:11" s="18" customFormat="1" x14ac:dyDescent="0.15">
      <c r="A1127" s="25"/>
      <c r="B1127" s="85"/>
      <c r="C1127" s="34"/>
      <c r="D1127" s="38"/>
      <c r="E1127" s="39"/>
      <c r="F1127" s="39"/>
      <c r="G1127" s="38"/>
      <c r="H1127" s="38"/>
      <c r="I1127" s="35" t="str">
        <f>IF(OR(Data!G1127,Data!H1127,ISERR(Data!J1127)),"",Data!J1127)</f>
        <v/>
      </c>
      <c r="J1127" s="84" t="str">
        <f>IF(Data!G1127,"",IF(Data!E1127,"Age error",IF(Data!F1127,"Sex error",IF(OR(Data!H1127,Data!M1127),"Ht or wt error",Data!L1127))))</f>
        <v/>
      </c>
      <c r="K1127" s="21"/>
    </row>
    <row r="1128" spans="1:11" s="18" customFormat="1" x14ac:dyDescent="0.15">
      <c r="A1128" s="25"/>
      <c r="B1128" s="85"/>
      <c r="C1128" s="34"/>
      <c r="D1128" s="38"/>
      <c r="E1128" s="39"/>
      <c r="F1128" s="39"/>
      <c r="G1128" s="38"/>
      <c r="H1128" s="38"/>
      <c r="I1128" s="35" t="str">
        <f>IF(OR(Data!G1128,Data!H1128,ISERR(Data!J1128)),"",Data!J1128)</f>
        <v/>
      </c>
      <c r="J1128" s="84" t="str">
        <f>IF(Data!G1128,"",IF(Data!E1128,"Age error",IF(Data!F1128,"Sex error",IF(OR(Data!H1128,Data!M1128),"Ht or wt error",Data!L1128))))</f>
        <v/>
      </c>
      <c r="K1128" s="21"/>
    </row>
    <row r="1129" spans="1:11" s="18" customFormat="1" x14ac:dyDescent="0.15">
      <c r="A1129" s="25"/>
      <c r="B1129" s="85"/>
      <c r="C1129" s="34"/>
      <c r="D1129" s="38"/>
      <c r="E1129" s="39"/>
      <c r="F1129" s="39"/>
      <c r="G1129" s="38"/>
      <c r="H1129" s="38"/>
      <c r="I1129" s="35" t="str">
        <f>IF(OR(Data!G1129,Data!H1129,ISERR(Data!J1129)),"",Data!J1129)</f>
        <v/>
      </c>
      <c r="J1129" s="84" t="str">
        <f>IF(Data!G1129,"",IF(Data!E1129,"Age error",IF(Data!F1129,"Sex error",IF(OR(Data!H1129,Data!M1129),"Ht or wt error",Data!L1129))))</f>
        <v/>
      </c>
      <c r="K1129" s="21"/>
    </row>
    <row r="1130" spans="1:11" s="18" customFormat="1" x14ac:dyDescent="0.15">
      <c r="A1130" s="25"/>
      <c r="B1130" s="85"/>
      <c r="C1130" s="34"/>
      <c r="D1130" s="38"/>
      <c r="E1130" s="39"/>
      <c r="F1130" s="39"/>
      <c r="G1130" s="38"/>
      <c r="H1130" s="38"/>
      <c r="I1130" s="35" t="str">
        <f>IF(OR(Data!G1130,Data!H1130,ISERR(Data!J1130)),"",Data!J1130)</f>
        <v/>
      </c>
      <c r="J1130" s="84" t="str">
        <f>IF(Data!G1130,"",IF(Data!E1130,"Age error",IF(Data!F1130,"Sex error",IF(OR(Data!H1130,Data!M1130),"Ht or wt error",Data!L1130))))</f>
        <v/>
      </c>
      <c r="K1130" s="21"/>
    </row>
    <row r="1131" spans="1:11" s="18" customFormat="1" x14ac:dyDescent="0.15">
      <c r="A1131" s="25"/>
      <c r="B1131" s="85"/>
      <c r="C1131" s="34"/>
      <c r="D1131" s="38"/>
      <c r="E1131" s="39"/>
      <c r="F1131" s="39"/>
      <c r="G1131" s="38"/>
      <c r="H1131" s="38"/>
      <c r="I1131" s="35" t="str">
        <f>IF(OR(Data!G1131,Data!H1131,ISERR(Data!J1131)),"",Data!J1131)</f>
        <v/>
      </c>
      <c r="J1131" s="84" t="str">
        <f>IF(Data!G1131,"",IF(Data!E1131,"Age error",IF(Data!F1131,"Sex error",IF(OR(Data!H1131,Data!M1131),"Ht or wt error",Data!L1131))))</f>
        <v/>
      </c>
      <c r="K1131" s="21"/>
    </row>
    <row r="1132" spans="1:11" s="18" customFormat="1" x14ac:dyDescent="0.15">
      <c r="A1132" s="25"/>
      <c r="B1132" s="85"/>
      <c r="C1132" s="34"/>
      <c r="D1132" s="38"/>
      <c r="E1132" s="39"/>
      <c r="F1132" s="39"/>
      <c r="G1132" s="38"/>
      <c r="H1132" s="38"/>
      <c r="I1132" s="35" t="str">
        <f>IF(OR(Data!G1132,Data!H1132,ISERR(Data!J1132)),"",Data!J1132)</f>
        <v/>
      </c>
      <c r="J1132" s="84" t="str">
        <f>IF(Data!G1132,"",IF(Data!E1132,"Age error",IF(Data!F1132,"Sex error",IF(OR(Data!H1132,Data!M1132),"Ht or wt error",Data!L1132))))</f>
        <v/>
      </c>
      <c r="K1132" s="21"/>
    </row>
    <row r="1133" spans="1:11" s="18" customFormat="1" x14ac:dyDescent="0.15">
      <c r="A1133" s="25"/>
      <c r="B1133" s="85"/>
      <c r="C1133" s="34"/>
      <c r="D1133" s="38"/>
      <c r="E1133" s="39"/>
      <c r="F1133" s="39"/>
      <c r="G1133" s="38"/>
      <c r="H1133" s="38"/>
      <c r="I1133" s="35" t="str">
        <f>IF(OR(Data!G1133,Data!H1133,ISERR(Data!J1133)),"",Data!J1133)</f>
        <v/>
      </c>
      <c r="J1133" s="84" t="str">
        <f>IF(Data!G1133,"",IF(Data!E1133,"Age error",IF(Data!F1133,"Sex error",IF(OR(Data!H1133,Data!M1133),"Ht or wt error",Data!L1133))))</f>
        <v/>
      </c>
      <c r="K1133" s="21"/>
    </row>
    <row r="1134" spans="1:11" s="18" customFormat="1" x14ac:dyDescent="0.15">
      <c r="A1134" s="25"/>
      <c r="B1134" s="85"/>
      <c r="C1134" s="34"/>
      <c r="D1134" s="38"/>
      <c r="E1134" s="39"/>
      <c r="F1134" s="39"/>
      <c r="G1134" s="38"/>
      <c r="H1134" s="38"/>
      <c r="I1134" s="35" t="str">
        <f>IF(OR(Data!G1134,Data!H1134,ISERR(Data!J1134)),"",Data!J1134)</f>
        <v/>
      </c>
      <c r="J1134" s="84" t="str">
        <f>IF(Data!G1134,"",IF(Data!E1134,"Age error",IF(Data!F1134,"Sex error",IF(OR(Data!H1134,Data!M1134),"Ht or wt error",Data!L1134))))</f>
        <v/>
      </c>
      <c r="K1134" s="21"/>
    </row>
    <row r="1135" spans="1:11" s="18" customFormat="1" x14ac:dyDescent="0.15">
      <c r="A1135" s="25"/>
      <c r="B1135" s="85"/>
      <c r="C1135" s="34"/>
      <c r="D1135" s="38"/>
      <c r="E1135" s="39"/>
      <c r="F1135" s="39"/>
      <c r="G1135" s="38"/>
      <c r="H1135" s="38"/>
      <c r="I1135" s="35" t="str">
        <f>IF(OR(Data!G1135,Data!H1135,ISERR(Data!J1135)),"",Data!J1135)</f>
        <v/>
      </c>
      <c r="J1135" s="84" t="str">
        <f>IF(Data!G1135,"",IF(Data!E1135,"Age error",IF(Data!F1135,"Sex error",IF(OR(Data!H1135,Data!M1135),"Ht or wt error",Data!L1135))))</f>
        <v/>
      </c>
      <c r="K1135" s="21"/>
    </row>
    <row r="1136" spans="1:11" s="18" customFormat="1" x14ac:dyDescent="0.15">
      <c r="A1136" s="25"/>
      <c r="B1136" s="85"/>
      <c r="C1136" s="34"/>
      <c r="D1136" s="38"/>
      <c r="E1136" s="39"/>
      <c r="F1136" s="39"/>
      <c r="G1136" s="38"/>
      <c r="H1136" s="38"/>
      <c r="I1136" s="35" t="str">
        <f>IF(OR(Data!G1136,Data!H1136,ISERR(Data!J1136)),"",Data!J1136)</f>
        <v/>
      </c>
      <c r="J1136" s="84" t="str">
        <f>IF(Data!G1136,"",IF(Data!E1136,"Age error",IF(Data!F1136,"Sex error",IF(OR(Data!H1136,Data!M1136),"Ht or wt error",Data!L1136))))</f>
        <v/>
      </c>
      <c r="K1136" s="21"/>
    </row>
    <row r="1137" spans="1:11" s="18" customFormat="1" x14ac:dyDescent="0.15">
      <c r="A1137" s="25"/>
      <c r="B1137" s="85"/>
      <c r="C1137" s="34"/>
      <c r="D1137" s="38"/>
      <c r="E1137" s="39"/>
      <c r="F1137" s="39"/>
      <c r="G1137" s="38"/>
      <c r="H1137" s="38"/>
      <c r="I1137" s="35" t="str">
        <f>IF(OR(Data!G1137,Data!H1137,ISERR(Data!J1137)),"",Data!J1137)</f>
        <v/>
      </c>
      <c r="J1137" s="84" t="str">
        <f>IF(Data!G1137,"",IF(Data!E1137,"Age error",IF(Data!F1137,"Sex error",IF(OR(Data!H1137,Data!M1137),"Ht or wt error",Data!L1137))))</f>
        <v/>
      </c>
      <c r="K1137" s="21"/>
    </row>
    <row r="1138" spans="1:11" s="18" customFormat="1" x14ac:dyDescent="0.15">
      <c r="A1138" s="25"/>
      <c r="B1138" s="85"/>
      <c r="C1138" s="34"/>
      <c r="D1138" s="38"/>
      <c r="E1138" s="39"/>
      <c r="F1138" s="39"/>
      <c r="G1138" s="38"/>
      <c r="H1138" s="38"/>
      <c r="I1138" s="35" t="str">
        <f>IF(OR(Data!G1138,Data!H1138,ISERR(Data!J1138)),"",Data!J1138)</f>
        <v/>
      </c>
      <c r="J1138" s="84" t="str">
        <f>IF(Data!G1138,"",IF(Data!E1138,"Age error",IF(Data!F1138,"Sex error",IF(OR(Data!H1138,Data!M1138),"Ht or wt error",Data!L1138))))</f>
        <v/>
      </c>
      <c r="K1138" s="21"/>
    </row>
    <row r="1139" spans="1:11" s="18" customFormat="1" x14ac:dyDescent="0.15">
      <c r="A1139" s="25"/>
      <c r="B1139" s="85"/>
      <c r="C1139" s="34"/>
      <c r="D1139" s="38"/>
      <c r="E1139" s="39"/>
      <c r="F1139" s="39"/>
      <c r="G1139" s="38"/>
      <c r="H1139" s="38"/>
      <c r="I1139" s="35" t="str">
        <f>IF(OR(Data!G1139,Data!H1139,ISERR(Data!J1139)),"",Data!J1139)</f>
        <v/>
      </c>
      <c r="J1139" s="84" t="str">
        <f>IF(Data!G1139,"",IF(Data!E1139,"Age error",IF(Data!F1139,"Sex error",IF(OR(Data!H1139,Data!M1139),"Ht or wt error",Data!L1139))))</f>
        <v/>
      </c>
      <c r="K1139" s="21"/>
    </row>
    <row r="1140" spans="1:11" s="18" customFormat="1" x14ac:dyDescent="0.15">
      <c r="A1140" s="25"/>
      <c r="B1140" s="85"/>
      <c r="C1140" s="34"/>
      <c r="D1140" s="38"/>
      <c r="E1140" s="39"/>
      <c r="F1140" s="39"/>
      <c r="G1140" s="38"/>
      <c r="H1140" s="38"/>
      <c r="I1140" s="35" t="str">
        <f>IF(OR(Data!G1140,Data!H1140,ISERR(Data!J1140)),"",Data!J1140)</f>
        <v/>
      </c>
      <c r="J1140" s="84" t="str">
        <f>IF(Data!G1140,"",IF(Data!E1140,"Age error",IF(Data!F1140,"Sex error",IF(OR(Data!H1140,Data!M1140),"Ht or wt error",Data!L1140))))</f>
        <v/>
      </c>
      <c r="K1140" s="21"/>
    </row>
    <row r="1141" spans="1:11" s="18" customFormat="1" x14ac:dyDescent="0.15">
      <c r="A1141" s="25"/>
      <c r="B1141" s="85"/>
      <c r="C1141" s="34"/>
      <c r="D1141" s="38"/>
      <c r="E1141" s="39"/>
      <c r="F1141" s="39"/>
      <c r="G1141" s="38"/>
      <c r="H1141" s="38"/>
      <c r="I1141" s="35" t="str">
        <f>IF(OR(Data!G1141,Data!H1141,ISERR(Data!J1141)),"",Data!J1141)</f>
        <v/>
      </c>
      <c r="J1141" s="84" t="str">
        <f>IF(Data!G1141,"",IF(Data!E1141,"Age error",IF(Data!F1141,"Sex error",IF(OR(Data!H1141,Data!M1141),"Ht or wt error",Data!L1141))))</f>
        <v/>
      </c>
      <c r="K1141" s="21"/>
    </row>
    <row r="1142" spans="1:11" s="18" customFormat="1" x14ac:dyDescent="0.15">
      <c r="A1142" s="25"/>
      <c r="B1142" s="85"/>
      <c r="C1142" s="34"/>
      <c r="D1142" s="38"/>
      <c r="E1142" s="39"/>
      <c r="F1142" s="39"/>
      <c r="G1142" s="38"/>
      <c r="H1142" s="38"/>
      <c r="I1142" s="35" t="str">
        <f>IF(OR(Data!G1142,Data!H1142,ISERR(Data!J1142)),"",Data!J1142)</f>
        <v/>
      </c>
      <c r="J1142" s="84" t="str">
        <f>IF(Data!G1142,"",IF(Data!E1142,"Age error",IF(Data!F1142,"Sex error",IF(OR(Data!H1142,Data!M1142),"Ht or wt error",Data!L1142))))</f>
        <v/>
      </c>
      <c r="K1142" s="21"/>
    </row>
    <row r="1143" spans="1:11" s="18" customFormat="1" x14ac:dyDescent="0.15">
      <c r="A1143" s="25"/>
      <c r="B1143" s="85"/>
      <c r="C1143" s="34"/>
      <c r="D1143" s="38"/>
      <c r="E1143" s="39"/>
      <c r="F1143" s="39"/>
      <c r="G1143" s="38"/>
      <c r="H1143" s="38"/>
      <c r="I1143" s="35" t="str">
        <f>IF(OR(Data!G1143,Data!H1143,ISERR(Data!J1143)),"",Data!J1143)</f>
        <v/>
      </c>
      <c r="J1143" s="84" t="str">
        <f>IF(Data!G1143,"",IF(Data!E1143,"Age error",IF(Data!F1143,"Sex error",IF(OR(Data!H1143,Data!M1143),"Ht or wt error",Data!L1143))))</f>
        <v/>
      </c>
      <c r="K1143" s="21"/>
    </row>
    <row r="1144" spans="1:11" s="18" customFormat="1" x14ac:dyDescent="0.15">
      <c r="A1144" s="25"/>
      <c r="B1144" s="85"/>
      <c r="C1144" s="34"/>
      <c r="D1144" s="38"/>
      <c r="E1144" s="39"/>
      <c r="F1144" s="39"/>
      <c r="G1144" s="38"/>
      <c r="H1144" s="38"/>
      <c r="I1144" s="35" t="str">
        <f>IF(OR(Data!G1144,Data!H1144,ISERR(Data!J1144)),"",Data!J1144)</f>
        <v/>
      </c>
      <c r="J1144" s="84" t="str">
        <f>IF(Data!G1144,"",IF(Data!E1144,"Age error",IF(Data!F1144,"Sex error",IF(OR(Data!H1144,Data!M1144),"Ht or wt error",Data!L1144))))</f>
        <v/>
      </c>
      <c r="K1144" s="21"/>
    </row>
    <row r="1145" spans="1:11" s="18" customFormat="1" x14ac:dyDescent="0.15">
      <c r="A1145" s="25"/>
      <c r="B1145" s="85"/>
      <c r="C1145" s="34"/>
      <c r="D1145" s="38"/>
      <c r="E1145" s="39"/>
      <c r="F1145" s="39"/>
      <c r="G1145" s="38"/>
      <c r="H1145" s="38"/>
      <c r="I1145" s="35" t="str">
        <f>IF(OR(Data!G1145,Data!H1145,ISERR(Data!J1145)),"",Data!J1145)</f>
        <v/>
      </c>
      <c r="J1145" s="84" t="str">
        <f>IF(Data!G1145,"",IF(Data!E1145,"Age error",IF(Data!F1145,"Sex error",IF(OR(Data!H1145,Data!M1145),"Ht or wt error",Data!L1145))))</f>
        <v/>
      </c>
      <c r="K1145" s="21"/>
    </row>
    <row r="1146" spans="1:11" s="18" customFormat="1" x14ac:dyDescent="0.15">
      <c r="A1146" s="25"/>
      <c r="B1146" s="85"/>
      <c r="C1146" s="34"/>
      <c r="D1146" s="38"/>
      <c r="E1146" s="39"/>
      <c r="F1146" s="39"/>
      <c r="G1146" s="38"/>
      <c r="H1146" s="38"/>
      <c r="I1146" s="35" t="str">
        <f>IF(OR(Data!G1146,Data!H1146,ISERR(Data!J1146)),"",Data!J1146)</f>
        <v/>
      </c>
      <c r="J1146" s="84" t="str">
        <f>IF(Data!G1146,"",IF(Data!E1146,"Age error",IF(Data!F1146,"Sex error",IF(OR(Data!H1146,Data!M1146),"Ht or wt error",Data!L1146))))</f>
        <v/>
      </c>
      <c r="K1146" s="21"/>
    </row>
    <row r="1147" spans="1:11" s="18" customFormat="1" x14ac:dyDescent="0.15">
      <c r="A1147" s="25"/>
      <c r="B1147" s="85"/>
      <c r="C1147" s="34"/>
      <c r="D1147" s="38"/>
      <c r="E1147" s="39"/>
      <c r="F1147" s="39"/>
      <c r="G1147" s="38"/>
      <c r="H1147" s="38"/>
      <c r="I1147" s="35" t="str">
        <f>IF(OR(Data!G1147,Data!H1147,ISERR(Data!J1147)),"",Data!J1147)</f>
        <v/>
      </c>
      <c r="J1147" s="84" t="str">
        <f>IF(Data!G1147,"",IF(Data!E1147,"Age error",IF(Data!F1147,"Sex error",IF(OR(Data!H1147,Data!M1147),"Ht or wt error",Data!L1147))))</f>
        <v/>
      </c>
      <c r="K1147" s="21"/>
    </row>
    <row r="1148" spans="1:11" s="18" customFormat="1" x14ac:dyDescent="0.15">
      <c r="A1148" s="25"/>
      <c r="B1148" s="85"/>
      <c r="C1148" s="34"/>
      <c r="D1148" s="38"/>
      <c r="E1148" s="39"/>
      <c r="F1148" s="39"/>
      <c r="G1148" s="38"/>
      <c r="H1148" s="38"/>
      <c r="I1148" s="35" t="str">
        <f>IF(OR(Data!G1148,Data!H1148,ISERR(Data!J1148)),"",Data!J1148)</f>
        <v/>
      </c>
      <c r="J1148" s="84" t="str">
        <f>IF(Data!G1148,"",IF(Data!E1148,"Age error",IF(Data!F1148,"Sex error",IF(OR(Data!H1148,Data!M1148),"Ht or wt error",Data!L1148))))</f>
        <v/>
      </c>
      <c r="K1148" s="21"/>
    </row>
    <row r="1149" spans="1:11" s="18" customFormat="1" x14ac:dyDescent="0.15">
      <c r="A1149" s="25"/>
      <c r="B1149" s="85"/>
      <c r="C1149" s="34"/>
      <c r="D1149" s="38"/>
      <c r="E1149" s="39"/>
      <c r="F1149" s="39"/>
      <c r="G1149" s="38"/>
      <c r="H1149" s="38"/>
      <c r="I1149" s="35" t="str">
        <f>IF(OR(Data!G1149,Data!H1149,ISERR(Data!J1149)),"",Data!J1149)</f>
        <v/>
      </c>
      <c r="J1149" s="84" t="str">
        <f>IF(Data!G1149,"",IF(Data!E1149,"Age error",IF(Data!F1149,"Sex error",IF(OR(Data!H1149,Data!M1149),"Ht or wt error",Data!L1149))))</f>
        <v/>
      </c>
      <c r="K1149" s="21"/>
    </row>
    <row r="1150" spans="1:11" s="18" customFormat="1" x14ac:dyDescent="0.15">
      <c r="A1150" s="25"/>
      <c r="B1150" s="85"/>
      <c r="C1150" s="34"/>
      <c r="D1150" s="38"/>
      <c r="E1150" s="39"/>
      <c r="F1150" s="39"/>
      <c r="G1150" s="38"/>
      <c r="H1150" s="38"/>
      <c r="I1150" s="35" t="str">
        <f>IF(OR(Data!G1150,Data!H1150,ISERR(Data!J1150)),"",Data!J1150)</f>
        <v/>
      </c>
      <c r="J1150" s="84" t="str">
        <f>IF(Data!G1150,"",IF(Data!E1150,"Age error",IF(Data!F1150,"Sex error",IF(OR(Data!H1150,Data!M1150),"Ht or wt error",Data!L1150))))</f>
        <v/>
      </c>
      <c r="K1150" s="21"/>
    </row>
    <row r="1151" spans="1:11" s="18" customFormat="1" x14ac:dyDescent="0.15">
      <c r="A1151" s="25"/>
      <c r="B1151" s="85"/>
      <c r="C1151" s="34"/>
      <c r="D1151" s="38"/>
      <c r="E1151" s="39"/>
      <c r="F1151" s="39"/>
      <c r="G1151" s="38"/>
      <c r="H1151" s="38"/>
      <c r="I1151" s="35" t="str">
        <f>IF(OR(Data!G1151,Data!H1151,ISERR(Data!J1151)),"",Data!J1151)</f>
        <v/>
      </c>
      <c r="J1151" s="84" t="str">
        <f>IF(Data!G1151,"",IF(Data!E1151,"Age error",IF(Data!F1151,"Sex error",IF(OR(Data!H1151,Data!M1151),"Ht or wt error",Data!L1151))))</f>
        <v/>
      </c>
      <c r="K1151" s="21"/>
    </row>
    <row r="1152" spans="1:11" s="18" customFormat="1" x14ac:dyDescent="0.15">
      <c r="A1152" s="25"/>
      <c r="B1152" s="85"/>
      <c r="C1152" s="34"/>
      <c r="D1152" s="38"/>
      <c r="E1152" s="39"/>
      <c r="F1152" s="39"/>
      <c r="G1152" s="38"/>
      <c r="H1152" s="38"/>
      <c r="I1152" s="35" t="str">
        <f>IF(OR(Data!G1152,Data!H1152,ISERR(Data!J1152)),"",Data!J1152)</f>
        <v/>
      </c>
      <c r="J1152" s="84" t="str">
        <f>IF(Data!G1152,"",IF(Data!E1152,"Age error",IF(Data!F1152,"Sex error",IF(OR(Data!H1152,Data!M1152),"Ht or wt error",Data!L1152))))</f>
        <v/>
      </c>
      <c r="K1152" s="21"/>
    </row>
    <row r="1153" spans="1:11" s="18" customFormat="1" x14ac:dyDescent="0.15">
      <c r="A1153" s="25"/>
      <c r="B1153" s="85"/>
      <c r="C1153" s="34"/>
      <c r="D1153" s="38"/>
      <c r="E1153" s="39"/>
      <c r="F1153" s="39"/>
      <c r="G1153" s="38"/>
      <c r="H1153" s="38"/>
      <c r="I1153" s="35" t="str">
        <f>IF(OR(Data!G1153,Data!H1153,ISERR(Data!J1153)),"",Data!J1153)</f>
        <v/>
      </c>
      <c r="J1153" s="84" t="str">
        <f>IF(Data!G1153,"",IF(Data!E1153,"Age error",IF(Data!F1153,"Sex error",IF(OR(Data!H1153,Data!M1153),"Ht or wt error",Data!L1153))))</f>
        <v/>
      </c>
      <c r="K1153" s="21"/>
    </row>
    <row r="1154" spans="1:11" s="18" customFormat="1" x14ac:dyDescent="0.15">
      <c r="A1154" s="25"/>
      <c r="B1154" s="85"/>
      <c r="C1154" s="34"/>
      <c r="D1154" s="38"/>
      <c r="E1154" s="39"/>
      <c r="F1154" s="39"/>
      <c r="G1154" s="38"/>
      <c r="H1154" s="38"/>
      <c r="I1154" s="35" t="str">
        <f>IF(OR(Data!G1154,Data!H1154,ISERR(Data!J1154)),"",Data!J1154)</f>
        <v/>
      </c>
      <c r="J1154" s="84" t="str">
        <f>IF(Data!G1154,"",IF(Data!E1154,"Age error",IF(Data!F1154,"Sex error",IF(OR(Data!H1154,Data!M1154),"Ht or wt error",Data!L1154))))</f>
        <v/>
      </c>
      <c r="K1154" s="21"/>
    </row>
    <row r="1155" spans="1:11" s="18" customFormat="1" x14ac:dyDescent="0.15">
      <c r="A1155" s="25"/>
      <c r="B1155" s="85"/>
      <c r="C1155" s="34"/>
      <c r="D1155" s="38"/>
      <c r="E1155" s="39"/>
      <c r="F1155" s="39"/>
      <c r="G1155" s="38"/>
      <c r="H1155" s="38"/>
      <c r="I1155" s="35" t="str">
        <f>IF(OR(Data!G1155,Data!H1155,ISERR(Data!J1155)),"",Data!J1155)</f>
        <v/>
      </c>
      <c r="J1155" s="84" t="str">
        <f>IF(Data!G1155,"",IF(Data!E1155,"Age error",IF(Data!F1155,"Sex error",IF(OR(Data!H1155,Data!M1155),"Ht or wt error",Data!L1155))))</f>
        <v/>
      </c>
      <c r="K1155" s="21"/>
    </row>
    <row r="1156" spans="1:11" s="18" customFormat="1" x14ac:dyDescent="0.15">
      <c r="A1156" s="25"/>
      <c r="B1156" s="85"/>
      <c r="C1156" s="34"/>
      <c r="D1156" s="38"/>
      <c r="E1156" s="39"/>
      <c r="F1156" s="39"/>
      <c r="G1156" s="38"/>
      <c r="H1156" s="38"/>
      <c r="I1156" s="35" t="str">
        <f>IF(OR(Data!G1156,Data!H1156,ISERR(Data!J1156)),"",Data!J1156)</f>
        <v/>
      </c>
      <c r="J1156" s="84" t="str">
        <f>IF(Data!G1156,"",IF(Data!E1156,"Age error",IF(Data!F1156,"Sex error",IF(OR(Data!H1156,Data!M1156),"Ht or wt error",Data!L1156))))</f>
        <v/>
      </c>
      <c r="K1156" s="21"/>
    </row>
    <row r="1157" spans="1:11" s="18" customFormat="1" x14ac:dyDescent="0.15">
      <c r="A1157" s="25"/>
      <c r="B1157" s="85"/>
      <c r="C1157" s="34"/>
      <c r="D1157" s="38"/>
      <c r="E1157" s="39"/>
      <c r="F1157" s="39"/>
      <c r="G1157" s="38"/>
      <c r="H1157" s="38"/>
      <c r="I1157" s="35" t="str">
        <f>IF(OR(Data!G1157,Data!H1157,ISERR(Data!J1157)),"",Data!J1157)</f>
        <v/>
      </c>
      <c r="J1157" s="84" t="str">
        <f>IF(Data!G1157,"",IF(Data!E1157,"Age error",IF(Data!F1157,"Sex error",IF(OR(Data!H1157,Data!M1157),"Ht or wt error",Data!L1157))))</f>
        <v/>
      </c>
      <c r="K1157" s="21"/>
    </row>
    <row r="1158" spans="1:11" s="18" customFormat="1" x14ac:dyDescent="0.15">
      <c r="A1158" s="25"/>
      <c r="B1158" s="85"/>
      <c r="C1158" s="34"/>
      <c r="D1158" s="38"/>
      <c r="E1158" s="39"/>
      <c r="F1158" s="39"/>
      <c r="G1158" s="38"/>
      <c r="H1158" s="38"/>
      <c r="I1158" s="35" t="str">
        <f>IF(OR(Data!G1158,Data!H1158,ISERR(Data!J1158)),"",Data!J1158)</f>
        <v/>
      </c>
      <c r="J1158" s="84" t="str">
        <f>IF(Data!G1158,"",IF(Data!E1158,"Age error",IF(Data!F1158,"Sex error",IF(OR(Data!H1158,Data!M1158),"Ht or wt error",Data!L1158))))</f>
        <v/>
      </c>
      <c r="K1158" s="21"/>
    </row>
    <row r="1159" spans="1:11" s="18" customFormat="1" x14ac:dyDescent="0.15">
      <c r="A1159" s="25"/>
      <c r="B1159" s="85"/>
      <c r="C1159" s="34"/>
      <c r="D1159" s="38"/>
      <c r="E1159" s="39"/>
      <c r="F1159" s="39"/>
      <c r="G1159" s="38"/>
      <c r="H1159" s="38"/>
      <c r="I1159" s="35" t="str">
        <f>IF(OR(Data!G1159,Data!H1159,ISERR(Data!J1159)),"",Data!J1159)</f>
        <v/>
      </c>
      <c r="J1159" s="84" t="str">
        <f>IF(Data!G1159,"",IF(Data!E1159,"Age error",IF(Data!F1159,"Sex error",IF(OR(Data!H1159,Data!M1159),"Ht or wt error",Data!L1159))))</f>
        <v/>
      </c>
      <c r="K1159" s="21"/>
    </row>
    <row r="1160" spans="1:11" s="18" customFormat="1" x14ac:dyDescent="0.15">
      <c r="A1160" s="25"/>
      <c r="B1160" s="85"/>
      <c r="C1160" s="34"/>
      <c r="D1160" s="38"/>
      <c r="E1160" s="39"/>
      <c r="F1160" s="39"/>
      <c r="G1160" s="38"/>
      <c r="H1160" s="38"/>
      <c r="I1160" s="35" t="str">
        <f>IF(OR(Data!G1160,Data!H1160,ISERR(Data!J1160)),"",Data!J1160)</f>
        <v/>
      </c>
      <c r="J1160" s="84" t="str">
        <f>IF(Data!G1160,"",IF(Data!E1160,"Age error",IF(Data!F1160,"Sex error",IF(OR(Data!H1160,Data!M1160),"Ht or wt error",Data!L1160))))</f>
        <v/>
      </c>
      <c r="K1160" s="21"/>
    </row>
    <row r="1161" spans="1:11" s="18" customFormat="1" x14ac:dyDescent="0.15">
      <c r="A1161" s="25"/>
      <c r="B1161" s="85"/>
      <c r="C1161" s="34"/>
      <c r="D1161" s="38"/>
      <c r="E1161" s="39"/>
      <c r="F1161" s="39"/>
      <c r="G1161" s="38"/>
      <c r="H1161" s="38"/>
      <c r="I1161" s="35" t="str">
        <f>IF(OR(Data!G1161,Data!H1161,ISERR(Data!J1161)),"",Data!J1161)</f>
        <v/>
      </c>
      <c r="J1161" s="84" t="str">
        <f>IF(Data!G1161,"",IF(Data!E1161,"Age error",IF(Data!F1161,"Sex error",IF(OR(Data!H1161,Data!M1161),"Ht or wt error",Data!L1161))))</f>
        <v/>
      </c>
      <c r="K1161" s="21"/>
    </row>
    <row r="1162" spans="1:11" s="18" customFormat="1" x14ac:dyDescent="0.15">
      <c r="A1162" s="25"/>
      <c r="B1162" s="85"/>
      <c r="C1162" s="34"/>
      <c r="D1162" s="38"/>
      <c r="E1162" s="39"/>
      <c r="F1162" s="39"/>
      <c r="G1162" s="38"/>
      <c r="H1162" s="38"/>
      <c r="I1162" s="35" t="str">
        <f>IF(OR(Data!G1162,Data!H1162,ISERR(Data!J1162)),"",Data!J1162)</f>
        <v/>
      </c>
      <c r="J1162" s="84" t="str">
        <f>IF(Data!G1162,"",IF(Data!E1162,"Age error",IF(Data!F1162,"Sex error",IF(OR(Data!H1162,Data!M1162),"Ht or wt error",Data!L1162))))</f>
        <v/>
      </c>
      <c r="K1162" s="21"/>
    </row>
    <row r="1163" spans="1:11" s="18" customFormat="1" x14ac:dyDescent="0.15">
      <c r="A1163" s="25"/>
      <c r="B1163" s="85"/>
      <c r="C1163" s="34"/>
      <c r="D1163" s="38"/>
      <c r="E1163" s="39"/>
      <c r="F1163" s="39"/>
      <c r="G1163" s="38"/>
      <c r="H1163" s="38"/>
      <c r="I1163" s="35" t="str">
        <f>IF(OR(Data!G1163,Data!H1163,ISERR(Data!J1163)),"",Data!J1163)</f>
        <v/>
      </c>
      <c r="J1163" s="84" t="str">
        <f>IF(Data!G1163,"",IF(Data!E1163,"Age error",IF(Data!F1163,"Sex error",IF(OR(Data!H1163,Data!M1163),"Ht or wt error",Data!L1163))))</f>
        <v/>
      </c>
      <c r="K1163" s="21"/>
    </row>
    <row r="1164" spans="1:11" s="18" customFormat="1" x14ac:dyDescent="0.15">
      <c r="A1164" s="25"/>
      <c r="B1164" s="85"/>
      <c r="C1164" s="34"/>
      <c r="D1164" s="38"/>
      <c r="E1164" s="39"/>
      <c r="F1164" s="39"/>
      <c r="G1164" s="38"/>
      <c r="H1164" s="38"/>
      <c r="I1164" s="35" t="str">
        <f>IF(OR(Data!G1164,Data!H1164,ISERR(Data!J1164)),"",Data!J1164)</f>
        <v/>
      </c>
      <c r="J1164" s="84" t="str">
        <f>IF(Data!G1164,"",IF(Data!E1164,"Age error",IF(Data!F1164,"Sex error",IF(OR(Data!H1164,Data!M1164),"Ht or wt error",Data!L1164))))</f>
        <v/>
      </c>
      <c r="K1164" s="21"/>
    </row>
    <row r="1165" spans="1:11" s="18" customFormat="1" x14ac:dyDescent="0.15">
      <c r="A1165" s="25"/>
      <c r="B1165" s="85"/>
      <c r="C1165" s="34"/>
      <c r="D1165" s="38"/>
      <c r="E1165" s="39"/>
      <c r="F1165" s="39"/>
      <c r="G1165" s="38"/>
      <c r="H1165" s="38"/>
      <c r="I1165" s="35" t="str">
        <f>IF(OR(Data!G1165,Data!H1165,ISERR(Data!J1165)),"",Data!J1165)</f>
        <v/>
      </c>
      <c r="J1165" s="84" t="str">
        <f>IF(Data!G1165,"",IF(Data!E1165,"Age error",IF(Data!F1165,"Sex error",IF(OR(Data!H1165,Data!M1165),"Ht or wt error",Data!L1165))))</f>
        <v/>
      </c>
      <c r="K1165" s="21"/>
    </row>
    <row r="1166" spans="1:11" s="18" customFormat="1" x14ac:dyDescent="0.15">
      <c r="A1166" s="25"/>
      <c r="B1166" s="85"/>
      <c r="C1166" s="34"/>
      <c r="D1166" s="38"/>
      <c r="E1166" s="39"/>
      <c r="F1166" s="39"/>
      <c r="G1166" s="38"/>
      <c r="H1166" s="38"/>
      <c r="I1166" s="35" t="str">
        <f>IF(OR(Data!G1166,Data!H1166,ISERR(Data!J1166)),"",Data!J1166)</f>
        <v/>
      </c>
      <c r="J1166" s="84" t="str">
        <f>IF(Data!G1166,"",IF(Data!E1166,"Age error",IF(Data!F1166,"Sex error",IF(OR(Data!H1166,Data!M1166),"Ht or wt error",Data!L1166))))</f>
        <v/>
      </c>
      <c r="K1166" s="21"/>
    </row>
    <row r="1167" spans="1:11" s="18" customFormat="1" x14ac:dyDescent="0.15">
      <c r="A1167" s="25"/>
      <c r="B1167" s="85"/>
      <c r="C1167" s="34"/>
      <c r="D1167" s="38"/>
      <c r="E1167" s="39"/>
      <c r="F1167" s="39"/>
      <c r="G1167" s="38"/>
      <c r="H1167" s="38"/>
      <c r="I1167" s="35" t="str">
        <f>IF(OR(Data!G1167,Data!H1167,ISERR(Data!J1167)),"",Data!J1167)</f>
        <v/>
      </c>
      <c r="J1167" s="84" t="str">
        <f>IF(Data!G1167,"",IF(Data!E1167,"Age error",IF(Data!F1167,"Sex error",IF(OR(Data!H1167,Data!M1167),"Ht or wt error",Data!L1167))))</f>
        <v/>
      </c>
      <c r="K1167" s="21"/>
    </row>
    <row r="1168" spans="1:11" s="18" customFormat="1" x14ac:dyDescent="0.15">
      <c r="A1168" s="25"/>
      <c r="B1168" s="85"/>
      <c r="C1168" s="34"/>
      <c r="D1168" s="38"/>
      <c r="E1168" s="39"/>
      <c r="F1168" s="39"/>
      <c r="G1168" s="38"/>
      <c r="H1168" s="38"/>
      <c r="I1168" s="35" t="str">
        <f>IF(OR(Data!G1168,Data!H1168,ISERR(Data!J1168)),"",Data!J1168)</f>
        <v/>
      </c>
      <c r="J1168" s="84" t="str">
        <f>IF(Data!G1168,"",IF(Data!E1168,"Age error",IF(Data!F1168,"Sex error",IF(OR(Data!H1168,Data!M1168),"Ht or wt error",Data!L1168))))</f>
        <v/>
      </c>
      <c r="K1168" s="21"/>
    </row>
    <row r="1169" spans="1:11" s="18" customFormat="1" x14ac:dyDescent="0.15">
      <c r="A1169" s="25"/>
      <c r="B1169" s="85"/>
      <c r="C1169" s="34"/>
      <c r="D1169" s="38"/>
      <c r="E1169" s="39"/>
      <c r="F1169" s="39"/>
      <c r="G1169" s="38"/>
      <c r="H1169" s="38"/>
      <c r="I1169" s="35" t="str">
        <f>IF(OR(Data!G1169,Data!H1169,ISERR(Data!J1169)),"",Data!J1169)</f>
        <v/>
      </c>
      <c r="J1169" s="84" t="str">
        <f>IF(Data!G1169,"",IF(Data!E1169,"Age error",IF(Data!F1169,"Sex error",IF(OR(Data!H1169,Data!M1169),"Ht or wt error",Data!L1169))))</f>
        <v/>
      </c>
      <c r="K1169" s="21"/>
    </row>
    <row r="1170" spans="1:11" s="18" customFormat="1" x14ac:dyDescent="0.15">
      <c r="A1170" s="25"/>
      <c r="B1170" s="85"/>
      <c r="C1170" s="34"/>
      <c r="D1170" s="38"/>
      <c r="E1170" s="39"/>
      <c r="F1170" s="39"/>
      <c r="G1170" s="38"/>
      <c r="H1170" s="38"/>
      <c r="I1170" s="35" t="str">
        <f>IF(OR(Data!G1170,Data!H1170,ISERR(Data!J1170)),"",Data!J1170)</f>
        <v/>
      </c>
      <c r="J1170" s="84" t="str">
        <f>IF(Data!G1170,"",IF(Data!E1170,"Age error",IF(Data!F1170,"Sex error",IF(OR(Data!H1170,Data!M1170),"Ht or wt error",Data!L1170))))</f>
        <v/>
      </c>
      <c r="K1170" s="21"/>
    </row>
    <row r="1171" spans="1:11" s="18" customFormat="1" x14ac:dyDescent="0.15">
      <c r="A1171" s="25"/>
      <c r="B1171" s="85"/>
      <c r="C1171" s="34"/>
      <c r="D1171" s="38"/>
      <c r="E1171" s="39"/>
      <c r="F1171" s="39"/>
      <c r="G1171" s="38"/>
      <c r="H1171" s="38"/>
      <c r="I1171" s="35" t="str">
        <f>IF(OR(Data!G1171,Data!H1171,ISERR(Data!J1171)),"",Data!J1171)</f>
        <v/>
      </c>
      <c r="J1171" s="84" t="str">
        <f>IF(Data!G1171,"",IF(Data!E1171,"Age error",IF(Data!F1171,"Sex error",IF(OR(Data!H1171,Data!M1171),"Ht or wt error",Data!L1171))))</f>
        <v/>
      </c>
      <c r="K1171" s="21"/>
    </row>
    <row r="1172" spans="1:11" s="18" customFormat="1" x14ac:dyDescent="0.15">
      <c r="A1172" s="25"/>
      <c r="B1172" s="85"/>
      <c r="C1172" s="34"/>
      <c r="D1172" s="38"/>
      <c r="E1172" s="39"/>
      <c r="F1172" s="39"/>
      <c r="G1172" s="38"/>
      <c r="H1172" s="38"/>
      <c r="I1172" s="35" t="str">
        <f>IF(OR(Data!G1172,Data!H1172,ISERR(Data!J1172)),"",Data!J1172)</f>
        <v/>
      </c>
      <c r="J1172" s="84" t="str">
        <f>IF(Data!G1172,"",IF(Data!E1172,"Age error",IF(Data!F1172,"Sex error",IF(OR(Data!H1172,Data!M1172),"Ht or wt error",Data!L1172))))</f>
        <v/>
      </c>
      <c r="K1172" s="21"/>
    </row>
    <row r="1173" spans="1:11" s="18" customFormat="1" x14ac:dyDescent="0.15">
      <c r="A1173" s="25"/>
      <c r="B1173" s="85"/>
      <c r="C1173" s="34"/>
      <c r="D1173" s="38"/>
      <c r="E1173" s="39"/>
      <c r="F1173" s="39"/>
      <c r="G1173" s="38"/>
      <c r="H1173" s="38"/>
      <c r="I1173" s="35" t="str">
        <f>IF(OR(Data!G1173,Data!H1173,ISERR(Data!J1173)),"",Data!J1173)</f>
        <v/>
      </c>
      <c r="J1173" s="84" t="str">
        <f>IF(Data!G1173,"",IF(Data!E1173,"Age error",IF(Data!F1173,"Sex error",IF(OR(Data!H1173,Data!M1173),"Ht or wt error",Data!L1173))))</f>
        <v/>
      </c>
      <c r="K1173" s="21"/>
    </row>
    <row r="1174" spans="1:11" s="18" customFormat="1" x14ac:dyDescent="0.15">
      <c r="A1174" s="25"/>
      <c r="B1174" s="85"/>
      <c r="C1174" s="34"/>
      <c r="D1174" s="38"/>
      <c r="E1174" s="39"/>
      <c r="F1174" s="39"/>
      <c r="G1174" s="38"/>
      <c r="H1174" s="38"/>
      <c r="I1174" s="35" t="str">
        <f>IF(OR(Data!G1174,Data!H1174,ISERR(Data!J1174)),"",Data!J1174)</f>
        <v/>
      </c>
      <c r="J1174" s="84" t="str">
        <f>IF(Data!G1174,"",IF(Data!E1174,"Age error",IF(Data!F1174,"Sex error",IF(OR(Data!H1174,Data!M1174),"Ht or wt error",Data!L1174))))</f>
        <v/>
      </c>
      <c r="K1174" s="21"/>
    </row>
    <row r="1175" spans="1:11" s="18" customFormat="1" x14ac:dyDescent="0.15">
      <c r="A1175" s="25"/>
      <c r="B1175" s="85"/>
      <c r="C1175" s="34"/>
      <c r="D1175" s="38"/>
      <c r="E1175" s="39"/>
      <c r="F1175" s="39"/>
      <c r="G1175" s="38"/>
      <c r="H1175" s="38"/>
      <c r="I1175" s="35" t="str">
        <f>IF(OR(Data!G1175,Data!H1175,ISERR(Data!J1175)),"",Data!J1175)</f>
        <v/>
      </c>
      <c r="J1175" s="84" t="str">
        <f>IF(Data!G1175,"",IF(Data!E1175,"Age error",IF(Data!F1175,"Sex error",IF(OR(Data!H1175,Data!M1175),"Ht or wt error",Data!L1175))))</f>
        <v/>
      </c>
      <c r="K1175" s="21"/>
    </row>
    <row r="1176" spans="1:11" s="18" customFormat="1" x14ac:dyDescent="0.15">
      <c r="A1176" s="25"/>
      <c r="B1176" s="85"/>
      <c r="C1176" s="34"/>
      <c r="D1176" s="38"/>
      <c r="E1176" s="39"/>
      <c r="F1176" s="39"/>
      <c r="G1176" s="38"/>
      <c r="H1176" s="38"/>
      <c r="I1176" s="35" t="str">
        <f>IF(OR(Data!G1176,Data!H1176,ISERR(Data!J1176)),"",Data!J1176)</f>
        <v/>
      </c>
      <c r="J1176" s="84" t="str">
        <f>IF(Data!G1176,"",IF(Data!E1176,"Age error",IF(Data!F1176,"Sex error",IF(OR(Data!H1176,Data!M1176),"Ht or wt error",Data!L1176))))</f>
        <v/>
      </c>
      <c r="K1176" s="21"/>
    </row>
    <row r="1177" spans="1:11" s="18" customFormat="1" x14ac:dyDescent="0.15">
      <c r="A1177" s="25"/>
      <c r="B1177" s="85"/>
      <c r="C1177" s="34"/>
      <c r="D1177" s="38"/>
      <c r="E1177" s="39"/>
      <c r="F1177" s="39"/>
      <c r="G1177" s="38"/>
      <c r="H1177" s="38"/>
      <c r="I1177" s="35" t="str">
        <f>IF(OR(Data!G1177,Data!H1177,ISERR(Data!J1177)),"",Data!J1177)</f>
        <v/>
      </c>
      <c r="J1177" s="84" t="str">
        <f>IF(Data!G1177,"",IF(Data!E1177,"Age error",IF(Data!F1177,"Sex error",IF(OR(Data!H1177,Data!M1177),"Ht or wt error",Data!L1177))))</f>
        <v/>
      </c>
      <c r="K1177" s="21"/>
    </row>
    <row r="1178" spans="1:11" s="18" customFormat="1" x14ac:dyDescent="0.15">
      <c r="A1178" s="25"/>
      <c r="B1178" s="85"/>
      <c r="C1178" s="34"/>
      <c r="D1178" s="38"/>
      <c r="E1178" s="39"/>
      <c r="F1178" s="39"/>
      <c r="G1178" s="38"/>
      <c r="H1178" s="38"/>
      <c r="I1178" s="35" t="str">
        <f>IF(OR(Data!G1178,Data!H1178,ISERR(Data!J1178)),"",Data!J1178)</f>
        <v/>
      </c>
      <c r="J1178" s="84" t="str">
        <f>IF(Data!G1178,"",IF(Data!E1178,"Age error",IF(Data!F1178,"Sex error",IF(OR(Data!H1178,Data!M1178),"Ht or wt error",Data!L1178))))</f>
        <v/>
      </c>
      <c r="K1178" s="21"/>
    </row>
    <row r="1179" spans="1:11" s="18" customFormat="1" x14ac:dyDescent="0.15">
      <c r="A1179" s="25"/>
      <c r="B1179" s="85"/>
      <c r="C1179" s="34"/>
      <c r="D1179" s="38"/>
      <c r="E1179" s="39"/>
      <c r="F1179" s="39"/>
      <c r="G1179" s="38"/>
      <c r="H1179" s="38"/>
      <c r="I1179" s="35" t="str">
        <f>IF(OR(Data!G1179,Data!H1179,ISERR(Data!J1179)),"",Data!J1179)</f>
        <v/>
      </c>
      <c r="J1179" s="84" t="str">
        <f>IF(Data!G1179,"",IF(Data!E1179,"Age error",IF(Data!F1179,"Sex error",IF(OR(Data!H1179,Data!M1179),"Ht or wt error",Data!L1179))))</f>
        <v/>
      </c>
      <c r="K1179" s="21"/>
    </row>
    <row r="1180" spans="1:11" s="18" customFormat="1" x14ac:dyDescent="0.15">
      <c r="A1180" s="25"/>
      <c r="B1180" s="85"/>
      <c r="C1180" s="34"/>
      <c r="D1180" s="38"/>
      <c r="E1180" s="39"/>
      <c r="F1180" s="39"/>
      <c r="G1180" s="38"/>
      <c r="H1180" s="38"/>
      <c r="I1180" s="35" t="str">
        <f>IF(OR(Data!G1180,Data!H1180,ISERR(Data!J1180)),"",Data!J1180)</f>
        <v/>
      </c>
      <c r="J1180" s="84" t="str">
        <f>IF(Data!G1180,"",IF(Data!E1180,"Age error",IF(Data!F1180,"Sex error",IF(OR(Data!H1180,Data!M1180),"Ht or wt error",Data!L1180))))</f>
        <v/>
      </c>
      <c r="K1180" s="21"/>
    </row>
    <row r="1181" spans="1:11" s="18" customFormat="1" x14ac:dyDescent="0.15">
      <c r="A1181" s="25"/>
      <c r="B1181" s="85"/>
      <c r="C1181" s="34"/>
      <c r="D1181" s="38"/>
      <c r="E1181" s="39"/>
      <c r="F1181" s="39"/>
      <c r="G1181" s="38"/>
      <c r="H1181" s="38"/>
      <c r="I1181" s="35" t="str">
        <f>IF(OR(Data!G1181,Data!H1181,ISERR(Data!J1181)),"",Data!J1181)</f>
        <v/>
      </c>
      <c r="J1181" s="84" t="str">
        <f>IF(Data!G1181,"",IF(Data!E1181,"Age error",IF(Data!F1181,"Sex error",IF(OR(Data!H1181,Data!M1181),"Ht or wt error",Data!L1181))))</f>
        <v/>
      </c>
      <c r="K1181" s="21"/>
    </row>
    <row r="1182" spans="1:11" s="18" customFormat="1" x14ac:dyDescent="0.15">
      <c r="A1182" s="25"/>
      <c r="B1182" s="85"/>
      <c r="C1182" s="34"/>
      <c r="D1182" s="38"/>
      <c r="E1182" s="39"/>
      <c r="F1182" s="39"/>
      <c r="G1182" s="38"/>
      <c r="H1182" s="38"/>
      <c r="I1182" s="35" t="str">
        <f>IF(OR(Data!G1182,Data!H1182,ISERR(Data!J1182)),"",Data!J1182)</f>
        <v/>
      </c>
      <c r="J1182" s="84" t="str">
        <f>IF(Data!G1182,"",IF(Data!E1182,"Age error",IF(Data!F1182,"Sex error",IF(OR(Data!H1182,Data!M1182),"Ht or wt error",Data!L1182))))</f>
        <v/>
      </c>
      <c r="K1182" s="21"/>
    </row>
    <row r="1183" spans="1:11" s="18" customFormat="1" x14ac:dyDescent="0.15">
      <c r="A1183" s="25"/>
      <c r="B1183" s="85"/>
      <c r="C1183" s="34"/>
      <c r="D1183" s="38"/>
      <c r="E1183" s="39"/>
      <c r="F1183" s="39"/>
      <c r="G1183" s="38"/>
      <c r="H1183" s="38"/>
      <c r="I1183" s="35" t="str">
        <f>IF(OR(Data!G1183,Data!H1183,ISERR(Data!J1183)),"",Data!J1183)</f>
        <v/>
      </c>
      <c r="J1183" s="84" t="str">
        <f>IF(Data!G1183,"",IF(Data!E1183,"Age error",IF(Data!F1183,"Sex error",IF(OR(Data!H1183,Data!M1183),"Ht or wt error",Data!L1183))))</f>
        <v/>
      </c>
      <c r="K1183" s="21"/>
    </row>
    <row r="1184" spans="1:11" s="18" customFormat="1" x14ac:dyDescent="0.15">
      <c r="A1184" s="25"/>
      <c r="B1184" s="85"/>
      <c r="C1184" s="34"/>
      <c r="D1184" s="38"/>
      <c r="E1184" s="39"/>
      <c r="F1184" s="39"/>
      <c r="G1184" s="38"/>
      <c r="H1184" s="38"/>
      <c r="I1184" s="35" t="str">
        <f>IF(OR(Data!G1184,Data!H1184,ISERR(Data!J1184)),"",Data!J1184)</f>
        <v/>
      </c>
      <c r="J1184" s="84" t="str">
        <f>IF(Data!G1184,"",IF(Data!E1184,"Age error",IF(Data!F1184,"Sex error",IF(OR(Data!H1184,Data!M1184),"Ht or wt error",Data!L1184))))</f>
        <v/>
      </c>
      <c r="K1184" s="21"/>
    </row>
    <row r="1185" spans="1:11" s="18" customFormat="1" x14ac:dyDescent="0.15">
      <c r="A1185" s="25"/>
      <c r="B1185" s="85"/>
      <c r="C1185" s="34"/>
      <c r="D1185" s="38"/>
      <c r="E1185" s="39"/>
      <c r="F1185" s="39"/>
      <c r="G1185" s="38"/>
      <c r="H1185" s="38"/>
      <c r="I1185" s="35" t="str">
        <f>IF(OR(Data!G1185,Data!H1185,ISERR(Data!J1185)),"",Data!J1185)</f>
        <v/>
      </c>
      <c r="J1185" s="84" t="str">
        <f>IF(Data!G1185,"",IF(Data!E1185,"Age error",IF(Data!F1185,"Sex error",IF(OR(Data!H1185,Data!M1185),"Ht or wt error",Data!L1185))))</f>
        <v/>
      </c>
      <c r="K1185" s="21"/>
    </row>
    <row r="1186" spans="1:11" s="18" customFormat="1" x14ac:dyDescent="0.15">
      <c r="A1186" s="25"/>
      <c r="B1186" s="85"/>
      <c r="C1186" s="34"/>
      <c r="D1186" s="38"/>
      <c r="E1186" s="39"/>
      <c r="F1186" s="39"/>
      <c r="G1186" s="38"/>
      <c r="H1186" s="38"/>
      <c r="I1186" s="35" t="str">
        <f>IF(OR(Data!G1186,Data!H1186,ISERR(Data!J1186)),"",Data!J1186)</f>
        <v/>
      </c>
      <c r="J1186" s="84" t="str">
        <f>IF(Data!G1186,"",IF(Data!E1186,"Age error",IF(Data!F1186,"Sex error",IF(OR(Data!H1186,Data!M1186),"Ht or wt error",Data!L1186))))</f>
        <v/>
      </c>
      <c r="K1186" s="21"/>
    </row>
    <row r="1187" spans="1:11" s="18" customFormat="1" x14ac:dyDescent="0.15">
      <c r="A1187" s="25"/>
      <c r="B1187" s="85"/>
      <c r="C1187" s="34"/>
      <c r="D1187" s="38"/>
      <c r="E1187" s="39"/>
      <c r="F1187" s="39"/>
      <c r="G1187" s="38"/>
      <c r="H1187" s="38"/>
      <c r="I1187" s="35" t="str">
        <f>IF(OR(Data!G1187,Data!H1187,ISERR(Data!J1187)),"",Data!J1187)</f>
        <v/>
      </c>
      <c r="J1187" s="84" t="str">
        <f>IF(Data!G1187,"",IF(Data!E1187,"Age error",IF(Data!F1187,"Sex error",IF(OR(Data!H1187,Data!M1187),"Ht or wt error",Data!L1187))))</f>
        <v/>
      </c>
      <c r="K1187" s="21"/>
    </row>
    <row r="1188" spans="1:11" s="18" customFormat="1" x14ac:dyDescent="0.15">
      <c r="A1188" s="25"/>
      <c r="B1188" s="85"/>
      <c r="C1188" s="34"/>
      <c r="D1188" s="38"/>
      <c r="E1188" s="39"/>
      <c r="F1188" s="39"/>
      <c r="G1188" s="38"/>
      <c r="H1188" s="38"/>
      <c r="I1188" s="35" t="str">
        <f>IF(OR(Data!G1188,Data!H1188,ISERR(Data!J1188)),"",Data!J1188)</f>
        <v/>
      </c>
      <c r="J1188" s="84" t="str">
        <f>IF(Data!G1188,"",IF(Data!E1188,"Age error",IF(Data!F1188,"Sex error",IF(OR(Data!H1188,Data!M1188),"Ht or wt error",Data!L1188))))</f>
        <v/>
      </c>
      <c r="K1188" s="21"/>
    </row>
    <row r="1189" spans="1:11" s="18" customFormat="1" x14ac:dyDescent="0.15">
      <c r="A1189" s="25"/>
      <c r="B1189" s="85"/>
      <c r="C1189" s="34"/>
      <c r="D1189" s="38"/>
      <c r="E1189" s="39"/>
      <c r="F1189" s="39"/>
      <c r="G1189" s="38"/>
      <c r="H1189" s="38"/>
      <c r="I1189" s="35" t="str">
        <f>IF(OR(Data!G1189,Data!H1189,ISERR(Data!J1189)),"",Data!J1189)</f>
        <v/>
      </c>
      <c r="J1189" s="84" t="str">
        <f>IF(Data!G1189,"",IF(Data!E1189,"Age error",IF(Data!F1189,"Sex error",IF(OR(Data!H1189,Data!M1189),"Ht or wt error",Data!L1189))))</f>
        <v/>
      </c>
      <c r="K1189" s="21"/>
    </row>
    <row r="1190" spans="1:11" s="18" customFormat="1" x14ac:dyDescent="0.15">
      <c r="A1190" s="25"/>
      <c r="B1190" s="85"/>
      <c r="C1190" s="34"/>
      <c r="D1190" s="38"/>
      <c r="E1190" s="39"/>
      <c r="F1190" s="39"/>
      <c r="G1190" s="38"/>
      <c r="H1190" s="38"/>
      <c r="I1190" s="35" t="str">
        <f>IF(OR(Data!G1190,Data!H1190,ISERR(Data!J1190)),"",Data!J1190)</f>
        <v/>
      </c>
      <c r="J1190" s="84" t="str">
        <f>IF(Data!G1190,"",IF(Data!E1190,"Age error",IF(Data!F1190,"Sex error",IF(OR(Data!H1190,Data!M1190),"Ht or wt error",Data!L1190))))</f>
        <v/>
      </c>
      <c r="K1190" s="21"/>
    </row>
    <row r="1191" spans="1:11" s="18" customFormat="1" x14ac:dyDescent="0.15">
      <c r="A1191" s="25"/>
      <c r="B1191" s="85"/>
      <c r="C1191" s="34"/>
      <c r="D1191" s="38"/>
      <c r="E1191" s="39"/>
      <c r="F1191" s="39"/>
      <c r="G1191" s="38"/>
      <c r="H1191" s="38"/>
      <c r="I1191" s="35" t="str">
        <f>IF(OR(Data!G1191,Data!H1191,ISERR(Data!J1191)),"",Data!J1191)</f>
        <v/>
      </c>
      <c r="J1191" s="84" t="str">
        <f>IF(Data!G1191,"",IF(Data!E1191,"Age error",IF(Data!F1191,"Sex error",IF(OR(Data!H1191,Data!M1191),"Ht or wt error",Data!L1191))))</f>
        <v/>
      </c>
      <c r="K1191" s="21"/>
    </row>
    <row r="1192" spans="1:11" s="18" customFormat="1" x14ac:dyDescent="0.15">
      <c r="A1192" s="25"/>
      <c r="B1192" s="85"/>
      <c r="C1192" s="34"/>
      <c r="D1192" s="38"/>
      <c r="E1192" s="39"/>
      <c r="F1192" s="39"/>
      <c r="G1192" s="38"/>
      <c r="H1192" s="38"/>
      <c r="I1192" s="35" t="str">
        <f>IF(OR(Data!G1192,Data!H1192,ISERR(Data!J1192)),"",Data!J1192)</f>
        <v/>
      </c>
      <c r="J1192" s="84" t="str">
        <f>IF(Data!G1192,"",IF(Data!E1192,"Age error",IF(Data!F1192,"Sex error",IF(OR(Data!H1192,Data!M1192),"Ht or wt error",Data!L1192))))</f>
        <v/>
      </c>
      <c r="K1192" s="21"/>
    </row>
    <row r="1193" spans="1:11" s="18" customFormat="1" x14ac:dyDescent="0.15">
      <c r="A1193" s="25"/>
      <c r="B1193" s="85"/>
      <c r="C1193" s="34"/>
      <c r="D1193" s="38"/>
      <c r="E1193" s="39"/>
      <c r="F1193" s="39"/>
      <c r="G1193" s="38"/>
      <c r="H1193" s="38"/>
      <c r="I1193" s="35" t="str">
        <f>IF(OR(Data!G1193,Data!H1193,ISERR(Data!J1193)),"",Data!J1193)</f>
        <v/>
      </c>
      <c r="J1193" s="84" t="str">
        <f>IF(Data!G1193,"",IF(Data!E1193,"Age error",IF(Data!F1193,"Sex error",IF(OR(Data!H1193,Data!M1193),"Ht or wt error",Data!L1193))))</f>
        <v/>
      </c>
      <c r="K1193" s="21"/>
    </row>
    <row r="1194" spans="1:11" s="18" customFormat="1" x14ac:dyDescent="0.15">
      <c r="A1194" s="25"/>
      <c r="B1194" s="85"/>
      <c r="C1194" s="34"/>
      <c r="D1194" s="38"/>
      <c r="E1194" s="39"/>
      <c r="F1194" s="39"/>
      <c r="G1194" s="38"/>
      <c r="H1194" s="38"/>
      <c r="I1194" s="35" t="str">
        <f>IF(OR(Data!G1194,Data!H1194,ISERR(Data!J1194)),"",Data!J1194)</f>
        <v/>
      </c>
      <c r="J1194" s="84" t="str">
        <f>IF(Data!G1194,"",IF(Data!E1194,"Age error",IF(Data!F1194,"Sex error",IF(OR(Data!H1194,Data!M1194),"Ht or wt error",Data!L1194))))</f>
        <v/>
      </c>
      <c r="K1194" s="21"/>
    </row>
    <row r="1195" spans="1:11" s="18" customFormat="1" x14ac:dyDescent="0.15">
      <c r="A1195" s="25"/>
      <c r="B1195" s="85"/>
      <c r="C1195" s="34"/>
      <c r="D1195" s="38"/>
      <c r="E1195" s="39"/>
      <c r="F1195" s="39"/>
      <c r="G1195" s="38"/>
      <c r="H1195" s="38"/>
      <c r="I1195" s="35" t="str">
        <f>IF(OR(Data!G1195,Data!H1195,ISERR(Data!J1195)),"",Data!J1195)</f>
        <v/>
      </c>
      <c r="J1195" s="84" t="str">
        <f>IF(Data!G1195,"",IF(Data!E1195,"Age error",IF(Data!F1195,"Sex error",IF(OR(Data!H1195,Data!M1195),"Ht or wt error",Data!L1195))))</f>
        <v/>
      </c>
      <c r="K1195" s="21"/>
    </row>
    <row r="1196" spans="1:11" s="18" customFormat="1" x14ac:dyDescent="0.15">
      <c r="A1196" s="25"/>
      <c r="B1196" s="85"/>
      <c r="C1196" s="34"/>
      <c r="D1196" s="38"/>
      <c r="E1196" s="39"/>
      <c r="F1196" s="39"/>
      <c r="G1196" s="38"/>
      <c r="H1196" s="38"/>
      <c r="I1196" s="35" t="str">
        <f>IF(OR(Data!G1196,Data!H1196,ISERR(Data!J1196)),"",Data!J1196)</f>
        <v/>
      </c>
      <c r="J1196" s="84" t="str">
        <f>IF(Data!G1196,"",IF(Data!E1196,"Age error",IF(Data!F1196,"Sex error",IF(OR(Data!H1196,Data!M1196),"Ht or wt error",Data!L1196))))</f>
        <v/>
      </c>
      <c r="K1196" s="21"/>
    </row>
    <row r="1197" spans="1:11" s="18" customFormat="1" x14ac:dyDescent="0.15">
      <c r="A1197" s="25"/>
      <c r="B1197" s="85"/>
      <c r="C1197" s="34"/>
      <c r="D1197" s="38"/>
      <c r="E1197" s="39"/>
      <c r="F1197" s="39"/>
      <c r="G1197" s="38"/>
      <c r="H1197" s="38"/>
      <c r="I1197" s="35" t="str">
        <f>IF(OR(Data!G1197,Data!H1197,ISERR(Data!J1197)),"",Data!J1197)</f>
        <v/>
      </c>
      <c r="J1197" s="84" t="str">
        <f>IF(Data!G1197,"",IF(Data!E1197,"Age error",IF(Data!F1197,"Sex error",IF(OR(Data!H1197,Data!M1197),"Ht or wt error",Data!L1197))))</f>
        <v/>
      </c>
      <c r="K1197" s="21"/>
    </row>
    <row r="1198" spans="1:11" s="18" customFormat="1" x14ac:dyDescent="0.15">
      <c r="A1198" s="25"/>
      <c r="B1198" s="85"/>
      <c r="C1198" s="34"/>
      <c r="D1198" s="38"/>
      <c r="E1198" s="39"/>
      <c r="F1198" s="39"/>
      <c r="G1198" s="38"/>
      <c r="H1198" s="38"/>
      <c r="I1198" s="35" t="str">
        <f>IF(OR(Data!G1198,Data!H1198,ISERR(Data!J1198)),"",Data!J1198)</f>
        <v/>
      </c>
      <c r="J1198" s="84" t="str">
        <f>IF(Data!G1198,"",IF(Data!E1198,"Age error",IF(Data!F1198,"Sex error",IF(OR(Data!H1198,Data!M1198),"Ht or wt error",Data!L1198))))</f>
        <v/>
      </c>
      <c r="K1198" s="21"/>
    </row>
    <row r="1199" spans="1:11" s="18" customFormat="1" x14ac:dyDescent="0.15">
      <c r="A1199" s="25"/>
      <c r="B1199" s="85"/>
      <c r="C1199" s="34"/>
      <c r="D1199" s="38"/>
      <c r="E1199" s="39"/>
      <c r="F1199" s="39"/>
      <c r="G1199" s="38"/>
      <c r="H1199" s="38"/>
      <c r="I1199" s="35" t="str">
        <f>IF(OR(Data!G1199,Data!H1199,ISERR(Data!J1199)),"",Data!J1199)</f>
        <v/>
      </c>
      <c r="J1199" s="84" t="str">
        <f>IF(Data!G1199,"",IF(Data!E1199,"Age error",IF(Data!F1199,"Sex error",IF(OR(Data!H1199,Data!M1199),"Ht or wt error",Data!L1199))))</f>
        <v/>
      </c>
      <c r="K1199" s="21"/>
    </row>
    <row r="1200" spans="1:11" s="18" customFormat="1" x14ac:dyDescent="0.15">
      <c r="A1200" s="25"/>
      <c r="B1200" s="85"/>
      <c r="C1200" s="34"/>
      <c r="D1200" s="38"/>
      <c r="E1200" s="39"/>
      <c r="F1200" s="39"/>
      <c r="G1200" s="38"/>
      <c r="H1200" s="38"/>
      <c r="I1200" s="35" t="str">
        <f>IF(OR(Data!G1200,Data!H1200,ISERR(Data!J1200)),"",Data!J1200)</f>
        <v/>
      </c>
      <c r="J1200" s="84" t="str">
        <f>IF(Data!G1200,"",IF(Data!E1200,"Age error",IF(Data!F1200,"Sex error",IF(OR(Data!H1200,Data!M1200),"Ht or wt error",Data!L1200))))</f>
        <v/>
      </c>
      <c r="K1200" s="21"/>
    </row>
    <row r="1201" spans="1:11" s="18" customFormat="1" x14ac:dyDescent="0.15">
      <c r="A1201" s="25"/>
      <c r="B1201" s="85"/>
      <c r="C1201" s="34"/>
      <c r="D1201" s="38"/>
      <c r="E1201" s="39"/>
      <c r="F1201" s="39"/>
      <c r="G1201" s="38"/>
      <c r="H1201" s="38"/>
      <c r="I1201" s="35" t="str">
        <f>IF(OR(Data!G1201,Data!H1201,ISERR(Data!J1201)),"",Data!J1201)</f>
        <v/>
      </c>
      <c r="J1201" s="84" t="str">
        <f>IF(Data!G1201,"",IF(Data!E1201,"Age error",IF(Data!F1201,"Sex error",IF(OR(Data!H1201,Data!M1201),"Ht or wt error",Data!L1201))))</f>
        <v/>
      </c>
      <c r="K1201" s="21"/>
    </row>
    <row r="1202" spans="1:11" s="18" customFormat="1" x14ac:dyDescent="0.15">
      <c r="A1202" s="25"/>
      <c r="B1202" s="85"/>
      <c r="C1202" s="34"/>
      <c r="D1202" s="38"/>
      <c r="E1202" s="39"/>
      <c r="F1202" s="39"/>
      <c r="G1202" s="38"/>
      <c r="H1202" s="38"/>
      <c r="I1202" s="35" t="str">
        <f>IF(OR(Data!G1202,Data!H1202,ISERR(Data!J1202)),"",Data!J1202)</f>
        <v/>
      </c>
      <c r="J1202" s="84" t="str">
        <f>IF(Data!G1202,"",IF(Data!E1202,"Age error",IF(Data!F1202,"Sex error",IF(OR(Data!H1202,Data!M1202),"Ht or wt error",Data!L1202))))</f>
        <v/>
      </c>
      <c r="K1202" s="21"/>
    </row>
    <row r="1203" spans="1:11" s="18" customFormat="1" x14ac:dyDescent="0.15">
      <c r="A1203" s="25"/>
      <c r="B1203" s="85"/>
      <c r="C1203" s="34"/>
      <c r="D1203" s="38"/>
      <c r="E1203" s="39"/>
      <c r="F1203" s="39"/>
      <c r="G1203" s="38"/>
      <c r="H1203" s="38"/>
      <c r="I1203" s="35" t="str">
        <f>IF(OR(Data!G1203,Data!H1203,ISERR(Data!J1203)),"",Data!J1203)</f>
        <v/>
      </c>
      <c r="J1203" s="84" t="str">
        <f>IF(Data!G1203,"",IF(Data!E1203,"Age error",IF(Data!F1203,"Sex error",IF(OR(Data!H1203,Data!M1203),"Ht or wt error",Data!L1203))))</f>
        <v/>
      </c>
      <c r="K1203" s="21"/>
    </row>
    <row r="1204" spans="1:11" s="18" customFormat="1" x14ac:dyDescent="0.15">
      <c r="A1204" s="25"/>
      <c r="B1204" s="85"/>
      <c r="C1204" s="34"/>
      <c r="D1204" s="38"/>
      <c r="E1204" s="39"/>
      <c r="F1204" s="39"/>
      <c r="G1204" s="38"/>
      <c r="H1204" s="38"/>
      <c r="I1204" s="35" t="str">
        <f>IF(OR(Data!G1204,Data!H1204,ISERR(Data!J1204)),"",Data!J1204)</f>
        <v/>
      </c>
      <c r="J1204" s="84" t="str">
        <f>IF(Data!G1204,"",IF(Data!E1204,"Age error",IF(Data!F1204,"Sex error",IF(OR(Data!H1204,Data!M1204),"Ht or wt error",Data!L1204))))</f>
        <v/>
      </c>
      <c r="K1204" s="21"/>
    </row>
    <row r="1205" spans="1:11" s="18" customFormat="1" x14ac:dyDescent="0.15">
      <c r="A1205" s="25"/>
      <c r="B1205" s="85"/>
      <c r="C1205" s="34"/>
      <c r="D1205" s="38"/>
      <c r="E1205" s="39"/>
      <c r="F1205" s="39"/>
      <c r="G1205" s="38"/>
      <c r="H1205" s="38"/>
      <c r="I1205" s="35" t="str">
        <f>IF(OR(Data!G1205,Data!H1205,ISERR(Data!J1205)),"",Data!J1205)</f>
        <v/>
      </c>
      <c r="J1205" s="84" t="str">
        <f>IF(Data!G1205,"",IF(Data!E1205,"Age error",IF(Data!F1205,"Sex error",IF(OR(Data!H1205,Data!M1205),"Ht or wt error",Data!L1205))))</f>
        <v/>
      </c>
      <c r="K1205" s="21"/>
    </row>
    <row r="1206" spans="1:11" s="18" customFormat="1" x14ac:dyDescent="0.15">
      <c r="A1206" s="25"/>
      <c r="B1206" s="85"/>
      <c r="C1206" s="34"/>
      <c r="D1206" s="38"/>
      <c r="E1206" s="39"/>
      <c r="F1206" s="39"/>
      <c r="G1206" s="38"/>
      <c r="H1206" s="38"/>
      <c r="I1206" s="35" t="str">
        <f>IF(OR(Data!G1206,Data!H1206,ISERR(Data!J1206)),"",Data!J1206)</f>
        <v/>
      </c>
      <c r="J1206" s="84" t="str">
        <f>IF(Data!G1206,"",IF(Data!E1206,"Age error",IF(Data!F1206,"Sex error",IF(OR(Data!H1206,Data!M1206),"Ht or wt error",Data!L1206))))</f>
        <v/>
      </c>
      <c r="K1206" s="21"/>
    </row>
    <row r="1207" spans="1:11" s="18" customFormat="1" x14ac:dyDescent="0.15">
      <c r="A1207" s="25"/>
      <c r="B1207" s="85"/>
      <c r="C1207" s="34"/>
      <c r="D1207" s="38"/>
      <c r="E1207" s="39"/>
      <c r="F1207" s="39"/>
      <c r="G1207" s="38"/>
      <c r="H1207" s="38"/>
      <c r="I1207" s="35" t="str">
        <f>IF(OR(Data!G1207,Data!H1207,ISERR(Data!J1207)),"",Data!J1207)</f>
        <v/>
      </c>
      <c r="J1207" s="84" t="str">
        <f>IF(Data!G1207,"",IF(Data!E1207,"Age error",IF(Data!F1207,"Sex error",IF(OR(Data!H1207,Data!M1207),"Ht or wt error",Data!L1207))))</f>
        <v/>
      </c>
      <c r="K1207" s="21"/>
    </row>
    <row r="1208" spans="1:11" s="18" customFormat="1" x14ac:dyDescent="0.15">
      <c r="A1208" s="25"/>
      <c r="B1208" s="85"/>
      <c r="C1208" s="34"/>
      <c r="D1208" s="38"/>
      <c r="E1208" s="39"/>
      <c r="F1208" s="39"/>
      <c r="G1208" s="38"/>
      <c r="H1208" s="38"/>
      <c r="I1208" s="35" t="str">
        <f>IF(OR(Data!G1208,Data!H1208,ISERR(Data!J1208)),"",Data!J1208)</f>
        <v/>
      </c>
      <c r="J1208" s="84" t="str">
        <f>IF(Data!G1208,"",IF(Data!E1208,"Age error",IF(Data!F1208,"Sex error",IF(OR(Data!H1208,Data!M1208),"Ht or wt error",Data!L1208))))</f>
        <v/>
      </c>
      <c r="K1208" s="21"/>
    </row>
    <row r="1209" spans="1:11" s="18" customFormat="1" x14ac:dyDescent="0.15">
      <c r="A1209" s="25"/>
      <c r="B1209" s="85"/>
      <c r="C1209" s="34"/>
      <c r="D1209" s="38"/>
      <c r="E1209" s="39"/>
      <c r="F1209" s="39"/>
      <c r="G1209" s="38"/>
      <c r="H1209" s="38"/>
      <c r="I1209" s="35" t="str">
        <f>IF(OR(Data!G1209,Data!H1209,ISERR(Data!J1209)),"",Data!J1209)</f>
        <v/>
      </c>
      <c r="J1209" s="84" t="str">
        <f>IF(Data!G1209,"",IF(Data!E1209,"Age error",IF(Data!F1209,"Sex error",IF(OR(Data!H1209,Data!M1209),"Ht or wt error",Data!L1209))))</f>
        <v/>
      </c>
      <c r="K1209" s="21"/>
    </row>
    <row r="1210" spans="1:11" s="18" customFormat="1" x14ac:dyDescent="0.15">
      <c r="A1210" s="25"/>
      <c r="B1210" s="85"/>
      <c r="C1210" s="34"/>
      <c r="D1210" s="38"/>
      <c r="E1210" s="39"/>
      <c r="F1210" s="39"/>
      <c r="G1210" s="38"/>
      <c r="H1210" s="38"/>
      <c r="I1210" s="35" t="str">
        <f>IF(OR(Data!G1210,Data!H1210,ISERR(Data!J1210)),"",Data!J1210)</f>
        <v/>
      </c>
      <c r="J1210" s="84" t="str">
        <f>IF(Data!G1210,"",IF(Data!E1210,"Age error",IF(Data!F1210,"Sex error",IF(OR(Data!H1210,Data!M1210),"Ht or wt error",Data!L1210))))</f>
        <v/>
      </c>
      <c r="K1210" s="21"/>
    </row>
    <row r="1211" spans="1:11" s="18" customFormat="1" x14ac:dyDescent="0.15">
      <c r="A1211" s="25"/>
      <c r="B1211" s="85"/>
      <c r="C1211" s="34"/>
      <c r="D1211" s="38"/>
      <c r="E1211" s="39"/>
      <c r="F1211" s="39"/>
      <c r="G1211" s="38"/>
      <c r="H1211" s="38"/>
      <c r="I1211" s="35" t="str">
        <f>IF(OR(Data!G1211,Data!H1211,ISERR(Data!J1211)),"",Data!J1211)</f>
        <v/>
      </c>
      <c r="J1211" s="84" t="str">
        <f>IF(Data!G1211,"",IF(Data!E1211,"Age error",IF(Data!F1211,"Sex error",IF(OR(Data!H1211,Data!M1211),"Ht or wt error",Data!L1211))))</f>
        <v/>
      </c>
      <c r="K1211" s="21"/>
    </row>
    <row r="1212" spans="1:11" s="18" customFormat="1" x14ac:dyDescent="0.15">
      <c r="A1212" s="25"/>
      <c r="B1212" s="85"/>
      <c r="C1212" s="34"/>
      <c r="D1212" s="38"/>
      <c r="E1212" s="39"/>
      <c r="F1212" s="39"/>
      <c r="G1212" s="38"/>
      <c r="H1212" s="38"/>
      <c r="I1212" s="35" t="str">
        <f>IF(OR(Data!G1212,Data!H1212,ISERR(Data!J1212)),"",Data!J1212)</f>
        <v/>
      </c>
      <c r="J1212" s="84" t="str">
        <f>IF(Data!G1212,"",IF(Data!E1212,"Age error",IF(Data!F1212,"Sex error",IF(OR(Data!H1212,Data!M1212),"Ht or wt error",Data!L1212))))</f>
        <v/>
      </c>
      <c r="K1212" s="21"/>
    </row>
    <row r="1213" spans="1:11" s="18" customFormat="1" x14ac:dyDescent="0.15">
      <c r="A1213" s="25"/>
      <c r="B1213" s="85"/>
      <c r="C1213" s="34"/>
      <c r="D1213" s="38"/>
      <c r="E1213" s="39"/>
      <c r="F1213" s="39"/>
      <c r="G1213" s="38"/>
      <c r="H1213" s="38"/>
      <c r="I1213" s="35" t="str">
        <f>IF(OR(Data!G1213,Data!H1213,ISERR(Data!J1213)),"",Data!J1213)</f>
        <v/>
      </c>
      <c r="J1213" s="84" t="str">
        <f>IF(Data!G1213,"",IF(Data!E1213,"Age error",IF(Data!F1213,"Sex error",IF(OR(Data!H1213,Data!M1213),"Ht or wt error",Data!L1213))))</f>
        <v/>
      </c>
      <c r="K1213" s="21"/>
    </row>
    <row r="1214" spans="1:11" s="18" customFormat="1" x14ac:dyDescent="0.15">
      <c r="A1214" s="25"/>
      <c r="B1214" s="85"/>
      <c r="C1214" s="34"/>
      <c r="D1214" s="38"/>
      <c r="E1214" s="39"/>
      <c r="F1214" s="39"/>
      <c r="G1214" s="38"/>
      <c r="H1214" s="38"/>
      <c r="I1214" s="35" t="str">
        <f>IF(OR(Data!G1214,Data!H1214,ISERR(Data!J1214)),"",Data!J1214)</f>
        <v/>
      </c>
      <c r="J1214" s="84" t="str">
        <f>IF(Data!G1214,"",IF(Data!E1214,"Age error",IF(Data!F1214,"Sex error",IF(OR(Data!H1214,Data!M1214),"Ht or wt error",Data!L1214))))</f>
        <v/>
      </c>
      <c r="K1214" s="21"/>
    </row>
    <row r="1215" spans="1:11" s="18" customFormat="1" x14ac:dyDescent="0.15">
      <c r="A1215" s="25"/>
      <c r="B1215" s="85"/>
      <c r="C1215" s="34"/>
      <c r="D1215" s="38"/>
      <c r="E1215" s="39"/>
      <c r="F1215" s="39"/>
      <c r="G1215" s="38"/>
      <c r="H1215" s="38"/>
      <c r="I1215" s="35" t="str">
        <f>IF(OR(Data!G1215,Data!H1215,ISERR(Data!J1215)),"",Data!J1215)</f>
        <v/>
      </c>
      <c r="J1215" s="84" t="str">
        <f>IF(Data!G1215,"",IF(Data!E1215,"Age error",IF(Data!F1215,"Sex error",IF(OR(Data!H1215,Data!M1215),"Ht or wt error",Data!L1215))))</f>
        <v/>
      </c>
      <c r="K1215" s="21"/>
    </row>
    <row r="1216" spans="1:11" s="18" customFormat="1" x14ac:dyDescent="0.15">
      <c r="A1216" s="25"/>
      <c r="B1216" s="85"/>
      <c r="C1216" s="34"/>
      <c r="D1216" s="38"/>
      <c r="E1216" s="39"/>
      <c r="F1216" s="39"/>
      <c r="G1216" s="38"/>
      <c r="H1216" s="38"/>
      <c r="I1216" s="35" t="str">
        <f>IF(OR(Data!G1216,Data!H1216,ISERR(Data!J1216)),"",Data!J1216)</f>
        <v/>
      </c>
      <c r="J1216" s="84" t="str">
        <f>IF(Data!G1216,"",IF(Data!E1216,"Age error",IF(Data!F1216,"Sex error",IF(OR(Data!H1216,Data!M1216),"Ht or wt error",Data!L1216))))</f>
        <v/>
      </c>
      <c r="K1216" s="21"/>
    </row>
    <row r="1217" spans="1:11" s="18" customFormat="1" x14ac:dyDescent="0.15">
      <c r="A1217" s="25"/>
      <c r="B1217" s="85"/>
      <c r="C1217" s="34"/>
      <c r="D1217" s="38"/>
      <c r="E1217" s="39"/>
      <c r="F1217" s="39"/>
      <c r="G1217" s="38"/>
      <c r="H1217" s="38"/>
      <c r="I1217" s="35" t="str">
        <f>IF(OR(Data!G1217,Data!H1217,ISERR(Data!J1217)),"",Data!J1217)</f>
        <v/>
      </c>
      <c r="J1217" s="84" t="str">
        <f>IF(Data!G1217,"",IF(Data!E1217,"Age error",IF(Data!F1217,"Sex error",IF(OR(Data!H1217,Data!M1217),"Ht or wt error",Data!L1217))))</f>
        <v/>
      </c>
      <c r="K1217" s="21"/>
    </row>
    <row r="1218" spans="1:11" s="18" customFormat="1" x14ac:dyDescent="0.15">
      <c r="A1218" s="25"/>
      <c r="B1218" s="85"/>
      <c r="C1218" s="34"/>
      <c r="D1218" s="38"/>
      <c r="E1218" s="39"/>
      <c r="F1218" s="39"/>
      <c r="G1218" s="38"/>
      <c r="H1218" s="38"/>
      <c r="I1218" s="35" t="str">
        <f>IF(OR(Data!G1218,Data!H1218,ISERR(Data!J1218)),"",Data!J1218)</f>
        <v/>
      </c>
      <c r="J1218" s="84" t="str">
        <f>IF(Data!G1218,"",IF(Data!E1218,"Age error",IF(Data!F1218,"Sex error",IF(OR(Data!H1218,Data!M1218),"Ht or wt error",Data!L1218))))</f>
        <v/>
      </c>
      <c r="K1218" s="21"/>
    </row>
    <row r="1219" spans="1:11" s="18" customFormat="1" x14ac:dyDescent="0.15">
      <c r="A1219" s="25"/>
      <c r="B1219" s="85"/>
      <c r="C1219" s="34"/>
      <c r="D1219" s="38"/>
      <c r="E1219" s="39"/>
      <c r="F1219" s="39"/>
      <c r="G1219" s="38"/>
      <c r="H1219" s="38"/>
      <c r="I1219" s="35" t="str">
        <f>IF(OR(Data!G1219,Data!H1219,ISERR(Data!J1219)),"",Data!J1219)</f>
        <v/>
      </c>
      <c r="J1219" s="84" t="str">
        <f>IF(Data!G1219,"",IF(Data!E1219,"Age error",IF(Data!F1219,"Sex error",IF(OR(Data!H1219,Data!M1219),"Ht or wt error",Data!L1219))))</f>
        <v/>
      </c>
      <c r="K1219" s="21"/>
    </row>
    <row r="1220" spans="1:11" s="18" customFormat="1" x14ac:dyDescent="0.15">
      <c r="A1220" s="25"/>
      <c r="B1220" s="85"/>
      <c r="C1220" s="34"/>
      <c r="D1220" s="38"/>
      <c r="E1220" s="39"/>
      <c r="F1220" s="39"/>
      <c r="G1220" s="38"/>
      <c r="H1220" s="38"/>
      <c r="I1220" s="35" t="str">
        <f>IF(OR(Data!G1220,Data!H1220,ISERR(Data!J1220)),"",Data!J1220)</f>
        <v/>
      </c>
      <c r="J1220" s="84" t="str">
        <f>IF(Data!G1220,"",IF(Data!E1220,"Age error",IF(Data!F1220,"Sex error",IF(OR(Data!H1220,Data!M1220),"Ht or wt error",Data!L1220))))</f>
        <v/>
      </c>
      <c r="K1220" s="21"/>
    </row>
    <row r="1221" spans="1:11" s="18" customFormat="1" x14ac:dyDescent="0.15">
      <c r="A1221" s="25"/>
      <c r="B1221" s="85"/>
      <c r="C1221" s="34"/>
      <c r="D1221" s="38"/>
      <c r="E1221" s="39"/>
      <c r="F1221" s="39"/>
      <c r="G1221" s="38"/>
      <c r="H1221" s="38"/>
      <c r="I1221" s="35" t="str">
        <f>IF(OR(Data!G1221,Data!H1221,ISERR(Data!J1221)),"",Data!J1221)</f>
        <v/>
      </c>
      <c r="J1221" s="84" t="str">
        <f>IF(Data!G1221,"",IF(Data!E1221,"Age error",IF(Data!F1221,"Sex error",IF(OR(Data!H1221,Data!M1221),"Ht or wt error",Data!L1221))))</f>
        <v/>
      </c>
      <c r="K1221" s="21"/>
    </row>
    <row r="1222" spans="1:11" s="18" customFormat="1" x14ac:dyDescent="0.15">
      <c r="A1222" s="25"/>
      <c r="B1222" s="85"/>
      <c r="C1222" s="34"/>
      <c r="D1222" s="38"/>
      <c r="E1222" s="39"/>
      <c r="F1222" s="39"/>
      <c r="G1222" s="38"/>
      <c r="H1222" s="38"/>
      <c r="I1222" s="35" t="str">
        <f>IF(OR(Data!G1222,Data!H1222,ISERR(Data!J1222)),"",Data!J1222)</f>
        <v/>
      </c>
      <c r="J1222" s="84" t="str">
        <f>IF(Data!G1222,"",IF(Data!E1222,"Age error",IF(Data!F1222,"Sex error",IF(OR(Data!H1222,Data!M1222),"Ht or wt error",Data!L1222))))</f>
        <v/>
      </c>
      <c r="K1222" s="21"/>
    </row>
    <row r="1223" spans="1:11" s="18" customFormat="1" x14ac:dyDescent="0.15">
      <c r="A1223" s="25"/>
      <c r="B1223" s="85"/>
      <c r="C1223" s="34"/>
      <c r="D1223" s="38"/>
      <c r="E1223" s="39"/>
      <c r="F1223" s="39"/>
      <c r="G1223" s="38"/>
      <c r="H1223" s="38"/>
      <c r="I1223" s="35" t="str">
        <f>IF(OR(Data!G1223,Data!H1223,ISERR(Data!J1223)),"",Data!J1223)</f>
        <v/>
      </c>
      <c r="J1223" s="84" t="str">
        <f>IF(Data!G1223,"",IF(Data!E1223,"Age error",IF(Data!F1223,"Sex error",IF(OR(Data!H1223,Data!M1223),"Ht or wt error",Data!L1223))))</f>
        <v/>
      </c>
      <c r="K1223" s="21"/>
    </row>
    <row r="1224" spans="1:11" s="18" customFormat="1" x14ac:dyDescent="0.15">
      <c r="A1224" s="25"/>
      <c r="B1224" s="85"/>
      <c r="C1224" s="34"/>
      <c r="D1224" s="38"/>
      <c r="E1224" s="39"/>
      <c r="F1224" s="39"/>
      <c r="G1224" s="38"/>
      <c r="H1224" s="38"/>
      <c r="I1224" s="35" t="str">
        <f>IF(OR(Data!G1224,Data!H1224,ISERR(Data!J1224)),"",Data!J1224)</f>
        <v/>
      </c>
      <c r="J1224" s="84" t="str">
        <f>IF(Data!G1224,"",IF(Data!E1224,"Age error",IF(Data!F1224,"Sex error",IF(OR(Data!H1224,Data!M1224),"Ht or wt error",Data!L1224))))</f>
        <v/>
      </c>
      <c r="K1224" s="21"/>
    </row>
    <row r="1225" spans="1:11" s="18" customFormat="1" x14ac:dyDescent="0.15">
      <c r="A1225" s="25"/>
      <c r="B1225" s="85"/>
      <c r="C1225" s="34"/>
      <c r="D1225" s="38"/>
      <c r="E1225" s="39"/>
      <c r="F1225" s="39"/>
      <c r="G1225" s="38"/>
      <c r="H1225" s="38"/>
      <c r="I1225" s="35" t="str">
        <f>IF(OR(Data!G1225,Data!H1225,ISERR(Data!J1225)),"",Data!J1225)</f>
        <v/>
      </c>
      <c r="J1225" s="84" t="str">
        <f>IF(Data!G1225,"",IF(Data!E1225,"Age error",IF(Data!F1225,"Sex error",IF(OR(Data!H1225,Data!M1225),"Ht or wt error",Data!L1225))))</f>
        <v/>
      </c>
      <c r="K1225" s="21"/>
    </row>
    <row r="1226" spans="1:11" s="18" customFormat="1" x14ac:dyDescent="0.15">
      <c r="A1226" s="25"/>
      <c r="B1226" s="85"/>
      <c r="C1226" s="34"/>
      <c r="D1226" s="38"/>
      <c r="E1226" s="39"/>
      <c r="F1226" s="39"/>
      <c r="G1226" s="38"/>
      <c r="H1226" s="38"/>
      <c r="I1226" s="35" t="str">
        <f>IF(OR(Data!G1226,Data!H1226,ISERR(Data!J1226)),"",Data!J1226)</f>
        <v/>
      </c>
      <c r="J1226" s="84" t="str">
        <f>IF(Data!G1226,"",IF(Data!E1226,"Age error",IF(Data!F1226,"Sex error",IF(OR(Data!H1226,Data!M1226),"Ht or wt error",Data!L1226))))</f>
        <v/>
      </c>
      <c r="K1226" s="21"/>
    </row>
    <row r="1227" spans="1:11" s="18" customFormat="1" x14ac:dyDescent="0.15">
      <c r="A1227" s="25"/>
      <c r="B1227" s="85"/>
      <c r="C1227" s="34"/>
      <c r="D1227" s="38"/>
      <c r="E1227" s="39"/>
      <c r="F1227" s="39"/>
      <c r="G1227" s="38"/>
      <c r="H1227" s="38"/>
      <c r="I1227" s="35" t="str">
        <f>IF(OR(Data!G1227,Data!H1227,ISERR(Data!J1227)),"",Data!J1227)</f>
        <v/>
      </c>
      <c r="J1227" s="84" t="str">
        <f>IF(Data!G1227,"",IF(Data!E1227,"Age error",IF(Data!F1227,"Sex error",IF(OR(Data!H1227,Data!M1227),"Ht or wt error",Data!L1227))))</f>
        <v/>
      </c>
      <c r="K1227" s="21"/>
    </row>
    <row r="1228" spans="1:11" s="18" customFormat="1" x14ac:dyDescent="0.15">
      <c r="A1228" s="25"/>
      <c r="B1228" s="85"/>
      <c r="C1228" s="34"/>
      <c r="D1228" s="38"/>
      <c r="E1228" s="39"/>
      <c r="F1228" s="39"/>
      <c r="G1228" s="38"/>
      <c r="H1228" s="38"/>
      <c r="I1228" s="35" t="str">
        <f>IF(OR(Data!G1228,Data!H1228,ISERR(Data!J1228)),"",Data!J1228)</f>
        <v/>
      </c>
      <c r="J1228" s="84" t="str">
        <f>IF(Data!G1228,"",IF(Data!E1228,"Age error",IF(Data!F1228,"Sex error",IF(OR(Data!H1228,Data!M1228),"Ht or wt error",Data!L1228))))</f>
        <v/>
      </c>
      <c r="K1228" s="21"/>
    </row>
    <row r="1229" spans="1:11" s="18" customFormat="1" x14ac:dyDescent="0.15">
      <c r="A1229" s="25"/>
      <c r="B1229" s="85"/>
      <c r="C1229" s="34"/>
      <c r="D1229" s="38"/>
      <c r="E1229" s="39"/>
      <c r="F1229" s="39"/>
      <c r="G1229" s="38"/>
      <c r="H1229" s="38"/>
      <c r="I1229" s="35" t="str">
        <f>IF(OR(Data!G1229,Data!H1229,ISERR(Data!J1229)),"",Data!J1229)</f>
        <v/>
      </c>
      <c r="J1229" s="84" t="str">
        <f>IF(Data!G1229,"",IF(Data!E1229,"Age error",IF(Data!F1229,"Sex error",IF(OR(Data!H1229,Data!M1229),"Ht or wt error",Data!L1229))))</f>
        <v/>
      </c>
      <c r="K1229" s="21"/>
    </row>
    <row r="1230" spans="1:11" s="18" customFormat="1" x14ac:dyDescent="0.15">
      <c r="A1230" s="25"/>
      <c r="B1230" s="85"/>
      <c r="C1230" s="34"/>
      <c r="D1230" s="38"/>
      <c r="E1230" s="39"/>
      <c r="F1230" s="39"/>
      <c r="G1230" s="38"/>
      <c r="H1230" s="38"/>
      <c r="I1230" s="35" t="str">
        <f>IF(OR(Data!G1230,Data!H1230,ISERR(Data!J1230)),"",Data!J1230)</f>
        <v/>
      </c>
      <c r="J1230" s="84" t="str">
        <f>IF(Data!G1230,"",IF(Data!E1230,"Age error",IF(Data!F1230,"Sex error",IF(OR(Data!H1230,Data!M1230),"Ht or wt error",Data!L1230))))</f>
        <v/>
      </c>
      <c r="K1230" s="21"/>
    </row>
    <row r="1231" spans="1:11" s="18" customFormat="1" x14ac:dyDescent="0.15">
      <c r="A1231" s="25"/>
      <c r="B1231" s="85"/>
      <c r="C1231" s="34"/>
      <c r="D1231" s="38"/>
      <c r="E1231" s="39"/>
      <c r="F1231" s="39"/>
      <c r="G1231" s="38"/>
      <c r="H1231" s="38"/>
      <c r="I1231" s="35" t="str">
        <f>IF(OR(Data!G1231,Data!H1231,ISERR(Data!J1231)),"",Data!J1231)</f>
        <v/>
      </c>
      <c r="J1231" s="84" t="str">
        <f>IF(Data!G1231,"",IF(Data!E1231,"Age error",IF(Data!F1231,"Sex error",IF(OR(Data!H1231,Data!M1231),"Ht or wt error",Data!L1231))))</f>
        <v/>
      </c>
      <c r="K1231" s="21"/>
    </row>
    <row r="1232" spans="1:11" s="18" customFormat="1" x14ac:dyDescent="0.15">
      <c r="A1232" s="25"/>
      <c r="B1232" s="85"/>
      <c r="C1232" s="34"/>
      <c r="D1232" s="38"/>
      <c r="E1232" s="39"/>
      <c r="F1232" s="39"/>
      <c r="G1232" s="38"/>
      <c r="H1232" s="38"/>
      <c r="I1232" s="35" t="str">
        <f>IF(OR(Data!G1232,Data!H1232,ISERR(Data!J1232)),"",Data!J1232)</f>
        <v/>
      </c>
      <c r="J1232" s="84" t="str">
        <f>IF(Data!G1232,"",IF(Data!E1232,"Age error",IF(Data!F1232,"Sex error",IF(OR(Data!H1232,Data!M1232),"Ht or wt error",Data!L1232))))</f>
        <v/>
      </c>
      <c r="K1232" s="21"/>
    </row>
    <row r="1233" spans="1:11" s="18" customFormat="1" x14ac:dyDescent="0.15">
      <c r="A1233" s="25"/>
      <c r="B1233" s="85"/>
      <c r="C1233" s="34"/>
      <c r="D1233" s="38"/>
      <c r="E1233" s="39"/>
      <c r="F1233" s="39"/>
      <c r="G1233" s="38"/>
      <c r="H1233" s="38"/>
      <c r="I1233" s="35" t="str">
        <f>IF(OR(Data!G1233,Data!H1233,ISERR(Data!J1233)),"",Data!J1233)</f>
        <v/>
      </c>
      <c r="J1233" s="84" t="str">
        <f>IF(Data!G1233,"",IF(Data!E1233,"Age error",IF(Data!F1233,"Sex error",IF(OR(Data!H1233,Data!M1233),"Ht or wt error",Data!L1233))))</f>
        <v/>
      </c>
      <c r="K1233" s="21"/>
    </row>
    <row r="1234" spans="1:11" s="18" customFormat="1" x14ac:dyDescent="0.15">
      <c r="A1234" s="25"/>
      <c r="B1234" s="85"/>
      <c r="C1234" s="34"/>
      <c r="D1234" s="38"/>
      <c r="E1234" s="39"/>
      <c r="F1234" s="39"/>
      <c r="G1234" s="38"/>
      <c r="H1234" s="38"/>
      <c r="I1234" s="35" t="str">
        <f>IF(OR(Data!G1234,Data!H1234,ISERR(Data!J1234)),"",Data!J1234)</f>
        <v/>
      </c>
      <c r="J1234" s="84" t="str">
        <f>IF(Data!G1234,"",IF(Data!E1234,"Age error",IF(Data!F1234,"Sex error",IF(OR(Data!H1234,Data!M1234),"Ht or wt error",Data!L1234))))</f>
        <v/>
      </c>
      <c r="K1234" s="21"/>
    </row>
    <row r="1235" spans="1:11" s="18" customFormat="1" x14ac:dyDescent="0.15">
      <c r="A1235" s="25"/>
      <c r="B1235" s="85"/>
      <c r="C1235" s="34"/>
      <c r="D1235" s="38"/>
      <c r="E1235" s="39"/>
      <c r="F1235" s="39"/>
      <c r="G1235" s="38"/>
      <c r="H1235" s="38"/>
      <c r="I1235" s="35" t="str">
        <f>IF(OR(Data!G1235,Data!H1235,ISERR(Data!J1235)),"",Data!J1235)</f>
        <v/>
      </c>
      <c r="J1235" s="84" t="str">
        <f>IF(Data!G1235,"",IF(Data!E1235,"Age error",IF(Data!F1235,"Sex error",IF(OR(Data!H1235,Data!M1235),"Ht or wt error",Data!L1235))))</f>
        <v/>
      </c>
      <c r="K1235" s="21"/>
    </row>
    <row r="1236" spans="1:11" s="18" customFormat="1" x14ac:dyDescent="0.15">
      <c r="A1236" s="25"/>
      <c r="B1236" s="85"/>
      <c r="C1236" s="34"/>
      <c r="D1236" s="38"/>
      <c r="E1236" s="39"/>
      <c r="F1236" s="39"/>
      <c r="G1236" s="38"/>
      <c r="H1236" s="38"/>
      <c r="I1236" s="35" t="str">
        <f>IF(OR(Data!G1236,Data!H1236,ISERR(Data!J1236)),"",Data!J1236)</f>
        <v/>
      </c>
      <c r="J1236" s="84" t="str">
        <f>IF(Data!G1236,"",IF(Data!E1236,"Age error",IF(Data!F1236,"Sex error",IF(OR(Data!H1236,Data!M1236),"Ht or wt error",Data!L1236))))</f>
        <v/>
      </c>
      <c r="K1236" s="21"/>
    </row>
    <row r="1237" spans="1:11" s="18" customFormat="1" x14ac:dyDescent="0.15">
      <c r="A1237" s="25"/>
      <c r="B1237" s="85"/>
      <c r="C1237" s="34"/>
      <c r="D1237" s="38"/>
      <c r="E1237" s="39"/>
      <c r="F1237" s="39"/>
      <c r="G1237" s="38"/>
      <c r="H1237" s="38"/>
      <c r="I1237" s="35" t="str">
        <f>IF(OR(Data!G1237,Data!H1237,ISERR(Data!J1237)),"",Data!J1237)</f>
        <v/>
      </c>
      <c r="J1237" s="84" t="str">
        <f>IF(Data!G1237,"",IF(Data!E1237,"Age error",IF(Data!F1237,"Sex error",IF(OR(Data!H1237,Data!M1237),"Ht or wt error",Data!L1237))))</f>
        <v/>
      </c>
      <c r="K1237" s="21"/>
    </row>
    <row r="1238" spans="1:11" s="18" customFormat="1" x14ac:dyDescent="0.15">
      <c r="A1238" s="25"/>
      <c r="B1238" s="85"/>
      <c r="C1238" s="34"/>
      <c r="D1238" s="38"/>
      <c r="E1238" s="39"/>
      <c r="F1238" s="39"/>
      <c r="G1238" s="38"/>
      <c r="H1238" s="38"/>
      <c r="I1238" s="35" t="str">
        <f>IF(OR(Data!G1238,Data!H1238,ISERR(Data!J1238)),"",Data!J1238)</f>
        <v/>
      </c>
      <c r="J1238" s="84" t="str">
        <f>IF(Data!G1238,"",IF(Data!E1238,"Age error",IF(Data!F1238,"Sex error",IF(OR(Data!H1238,Data!M1238),"Ht or wt error",Data!L1238))))</f>
        <v/>
      </c>
      <c r="K1238" s="21"/>
    </row>
    <row r="1239" spans="1:11" s="18" customFormat="1" x14ac:dyDescent="0.15">
      <c r="A1239" s="25"/>
      <c r="B1239" s="85"/>
      <c r="C1239" s="34"/>
      <c r="D1239" s="38"/>
      <c r="E1239" s="39"/>
      <c r="F1239" s="39"/>
      <c r="G1239" s="38"/>
      <c r="H1239" s="38"/>
      <c r="I1239" s="35" t="str">
        <f>IF(OR(Data!G1239,Data!H1239,ISERR(Data!J1239)),"",Data!J1239)</f>
        <v/>
      </c>
      <c r="J1239" s="84" t="str">
        <f>IF(Data!G1239,"",IF(Data!E1239,"Age error",IF(Data!F1239,"Sex error",IF(OR(Data!H1239,Data!M1239),"Ht or wt error",Data!L1239))))</f>
        <v/>
      </c>
      <c r="K1239" s="21"/>
    </row>
    <row r="1240" spans="1:11" s="18" customFormat="1" x14ac:dyDescent="0.15">
      <c r="A1240" s="25"/>
      <c r="B1240" s="85"/>
      <c r="C1240" s="34"/>
      <c r="D1240" s="38"/>
      <c r="E1240" s="39"/>
      <c r="F1240" s="39"/>
      <c r="G1240" s="38"/>
      <c r="H1240" s="38"/>
      <c r="I1240" s="35" t="str">
        <f>IF(OR(Data!G1240,Data!H1240,ISERR(Data!J1240)),"",Data!J1240)</f>
        <v/>
      </c>
      <c r="J1240" s="84" t="str">
        <f>IF(Data!G1240,"",IF(Data!E1240,"Age error",IF(Data!F1240,"Sex error",IF(OR(Data!H1240,Data!M1240),"Ht or wt error",Data!L1240))))</f>
        <v/>
      </c>
      <c r="K1240" s="21"/>
    </row>
    <row r="1241" spans="1:11" s="18" customFormat="1" x14ac:dyDescent="0.15">
      <c r="A1241" s="25"/>
      <c r="B1241" s="85"/>
      <c r="C1241" s="34"/>
      <c r="D1241" s="38"/>
      <c r="E1241" s="39"/>
      <c r="F1241" s="39"/>
      <c r="G1241" s="38"/>
      <c r="H1241" s="38"/>
      <c r="I1241" s="35" t="str">
        <f>IF(OR(Data!G1241,Data!H1241,ISERR(Data!J1241)),"",Data!J1241)</f>
        <v/>
      </c>
      <c r="J1241" s="84" t="str">
        <f>IF(Data!G1241,"",IF(Data!E1241,"Age error",IF(Data!F1241,"Sex error",IF(OR(Data!H1241,Data!M1241),"Ht or wt error",Data!L1241))))</f>
        <v/>
      </c>
      <c r="K1241" s="21"/>
    </row>
    <row r="1242" spans="1:11" s="18" customFormat="1" x14ac:dyDescent="0.15">
      <c r="A1242" s="25"/>
      <c r="B1242" s="85"/>
      <c r="C1242" s="34"/>
      <c r="D1242" s="38"/>
      <c r="E1242" s="39"/>
      <c r="F1242" s="39"/>
      <c r="G1242" s="38"/>
      <c r="H1242" s="38"/>
      <c r="I1242" s="35" t="str">
        <f>IF(OR(Data!G1242,Data!H1242,ISERR(Data!J1242)),"",Data!J1242)</f>
        <v/>
      </c>
      <c r="J1242" s="84" t="str">
        <f>IF(Data!G1242,"",IF(Data!E1242,"Age error",IF(Data!F1242,"Sex error",IF(OR(Data!H1242,Data!M1242),"Ht or wt error",Data!L1242))))</f>
        <v/>
      </c>
      <c r="K1242" s="21"/>
    </row>
    <row r="1243" spans="1:11" s="18" customFormat="1" x14ac:dyDescent="0.15">
      <c r="A1243" s="25"/>
      <c r="B1243" s="85"/>
      <c r="C1243" s="34"/>
      <c r="D1243" s="38"/>
      <c r="E1243" s="39"/>
      <c r="F1243" s="39"/>
      <c r="G1243" s="38"/>
      <c r="H1243" s="38"/>
      <c r="I1243" s="35" t="str">
        <f>IF(OR(Data!G1243,Data!H1243,ISERR(Data!J1243)),"",Data!J1243)</f>
        <v/>
      </c>
      <c r="J1243" s="84" t="str">
        <f>IF(Data!G1243,"",IF(Data!E1243,"Age error",IF(Data!F1243,"Sex error",IF(OR(Data!H1243,Data!M1243),"Ht or wt error",Data!L1243))))</f>
        <v/>
      </c>
      <c r="K1243" s="21"/>
    </row>
    <row r="1244" spans="1:11" s="18" customFormat="1" x14ac:dyDescent="0.15">
      <c r="A1244" s="25"/>
      <c r="B1244" s="85"/>
      <c r="C1244" s="34"/>
      <c r="D1244" s="38"/>
      <c r="E1244" s="39"/>
      <c r="F1244" s="39"/>
      <c r="G1244" s="38"/>
      <c r="H1244" s="38"/>
      <c r="I1244" s="35" t="str">
        <f>IF(OR(Data!G1244,Data!H1244,ISERR(Data!J1244)),"",Data!J1244)</f>
        <v/>
      </c>
      <c r="J1244" s="84" t="str">
        <f>IF(Data!G1244,"",IF(Data!E1244,"Age error",IF(Data!F1244,"Sex error",IF(OR(Data!H1244,Data!M1244),"Ht or wt error",Data!L1244))))</f>
        <v/>
      </c>
      <c r="K1244" s="21"/>
    </row>
    <row r="1245" spans="1:11" s="18" customFormat="1" x14ac:dyDescent="0.15">
      <c r="A1245" s="25"/>
      <c r="B1245" s="85"/>
      <c r="C1245" s="34"/>
      <c r="D1245" s="38"/>
      <c r="E1245" s="39"/>
      <c r="F1245" s="39"/>
      <c r="G1245" s="38"/>
      <c r="H1245" s="38"/>
      <c r="I1245" s="35" t="str">
        <f>IF(OR(Data!G1245,Data!H1245,ISERR(Data!J1245)),"",Data!J1245)</f>
        <v/>
      </c>
      <c r="J1245" s="84" t="str">
        <f>IF(Data!G1245,"",IF(Data!E1245,"Age error",IF(Data!F1245,"Sex error",IF(OR(Data!H1245,Data!M1245),"Ht or wt error",Data!L1245))))</f>
        <v/>
      </c>
      <c r="K1245" s="21"/>
    </row>
    <row r="1246" spans="1:11" s="18" customFormat="1" x14ac:dyDescent="0.15">
      <c r="A1246" s="25"/>
      <c r="B1246" s="85"/>
      <c r="C1246" s="34"/>
      <c r="D1246" s="38"/>
      <c r="E1246" s="39"/>
      <c r="F1246" s="39"/>
      <c r="G1246" s="38"/>
      <c r="H1246" s="38"/>
      <c r="I1246" s="35" t="str">
        <f>IF(OR(Data!G1246,Data!H1246,ISERR(Data!J1246)),"",Data!J1246)</f>
        <v/>
      </c>
      <c r="J1246" s="84" t="str">
        <f>IF(Data!G1246,"",IF(Data!E1246,"Age error",IF(Data!F1246,"Sex error",IF(OR(Data!H1246,Data!M1246),"Ht or wt error",Data!L1246))))</f>
        <v/>
      </c>
      <c r="K1246" s="21"/>
    </row>
    <row r="1247" spans="1:11" s="18" customFormat="1" x14ac:dyDescent="0.15">
      <c r="A1247" s="25"/>
      <c r="B1247" s="85"/>
      <c r="C1247" s="34"/>
      <c r="D1247" s="38"/>
      <c r="E1247" s="39"/>
      <c r="F1247" s="39"/>
      <c r="G1247" s="38"/>
      <c r="H1247" s="38"/>
      <c r="I1247" s="35" t="str">
        <f>IF(OR(Data!G1247,Data!H1247,ISERR(Data!J1247)),"",Data!J1247)</f>
        <v/>
      </c>
      <c r="J1247" s="84" t="str">
        <f>IF(Data!G1247,"",IF(Data!E1247,"Age error",IF(Data!F1247,"Sex error",IF(OR(Data!H1247,Data!M1247),"Ht or wt error",Data!L1247))))</f>
        <v/>
      </c>
      <c r="K1247" s="21"/>
    </row>
    <row r="1248" spans="1:11" s="18" customFormat="1" x14ac:dyDescent="0.15">
      <c r="A1248" s="25"/>
      <c r="B1248" s="85"/>
      <c r="C1248" s="34"/>
      <c r="D1248" s="38"/>
      <c r="E1248" s="39"/>
      <c r="F1248" s="39"/>
      <c r="G1248" s="38"/>
      <c r="H1248" s="38"/>
      <c r="I1248" s="35" t="str">
        <f>IF(OR(Data!G1248,Data!H1248,ISERR(Data!J1248)),"",Data!J1248)</f>
        <v/>
      </c>
      <c r="J1248" s="84" t="str">
        <f>IF(Data!G1248,"",IF(Data!E1248,"Age error",IF(Data!F1248,"Sex error",IF(OR(Data!H1248,Data!M1248),"Ht or wt error",Data!L1248))))</f>
        <v/>
      </c>
      <c r="K1248" s="21"/>
    </row>
    <row r="1249" spans="1:11" s="18" customFormat="1" x14ac:dyDescent="0.15">
      <c r="A1249" s="25"/>
      <c r="B1249" s="85"/>
      <c r="C1249" s="34"/>
      <c r="D1249" s="38"/>
      <c r="E1249" s="39"/>
      <c r="F1249" s="39"/>
      <c r="G1249" s="38"/>
      <c r="H1249" s="38"/>
      <c r="I1249" s="35" t="str">
        <f>IF(OR(Data!G1249,Data!H1249,ISERR(Data!J1249)),"",Data!J1249)</f>
        <v/>
      </c>
      <c r="J1249" s="84" t="str">
        <f>IF(Data!G1249,"",IF(Data!E1249,"Age error",IF(Data!F1249,"Sex error",IF(OR(Data!H1249,Data!M1249),"Ht or wt error",Data!L1249))))</f>
        <v/>
      </c>
      <c r="K1249" s="21"/>
    </row>
    <row r="1250" spans="1:11" s="18" customFormat="1" x14ac:dyDescent="0.15">
      <c r="A1250" s="25"/>
      <c r="B1250" s="85"/>
      <c r="C1250" s="34"/>
      <c r="D1250" s="38"/>
      <c r="E1250" s="39"/>
      <c r="F1250" s="39"/>
      <c r="G1250" s="38"/>
      <c r="H1250" s="38"/>
      <c r="I1250" s="35" t="str">
        <f>IF(OR(Data!G1250,Data!H1250,ISERR(Data!J1250)),"",Data!J1250)</f>
        <v/>
      </c>
      <c r="J1250" s="84" t="str">
        <f>IF(Data!G1250,"",IF(Data!E1250,"Age error",IF(Data!F1250,"Sex error",IF(OR(Data!H1250,Data!M1250),"Ht or wt error",Data!L1250))))</f>
        <v/>
      </c>
      <c r="K1250" s="21"/>
    </row>
    <row r="1251" spans="1:11" s="18" customFormat="1" x14ac:dyDescent="0.15">
      <c r="A1251" s="25"/>
      <c r="B1251" s="85"/>
      <c r="C1251" s="34"/>
      <c r="D1251" s="38"/>
      <c r="E1251" s="39"/>
      <c r="F1251" s="39"/>
      <c r="G1251" s="38"/>
      <c r="H1251" s="38"/>
      <c r="I1251" s="35" t="str">
        <f>IF(OR(Data!G1251,Data!H1251,ISERR(Data!J1251)),"",Data!J1251)</f>
        <v/>
      </c>
      <c r="J1251" s="84" t="str">
        <f>IF(Data!G1251,"",IF(Data!E1251,"Age error",IF(Data!F1251,"Sex error",IF(OR(Data!H1251,Data!M1251),"Ht or wt error",Data!L1251))))</f>
        <v/>
      </c>
      <c r="K1251" s="21"/>
    </row>
    <row r="1252" spans="1:11" s="18" customFormat="1" x14ac:dyDescent="0.15">
      <c r="A1252" s="25"/>
      <c r="B1252" s="85"/>
      <c r="C1252" s="34"/>
      <c r="D1252" s="38"/>
      <c r="E1252" s="39"/>
      <c r="F1252" s="39"/>
      <c r="G1252" s="38"/>
      <c r="H1252" s="38"/>
      <c r="I1252" s="35" t="str">
        <f>IF(OR(Data!G1252,Data!H1252,ISERR(Data!J1252)),"",Data!J1252)</f>
        <v/>
      </c>
      <c r="J1252" s="84" t="str">
        <f>IF(Data!G1252,"",IF(Data!E1252,"Age error",IF(Data!F1252,"Sex error",IF(OR(Data!H1252,Data!M1252),"Ht or wt error",Data!L1252))))</f>
        <v/>
      </c>
      <c r="K1252" s="21"/>
    </row>
    <row r="1253" spans="1:11" s="18" customFormat="1" x14ac:dyDescent="0.15">
      <c r="A1253" s="25"/>
      <c r="B1253" s="85"/>
      <c r="C1253" s="34"/>
      <c r="D1253" s="38"/>
      <c r="E1253" s="39"/>
      <c r="F1253" s="39"/>
      <c r="G1253" s="38"/>
      <c r="H1253" s="38"/>
      <c r="I1253" s="35" t="str">
        <f>IF(OR(Data!G1253,Data!H1253,ISERR(Data!J1253)),"",Data!J1253)</f>
        <v/>
      </c>
      <c r="J1253" s="84" t="str">
        <f>IF(Data!G1253,"",IF(Data!E1253,"Age error",IF(Data!F1253,"Sex error",IF(OR(Data!H1253,Data!M1253),"Ht or wt error",Data!L1253))))</f>
        <v/>
      </c>
      <c r="K1253" s="21"/>
    </row>
    <row r="1254" spans="1:11" s="18" customFormat="1" x14ac:dyDescent="0.15">
      <c r="A1254" s="25"/>
      <c r="B1254" s="85"/>
      <c r="C1254" s="34"/>
      <c r="D1254" s="38"/>
      <c r="E1254" s="39"/>
      <c r="F1254" s="39"/>
      <c r="G1254" s="38"/>
      <c r="H1254" s="38"/>
      <c r="I1254" s="35" t="str">
        <f>IF(OR(Data!G1254,Data!H1254,ISERR(Data!J1254)),"",Data!J1254)</f>
        <v/>
      </c>
      <c r="J1254" s="84" t="str">
        <f>IF(Data!G1254,"",IF(Data!E1254,"Age error",IF(Data!F1254,"Sex error",IF(OR(Data!H1254,Data!M1254),"Ht or wt error",Data!L1254))))</f>
        <v/>
      </c>
      <c r="K1254" s="21"/>
    </row>
    <row r="1255" spans="1:11" s="18" customFormat="1" x14ac:dyDescent="0.15">
      <c r="A1255" s="25"/>
      <c r="B1255" s="85"/>
      <c r="C1255" s="34"/>
      <c r="D1255" s="38"/>
      <c r="E1255" s="39"/>
      <c r="F1255" s="39"/>
      <c r="G1255" s="38"/>
      <c r="H1255" s="38"/>
      <c r="I1255" s="35" t="str">
        <f>IF(OR(Data!G1255,Data!H1255,ISERR(Data!J1255)),"",Data!J1255)</f>
        <v/>
      </c>
      <c r="J1255" s="84" t="str">
        <f>IF(Data!G1255,"",IF(Data!E1255,"Age error",IF(Data!F1255,"Sex error",IF(OR(Data!H1255,Data!M1255),"Ht or wt error",Data!L1255))))</f>
        <v/>
      </c>
      <c r="K1255" s="21"/>
    </row>
    <row r="1256" spans="1:11" s="18" customFormat="1" x14ac:dyDescent="0.15">
      <c r="A1256" s="25"/>
      <c r="B1256" s="85"/>
      <c r="C1256" s="34"/>
      <c r="D1256" s="38"/>
      <c r="E1256" s="39"/>
      <c r="F1256" s="39"/>
      <c r="G1256" s="38"/>
      <c r="H1256" s="38"/>
      <c r="I1256" s="35" t="str">
        <f>IF(OR(Data!G1256,Data!H1256,ISERR(Data!J1256)),"",Data!J1256)</f>
        <v/>
      </c>
      <c r="J1256" s="84" t="str">
        <f>IF(Data!G1256,"",IF(Data!E1256,"Age error",IF(Data!F1256,"Sex error",IF(OR(Data!H1256,Data!M1256),"Ht or wt error",Data!L1256))))</f>
        <v/>
      </c>
      <c r="K1256" s="21"/>
    </row>
    <row r="1257" spans="1:11" s="18" customFormat="1" x14ac:dyDescent="0.15">
      <c r="A1257" s="25"/>
      <c r="B1257" s="85"/>
      <c r="C1257" s="34"/>
      <c r="D1257" s="38"/>
      <c r="E1257" s="39"/>
      <c r="F1257" s="39"/>
      <c r="G1257" s="38"/>
      <c r="H1257" s="38"/>
      <c r="I1257" s="35" t="str">
        <f>IF(OR(Data!G1257,Data!H1257,ISERR(Data!J1257)),"",Data!J1257)</f>
        <v/>
      </c>
      <c r="J1257" s="84" t="str">
        <f>IF(Data!G1257,"",IF(Data!E1257,"Age error",IF(Data!F1257,"Sex error",IF(OR(Data!H1257,Data!M1257),"Ht or wt error",Data!L1257))))</f>
        <v/>
      </c>
      <c r="K1257" s="21"/>
    </row>
    <row r="1258" spans="1:11" s="18" customFormat="1" x14ac:dyDescent="0.15">
      <c r="A1258" s="25"/>
      <c r="B1258" s="85"/>
      <c r="C1258" s="34"/>
      <c r="D1258" s="38"/>
      <c r="E1258" s="39"/>
      <c r="F1258" s="39"/>
      <c r="G1258" s="38"/>
      <c r="H1258" s="38"/>
      <c r="I1258" s="35" t="str">
        <f>IF(OR(Data!G1258,Data!H1258,ISERR(Data!J1258)),"",Data!J1258)</f>
        <v/>
      </c>
      <c r="J1258" s="84" t="str">
        <f>IF(Data!G1258,"",IF(Data!E1258,"Age error",IF(Data!F1258,"Sex error",IF(OR(Data!H1258,Data!M1258),"Ht or wt error",Data!L1258))))</f>
        <v/>
      </c>
      <c r="K1258" s="21"/>
    </row>
    <row r="1259" spans="1:11" s="18" customFormat="1" x14ac:dyDescent="0.15">
      <c r="A1259" s="25"/>
      <c r="B1259" s="85"/>
      <c r="C1259" s="34"/>
      <c r="D1259" s="38"/>
      <c r="E1259" s="39"/>
      <c r="F1259" s="39"/>
      <c r="G1259" s="38"/>
      <c r="H1259" s="38"/>
      <c r="I1259" s="35" t="str">
        <f>IF(OR(Data!G1259,Data!H1259,ISERR(Data!J1259)),"",Data!J1259)</f>
        <v/>
      </c>
      <c r="J1259" s="84" t="str">
        <f>IF(Data!G1259,"",IF(Data!E1259,"Age error",IF(Data!F1259,"Sex error",IF(OR(Data!H1259,Data!M1259),"Ht or wt error",Data!L1259))))</f>
        <v/>
      </c>
      <c r="K1259" s="21"/>
    </row>
    <row r="1260" spans="1:11" s="18" customFormat="1" x14ac:dyDescent="0.15">
      <c r="A1260" s="25"/>
      <c r="B1260" s="85"/>
      <c r="C1260" s="34"/>
      <c r="D1260" s="38"/>
      <c r="E1260" s="39"/>
      <c r="F1260" s="39"/>
      <c r="G1260" s="38"/>
      <c r="H1260" s="38"/>
      <c r="I1260" s="35" t="str">
        <f>IF(OR(Data!G1260,Data!H1260,ISERR(Data!J1260)),"",Data!J1260)</f>
        <v/>
      </c>
      <c r="J1260" s="84" t="str">
        <f>IF(Data!G1260,"",IF(Data!E1260,"Age error",IF(Data!F1260,"Sex error",IF(OR(Data!H1260,Data!M1260),"Ht or wt error",Data!L1260))))</f>
        <v/>
      </c>
      <c r="K1260" s="21"/>
    </row>
    <row r="1261" spans="1:11" s="18" customFormat="1" x14ac:dyDescent="0.15">
      <c r="A1261" s="25"/>
      <c r="B1261" s="85"/>
      <c r="C1261" s="34"/>
      <c r="D1261" s="38"/>
      <c r="E1261" s="39"/>
      <c r="F1261" s="39"/>
      <c r="G1261" s="38"/>
      <c r="H1261" s="38"/>
      <c r="I1261" s="35" t="str">
        <f>IF(OR(Data!G1261,Data!H1261,ISERR(Data!J1261)),"",Data!J1261)</f>
        <v/>
      </c>
      <c r="J1261" s="84" t="str">
        <f>IF(Data!G1261,"",IF(Data!E1261,"Age error",IF(Data!F1261,"Sex error",IF(OR(Data!H1261,Data!M1261),"Ht or wt error",Data!L1261))))</f>
        <v/>
      </c>
      <c r="K1261" s="21"/>
    </row>
    <row r="1262" spans="1:11" s="18" customFormat="1" x14ac:dyDescent="0.15">
      <c r="A1262" s="25"/>
      <c r="B1262" s="85"/>
      <c r="C1262" s="34"/>
      <c r="D1262" s="38"/>
      <c r="E1262" s="39"/>
      <c r="F1262" s="39"/>
      <c r="G1262" s="38"/>
      <c r="H1262" s="38"/>
      <c r="I1262" s="35" t="str">
        <f>IF(OR(Data!G1262,Data!H1262,ISERR(Data!J1262)),"",Data!J1262)</f>
        <v/>
      </c>
      <c r="J1262" s="84" t="str">
        <f>IF(Data!G1262,"",IF(Data!E1262,"Age error",IF(Data!F1262,"Sex error",IF(OR(Data!H1262,Data!M1262),"Ht or wt error",Data!L1262))))</f>
        <v/>
      </c>
      <c r="K1262" s="21"/>
    </row>
    <row r="1263" spans="1:11" s="18" customFormat="1" x14ac:dyDescent="0.15">
      <c r="A1263" s="25"/>
      <c r="B1263" s="85"/>
      <c r="C1263" s="34"/>
      <c r="D1263" s="38"/>
      <c r="E1263" s="39"/>
      <c r="F1263" s="39"/>
      <c r="G1263" s="38"/>
      <c r="H1263" s="38"/>
      <c r="I1263" s="35" t="str">
        <f>IF(OR(Data!G1263,Data!H1263,ISERR(Data!J1263)),"",Data!J1263)</f>
        <v/>
      </c>
      <c r="J1263" s="84" t="str">
        <f>IF(Data!G1263,"",IF(Data!E1263,"Age error",IF(Data!F1263,"Sex error",IF(OR(Data!H1263,Data!M1263),"Ht or wt error",Data!L1263))))</f>
        <v/>
      </c>
      <c r="K1263" s="21"/>
    </row>
    <row r="1264" spans="1:11" s="18" customFormat="1" x14ac:dyDescent="0.15">
      <c r="A1264" s="25"/>
      <c r="B1264" s="85"/>
      <c r="C1264" s="34"/>
      <c r="D1264" s="38"/>
      <c r="E1264" s="39"/>
      <c r="F1264" s="39"/>
      <c r="G1264" s="38"/>
      <c r="H1264" s="38"/>
      <c r="I1264" s="35" t="str">
        <f>IF(OR(Data!G1264,Data!H1264,ISERR(Data!J1264)),"",Data!J1264)</f>
        <v/>
      </c>
      <c r="J1264" s="84" t="str">
        <f>IF(Data!G1264,"",IF(Data!E1264,"Age error",IF(Data!F1264,"Sex error",IF(OR(Data!H1264,Data!M1264),"Ht or wt error",Data!L1264))))</f>
        <v/>
      </c>
      <c r="K1264" s="21"/>
    </row>
    <row r="1265" spans="1:11" s="18" customFormat="1" x14ac:dyDescent="0.15">
      <c r="A1265" s="25"/>
      <c r="B1265" s="85"/>
      <c r="C1265" s="34"/>
      <c r="D1265" s="38"/>
      <c r="E1265" s="39"/>
      <c r="F1265" s="39"/>
      <c r="G1265" s="38"/>
      <c r="H1265" s="38"/>
      <c r="I1265" s="35" t="str">
        <f>IF(OR(Data!G1265,Data!H1265,ISERR(Data!J1265)),"",Data!J1265)</f>
        <v/>
      </c>
      <c r="J1265" s="84" t="str">
        <f>IF(Data!G1265,"",IF(Data!E1265,"Age error",IF(Data!F1265,"Sex error",IF(OR(Data!H1265,Data!M1265),"Ht or wt error",Data!L1265))))</f>
        <v/>
      </c>
      <c r="K1265" s="21"/>
    </row>
    <row r="1266" spans="1:11" s="18" customFormat="1" x14ac:dyDescent="0.15">
      <c r="A1266" s="25"/>
      <c r="B1266" s="85"/>
      <c r="C1266" s="34"/>
      <c r="D1266" s="38"/>
      <c r="E1266" s="39"/>
      <c r="F1266" s="39"/>
      <c r="G1266" s="38"/>
      <c r="H1266" s="38"/>
      <c r="I1266" s="35" t="str">
        <f>IF(OR(Data!G1266,Data!H1266,ISERR(Data!J1266)),"",Data!J1266)</f>
        <v/>
      </c>
      <c r="J1266" s="84" t="str">
        <f>IF(Data!G1266,"",IF(Data!E1266,"Age error",IF(Data!F1266,"Sex error",IF(OR(Data!H1266,Data!M1266),"Ht or wt error",Data!L1266))))</f>
        <v/>
      </c>
      <c r="K1266" s="21"/>
    </row>
    <row r="1267" spans="1:11" s="18" customFormat="1" x14ac:dyDescent="0.15">
      <c r="A1267" s="25"/>
      <c r="B1267" s="85"/>
      <c r="C1267" s="34"/>
      <c r="D1267" s="38"/>
      <c r="E1267" s="39"/>
      <c r="F1267" s="39"/>
      <c r="G1267" s="38"/>
      <c r="H1267" s="38"/>
      <c r="I1267" s="35" t="str">
        <f>IF(OR(Data!G1267,Data!H1267,ISERR(Data!J1267)),"",Data!J1267)</f>
        <v/>
      </c>
      <c r="J1267" s="84" t="str">
        <f>IF(Data!G1267,"",IF(Data!E1267,"Age error",IF(Data!F1267,"Sex error",IF(OR(Data!H1267,Data!M1267),"Ht or wt error",Data!L1267))))</f>
        <v/>
      </c>
      <c r="K1267" s="21"/>
    </row>
    <row r="1268" spans="1:11" s="18" customFormat="1" x14ac:dyDescent="0.15">
      <c r="A1268" s="25"/>
      <c r="B1268" s="85"/>
      <c r="C1268" s="34"/>
      <c r="D1268" s="38"/>
      <c r="E1268" s="39"/>
      <c r="F1268" s="39"/>
      <c r="G1268" s="38"/>
      <c r="H1268" s="38"/>
      <c r="I1268" s="35" t="str">
        <f>IF(OR(Data!G1268,Data!H1268,ISERR(Data!J1268)),"",Data!J1268)</f>
        <v/>
      </c>
      <c r="J1268" s="84" t="str">
        <f>IF(Data!G1268,"",IF(Data!E1268,"Age error",IF(Data!F1268,"Sex error",IF(OR(Data!H1268,Data!M1268),"Ht or wt error",Data!L1268))))</f>
        <v/>
      </c>
      <c r="K1268" s="21"/>
    </row>
    <row r="1269" spans="1:11" s="18" customFormat="1" x14ac:dyDescent="0.15">
      <c r="A1269" s="25"/>
      <c r="B1269" s="85"/>
      <c r="C1269" s="34"/>
      <c r="D1269" s="38"/>
      <c r="E1269" s="39"/>
      <c r="F1269" s="39"/>
      <c r="G1269" s="38"/>
      <c r="H1269" s="38"/>
      <c r="I1269" s="35" t="str">
        <f>IF(OR(Data!G1269,Data!H1269,ISERR(Data!J1269)),"",Data!J1269)</f>
        <v/>
      </c>
      <c r="J1269" s="84" t="str">
        <f>IF(Data!G1269,"",IF(Data!E1269,"Age error",IF(Data!F1269,"Sex error",IF(OR(Data!H1269,Data!M1269),"Ht or wt error",Data!L1269))))</f>
        <v/>
      </c>
      <c r="K1269" s="21"/>
    </row>
    <row r="1270" spans="1:11" s="18" customFormat="1" x14ac:dyDescent="0.15">
      <c r="A1270" s="25"/>
      <c r="B1270" s="85"/>
      <c r="C1270" s="34"/>
      <c r="D1270" s="38"/>
      <c r="E1270" s="39"/>
      <c r="F1270" s="39"/>
      <c r="G1270" s="38"/>
      <c r="H1270" s="38"/>
      <c r="I1270" s="35" t="str">
        <f>IF(OR(Data!G1270,Data!H1270,ISERR(Data!J1270)),"",Data!J1270)</f>
        <v/>
      </c>
      <c r="J1270" s="84" t="str">
        <f>IF(Data!G1270,"",IF(Data!E1270,"Age error",IF(Data!F1270,"Sex error",IF(OR(Data!H1270,Data!M1270),"Ht or wt error",Data!L1270))))</f>
        <v/>
      </c>
      <c r="K1270" s="21"/>
    </row>
    <row r="1271" spans="1:11" s="18" customFormat="1" x14ac:dyDescent="0.15">
      <c r="A1271" s="25"/>
      <c r="B1271" s="85"/>
      <c r="C1271" s="34"/>
      <c r="D1271" s="38"/>
      <c r="E1271" s="39"/>
      <c r="F1271" s="39"/>
      <c r="G1271" s="38"/>
      <c r="H1271" s="38"/>
      <c r="I1271" s="35" t="str">
        <f>IF(OR(Data!G1271,Data!H1271,ISERR(Data!J1271)),"",Data!J1271)</f>
        <v/>
      </c>
      <c r="J1271" s="84" t="str">
        <f>IF(Data!G1271,"",IF(Data!E1271,"Age error",IF(Data!F1271,"Sex error",IF(OR(Data!H1271,Data!M1271),"Ht or wt error",Data!L1271))))</f>
        <v/>
      </c>
      <c r="K1271" s="21"/>
    </row>
    <row r="1272" spans="1:11" s="18" customFormat="1" x14ac:dyDescent="0.15">
      <c r="A1272" s="25"/>
      <c r="B1272" s="85"/>
      <c r="C1272" s="34"/>
      <c r="D1272" s="38"/>
      <c r="E1272" s="39"/>
      <c r="F1272" s="39"/>
      <c r="G1272" s="38"/>
      <c r="H1272" s="38"/>
      <c r="I1272" s="35" t="str">
        <f>IF(OR(Data!G1272,Data!H1272,ISERR(Data!J1272)),"",Data!J1272)</f>
        <v/>
      </c>
      <c r="J1272" s="84" t="str">
        <f>IF(Data!G1272,"",IF(Data!E1272,"Age error",IF(Data!F1272,"Sex error",IF(OR(Data!H1272,Data!M1272),"Ht or wt error",Data!L1272))))</f>
        <v/>
      </c>
      <c r="K1272" s="21"/>
    </row>
    <row r="1273" spans="1:11" s="18" customFormat="1" x14ac:dyDescent="0.15">
      <c r="A1273" s="25"/>
      <c r="B1273" s="85"/>
      <c r="C1273" s="34"/>
      <c r="D1273" s="38"/>
      <c r="E1273" s="39"/>
      <c r="F1273" s="39"/>
      <c r="G1273" s="38"/>
      <c r="H1273" s="38"/>
      <c r="I1273" s="35" t="str">
        <f>IF(OR(Data!G1273,Data!H1273,ISERR(Data!J1273)),"",Data!J1273)</f>
        <v/>
      </c>
      <c r="J1273" s="84" t="str">
        <f>IF(Data!G1273,"",IF(Data!E1273,"Age error",IF(Data!F1273,"Sex error",IF(OR(Data!H1273,Data!M1273),"Ht or wt error",Data!L1273))))</f>
        <v/>
      </c>
      <c r="K1273" s="21"/>
    </row>
    <row r="1274" spans="1:11" s="18" customFormat="1" x14ac:dyDescent="0.15">
      <c r="A1274" s="25"/>
      <c r="B1274" s="85"/>
      <c r="C1274" s="34"/>
      <c r="D1274" s="38"/>
      <c r="E1274" s="39"/>
      <c r="F1274" s="39"/>
      <c r="G1274" s="38"/>
      <c r="H1274" s="38"/>
      <c r="I1274" s="35" t="str">
        <f>IF(OR(Data!G1274,Data!H1274,ISERR(Data!J1274)),"",Data!J1274)</f>
        <v/>
      </c>
      <c r="J1274" s="84" t="str">
        <f>IF(Data!G1274,"",IF(Data!E1274,"Age error",IF(Data!F1274,"Sex error",IF(OR(Data!H1274,Data!M1274),"Ht or wt error",Data!L1274))))</f>
        <v/>
      </c>
      <c r="K1274" s="21"/>
    </row>
    <row r="1275" spans="1:11" s="18" customFormat="1" x14ac:dyDescent="0.15">
      <c r="A1275" s="25"/>
      <c r="B1275" s="85"/>
      <c r="C1275" s="34"/>
      <c r="D1275" s="38"/>
      <c r="E1275" s="39"/>
      <c r="F1275" s="39"/>
      <c r="G1275" s="38"/>
      <c r="H1275" s="38"/>
      <c r="I1275" s="35" t="str">
        <f>IF(OR(Data!G1275,Data!H1275,ISERR(Data!J1275)),"",Data!J1275)</f>
        <v/>
      </c>
      <c r="J1275" s="84" t="str">
        <f>IF(Data!G1275,"",IF(Data!E1275,"Age error",IF(Data!F1275,"Sex error",IF(OR(Data!H1275,Data!M1275),"Ht or wt error",Data!L1275))))</f>
        <v/>
      </c>
      <c r="K1275" s="21"/>
    </row>
    <row r="1276" spans="1:11" s="18" customFormat="1" x14ac:dyDescent="0.15">
      <c r="A1276" s="25"/>
      <c r="B1276" s="85"/>
      <c r="C1276" s="34"/>
      <c r="D1276" s="38"/>
      <c r="E1276" s="39"/>
      <c r="F1276" s="39"/>
      <c r="G1276" s="38"/>
      <c r="H1276" s="38"/>
      <c r="I1276" s="35" t="str">
        <f>IF(OR(Data!G1276,Data!H1276,ISERR(Data!J1276)),"",Data!J1276)</f>
        <v/>
      </c>
      <c r="J1276" s="84" t="str">
        <f>IF(Data!G1276,"",IF(Data!E1276,"Age error",IF(Data!F1276,"Sex error",IF(OR(Data!H1276,Data!M1276),"Ht or wt error",Data!L1276))))</f>
        <v/>
      </c>
      <c r="K1276" s="21"/>
    </row>
    <row r="1277" spans="1:11" s="18" customFormat="1" x14ac:dyDescent="0.15">
      <c r="A1277" s="25"/>
      <c r="B1277" s="85"/>
      <c r="C1277" s="34"/>
      <c r="D1277" s="38"/>
      <c r="E1277" s="39"/>
      <c r="F1277" s="39"/>
      <c r="G1277" s="38"/>
      <c r="H1277" s="38"/>
      <c r="I1277" s="35" t="str">
        <f>IF(OR(Data!G1277,Data!H1277,ISERR(Data!J1277)),"",Data!J1277)</f>
        <v/>
      </c>
      <c r="J1277" s="84" t="str">
        <f>IF(Data!G1277,"",IF(Data!E1277,"Age error",IF(Data!F1277,"Sex error",IF(OR(Data!H1277,Data!M1277),"Ht or wt error",Data!L1277))))</f>
        <v/>
      </c>
      <c r="K1277" s="21"/>
    </row>
    <row r="1278" spans="1:11" s="18" customFormat="1" x14ac:dyDescent="0.15">
      <c r="A1278" s="25"/>
      <c r="B1278" s="85"/>
      <c r="C1278" s="34"/>
      <c r="D1278" s="38"/>
      <c r="E1278" s="39"/>
      <c r="F1278" s="39"/>
      <c r="G1278" s="38"/>
      <c r="H1278" s="38"/>
      <c r="I1278" s="35" t="str">
        <f>IF(OR(Data!G1278,Data!H1278,ISERR(Data!J1278)),"",Data!J1278)</f>
        <v/>
      </c>
      <c r="J1278" s="84" t="str">
        <f>IF(Data!G1278,"",IF(Data!E1278,"Age error",IF(Data!F1278,"Sex error",IF(OR(Data!H1278,Data!M1278),"Ht or wt error",Data!L1278))))</f>
        <v/>
      </c>
      <c r="K1278" s="21"/>
    </row>
    <row r="1279" spans="1:11" s="18" customFormat="1" x14ac:dyDescent="0.15">
      <c r="A1279" s="25"/>
      <c r="B1279" s="85"/>
      <c r="C1279" s="34"/>
      <c r="D1279" s="38"/>
      <c r="E1279" s="39"/>
      <c r="F1279" s="39"/>
      <c r="G1279" s="38"/>
      <c r="H1279" s="38"/>
      <c r="I1279" s="35" t="str">
        <f>IF(OR(Data!G1279,Data!H1279,ISERR(Data!J1279)),"",Data!J1279)</f>
        <v/>
      </c>
      <c r="J1279" s="84" t="str">
        <f>IF(Data!G1279,"",IF(Data!E1279,"Age error",IF(Data!F1279,"Sex error",IF(OR(Data!H1279,Data!M1279),"Ht or wt error",Data!L1279))))</f>
        <v/>
      </c>
      <c r="K1279" s="21"/>
    </row>
    <row r="1280" spans="1:11" s="18" customFormat="1" x14ac:dyDescent="0.15">
      <c r="A1280" s="25"/>
      <c r="B1280" s="85"/>
      <c r="C1280" s="34"/>
      <c r="D1280" s="38"/>
      <c r="E1280" s="39"/>
      <c r="F1280" s="39"/>
      <c r="G1280" s="38"/>
      <c r="H1280" s="38"/>
      <c r="I1280" s="35" t="str">
        <f>IF(OR(Data!G1280,Data!H1280,ISERR(Data!J1280)),"",Data!J1280)</f>
        <v/>
      </c>
      <c r="J1280" s="84" t="str">
        <f>IF(Data!G1280,"",IF(Data!E1280,"Age error",IF(Data!F1280,"Sex error",IF(OR(Data!H1280,Data!M1280),"Ht or wt error",Data!L1280))))</f>
        <v/>
      </c>
      <c r="K1280" s="21"/>
    </row>
    <row r="1281" spans="1:11" s="18" customFormat="1" x14ac:dyDescent="0.15">
      <c r="A1281" s="25"/>
      <c r="B1281" s="85"/>
      <c r="C1281" s="34"/>
      <c r="D1281" s="38"/>
      <c r="E1281" s="39"/>
      <c r="F1281" s="39"/>
      <c r="G1281" s="38"/>
      <c r="H1281" s="38"/>
      <c r="I1281" s="35" t="str">
        <f>IF(OR(Data!G1281,Data!H1281,ISERR(Data!J1281)),"",Data!J1281)</f>
        <v/>
      </c>
      <c r="J1281" s="84" t="str">
        <f>IF(Data!G1281,"",IF(Data!E1281,"Age error",IF(Data!F1281,"Sex error",IF(OR(Data!H1281,Data!M1281),"Ht or wt error",Data!L1281))))</f>
        <v/>
      </c>
      <c r="K1281" s="21"/>
    </row>
    <row r="1282" spans="1:11" s="18" customFormat="1" x14ac:dyDescent="0.15">
      <c r="A1282" s="25"/>
      <c r="B1282" s="85"/>
      <c r="C1282" s="34"/>
      <c r="D1282" s="38"/>
      <c r="E1282" s="39"/>
      <c r="F1282" s="39"/>
      <c r="G1282" s="38"/>
      <c r="H1282" s="38"/>
      <c r="I1282" s="35" t="str">
        <f>IF(OR(Data!G1282,Data!H1282,ISERR(Data!J1282)),"",Data!J1282)</f>
        <v/>
      </c>
      <c r="J1282" s="84" t="str">
        <f>IF(Data!G1282,"",IF(Data!E1282,"Age error",IF(Data!F1282,"Sex error",IF(OR(Data!H1282,Data!M1282),"Ht or wt error",Data!L1282))))</f>
        <v/>
      </c>
      <c r="K1282" s="21"/>
    </row>
    <row r="1283" spans="1:11" s="18" customFormat="1" x14ac:dyDescent="0.15">
      <c r="A1283" s="25"/>
      <c r="B1283" s="85"/>
      <c r="C1283" s="34"/>
      <c r="D1283" s="38"/>
      <c r="E1283" s="39"/>
      <c r="F1283" s="39"/>
      <c r="G1283" s="38"/>
      <c r="H1283" s="38"/>
      <c r="I1283" s="35" t="str">
        <f>IF(OR(Data!G1283,Data!H1283,ISERR(Data!J1283)),"",Data!J1283)</f>
        <v/>
      </c>
      <c r="J1283" s="84" t="str">
        <f>IF(Data!G1283,"",IF(Data!E1283,"Age error",IF(Data!F1283,"Sex error",IF(OR(Data!H1283,Data!M1283),"Ht or wt error",Data!L1283))))</f>
        <v/>
      </c>
      <c r="K1283" s="21"/>
    </row>
    <row r="1284" spans="1:11" s="18" customFormat="1" x14ac:dyDescent="0.15">
      <c r="A1284" s="25"/>
      <c r="B1284" s="85"/>
      <c r="C1284" s="34"/>
      <c r="D1284" s="38"/>
      <c r="E1284" s="39"/>
      <c r="F1284" s="39"/>
      <c r="G1284" s="38"/>
      <c r="H1284" s="38"/>
      <c r="I1284" s="35" t="str">
        <f>IF(OR(Data!G1284,Data!H1284,ISERR(Data!J1284)),"",Data!J1284)</f>
        <v/>
      </c>
      <c r="J1284" s="84" t="str">
        <f>IF(Data!G1284,"",IF(Data!E1284,"Age error",IF(Data!F1284,"Sex error",IF(OR(Data!H1284,Data!M1284),"Ht or wt error",Data!L1284))))</f>
        <v/>
      </c>
      <c r="K1284" s="21"/>
    </row>
    <row r="1285" spans="1:11" s="18" customFormat="1" x14ac:dyDescent="0.15">
      <c r="A1285" s="25"/>
      <c r="B1285" s="85"/>
      <c r="C1285" s="34"/>
      <c r="D1285" s="38"/>
      <c r="E1285" s="39"/>
      <c r="F1285" s="39"/>
      <c r="G1285" s="38"/>
      <c r="H1285" s="38"/>
      <c r="I1285" s="35" t="str">
        <f>IF(OR(Data!G1285,Data!H1285,ISERR(Data!J1285)),"",Data!J1285)</f>
        <v/>
      </c>
      <c r="J1285" s="84" t="str">
        <f>IF(Data!G1285,"",IF(Data!E1285,"Age error",IF(Data!F1285,"Sex error",IF(OR(Data!H1285,Data!M1285),"Ht or wt error",Data!L1285))))</f>
        <v/>
      </c>
      <c r="K1285" s="21"/>
    </row>
    <row r="1286" spans="1:11" s="18" customFormat="1" x14ac:dyDescent="0.15">
      <c r="A1286" s="25"/>
      <c r="B1286" s="85"/>
      <c r="C1286" s="34"/>
      <c r="D1286" s="38"/>
      <c r="E1286" s="39"/>
      <c r="F1286" s="39"/>
      <c r="G1286" s="38"/>
      <c r="H1286" s="38"/>
      <c r="I1286" s="35" t="str">
        <f>IF(OR(Data!G1286,Data!H1286,ISERR(Data!J1286)),"",Data!J1286)</f>
        <v/>
      </c>
      <c r="J1286" s="84" t="str">
        <f>IF(Data!G1286,"",IF(Data!E1286,"Age error",IF(Data!F1286,"Sex error",IF(OR(Data!H1286,Data!M1286),"Ht or wt error",Data!L1286))))</f>
        <v/>
      </c>
      <c r="K1286" s="21"/>
    </row>
    <row r="1287" spans="1:11" s="18" customFormat="1" x14ac:dyDescent="0.15">
      <c r="A1287" s="25"/>
      <c r="B1287" s="85"/>
      <c r="C1287" s="34"/>
      <c r="D1287" s="38"/>
      <c r="E1287" s="39"/>
      <c r="F1287" s="39"/>
      <c r="G1287" s="38"/>
      <c r="H1287" s="38"/>
      <c r="I1287" s="35" t="str">
        <f>IF(OR(Data!G1287,Data!H1287,ISERR(Data!J1287)),"",Data!J1287)</f>
        <v/>
      </c>
      <c r="J1287" s="84" t="str">
        <f>IF(Data!G1287,"",IF(Data!E1287,"Age error",IF(Data!F1287,"Sex error",IF(OR(Data!H1287,Data!M1287),"Ht or wt error",Data!L1287))))</f>
        <v/>
      </c>
      <c r="K1287" s="21"/>
    </row>
    <row r="1288" spans="1:11" s="18" customFormat="1" x14ac:dyDescent="0.15">
      <c r="A1288" s="25"/>
      <c r="B1288" s="85"/>
      <c r="C1288" s="34"/>
      <c r="D1288" s="38"/>
      <c r="E1288" s="39"/>
      <c r="F1288" s="39"/>
      <c r="G1288" s="38"/>
      <c r="H1288" s="38"/>
      <c r="I1288" s="35" t="str">
        <f>IF(OR(Data!G1288,Data!H1288,ISERR(Data!J1288)),"",Data!J1288)</f>
        <v/>
      </c>
      <c r="J1288" s="84" t="str">
        <f>IF(Data!G1288,"",IF(Data!E1288,"Age error",IF(Data!F1288,"Sex error",IF(OR(Data!H1288,Data!M1288),"Ht or wt error",Data!L1288))))</f>
        <v/>
      </c>
      <c r="K1288" s="21"/>
    </row>
    <row r="1289" spans="1:11" s="18" customFormat="1" x14ac:dyDescent="0.15">
      <c r="A1289" s="25"/>
      <c r="B1289" s="85"/>
      <c r="C1289" s="34"/>
      <c r="D1289" s="38"/>
      <c r="E1289" s="39"/>
      <c r="F1289" s="39"/>
      <c r="G1289" s="38"/>
      <c r="H1289" s="38"/>
      <c r="I1289" s="35" t="str">
        <f>IF(OR(Data!G1289,Data!H1289,ISERR(Data!J1289)),"",Data!J1289)</f>
        <v/>
      </c>
      <c r="J1289" s="84" t="str">
        <f>IF(Data!G1289,"",IF(Data!E1289,"Age error",IF(Data!F1289,"Sex error",IF(OR(Data!H1289,Data!M1289),"Ht or wt error",Data!L1289))))</f>
        <v/>
      </c>
      <c r="K1289" s="21"/>
    </row>
    <row r="1290" spans="1:11" s="18" customFormat="1" x14ac:dyDescent="0.15">
      <c r="A1290" s="25"/>
      <c r="B1290" s="85"/>
      <c r="C1290" s="34"/>
      <c r="D1290" s="38"/>
      <c r="E1290" s="39"/>
      <c r="F1290" s="39"/>
      <c r="G1290" s="38"/>
      <c r="H1290" s="38"/>
      <c r="I1290" s="35" t="str">
        <f>IF(OR(Data!G1290,Data!H1290,ISERR(Data!J1290)),"",Data!J1290)</f>
        <v/>
      </c>
      <c r="J1290" s="84" t="str">
        <f>IF(Data!G1290,"",IF(Data!E1290,"Age error",IF(Data!F1290,"Sex error",IF(OR(Data!H1290,Data!M1290),"Ht or wt error",Data!L1290))))</f>
        <v/>
      </c>
      <c r="K1290" s="21"/>
    </row>
    <row r="1291" spans="1:11" s="18" customFormat="1" x14ac:dyDescent="0.15">
      <c r="A1291" s="25"/>
      <c r="B1291" s="85"/>
      <c r="C1291" s="34"/>
      <c r="D1291" s="38"/>
      <c r="E1291" s="39"/>
      <c r="F1291" s="39"/>
      <c r="G1291" s="38"/>
      <c r="H1291" s="38"/>
      <c r="I1291" s="35" t="str">
        <f>IF(OR(Data!G1291,Data!H1291,ISERR(Data!J1291)),"",Data!J1291)</f>
        <v/>
      </c>
      <c r="J1291" s="84" t="str">
        <f>IF(Data!G1291,"",IF(Data!E1291,"Age error",IF(Data!F1291,"Sex error",IF(OR(Data!H1291,Data!M1291),"Ht or wt error",Data!L1291))))</f>
        <v/>
      </c>
      <c r="K1291" s="21"/>
    </row>
    <row r="1292" spans="1:11" s="18" customFormat="1" x14ac:dyDescent="0.15">
      <c r="A1292" s="25"/>
      <c r="B1292" s="85"/>
      <c r="C1292" s="34"/>
      <c r="D1292" s="38"/>
      <c r="E1292" s="39"/>
      <c r="F1292" s="39"/>
      <c r="G1292" s="38"/>
      <c r="H1292" s="38"/>
      <c r="I1292" s="35" t="str">
        <f>IF(OR(Data!G1292,Data!H1292,ISERR(Data!J1292)),"",Data!J1292)</f>
        <v/>
      </c>
      <c r="J1292" s="84" t="str">
        <f>IF(Data!G1292,"",IF(Data!E1292,"Age error",IF(Data!F1292,"Sex error",IF(OR(Data!H1292,Data!M1292),"Ht or wt error",Data!L1292))))</f>
        <v/>
      </c>
      <c r="K1292" s="21"/>
    </row>
    <row r="1293" spans="1:11" s="18" customFormat="1" x14ac:dyDescent="0.15">
      <c r="A1293" s="25"/>
      <c r="B1293" s="85"/>
      <c r="C1293" s="34"/>
      <c r="D1293" s="38"/>
      <c r="E1293" s="39"/>
      <c r="F1293" s="39"/>
      <c r="G1293" s="38"/>
      <c r="H1293" s="38"/>
      <c r="I1293" s="35" t="str">
        <f>IF(OR(Data!G1293,Data!H1293,ISERR(Data!J1293)),"",Data!J1293)</f>
        <v/>
      </c>
      <c r="J1293" s="84" t="str">
        <f>IF(Data!G1293,"",IF(Data!E1293,"Age error",IF(Data!F1293,"Sex error",IF(OR(Data!H1293,Data!M1293),"Ht or wt error",Data!L1293))))</f>
        <v/>
      </c>
      <c r="K1293" s="21"/>
    </row>
    <row r="1294" spans="1:11" s="18" customFormat="1" x14ac:dyDescent="0.15">
      <c r="A1294" s="25"/>
      <c r="B1294" s="85"/>
      <c r="C1294" s="34"/>
      <c r="D1294" s="38"/>
      <c r="E1294" s="39"/>
      <c r="F1294" s="39"/>
      <c r="G1294" s="38"/>
      <c r="H1294" s="38"/>
      <c r="I1294" s="35" t="str">
        <f>IF(OR(Data!G1294,Data!H1294,ISERR(Data!J1294)),"",Data!J1294)</f>
        <v/>
      </c>
      <c r="J1294" s="84" t="str">
        <f>IF(Data!G1294,"",IF(Data!E1294,"Age error",IF(Data!F1294,"Sex error",IF(OR(Data!H1294,Data!M1294),"Ht or wt error",Data!L1294))))</f>
        <v/>
      </c>
      <c r="K1294" s="21"/>
    </row>
    <row r="1295" spans="1:11" s="18" customFormat="1" x14ac:dyDescent="0.15">
      <c r="A1295" s="25"/>
      <c r="B1295" s="85"/>
      <c r="C1295" s="34"/>
      <c r="D1295" s="38"/>
      <c r="E1295" s="39"/>
      <c r="F1295" s="39"/>
      <c r="G1295" s="38"/>
      <c r="H1295" s="38"/>
      <c r="I1295" s="35" t="str">
        <f>IF(OR(Data!G1295,Data!H1295,ISERR(Data!J1295)),"",Data!J1295)</f>
        <v/>
      </c>
      <c r="J1295" s="84" t="str">
        <f>IF(Data!G1295,"",IF(Data!E1295,"Age error",IF(Data!F1295,"Sex error",IF(OR(Data!H1295,Data!M1295),"Ht or wt error",Data!L1295))))</f>
        <v/>
      </c>
      <c r="K1295" s="21"/>
    </row>
    <row r="1296" spans="1:11" s="18" customFormat="1" x14ac:dyDescent="0.15">
      <c r="A1296" s="25"/>
      <c r="B1296" s="85"/>
      <c r="C1296" s="34"/>
      <c r="D1296" s="38"/>
      <c r="E1296" s="39"/>
      <c r="F1296" s="39"/>
      <c r="G1296" s="38"/>
      <c r="H1296" s="38"/>
      <c r="I1296" s="35" t="str">
        <f>IF(OR(Data!G1296,Data!H1296,ISERR(Data!J1296)),"",Data!J1296)</f>
        <v/>
      </c>
      <c r="J1296" s="84" t="str">
        <f>IF(Data!G1296,"",IF(Data!E1296,"Age error",IF(Data!F1296,"Sex error",IF(OR(Data!H1296,Data!M1296),"Ht or wt error",Data!L1296))))</f>
        <v/>
      </c>
      <c r="K1296" s="21"/>
    </row>
    <row r="1297" spans="1:11" s="18" customFormat="1" x14ac:dyDescent="0.15">
      <c r="A1297" s="25"/>
      <c r="B1297" s="85"/>
      <c r="C1297" s="34"/>
      <c r="D1297" s="38"/>
      <c r="E1297" s="39"/>
      <c r="F1297" s="39"/>
      <c r="G1297" s="38"/>
      <c r="H1297" s="38"/>
      <c r="I1297" s="35" t="str">
        <f>IF(OR(Data!G1297,Data!H1297,ISERR(Data!J1297)),"",Data!J1297)</f>
        <v/>
      </c>
      <c r="J1297" s="84" t="str">
        <f>IF(Data!G1297,"",IF(Data!E1297,"Age error",IF(Data!F1297,"Sex error",IF(OR(Data!H1297,Data!M1297),"Ht or wt error",Data!L1297))))</f>
        <v/>
      </c>
      <c r="K1297" s="21"/>
    </row>
    <row r="1298" spans="1:11" s="18" customFormat="1" x14ac:dyDescent="0.15">
      <c r="A1298" s="25"/>
      <c r="B1298" s="85"/>
      <c r="C1298" s="34"/>
      <c r="D1298" s="38"/>
      <c r="E1298" s="39"/>
      <c r="F1298" s="39"/>
      <c r="G1298" s="38"/>
      <c r="H1298" s="38"/>
      <c r="I1298" s="35" t="str">
        <f>IF(OR(Data!G1298,Data!H1298,ISERR(Data!J1298)),"",Data!J1298)</f>
        <v/>
      </c>
      <c r="J1298" s="84" t="str">
        <f>IF(Data!G1298,"",IF(Data!E1298,"Age error",IF(Data!F1298,"Sex error",IF(OR(Data!H1298,Data!M1298),"Ht or wt error",Data!L1298))))</f>
        <v/>
      </c>
      <c r="K1298" s="21"/>
    </row>
    <row r="1299" spans="1:11" s="18" customFormat="1" x14ac:dyDescent="0.15">
      <c r="A1299" s="25"/>
      <c r="B1299" s="85"/>
      <c r="C1299" s="34"/>
      <c r="D1299" s="38"/>
      <c r="E1299" s="39"/>
      <c r="F1299" s="39"/>
      <c r="G1299" s="38"/>
      <c r="H1299" s="38"/>
      <c r="I1299" s="35" t="str">
        <f>IF(OR(Data!G1299,Data!H1299,ISERR(Data!J1299)),"",Data!J1299)</f>
        <v/>
      </c>
      <c r="J1299" s="84" t="str">
        <f>IF(Data!G1299,"",IF(Data!E1299,"Age error",IF(Data!F1299,"Sex error",IF(OR(Data!H1299,Data!M1299),"Ht or wt error",Data!L1299))))</f>
        <v/>
      </c>
      <c r="K1299" s="21"/>
    </row>
    <row r="1300" spans="1:11" s="18" customFormat="1" x14ac:dyDescent="0.15">
      <c r="A1300" s="25"/>
      <c r="B1300" s="85"/>
      <c r="C1300" s="34"/>
      <c r="D1300" s="38"/>
      <c r="E1300" s="39"/>
      <c r="F1300" s="39"/>
      <c r="G1300" s="38"/>
      <c r="H1300" s="38"/>
      <c r="I1300" s="35" t="str">
        <f>IF(OR(Data!G1300,Data!H1300,ISERR(Data!J1300)),"",Data!J1300)</f>
        <v/>
      </c>
      <c r="J1300" s="84" t="str">
        <f>IF(Data!G1300,"",IF(Data!E1300,"Age error",IF(Data!F1300,"Sex error",IF(OR(Data!H1300,Data!M1300),"Ht or wt error",Data!L1300))))</f>
        <v/>
      </c>
      <c r="K1300" s="21"/>
    </row>
    <row r="1301" spans="1:11" s="18" customFormat="1" x14ac:dyDescent="0.15">
      <c r="A1301" s="25"/>
      <c r="B1301" s="85"/>
      <c r="C1301" s="34"/>
      <c r="D1301" s="38"/>
      <c r="E1301" s="39"/>
      <c r="F1301" s="39"/>
      <c r="G1301" s="38"/>
      <c r="H1301" s="38"/>
      <c r="I1301" s="35" t="str">
        <f>IF(OR(Data!G1301,Data!H1301,ISERR(Data!J1301)),"",Data!J1301)</f>
        <v/>
      </c>
      <c r="J1301" s="84" t="str">
        <f>IF(Data!G1301,"",IF(Data!E1301,"Age error",IF(Data!F1301,"Sex error",IF(OR(Data!H1301,Data!M1301),"Ht or wt error",Data!L1301))))</f>
        <v/>
      </c>
      <c r="K1301" s="21"/>
    </row>
    <row r="1302" spans="1:11" s="18" customFormat="1" x14ac:dyDescent="0.15">
      <c r="A1302" s="25"/>
      <c r="B1302" s="85"/>
      <c r="C1302" s="34"/>
      <c r="D1302" s="38"/>
      <c r="E1302" s="39"/>
      <c r="F1302" s="39"/>
      <c r="G1302" s="38"/>
      <c r="H1302" s="38"/>
      <c r="I1302" s="35" t="str">
        <f>IF(OR(Data!G1302,Data!H1302,ISERR(Data!J1302)),"",Data!J1302)</f>
        <v/>
      </c>
      <c r="J1302" s="84" t="str">
        <f>IF(Data!G1302,"",IF(Data!E1302,"Age error",IF(Data!F1302,"Sex error",IF(OR(Data!H1302,Data!M1302),"Ht or wt error",Data!L1302))))</f>
        <v/>
      </c>
      <c r="K1302" s="21"/>
    </row>
    <row r="1303" spans="1:11" s="18" customFormat="1" x14ac:dyDescent="0.15">
      <c r="A1303" s="25"/>
      <c r="B1303" s="85"/>
      <c r="C1303" s="34"/>
      <c r="D1303" s="38"/>
      <c r="E1303" s="39"/>
      <c r="F1303" s="39"/>
      <c r="G1303" s="38"/>
      <c r="H1303" s="38"/>
      <c r="I1303" s="35" t="str">
        <f>IF(OR(Data!G1303,Data!H1303,ISERR(Data!J1303)),"",Data!J1303)</f>
        <v/>
      </c>
      <c r="J1303" s="84" t="str">
        <f>IF(Data!G1303,"",IF(Data!E1303,"Age error",IF(Data!F1303,"Sex error",IF(OR(Data!H1303,Data!M1303),"Ht or wt error",Data!L1303))))</f>
        <v/>
      </c>
      <c r="K1303" s="21"/>
    </row>
    <row r="1304" spans="1:11" s="18" customFormat="1" x14ac:dyDescent="0.15">
      <c r="A1304" s="25"/>
      <c r="B1304" s="85"/>
      <c r="C1304" s="34"/>
      <c r="D1304" s="38"/>
      <c r="E1304" s="39"/>
      <c r="F1304" s="39"/>
      <c r="G1304" s="38"/>
      <c r="H1304" s="38"/>
      <c r="I1304" s="35" t="str">
        <f>IF(OR(Data!G1304,Data!H1304,ISERR(Data!J1304)),"",Data!J1304)</f>
        <v/>
      </c>
      <c r="J1304" s="84" t="str">
        <f>IF(Data!G1304,"",IF(Data!E1304,"Age error",IF(Data!F1304,"Sex error",IF(OR(Data!H1304,Data!M1304),"Ht or wt error",Data!L1304))))</f>
        <v/>
      </c>
      <c r="K1304" s="21"/>
    </row>
    <row r="1305" spans="1:11" s="18" customFormat="1" x14ac:dyDescent="0.15">
      <c r="A1305" s="25"/>
      <c r="B1305" s="85"/>
      <c r="C1305" s="34"/>
      <c r="D1305" s="38"/>
      <c r="E1305" s="39"/>
      <c r="F1305" s="39"/>
      <c r="G1305" s="38"/>
      <c r="H1305" s="38"/>
      <c r="I1305" s="35" t="str">
        <f>IF(OR(Data!G1305,Data!H1305,ISERR(Data!J1305)),"",Data!J1305)</f>
        <v/>
      </c>
      <c r="J1305" s="84" t="str">
        <f>IF(Data!G1305,"",IF(Data!E1305,"Age error",IF(Data!F1305,"Sex error",IF(OR(Data!H1305,Data!M1305),"Ht or wt error",Data!L1305))))</f>
        <v/>
      </c>
      <c r="K1305" s="21"/>
    </row>
    <row r="1306" spans="1:11" s="18" customFormat="1" x14ac:dyDescent="0.15">
      <c r="A1306" s="25"/>
      <c r="B1306" s="85"/>
      <c r="C1306" s="34"/>
      <c r="D1306" s="38"/>
      <c r="E1306" s="39"/>
      <c r="F1306" s="39"/>
      <c r="G1306" s="38"/>
      <c r="H1306" s="38"/>
      <c r="I1306" s="35" t="str">
        <f>IF(OR(Data!G1306,Data!H1306,ISERR(Data!J1306)),"",Data!J1306)</f>
        <v/>
      </c>
      <c r="J1306" s="84" t="str">
        <f>IF(Data!G1306,"",IF(Data!E1306,"Age error",IF(Data!F1306,"Sex error",IF(OR(Data!H1306,Data!M1306),"Ht or wt error",Data!L1306))))</f>
        <v/>
      </c>
      <c r="K1306" s="21"/>
    </row>
    <row r="1307" spans="1:11" s="18" customFormat="1" x14ac:dyDescent="0.15">
      <c r="A1307" s="25"/>
      <c r="B1307" s="85"/>
      <c r="C1307" s="34"/>
      <c r="D1307" s="38"/>
      <c r="E1307" s="39"/>
      <c r="F1307" s="39"/>
      <c r="G1307" s="38"/>
      <c r="H1307" s="38"/>
      <c r="I1307" s="35" t="str">
        <f>IF(OR(Data!G1307,Data!H1307,ISERR(Data!J1307)),"",Data!J1307)</f>
        <v/>
      </c>
      <c r="J1307" s="84" t="str">
        <f>IF(Data!G1307,"",IF(Data!E1307,"Age error",IF(Data!F1307,"Sex error",IF(OR(Data!H1307,Data!M1307),"Ht or wt error",Data!L1307))))</f>
        <v/>
      </c>
      <c r="K1307" s="21"/>
    </row>
    <row r="1308" spans="1:11" s="18" customFormat="1" x14ac:dyDescent="0.15">
      <c r="A1308" s="25"/>
      <c r="B1308" s="85"/>
      <c r="C1308" s="34"/>
      <c r="D1308" s="38"/>
      <c r="E1308" s="39"/>
      <c r="F1308" s="39"/>
      <c r="G1308" s="38"/>
      <c r="H1308" s="38"/>
      <c r="I1308" s="35" t="str">
        <f>IF(OR(Data!G1308,Data!H1308,ISERR(Data!J1308)),"",Data!J1308)</f>
        <v/>
      </c>
      <c r="J1308" s="84" t="str">
        <f>IF(Data!G1308,"",IF(Data!E1308,"Age error",IF(Data!F1308,"Sex error",IF(OR(Data!H1308,Data!M1308),"Ht or wt error",Data!L1308))))</f>
        <v/>
      </c>
      <c r="K1308" s="21"/>
    </row>
    <row r="1309" spans="1:11" s="18" customFormat="1" x14ac:dyDescent="0.15">
      <c r="A1309" s="25"/>
      <c r="B1309" s="85"/>
      <c r="C1309" s="34"/>
      <c r="D1309" s="38"/>
      <c r="E1309" s="39"/>
      <c r="F1309" s="39"/>
      <c r="G1309" s="38"/>
      <c r="H1309" s="38"/>
      <c r="I1309" s="35" t="str">
        <f>IF(OR(Data!G1309,Data!H1309,ISERR(Data!J1309)),"",Data!J1309)</f>
        <v/>
      </c>
      <c r="J1309" s="84" t="str">
        <f>IF(Data!G1309,"",IF(Data!E1309,"Age error",IF(Data!F1309,"Sex error",IF(OR(Data!H1309,Data!M1309),"Ht or wt error",Data!L1309))))</f>
        <v/>
      </c>
      <c r="K1309" s="21"/>
    </row>
    <row r="1310" spans="1:11" s="18" customFormat="1" x14ac:dyDescent="0.15">
      <c r="A1310" s="25"/>
      <c r="B1310" s="85"/>
      <c r="C1310" s="34"/>
      <c r="D1310" s="38"/>
      <c r="E1310" s="39"/>
      <c r="F1310" s="39"/>
      <c r="G1310" s="38"/>
      <c r="H1310" s="38"/>
      <c r="I1310" s="35" t="str">
        <f>IF(OR(Data!G1310,Data!H1310,ISERR(Data!J1310)),"",Data!J1310)</f>
        <v/>
      </c>
      <c r="J1310" s="84" t="str">
        <f>IF(Data!G1310,"",IF(Data!E1310,"Age error",IF(Data!F1310,"Sex error",IF(OR(Data!H1310,Data!M1310),"Ht or wt error",Data!L1310))))</f>
        <v/>
      </c>
      <c r="K1310" s="21"/>
    </row>
    <row r="1311" spans="1:11" s="18" customFormat="1" x14ac:dyDescent="0.15">
      <c r="A1311" s="25"/>
      <c r="B1311" s="85"/>
      <c r="C1311" s="34"/>
      <c r="D1311" s="38"/>
      <c r="E1311" s="39"/>
      <c r="F1311" s="39"/>
      <c r="G1311" s="38"/>
      <c r="H1311" s="38"/>
      <c r="I1311" s="35" t="str">
        <f>IF(OR(Data!G1311,Data!H1311,ISERR(Data!J1311)),"",Data!J1311)</f>
        <v/>
      </c>
      <c r="J1311" s="84" t="str">
        <f>IF(Data!G1311,"",IF(Data!E1311,"Age error",IF(Data!F1311,"Sex error",IF(OR(Data!H1311,Data!M1311),"Ht or wt error",Data!L1311))))</f>
        <v/>
      </c>
      <c r="K1311" s="21"/>
    </row>
    <row r="1312" spans="1:11" s="18" customFormat="1" x14ac:dyDescent="0.15">
      <c r="A1312" s="25"/>
      <c r="B1312" s="85"/>
      <c r="C1312" s="34"/>
      <c r="D1312" s="38"/>
      <c r="E1312" s="39"/>
      <c r="F1312" s="39"/>
      <c r="G1312" s="38"/>
      <c r="H1312" s="38"/>
      <c r="I1312" s="35" t="str">
        <f>IF(OR(Data!G1312,Data!H1312,ISERR(Data!J1312)),"",Data!J1312)</f>
        <v/>
      </c>
      <c r="J1312" s="84" t="str">
        <f>IF(Data!G1312,"",IF(Data!E1312,"Age error",IF(Data!F1312,"Sex error",IF(OR(Data!H1312,Data!M1312),"Ht or wt error",Data!L1312))))</f>
        <v/>
      </c>
      <c r="K1312" s="21"/>
    </row>
    <row r="1313" spans="1:11" s="18" customFormat="1" x14ac:dyDescent="0.15">
      <c r="A1313" s="25"/>
      <c r="B1313" s="85"/>
      <c r="C1313" s="34"/>
      <c r="D1313" s="38"/>
      <c r="E1313" s="39"/>
      <c r="F1313" s="39"/>
      <c r="G1313" s="38"/>
      <c r="H1313" s="38"/>
      <c r="I1313" s="35" t="str">
        <f>IF(OR(Data!G1313,Data!H1313,ISERR(Data!J1313)),"",Data!J1313)</f>
        <v/>
      </c>
      <c r="J1313" s="84" t="str">
        <f>IF(Data!G1313,"",IF(Data!E1313,"Age error",IF(Data!F1313,"Sex error",IF(OR(Data!H1313,Data!M1313),"Ht or wt error",Data!L1313))))</f>
        <v/>
      </c>
      <c r="K1313" s="21"/>
    </row>
    <row r="1314" spans="1:11" s="18" customFormat="1" x14ac:dyDescent="0.15">
      <c r="A1314" s="25"/>
      <c r="B1314" s="85"/>
      <c r="C1314" s="34"/>
      <c r="D1314" s="38"/>
      <c r="E1314" s="39"/>
      <c r="F1314" s="39"/>
      <c r="G1314" s="38"/>
      <c r="H1314" s="38"/>
      <c r="I1314" s="35" t="str">
        <f>IF(OR(Data!G1314,Data!H1314,ISERR(Data!J1314)),"",Data!J1314)</f>
        <v/>
      </c>
      <c r="J1314" s="84" t="str">
        <f>IF(Data!G1314,"",IF(Data!E1314,"Age error",IF(Data!F1314,"Sex error",IF(OR(Data!H1314,Data!M1314),"Ht or wt error",Data!L1314))))</f>
        <v/>
      </c>
      <c r="K1314" s="21"/>
    </row>
    <row r="1315" spans="1:11" s="18" customFormat="1" x14ac:dyDescent="0.15">
      <c r="A1315" s="25"/>
      <c r="B1315" s="85"/>
      <c r="C1315" s="34"/>
      <c r="D1315" s="38"/>
      <c r="E1315" s="39"/>
      <c r="F1315" s="39"/>
      <c r="G1315" s="38"/>
      <c r="H1315" s="38"/>
      <c r="I1315" s="35" t="str">
        <f>IF(OR(Data!G1315,Data!H1315,ISERR(Data!J1315)),"",Data!J1315)</f>
        <v/>
      </c>
      <c r="J1315" s="84" t="str">
        <f>IF(Data!G1315,"",IF(Data!E1315,"Age error",IF(Data!F1315,"Sex error",IF(OR(Data!H1315,Data!M1315),"Ht or wt error",Data!L1315))))</f>
        <v/>
      </c>
      <c r="K1315" s="21"/>
    </row>
    <row r="1316" spans="1:11" s="18" customFormat="1" x14ac:dyDescent="0.15">
      <c r="A1316" s="25"/>
      <c r="B1316" s="85"/>
      <c r="C1316" s="34"/>
      <c r="D1316" s="38"/>
      <c r="E1316" s="39"/>
      <c r="F1316" s="39"/>
      <c r="G1316" s="38"/>
      <c r="H1316" s="38"/>
      <c r="I1316" s="35" t="str">
        <f>IF(OR(Data!G1316,Data!H1316,ISERR(Data!J1316)),"",Data!J1316)</f>
        <v/>
      </c>
      <c r="J1316" s="84" t="str">
        <f>IF(Data!G1316,"",IF(Data!E1316,"Age error",IF(Data!F1316,"Sex error",IF(OR(Data!H1316,Data!M1316),"Ht or wt error",Data!L1316))))</f>
        <v/>
      </c>
      <c r="K1316" s="21"/>
    </row>
    <row r="1317" spans="1:11" s="18" customFormat="1" x14ac:dyDescent="0.15">
      <c r="A1317" s="25"/>
      <c r="B1317" s="85"/>
      <c r="C1317" s="34"/>
      <c r="D1317" s="38"/>
      <c r="E1317" s="39"/>
      <c r="F1317" s="39"/>
      <c r="G1317" s="38"/>
      <c r="H1317" s="38"/>
      <c r="I1317" s="35" t="str">
        <f>IF(OR(Data!G1317,Data!H1317,ISERR(Data!J1317)),"",Data!J1317)</f>
        <v/>
      </c>
      <c r="J1317" s="84" t="str">
        <f>IF(Data!G1317,"",IF(Data!E1317,"Age error",IF(Data!F1317,"Sex error",IF(OR(Data!H1317,Data!M1317),"Ht or wt error",Data!L1317))))</f>
        <v/>
      </c>
      <c r="K1317" s="21"/>
    </row>
    <row r="1318" spans="1:11" s="18" customFormat="1" x14ac:dyDescent="0.15">
      <c r="A1318" s="25"/>
      <c r="B1318" s="85"/>
      <c r="C1318" s="34"/>
      <c r="D1318" s="38"/>
      <c r="E1318" s="39"/>
      <c r="F1318" s="39"/>
      <c r="G1318" s="38"/>
      <c r="H1318" s="38"/>
      <c r="I1318" s="35" t="str">
        <f>IF(OR(Data!G1318,Data!H1318,ISERR(Data!J1318)),"",Data!J1318)</f>
        <v/>
      </c>
      <c r="J1318" s="84" t="str">
        <f>IF(Data!G1318,"",IF(Data!E1318,"Age error",IF(Data!F1318,"Sex error",IF(OR(Data!H1318,Data!M1318),"Ht or wt error",Data!L1318))))</f>
        <v/>
      </c>
      <c r="K1318" s="21"/>
    </row>
    <row r="1319" spans="1:11" s="18" customFormat="1" x14ac:dyDescent="0.15">
      <c r="A1319" s="25"/>
      <c r="B1319" s="85"/>
      <c r="C1319" s="34"/>
      <c r="D1319" s="38"/>
      <c r="E1319" s="39"/>
      <c r="F1319" s="39"/>
      <c r="G1319" s="38"/>
      <c r="H1319" s="38"/>
      <c r="I1319" s="35" t="str">
        <f>IF(OR(Data!G1319,Data!H1319,ISERR(Data!J1319)),"",Data!J1319)</f>
        <v/>
      </c>
      <c r="J1319" s="84" t="str">
        <f>IF(Data!G1319,"",IF(Data!E1319,"Age error",IF(Data!F1319,"Sex error",IF(OR(Data!H1319,Data!M1319),"Ht or wt error",Data!L1319))))</f>
        <v/>
      </c>
      <c r="K1319" s="21"/>
    </row>
    <row r="1320" spans="1:11" s="18" customFormat="1" x14ac:dyDescent="0.15">
      <c r="A1320" s="25"/>
      <c r="B1320" s="85"/>
      <c r="C1320" s="34"/>
      <c r="D1320" s="38"/>
      <c r="E1320" s="39"/>
      <c r="F1320" s="39"/>
      <c r="G1320" s="38"/>
      <c r="H1320" s="38"/>
      <c r="I1320" s="35" t="str">
        <f>IF(OR(Data!G1320,Data!H1320,ISERR(Data!J1320)),"",Data!J1320)</f>
        <v/>
      </c>
      <c r="J1320" s="84" t="str">
        <f>IF(Data!G1320,"",IF(Data!E1320,"Age error",IF(Data!F1320,"Sex error",IF(OR(Data!H1320,Data!M1320),"Ht or wt error",Data!L1320))))</f>
        <v/>
      </c>
      <c r="K1320" s="21"/>
    </row>
    <row r="1321" spans="1:11" s="18" customFormat="1" x14ac:dyDescent="0.15">
      <c r="A1321" s="25"/>
      <c r="B1321" s="85"/>
      <c r="C1321" s="34"/>
      <c r="D1321" s="38"/>
      <c r="E1321" s="39"/>
      <c r="F1321" s="39"/>
      <c r="G1321" s="38"/>
      <c r="H1321" s="38"/>
      <c r="I1321" s="35" t="str">
        <f>IF(OR(Data!G1321,Data!H1321,ISERR(Data!J1321)),"",Data!J1321)</f>
        <v/>
      </c>
      <c r="J1321" s="84" t="str">
        <f>IF(Data!G1321,"",IF(Data!E1321,"Age error",IF(Data!F1321,"Sex error",IF(OR(Data!H1321,Data!M1321),"Ht or wt error",Data!L1321))))</f>
        <v/>
      </c>
      <c r="K1321" s="21"/>
    </row>
    <row r="1322" spans="1:11" s="18" customFormat="1" x14ac:dyDescent="0.15">
      <c r="A1322" s="25"/>
      <c r="B1322" s="85"/>
      <c r="C1322" s="34"/>
      <c r="D1322" s="38"/>
      <c r="E1322" s="39"/>
      <c r="F1322" s="39"/>
      <c r="G1322" s="38"/>
      <c r="H1322" s="38"/>
      <c r="I1322" s="35" t="str">
        <f>IF(OR(Data!G1322,Data!H1322,ISERR(Data!J1322)),"",Data!J1322)</f>
        <v/>
      </c>
      <c r="J1322" s="84" t="str">
        <f>IF(Data!G1322,"",IF(Data!E1322,"Age error",IF(Data!F1322,"Sex error",IF(OR(Data!H1322,Data!M1322),"Ht or wt error",Data!L1322))))</f>
        <v/>
      </c>
      <c r="K1322" s="21"/>
    </row>
    <row r="1323" spans="1:11" s="18" customFormat="1" x14ac:dyDescent="0.15">
      <c r="A1323" s="25"/>
      <c r="B1323" s="85"/>
      <c r="C1323" s="34"/>
      <c r="D1323" s="38"/>
      <c r="E1323" s="39"/>
      <c r="F1323" s="39"/>
      <c r="G1323" s="38"/>
      <c r="H1323" s="38"/>
      <c r="I1323" s="35" t="str">
        <f>IF(OR(Data!G1323,Data!H1323,ISERR(Data!J1323)),"",Data!J1323)</f>
        <v/>
      </c>
      <c r="J1323" s="84" t="str">
        <f>IF(Data!G1323,"",IF(Data!E1323,"Age error",IF(Data!F1323,"Sex error",IF(OR(Data!H1323,Data!M1323),"Ht or wt error",Data!L1323))))</f>
        <v/>
      </c>
      <c r="K1323" s="21"/>
    </row>
    <row r="1324" spans="1:11" s="18" customFormat="1" x14ac:dyDescent="0.15">
      <c r="A1324" s="25"/>
      <c r="B1324" s="85"/>
      <c r="C1324" s="34"/>
      <c r="D1324" s="38"/>
      <c r="E1324" s="39"/>
      <c r="F1324" s="39"/>
      <c r="G1324" s="38"/>
      <c r="H1324" s="38"/>
      <c r="I1324" s="35" t="str">
        <f>IF(OR(Data!G1324,Data!H1324,ISERR(Data!J1324)),"",Data!J1324)</f>
        <v/>
      </c>
      <c r="J1324" s="84" t="str">
        <f>IF(Data!G1324,"",IF(Data!E1324,"Age error",IF(Data!F1324,"Sex error",IF(OR(Data!H1324,Data!M1324),"Ht or wt error",Data!L1324))))</f>
        <v/>
      </c>
      <c r="K1324" s="21"/>
    </row>
    <row r="1325" spans="1:11" s="18" customFormat="1" x14ac:dyDescent="0.15">
      <c r="A1325" s="25"/>
      <c r="B1325" s="85"/>
      <c r="C1325" s="34"/>
      <c r="D1325" s="38"/>
      <c r="E1325" s="39"/>
      <c r="F1325" s="39"/>
      <c r="G1325" s="38"/>
      <c r="H1325" s="38"/>
      <c r="I1325" s="35" t="str">
        <f>IF(OR(Data!G1325,Data!H1325,ISERR(Data!J1325)),"",Data!J1325)</f>
        <v/>
      </c>
      <c r="J1325" s="84" t="str">
        <f>IF(Data!G1325,"",IF(Data!E1325,"Age error",IF(Data!F1325,"Sex error",IF(OR(Data!H1325,Data!M1325),"Ht or wt error",Data!L1325))))</f>
        <v/>
      </c>
      <c r="K1325" s="21"/>
    </row>
    <row r="1326" spans="1:11" s="18" customFormat="1" x14ac:dyDescent="0.15">
      <c r="A1326" s="25"/>
      <c r="B1326" s="85"/>
      <c r="C1326" s="34"/>
      <c r="D1326" s="38"/>
      <c r="E1326" s="39"/>
      <c r="F1326" s="39"/>
      <c r="G1326" s="38"/>
      <c r="H1326" s="38"/>
      <c r="I1326" s="35" t="str">
        <f>IF(OR(Data!G1326,Data!H1326,ISERR(Data!J1326)),"",Data!J1326)</f>
        <v/>
      </c>
      <c r="J1326" s="84" t="str">
        <f>IF(Data!G1326,"",IF(Data!E1326,"Age error",IF(Data!F1326,"Sex error",IF(OR(Data!H1326,Data!M1326),"Ht or wt error",Data!L1326))))</f>
        <v/>
      </c>
      <c r="K1326" s="21"/>
    </row>
    <row r="1327" spans="1:11" s="18" customFormat="1" x14ac:dyDescent="0.15">
      <c r="A1327" s="25"/>
      <c r="B1327" s="85"/>
      <c r="C1327" s="34"/>
      <c r="D1327" s="38"/>
      <c r="E1327" s="39"/>
      <c r="F1327" s="39"/>
      <c r="G1327" s="38"/>
      <c r="H1327" s="38"/>
      <c r="I1327" s="35" t="str">
        <f>IF(OR(Data!G1327,Data!H1327,ISERR(Data!J1327)),"",Data!J1327)</f>
        <v/>
      </c>
      <c r="J1327" s="84" t="str">
        <f>IF(Data!G1327,"",IF(Data!E1327,"Age error",IF(Data!F1327,"Sex error",IF(OR(Data!H1327,Data!M1327),"Ht or wt error",Data!L1327))))</f>
        <v/>
      </c>
      <c r="K1327" s="21"/>
    </row>
    <row r="1328" spans="1:11" s="18" customFormat="1" x14ac:dyDescent="0.15">
      <c r="A1328" s="25"/>
      <c r="B1328" s="85"/>
      <c r="C1328" s="34"/>
      <c r="D1328" s="38"/>
      <c r="E1328" s="39"/>
      <c r="F1328" s="39"/>
      <c r="G1328" s="38"/>
      <c r="H1328" s="38"/>
      <c r="I1328" s="35" t="str">
        <f>IF(OR(Data!G1328,Data!H1328,ISERR(Data!J1328)),"",Data!J1328)</f>
        <v/>
      </c>
      <c r="J1328" s="84" t="str">
        <f>IF(Data!G1328,"",IF(Data!E1328,"Age error",IF(Data!F1328,"Sex error",IF(OR(Data!H1328,Data!M1328),"Ht or wt error",Data!L1328))))</f>
        <v/>
      </c>
      <c r="K1328" s="21"/>
    </row>
    <row r="1329" spans="1:11" s="18" customFormat="1" x14ac:dyDescent="0.15">
      <c r="A1329" s="25"/>
      <c r="B1329" s="85"/>
      <c r="C1329" s="34"/>
      <c r="D1329" s="38"/>
      <c r="E1329" s="39"/>
      <c r="F1329" s="39"/>
      <c r="G1329" s="38"/>
      <c r="H1329" s="38"/>
      <c r="I1329" s="35" t="str">
        <f>IF(OR(Data!G1329,Data!H1329,ISERR(Data!J1329)),"",Data!J1329)</f>
        <v/>
      </c>
      <c r="J1329" s="84" t="str">
        <f>IF(Data!G1329,"",IF(Data!E1329,"Age error",IF(Data!F1329,"Sex error",IF(OR(Data!H1329,Data!M1329),"Ht or wt error",Data!L1329))))</f>
        <v/>
      </c>
      <c r="K1329" s="21"/>
    </row>
    <row r="1330" spans="1:11" s="18" customFormat="1" x14ac:dyDescent="0.15">
      <c r="A1330" s="25"/>
      <c r="B1330" s="85"/>
      <c r="C1330" s="34"/>
      <c r="D1330" s="38"/>
      <c r="E1330" s="39"/>
      <c r="F1330" s="39"/>
      <c r="G1330" s="38"/>
      <c r="H1330" s="38"/>
      <c r="I1330" s="35" t="str">
        <f>IF(OR(Data!G1330,Data!H1330,ISERR(Data!J1330)),"",Data!J1330)</f>
        <v/>
      </c>
      <c r="J1330" s="84" t="str">
        <f>IF(Data!G1330,"",IF(Data!E1330,"Age error",IF(Data!F1330,"Sex error",IF(OR(Data!H1330,Data!M1330),"Ht or wt error",Data!L1330))))</f>
        <v/>
      </c>
      <c r="K1330" s="21"/>
    </row>
    <row r="1331" spans="1:11" s="18" customFormat="1" x14ac:dyDescent="0.15">
      <c r="A1331" s="25"/>
      <c r="B1331" s="85"/>
      <c r="C1331" s="34"/>
      <c r="D1331" s="38"/>
      <c r="E1331" s="39"/>
      <c r="F1331" s="39"/>
      <c r="G1331" s="38"/>
      <c r="H1331" s="38"/>
      <c r="I1331" s="35" t="str">
        <f>IF(OR(Data!G1331,Data!H1331,ISERR(Data!J1331)),"",Data!J1331)</f>
        <v/>
      </c>
      <c r="J1331" s="84" t="str">
        <f>IF(Data!G1331,"",IF(Data!E1331,"Age error",IF(Data!F1331,"Sex error",IF(OR(Data!H1331,Data!M1331),"Ht or wt error",Data!L1331))))</f>
        <v/>
      </c>
      <c r="K1331" s="21"/>
    </row>
    <row r="1332" spans="1:11" s="18" customFormat="1" x14ac:dyDescent="0.15">
      <c r="A1332" s="25"/>
      <c r="B1332" s="85"/>
      <c r="C1332" s="34"/>
      <c r="D1332" s="38"/>
      <c r="E1332" s="39"/>
      <c r="F1332" s="39"/>
      <c r="G1332" s="38"/>
      <c r="H1332" s="38"/>
      <c r="I1332" s="35" t="str">
        <f>IF(OR(Data!G1332,Data!H1332,ISERR(Data!J1332)),"",Data!J1332)</f>
        <v/>
      </c>
      <c r="J1332" s="84" t="str">
        <f>IF(Data!G1332,"",IF(Data!E1332,"Age error",IF(Data!F1332,"Sex error",IF(OR(Data!H1332,Data!M1332),"Ht or wt error",Data!L1332))))</f>
        <v/>
      </c>
      <c r="K1332" s="21"/>
    </row>
    <row r="1333" spans="1:11" s="18" customFormat="1" x14ac:dyDescent="0.15">
      <c r="A1333" s="25"/>
      <c r="B1333" s="85"/>
      <c r="C1333" s="34"/>
      <c r="D1333" s="38"/>
      <c r="E1333" s="39"/>
      <c r="F1333" s="39"/>
      <c r="G1333" s="38"/>
      <c r="H1333" s="38"/>
      <c r="I1333" s="35" t="str">
        <f>IF(OR(Data!G1333,Data!H1333,ISERR(Data!J1333)),"",Data!J1333)</f>
        <v/>
      </c>
      <c r="J1333" s="84" t="str">
        <f>IF(Data!G1333,"",IF(Data!E1333,"Age error",IF(Data!F1333,"Sex error",IF(OR(Data!H1333,Data!M1333),"Ht or wt error",Data!L1333))))</f>
        <v/>
      </c>
      <c r="K1333" s="21"/>
    </row>
    <row r="1334" spans="1:11" s="18" customFormat="1" x14ac:dyDescent="0.15">
      <c r="A1334" s="25"/>
      <c r="B1334" s="85"/>
      <c r="C1334" s="34"/>
      <c r="D1334" s="38"/>
      <c r="E1334" s="39"/>
      <c r="F1334" s="39"/>
      <c r="G1334" s="38"/>
      <c r="H1334" s="38"/>
      <c r="I1334" s="35" t="str">
        <f>IF(OR(Data!G1334,Data!H1334,ISERR(Data!J1334)),"",Data!J1334)</f>
        <v/>
      </c>
      <c r="J1334" s="84" t="str">
        <f>IF(Data!G1334,"",IF(Data!E1334,"Age error",IF(Data!F1334,"Sex error",IF(OR(Data!H1334,Data!M1334),"Ht or wt error",Data!L1334))))</f>
        <v/>
      </c>
      <c r="K1334" s="21"/>
    </row>
    <row r="1335" spans="1:11" s="18" customFormat="1" x14ac:dyDescent="0.15">
      <c r="A1335" s="25"/>
      <c r="B1335" s="85"/>
      <c r="C1335" s="34"/>
      <c r="D1335" s="38"/>
      <c r="E1335" s="39"/>
      <c r="F1335" s="39"/>
      <c r="G1335" s="38"/>
      <c r="H1335" s="38"/>
      <c r="I1335" s="35" t="str">
        <f>IF(OR(Data!G1335,Data!H1335,ISERR(Data!J1335)),"",Data!J1335)</f>
        <v/>
      </c>
      <c r="J1335" s="84" t="str">
        <f>IF(Data!G1335,"",IF(Data!E1335,"Age error",IF(Data!F1335,"Sex error",IF(OR(Data!H1335,Data!M1335),"Ht or wt error",Data!L1335))))</f>
        <v/>
      </c>
      <c r="K1335" s="21"/>
    </row>
    <row r="1336" spans="1:11" s="18" customFormat="1" x14ac:dyDescent="0.15">
      <c r="A1336" s="25"/>
      <c r="B1336" s="85"/>
      <c r="C1336" s="34"/>
      <c r="D1336" s="38"/>
      <c r="E1336" s="39"/>
      <c r="F1336" s="39"/>
      <c r="G1336" s="38"/>
      <c r="H1336" s="38"/>
      <c r="I1336" s="35" t="str">
        <f>IF(OR(Data!G1336,Data!H1336,ISERR(Data!J1336)),"",Data!J1336)</f>
        <v/>
      </c>
      <c r="J1336" s="84" t="str">
        <f>IF(Data!G1336,"",IF(Data!E1336,"Age error",IF(Data!F1336,"Sex error",IF(OR(Data!H1336,Data!M1336),"Ht or wt error",Data!L1336))))</f>
        <v/>
      </c>
      <c r="K1336" s="21"/>
    </row>
    <row r="1337" spans="1:11" s="18" customFormat="1" x14ac:dyDescent="0.15">
      <c r="A1337" s="25"/>
      <c r="B1337" s="85"/>
      <c r="C1337" s="34"/>
      <c r="D1337" s="38"/>
      <c r="E1337" s="39"/>
      <c r="F1337" s="39"/>
      <c r="G1337" s="38"/>
      <c r="H1337" s="38"/>
      <c r="I1337" s="35" t="str">
        <f>IF(OR(Data!G1337,Data!H1337,ISERR(Data!J1337)),"",Data!J1337)</f>
        <v/>
      </c>
      <c r="J1337" s="84" t="str">
        <f>IF(Data!G1337,"",IF(Data!E1337,"Age error",IF(Data!F1337,"Sex error",IF(OR(Data!H1337,Data!M1337),"Ht or wt error",Data!L1337))))</f>
        <v/>
      </c>
      <c r="K1337" s="21"/>
    </row>
    <row r="1338" spans="1:11" s="18" customFormat="1" x14ac:dyDescent="0.15">
      <c r="A1338" s="25"/>
      <c r="B1338" s="85"/>
      <c r="C1338" s="34"/>
      <c r="D1338" s="38"/>
      <c r="E1338" s="39"/>
      <c r="F1338" s="39"/>
      <c r="G1338" s="38"/>
      <c r="H1338" s="38"/>
      <c r="I1338" s="35" t="str">
        <f>IF(OR(Data!G1338,Data!H1338,ISERR(Data!J1338)),"",Data!J1338)</f>
        <v/>
      </c>
      <c r="J1338" s="84" t="str">
        <f>IF(Data!G1338,"",IF(Data!E1338,"Age error",IF(Data!F1338,"Sex error",IF(OR(Data!H1338,Data!M1338),"Ht or wt error",Data!L1338))))</f>
        <v/>
      </c>
      <c r="K1338" s="21"/>
    </row>
    <row r="1339" spans="1:11" s="18" customFormat="1" x14ac:dyDescent="0.15">
      <c r="A1339" s="25"/>
      <c r="B1339" s="85"/>
      <c r="C1339" s="34"/>
      <c r="D1339" s="38"/>
      <c r="E1339" s="39"/>
      <c r="F1339" s="39"/>
      <c r="G1339" s="38"/>
      <c r="H1339" s="38"/>
      <c r="I1339" s="35" t="str">
        <f>IF(OR(Data!G1339,Data!H1339,ISERR(Data!J1339)),"",Data!J1339)</f>
        <v/>
      </c>
      <c r="J1339" s="84" t="str">
        <f>IF(Data!G1339,"",IF(Data!E1339,"Age error",IF(Data!F1339,"Sex error",IF(OR(Data!H1339,Data!M1339),"Ht or wt error",Data!L1339))))</f>
        <v/>
      </c>
      <c r="K1339" s="21"/>
    </row>
    <row r="1340" spans="1:11" s="18" customFormat="1" x14ac:dyDescent="0.15">
      <c r="A1340" s="25"/>
      <c r="B1340" s="85"/>
      <c r="C1340" s="34"/>
      <c r="D1340" s="38"/>
      <c r="E1340" s="39"/>
      <c r="F1340" s="39"/>
      <c r="G1340" s="38"/>
      <c r="H1340" s="38"/>
      <c r="I1340" s="35" t="str">
        <f>IF(OR(Data!G1340,Data!H1340,ISERR(Data!J1340)),"",Data!J1340)</f>
        <v/>
      </c>
      <c r="J1340" s="84" t="str">
        <f>IF(Data!G1340,"",IF(Data!E1340,"Age error",IF(Data!F1340,"Sex error",IF(OR(Data!H1340,Data!M1340),"Ht or wt error",Data!L1340))))</f>
        <v/>
      </c>
      <c r="K1340" s="21"/>
    </row>
    <row r="1341" spans="1:11" s="18" customFormat="1" x14ac:dyDescent="0.15">
      <c r="A1341" s="25"/>
      <c r="B1341" s="85"/>
      <c r="C1341" s="34"/>
      <c r="D1341" s="38"/>
      <c r="E1341" s="39"/>
      <c r="F1341" s="39"/>
      <c r="G1341" s="38"/>
      <c r="H1341" s="38"/>
      <c r="I1341" s="35" t="str">
        <f>IF(OR(Data!G1341,Data!H1341,ISERR(Data!J1341)),"",Data!J1341)</f>
        <v/>
      </c>
      <c r="J1341" s="84" t="str">
        <f>IF(Data!G1341,"",IF(Data!E1341,"Age error",IF(Data!F1341,"Sex error",IF(OR(Data!H1341,Data!M1341),"Ht or wt error",Data!L1341))))</f>
        <v/>
      </c>
      <c r="K1341" s="21"/>
    </row>
    <row r="1342" spans="1:11" s="18" customFormat="1" x14ac:dyDescent="0.15">
      <c r="A1342" s="25"/>
      <c r="B1342" s="85"/>
      <c r="C1342" s="34"/>
      <c r="D1342" s="38"/>
      <c r="E1342" s="39"/>
      <c r="F1342" s="39"/>
      <c r="G1342" s="38"/>
      <c r="H1342" s="38"/>
      <c r="I1342" s="35" t="str">
        <f>IF(OR(Data!G1342,Data!H1342,ISERR(Data!J1342)),"",Data!J1342)</f>
        <v/>
      </c>
      <c r="J1342" s="84" t="str">
        <f>IF(Data!G1342,"",IF(Data!E1342,"Age error",IF(Data!F1342,"Sex error",IF(OR(Data!H1342,Data!M1342),"Ht or wt error",Data!L1342))))</f>
        <v/>
      </c>
      <c r="K1342" s="21"/>
    </row>
    <row r="1343" spans="1:11" s="18" customFormat="1" x14ac:dyDescent="0.15">
      <c r="A1343" s="25"/>
      <c r="B1343" s="85"/>
      <c r="C1343" s="34"/>
      <c r="D1343" s="38"/>
      <c r="E1343" s="39"/>
      <c r="F1343" s="39"/>
      <c r="G1343" s="38"/>
      <c r="H1343" s="38"/>
      <c r="I1343" s="35" t="str">
        <f>IF(OR(Data!G1343,Data!H1343,ISERR(Data!J1343)),"",Data!J1343)</f>
        <v/>
      </c>
      <c r="J1343" s="84" t="str">
        <f>IF(Data!G1343,"",IF(Data!E1343,"Age error",IF(Data!F1343,"Sex error",IF(OR(Data!H1343,Data!M1343),"Ht or wt error",Data!L1343))))</f>
        <v/>
      </c>
      <c r="K1343" s="21"/>
    </row>
    <row r="1344" spans="1:11" s="18" customFormat="1" x14ac:dyDescent="0.15">
      <c r="A1344" s="25"/>
      <c r="B1344" s="85"/>
      <c r="C1344" s="34"/>
      <c r="D1344" s="38"/>
      <c r="E1344" s="39"/>
      <c r="F1344" s="39"/>
      <c r="G1344" s="38"/>
      <c r="H1344" s="38"/>
      <c r="I1344" s="35" t="str">
        <f>IF(OR(Data!G1344,Data!H1344,ISERR(Data!J1344)),"",Data!J1344)</f>
        <v/>
      </c>
      <c r="J1344" s="84" t="str">
        <f>IF(Data!G1344,"",IF(Data!E1344,"Age error",IF(Data!F1344,"Sex error",IF(OR(Data!H1344,Data!M1344),"Ht or wt error",Data!L1344))))</f>
        <v/>
      </c>
      <c r="K1344" s="21"/>
    </row>
    <row r="1345" spans="1:11" s="18" customFormat="1" x14ac:dyDescent="0.15">
      <c r="A1345" s="25"/>
      <c r="B1345" s="85"/>
      <c r="C1345" s="34"/>
      <c r="D1345" s="38"/>
      <c r="E1345" s="39"/>
      <c r="F1345" s="39"/>
      <c r="G1345" s="38"/>
      <c r="H1345" s="38"/>
      <c r="I1345" s="35" t="str">
        <f>IF(OR(Data!G1345,Data!H1345,ISERR(Data!J1345)),"",Data!J1345)</f>
        <v/>
      </c>
      <c r="J1345" s="84" t="str">
        <f>IF(Data!G1345,"",IF(Data!E1345,"Age error",IF(Data!F1345,"Sex error",IF(OR(Data!H1345,Data!M1345),"Ht or wt error",Data!L1345))))</f>
        <v/>
      </c>
      <c r="K1345" s="21"/>
    </row>
    <row r="1346" spans="1:11" s="18" customFormat="1" x14ac:dyDescent="0.15">
      <c r="A1346" s="25"/>
      <c r="B1346" s="85"/>
      <c r="C1346" s="34"/>
      <c r="D1346" s="38"/>
      <c r="E1346" s="39"/>
      <c r="F1346" s="39"/>
      <c r="G1346" s="38"/>
      <c r="H1346" s="38"/>
      <c r="I1346" s="35" t="str">
        <f>IF(OR(Data!G1346,Data!H1346,ISERR(Data!J1346)),"",Data!J1346)</f>
        <v/>
      </c>
      <c r="J1346" s="84" t="str">
        <f>IF(Data!G1346,"",IF(Data!E1346,"Age error",IF(Data!F1346,"Sex error",IF(OR(Data!H1346,Data!M1346),"Ht or wt error",Data!L1346))))</f>
        <v/>
      </c>
      <c r="K1346" s="21"/>
    </row>
    <row r="1347" spans="1:11" s="18" customFormat="1" x14ac:dyDescent="0.15">
      <c r="A1347" s="25"/>
      <c r="B1347" s="85"/>
      <c r="C1347" s="34"/>
      <c r="D1347" s="38"/>
      <c r="E1347" s="39"/>
      <c r="F1347" s="39"/>
      <c r="G1347" s="38"/>
      <c r="H1347" s="38"/>
      <c r="I1347" s="35" t="str">
        <f>IF(OR(Data!G1347,Data!H1347,ISERR(Data!J1347)),"",Data!J1347)</f>
        <v/>
      </c>
      <c r="J1347" s="84" t="str">
        <f>IF(Data!G1347,"",IF(Data!E1347,"Age error",IF(Data!F1347,"Sex error",IF(OR(Data!H1347,Data!M1347),"Ht or wt error",Data!L1347))))</f>
        <v/>
      </c>
      <c r="K1347" s="21"/>
    </row>
    <row r="1348" spans="1:11" s="18" customFormat="1" x14ac:dyDescent="0.15">
      <c r="A1348" s="25"/>
      <c r="B1348" s="85"/>
      <c r="C1348" s="34"/>
      <c r="D1348" s="38"/>
      <c r="E1348" s="39"/>
      <c r="F1348" s="39"/>
      <c r="G1348" s="38"/>
      <c r="H1348" s="38"/>
      <c r="I1348" s="35" t="str">
        <f>IF(OR(Data!G1348,Data!H1348,ISERR(Data!J1348)),"",Data!J1348)</f>
        <v/>
      </c>
      <c r="J1348" s="84" t="str">
        <f>IF(Data!G1348,"",IF(Data!E1348,"Age error",IF(Data!F1348,"Sex error",IF(OR(Data!H1348,Data!M1348),"Ht or wt error",Data!L1348))))</f>
        <v/>
      </c>
      <c r="K1348" s="21"/>
    </row>
    <row r="1349" spans="1:11" s="18" customFormat="1" x14ac:dyDescent="0.15">
      <c r="A1349" s="25"/>
      <c r="B1349" s="85"/>
      <c r="C1349" s="34"/>
      <c r="D1349" s="38"/>
      <c r="E1349" s="39"/>
      <c r="F1349" s="39"/>
      <c r="G1349" s="38"/>
      <c r="H1349" s="38"/>
      <c r="I1349" s="35" t="str">
        <f>IF(OR(Data!G1349,Data!H1349,ISERR(Data!J1349)),"",Data!J1349)</f>
        <v/>
      </c>
      <c r="J1349" s="84" t="str">
        <f>IF(Data!G1349,"",IF(Data!E1349,"Age error",IF(Data!F1349,"Sex error",IF(OR(Data!H1349,Data!M1349),"Ht or wt error",Data!L1349))))</f>
        <v/>
      </c>
      <c r="K1349" s="21"/>
    </row>
    <row r="1350" spans="1:11" s="18" customFormat="1" x14ac:dyDescent="0.15">
      <c r="A1350" s="25"/>
      <c r="B1350" s="85"/>
      <c r="C1350" s="34"/>
      <c r="D1350" s="38"/>
      <c r="E1350" s="39"/>
      <c r="F1350" s="39"/>
      <c r="G1350" s="38"/>
      <c r="H1350" s="38"/>
      <c r="I1350" s="35" t="str">
        <f>IF(OR(Data!G1350,Data!H1350,ISERR(Data!J1350)),"",Data!J1350)</f>
        <v/>
      </c>
      <c r="J1350" s="84" t="str">
        <f>IF(Data!G1350,"",IF(Data!E1350,"Age error",IF(Data!F1350,"Sex error",IF(OR(Data!H1350,Data!M1350),"Ht or wt error",Data!L1350))))</f>
        <v/>
      </c>
      <c r="K1350" s="21"/>
    </row>
    <row r="1351" spans="1:11" s="18" customFormat="1" x14ac:dyDescent="0.15">
      <c r="A1351" s="25"/>
      <c r="B1351" s="85"/>
      <c r="C1351" s="34"/>
      <c r="D1351" s="38"/>
      <c r="E1351" s="39"/>
      <c r="F1351" s="39"/>
      <c r="G1351" s="38"/>
      <c r="H1351" s="38"/>
      <c r="I1351" s="35" t="str">
        <f>IF(OR(Data!G1351,Data!H1351,ISERR(Data!J1351)),"",Data!J1351)</f>
        <v/>
      </c>
      <c r="J1351" s="84" t="str">
        <f>IF(Data!G1351,"",IF(Data!E1351,"Age error",IF(Data!F1351,"Sex error",IF(OR(Data!H1351,Data!M1351),"Ht or wt error",Data!L1351))))</f>
        <v/>
      </c>
      <c r="K1351" s="21"/>
    </row>
    <row r="1352" spans="1:11" s="18" customFormat="1" x14ac:dyDescent="0.15">
      <c r="A1352" s="25"/>
      <c r="B1352" s="85"/>
      <c r="C1352" s="34"/>
      <c r="D1352" s="38"/>
      <c r="E1352" s="39"/>
      <c r="F1352" s="39"/>
      <c r="G1352" s="38"/>
      <c r="H1352" s="38"/>
      <c r="I1352" s="35" t="str">
        <f>IF(OR(Data!G1352,Data!H1352,ISERR(Data!J1352)),"",Data!J1352)</f>
        <v/>
      </c>
      <c r="J1352" s="84" t="str">
        <f>IF(Data!G1352,"",IF(Data!E1352,"Age error",IF(Data!F1352,"Sex error",IF(OR(Data!H1352,Data!M1352),"Ht or wt error",Data!L1352))))</f>
        <v/>
      </c>
      <c r="K1352" s="21"/>
    </row>
    <row r="1353" spans="1:11" s="18" customFormat="1" x14ac:dyDescent="0.15">
      <c r="A1353" s="25"/>
      <c r="B1353" s="85"/>
      <c r="C1353" s="34"/>
      <c r="D1353" s="38"/>
      <c r="E1353" s="39"/>
      <c r="F1353" s="39"/>
      <c r="G1353" s="38"/>
      <c r="H1353" s="38"/>
      <c r="I1353" s="35" t="str">
        <f>IF(OR(Data!G1353,Data!H1353,ISERR(Data!J1353)),"",Data!J1353)</f>
        <v/>
      </c>
      <c r="J1353" s="84" t="str">
        <f>IF(Data!G1353,"",IF(Data!E1353,"Age error",IF(Data!F1353,"Sex error",IF(OR(Data!H1353,Data!M1353),"Ht or wt error",Data!L1353))))</f>
        <v/>
      </c>
      <c r="K1353" s="21"/>
    </row>
    <row r="1354" spans="1:11" s="18" customFormat="1" x14ac:dyDescent="0.15">
      <c r="A1354" s="25"/>
      <c r="B1354" s="85"/>
      <c r="C1354" s="34"/>
      <c r="D1354" s="38"/>
      <c r="E1354" s="39"/>
      <c r="F1354" s="39"/>
      <c r="G1354" s="38"/>
      <c r="H1354" s="38"/>
      <c r="I1354" s="35" t="str">
        <f>IF(OR(Data!G1354,Data!H1354,ISERR(Data!J1354)),"",Data!J1354)</f>
        <v/>
      </c>
      <c r="J1354" s="84" t="str">
        <f>IF(Data!G1354,"",IF(Data!E1354,"Age error",IF(Data!F1354,"Sex error",IF(OR(Data!H1354,Data!M1354),"Ht or wt error",Data!L1354))))</f>
        <v/>
      </c>
      <c r="K1354" s="21"/>
    </row>
    <row r="1355" spans="1:11" s="18" customFormat="1" x14ac:dyDescent="0.15">
      <c r="A1355" s="25"/>
      <c r="B1355" s="85"/>
      <c r="C1355" s="34"/>
      <c r="D1355" s="38"/>
      <c r="E1355" s="39"/>
      <c r="F1355" s="39"/>
      <c r="G1355" s="38"/>
      <c r="H1355" s="38"/>
      <c r="I1355" s="35" t="str">
        <f>IF(OR(Data!G1355,Data!H1355,ISERR(Data!J1355)),"",Data!J1355)</f>
        <v/>
      </c>
      <c r="J1355" s="84" t="str">
        <f>IF(Data!G1355,"",IF(Data!E1355,"Age error",IF(Data!F1355,"Sex error",IF(OR(Data!H1355,Data!M1355),"Ht or wt error",Data!L1355))))</f>
        <v/>
      </c>
      <c r="K1355" s="21"/>
    </row>
    <row r="1356" spans="1:11" s="18" customFormat="1" x14ac:dyDescent="0.15">
      <c r="A1356" s="25"/>
      <c r="B1356" s="85"/>
      <c r="C1356" s="34"/>
      <c r="D1356" s="38"/>
      <c r="E1356" s="39"/>
      <c r="F1356" s="39"/>
      <c r="G1356" s="38"/>
      <c r="H1356" s="38"/>
      <c r="I1356" s="35" t="str">
        <f>IF(OR(Data!G1356,Data!H1356,ISERR(Data!J1356)),"",Data!J1356)</f>
        <v/>
      </c>
      <c r="J1356" s="84" t="str">
        <f>IF(Data!G1356,"",IF(Data!E1356,"Age error",IF(Data!F1356,"Sex error",IF(OR(Data!H1356,Data!M1356),"Ht or wt error",Data!L1356))))</f>
        <v/>
      </c>
      <c r="K1356" s="21"/>
    </row>
    <row r="1357" spans="1:11" s="18" customFormat="1" x14ac:dyDescent="0.15">
      <c r="A1357" s="25"/>
      <c r="B1357" s="85"/>
      <c r="C1357" s="34"/>
      <c r="D1357" s="38"/>
      <c r="E1357" s="39"/>
      <c r="F1357" s="39"/>
      <c r="G1357" s="38"/>
      <c r="H1357" s="38"/>
      <c r="I1357" s="35" t="str">
        <f>IF(OR(Data!G1357,Data!H1357,ISERR(Data!J1357)),"",Data!J1357)</f>
        <v/>
      </c>
      <c r="J1357" s="84" t="str">
        <f>IF(Data!G1357,"",IF(Data!E1357,"Age error",IF(Data!F1357,"Sex error",IF(OR(Data!H1357,Data!M1357),"Ht or wt error",Data!L1357))))</f>
        <v/>
      </c>
      <c r="K1357" s="21"/>
    </row>
    <row r="1358" spans="1:11" s="18" customFormat="1" x14ac:dyDescent="0.15">
      <c r="A1358" s="25"/>
      <c r="B1358" s="85"/>
      <c r="C1358" s="34"/>
      <c r="D1358" s="38"/>
      <c r="E1358" s="39"/>
      <c r="F1358" s="39"/>
      <c r="G1358" s="38"/>
      <c r="H1358" s="38"/>
      <c r="I1358" s="35" t="str">
        <f>IF(OR(Data!G1358,Data!H1358,ISERR(Data!J1358)),"",Data!J1358)</f>
        <v/>
      </c>
      <c r="J1358" s="84" t="str">
        <f>IF(Data!G1358,"",IF(Data!E1358,"Age error",IF(Data!F1358,"Sex error",IF(OR(Data!H1358,Data!M1358),"Ht or wt error",Data!L1358))))</f>
        <v/>
      </c>
      <c r="K1358" s="21"/>
    </row>
    <row r="1359" spans="1:11" s="18" customFormat="1" x14ac:dyDescent="0.15">
      <c r="A1359" s="25"/>
      <c r="B1359" s="85"/>
      <c r="C1359" s="34"/>
      <c r="D1359" s="38"/>
      <c r="E1359" s="39"/>
      <c r="F1359" s="39"/>
      <c r="G1359" s="38"/>
      <c r="H1359" s="38"/>
      <c r="I1359" s="35" t="str">
        <f>IF(OR(Data!G1359,Data!H1359,ISERR(Data!J1359)),"",Data!J1359)</f>
        <v/>
      </c>
      <c r="J1359" s="84" t="str">
        <f>IF(Data!G1359,"",IF(Data!E1359,"Age error",IF(Data!F1359,"Sex error",IF(OR(Data!H1359,Data!M1359),"Ht or wt error",Data!L1359))))</f>
        <v/>
      </c>
      <c r="K1359" s="21"/>
    </row>
    <row r="1360" spans="1:11" s="18" customFormat="1" x14ac:dyDescent="0.15">
      <c r="A1360" s="25"/>
      <c r="B1360" s="85"/>
      <c r="C1360" s="34"/>
      <c r="D1360" s="38"/>
      <c r="E1360" s="39"/>
      <c r="F1360" s="39"/>
      <c r="G1360" s="38"/>
      <c r="H1360" s="38"/>
      <c r="I1360" s="35" t="str">
        <f>IF(OR(Data!G1360,Data!H1360,ISERR(Data!J1360)),"",Data!J1360)</f>
        <v/>
      </c>
      <c r="J1360" s="84" t="str">
        <f>IF(Data!G1360,"",IF(Data!E1360,"Age error",IF(Data!F1360,"Sex error",IF(OR(Data!H1360,Data!M1360),"Ht or wt error",Data!L1360))))</f>
        <v/>
      </c>
      <c r="K1360" s="21"/>
    </row>
    <row r="1361" spans="1:11" s="18" customFormat="1" x14ac:dyDescent="0.15">
      <c r="A1361" s="25"/>
      <c r="B1361" s="85"/>
      <c r="C1361" s="34"/>
      <c r="D1361" s="38"/>
      <c r="E1361" s="39"/>
      <c r="F1361" s="39"/>
      <c r="G1361" s="38"/>
      <c r="H1361" s="38"/>
      <c r="I1361" s="35" t="str">
        <f>IF(OR(Data!G1361,Data!H1361,ISERR(Data!J1361)),"",Data!J1361)</f>
        <v/>
      </c>
      <c r="J1361" s="84" t="str">
        <f>IF(Data!G1361,"",IF(Data!E1361,"Age error",IF(Data!F1361,"Sex error",IF(OR(Data!H1361,Data!M1361),"Ht or wt error",Data!L1361))))</f>
        <v/>
      </c>
      <c r="K1361" s="21"/>
    </row>
    <row r="1362" spans="1:11" s="18" customFormat="1" x14ac:dyDescent="0.15">
      <c r="A1362" s="25"/>
      <c r="B1362" s="85"/>
      <c r="C1362" s="34"/>
      <c r="D1362" s="38"/>
      <c r="E1362" s="39"/>
      <c r="F1362" s="39"/>
      <c r="G1362" s="38"/>
      <c r="H1362" s="38"/>
      <c r="I1362" s="35" t="str">
        <f>IF(OR(Data!G1362,Data!H1362,ISERR(Data!J1362)),"",Data!J1362)</f>
        <v/>
      </c>
      <c r="J1362" s="84" t="str">
        <f>IF(Data!G1362,"",IF(Data!E1362,"Age error",IF(Data!F1362,"Sex error",IF(OR(Data!H1362,Data!M1362),"Ht or wt error",Data!L1362))))</f>
        <v/>
      </c>
      <c r="K1362" s="21"/>
    </row>
    <row r="1363" spans="1:11" s="18" customFormat="1" x14ac:dyDescent="0.15">
      <c r="A1363" s="25"/>
      <c r="B1363" s="85"/>
      <c r="C1363" s="34"/>
      <c r="D1363" s="38"/>
      <c r="E1363" s="39"/>
      <c r="F1363" s="39"/>
      <c r="G1363" s="38"/>
      <c r="H1363" s="38"/>
      <c r="I1363" s="35" t="str">
        <f>IF(OR(Data!G1363,Data!H1363,ISERR(Data!J1363)),"",Data!J1363)</f>
        <v/>
      </c>
      <c r="J1363" s="84" t="str">
        <f>IF(Data!G1363,"",IF(Data!E1363,"Age error",IF(Data!F1363,"Sex error",IF(OR(Data!H1363,Data!M1363),"Ht or wt error",Data!L1363))))</f>
        <v/>
      </c>
      <c r="K1363" s="21"/>
    </row>
    <row r="1364" spans="1:11" s="18" customFormat="1" x14ac:dyDescent="0.15">
      <c r="A1364" s="25"/>
      <c r="B1364" s="85"/>
      <c r="C1364" s="34"/>
      <c r="D1364" s="38"/>
      <c r="E1364" s="39"/>
      <c r="F1364" s="39"/>
      <c r="G1364" s="38"/>
      <c r="H1364" s="38"/>
      <c r="I1364" s="35" t="str">
        <f>IF(OR(Data!G1364,Data!H1364,ISERR(Data!J1364)),"",Data!J1364)</f>
        <v/>
      </c>
      <c r="J1364" s="84" t="str">
        <f>IF(Data!G1364,"",IF(Data!E1364,"Age error",IF(Data!F1364,"Sex error",IF(OR(Data!H1364,Data!M1364),"Ht or wt error",Data!L1364))))</f>
        <v/>
      </c>
      <c r="K1364" s="21"/>
    </row>
    <row r="1365" spans="1:11" s="18" customFormat="1" x14ac:dyDescent="0.15">
      <c r="A1365" s="25"/>
      <c r="B1365" s="85"/>
      <c r="C1365" s="34"/>
      <c r="D1365" s="38"/>
      <c r="E1365" s="39"/>
      <c r="F1365" s="39"/>
      <c r="G1365" s="38"/>
      <c r="H1365" s="38"/>
      <c r="I1365" s="35" t="str">
        <f>IF(OR(Data!G1365,Data!H1365,ISERR(Data!J1365)),"",Data!J1365)</f>
        <v/>
      </c>
      <c r="J1365" s="84" t="str">
        <f>IF(Data!G1365,"",IF(Data!E1365,"Age error",IF(Data!F1365,"Sex error",IF(OR(Data!H1365,Data!M1365),"Ht or wt error",Data!L1365))))</f>
        <v/>
      </c>
      <c r="K1365" s="21"/>
    </row>
    <row r="1366" spans="1:11" s="18" customFormat="1" x14ac:dyDescent="0.15">
      <c r="A1366" s="25"/>
      <c r="B1366" s="85"/>
      <c r="C1366" s="34"/>
      <c r="D1366" s="38"/>
      <c r="E1366" s="39"/>
      <c r="F1366" s="39"/>
      <c r="G1366" s="38"/>
      <c r="H1366" s="38"/>
      <c r="I1366" s="35" t="str">
        <f>IF(OR(Data!G1366,Data!H1366,ISERR(Data!J1366)),"",Data!J1366)</f>
        <v/>
      </c>
      <c r="J1366" s="84" t="str">
        <f>IF(Data!G1366,"",IF(Data!E1366,"Age error",IF(Data!F1366,"Sex error",IF(OR(Data!H1366,Data!M1366),"Ht or wt error",Data!L1366))))</f>
        <v/>
      </c>
      <c r="K1366" s="21"/>
    </row>
    <row r="1367" spans="1:11" s="18" customFormat="1" x14ac:dyDescent="0.15">
      <c r="A1367" s="25"/>
      <c r="B1367" s="85"/>
      <c r="C1367" s="34"/>
      <c r="D1367" s="38"/>
      <c r="E1367" s="39"/>
      <c r="F1367" s="39"/>
      <c r="G1367" s="38"/>
      <c r="H1367" s="38"/>
      <c r="I1367" s="35" t="str">
        <f>IF(OR(Data!G1367,Data!H1367,ISERR(Data!J1367)),"",Data!J1367)</f>
        <v/>
      </c>
      <c r="J1367" s="84" t="str">
        <f>IF(Data!G1367,"",IF(Data!E1367,"Age error",IF(Data!F1367,"Sex error",IF(OR(Data!H1367,Data!M1367),"Ht or wt error",Data!L1367))))</f>
        <v/>
      </c>
      <c r="K1367" s="21"/>
    </row>
    <row r="1368" spans="1:11" s="18" customFormat="1" x14ac:dyDescent="0.15">
      <c r="A1368" s="25"/>
      <c r="B1368" s="85"/>
      <c r="C1368" s="34"/>
      <c r="D1368" s="38"/>
      <c r="E1368" s="39"/>
      <c r="F1368" s="39"/>
      <c r="G1368" s="38"/>
      <c r="H1368" s="38"/>
      <c r="I1368" s="35" t="str">
        <f>IF(OR(Data!G1368,Data!H1368,ISERR(Data!J1368)),"",Data!J1368)</f>
        <v/>
      </c>
      <c r="J1368" s="84" t="str">
        <f>IF(Data!G1368,"",IF(Data!E1368,"Age error",IF(Data!F1368,"Sex error",IF(OR(Data!H1368,Data!M1368),"Ht or wt error",Data!L1368))))</f>
        <v/>
      </c>
      <c r="K1368" s="21"/>
    </row>
    <row r="1369" spans="1:11" s="18" customFormat="1" x14ac:dyDescent="0.15">
      <c r="A1369" s="25"/>
      <c r="B1369" s="85"/>
      <c r="C1369" s="34"/>
      <c r="D1369" s="38"/>
      <c r="E1369" s="39"/>
      <c r="F1369" s="39"/>
      <c r="G1369" s="38"/>
      <c r="H1369" s="38"/>
      <c r="I1369" s="35" t="str">
        <f>IF(OR(Data!G1369,Data!H1369,ISERR(Data!J1369)),"",Data!J1369)</f>
        <v/>
      </c>
      <c r="J1369" s="84" t="str">
        <f>IF(Data!G1369,"",IF(Data!E1369,"Age error",IF(Data!F1369,"Sex error",IF(OR(Data!H1369,Data!M1369),"Ht or wt error",Data!L1369))))</f>
        <v/>
      </c>
      <c r="K1369" s="21"/>
    </row>
    <row r="1370" spans="1:11" s="18" customFormat="1" x14ac:dyDescent="0.15">
      <c r="A1370" s="25"/>
      <c r="B1370" s="85"/>
      <c r="C1370" s="34"/>
      <c r="D1370" s="38"/>
      <c r="E1370" s="39"/>
      <c r="F1370" s="39"/>
      <c r="G1370" s="38"/>
      <c r="H1370" s="38"/>
      <c r="I1370" s="35" t="str">
        <f>IF(OR(Data!G1370,Data!H1370,ISERR(Data!J1370)),"",Data!J1370)</f>
        <v/>
      </c>
      <c r="J1370" s="84" t="str">
        <f>IF(Data!G1370,"",IF(Data!E1370,"Age error",IF(Data!F1370,"Sex error",IF(OR(Data!H1370,Data!M1370),"Ht or wt error",Data!L1370))))</f>
        <v/>
      </c>
      <c r="K1370" s="21"/>
    </row>
    <row r="1371" spans="1:11" s="18" customFormat="1" x14ac:dyDescent="0.15">
      <c r="A1371" s="25"/>
      <c r="B1371" s="85"/>
      <c r="C1371" s="34"/>
      <c r="D1371" s="38"/>
      <c r="E1371" s="39"/>
      <c r="F1371" s="39"/>
      <c r="G1371" s="38"/>
      <c r="H1371" s="38"/>
      <c r="I1371" s="35" t="str">
        <f>IF(OR(Data!G1371,Data!H1371,ISERR(Data!J1371)),"",Data!J1371)</f>
        <v/>
      </c>
      <c r="J1371" s="84" t="str">
        <f>IF(Data!G1371,"",IF(Data!E1371,"Age error",IF(Data!F1371,"Sex error",IF(OR(Data!H1371,Data!M1371),"Ht or wt error",Data!L1371))))</f>
        <v/>
      </c>
      <c r="K1371" s="21"/>
    </row>
    <row r="1372" spans="1:11" s="18" customFormat="1" x14ac:dyDescent="0.15">
      <c r="A1372" s="25"/>
      <c r="B1372" s="85"/>
      <c r="C1372" s="34"/>
      <c r="D1372" s="38"/>
      <c r="E1372" s="39"/>
      <c r="F1372" s="39"/>
      <c r="G1372" s="38"/>
      <c r="H1372" s="38"/>
      <c r="I1372" s="35" t="str">
        <f>IF(OR(Data!G1372,Data!H1372,ISERR(Data!J1372)),"",Data!J1372)</f>
        <v/>
      </c>
      <c r="J1372" s="84" t="str">
        <f>IF(Data!G1372,"",IF(Data!E1372,"Age error",IF(Data!F1372,"Sex error",IF(OR(Data!H1372,Data!M1372),"Ht or wt error",Data!L1372))))</f>
        <v/>
      </c>
      <c r="K1372" s="21"/>
    </row>
    <row r="1373" spans="1:11" s="18" customFormat="1" x14ac:dyDescent="0.15">
      <c r="A1373" s="25"/>
      <c r="B1373" s="85"/>
      <c r="C1373" s="34"/>
      <c r="D1373" s="38"/>
      <c r="E1373" s="39"/>
      <c r="F1373" s="39"/>
      <c r="G1373" s="38"/>
      <c r="H1373" s="38"/>
      <c r="I1373" s="35" t="str">
        <f>IF(OR(Data!G1373,Data!H1373,ISERR(Data!J1373)),"",Data!J1373)</f>
        <v/>
      </c>
      <c r="J1373" s="84" t="str">
        <f>IF(Data!G1373,"",IF(Data!E1373,"Age error",IF(Data!F1373,"Sex error",IF(OR(Data!H1373,Data!M1373),"Ht or wt error",Data!L1373))))</f>
        <v/>
      </c>
      <c r="K1373" s="21"/>
    </row>
    <row r="1374" spans="1:11" s="18" customFormat="1" x14ac:dyDescent="0.15">
      <c r="A1374" s="25"/>
      <c r="B1374" s="85"/>
      <c r="C1374" s="34"/>
      <c r="D1374" s="38"/>
      <c r="E1374" s="39"/>
      <c r="F1374" s="39"/>
      <c r="G1374" s="38"/>
      <c r="H1374" s="38"/>
      <c r="I1374" s="35" t="str">
        <f>IF(OR(Data!G1374,Data!H1374,ISERR(Data!J1374)),"",Data!J1374)</f>
        <v/>
      </c>
      <c r="J1374" s="84" t="str">
        <f>IF(Data!G1374,"",IF(Data!E1374,"Age error",IF(Data!F1374,"Sex error",IF(OR(Data!H1374,Data!M1374),"Ht or wt error",Data!L1374))))</f>
        <v/>
      </c>
      <c r="K1374" s="21"/>
    </row>
    <row r="1375" spans="1:11" s="18" customFormat="1" x14ac:dyDescent="0.15">
      <c r="A1375" s="25"/>
      <c r="B1375" s="85"/>
      <c r="C1375" s="34"/>
      <c r="D1375" s="38"/>
      <c r="E1375" s="39"/>
      <c r="F1375" s="39"/>
      <c r="G1375" s="38"/>
      <c r="H1375" s="38"/>
      <c r="I1375" s="35" t="str">
        <f>IF(OR(Data!G1375,Data!H1375,ISERR(Data!J1375)),"",Data!J1375)</f>
        <v/>
      </c>
      <c r="J1375" s="84" t="str">
        <f>IF(Data!G1375,"",IF(Data!E1375,"Age error",IF(Data!F1375,"Sex error",IF(OR(Data!H1375,Data!M1375),"Ht or wt error",Data!L1375))))</f>
        <v/>
      </c>
      <c r="K1375" s="21"/>
    </row>
    <row r="1376" spans="1:11" s="18" customFormat="1" x14ac:dyDescent="0.15">
      <c r="A1376" s="25"/>
      <c r="B1376" s="85"/>
      <c r="C1376" s="34"/>
      <c r="D1376" s="38"/>
      <c r="E1376" s="39"/>
      <c r="F1376" s="39"/>
      <c r="G1376" s="38"/>
      <c r="H1376" s="38"/>
      <c r="I1376" s="35" t="str">
        <f>IF(OR(Data!G1376,Data!H1376,ISERR(Data!J1376)),"",Data!J1376)</f>
        <v/>
      </c>
      <c r="J1376" s="84" t="str">
        <f>IF(Data!G1376,"",IF(Data!E1376,"Age error",IF(Data!F1376,"Sex error",IF(OR(Data!H1376,Data!M1376),"Ht or wt error",Data!L1376))))</f>
        <v/>
      </c>
      <c r="K1376" s="21"/>
    </row>
    <row r="1377" spans="1:11" s="18" customFormat="1" x14ac:dyDescent="0.15">
      <c r="A1377" s="25"/>
      <c r="B1377" s="85"/>
      <c r="C1377" s="34"/>
      <c r="D1377" s="38"/>
      <c r="E1377" s="39"/>
      <c r="F1377" s="39"/>
      <c r="G1377" s="38"/>
      <c r="H1377" s="38"/>
      <c r="I1377" s="35" t="str">
        <f>IF(OR(Data!G1377,Data!H1377,ISERR(Data!J1377)),"",Data!J1377)</f>
        <v/>
      </c>
      <c r="J1377" s="84" t="str">
        <f>IF(Data!G1377,"",IF(Data!E1377,"Age error",IF(Data!F1377,"Sex error",IF(OR(Data!H1377,Data!M1377),"Ht or wt error",Data!L1377))))</f>
        <v/>
      </c>
      <c r="K1377" s="21"/>
    </row>
    <row r="1378" spans="1:11" s="18" customFormat="1" x14ac:dyDescent="0.15">
      <c r="A1378" s="25"/>
      <c r="B1378" s="85"/>
      <c r="C1378" s="34"/>
      <c r="D1378" s="38"/>
      <c r="E1378" s="39"/>
      <c r="F1378" s="39"/>
      <c r="G1378" s="38"/>
      <c r="H1378" s="38"/>
      <c r="I1378" s="35" t="str">
        <f>IF(OR(Data!G1378,Data!H1378,ISERR(Data!J1378)),"",Data!J1378)</f>
        <v/>
      </c>
      <c r="J1378" s="84" t="str">
        <f>IF(Data!G1378,"",IF(Data!E1378,"Age error",IF(Data!F1378,"Sex error",IF(OR(Data!H1378,Data!M1378),"Ht or wt error",Data!L1378))))</f>
        <v/>
      </c>
      <c r="K1378" s="21"/>
    </row>
    <row r="1379" spans="1:11" s="18" customFormat="1" x14ac:dyDescent="0.15">
      <c r="A1379" s="25"/>
      <c r="B1379" s="85"/>
      <c r="C1379" s="34"/>
      <c r="D1379" s="38"/>
      <c r="E1379" s="39"/>
      <c r="F1379" s="39"/>
      <c r="G1379" s="38"/>
      <c r="H1379" s="38"/>
      <c r="I1379" s="35" t="str">
        <f>IF(OR(Data!G1379,Data!H1379,ISERR(Data!J1379)),"",Data!J1379)</f>
        <v/>
      </c>
      <c r="J1379" s="84" t="str">
        <f>IF(Data!G1379,"",IF(Data!E1379,"Age error",IF(Data!F1379,"Sex error",IF(OR(Data!H1379,Data!M1379),"Ht or wt error",Data!L1379))))</f>
        <v/>
      </c>
      <c r="K1379" s="21"/>
    </row>
    <row r="1380" spans="1:11" s="18" customFormat="1" x14ac:dyDescent="0.15">
      <c r="A1380" s="25"/>
      <c r="B1380" s="85"/>
      <c r="C1380" s="34"/>
      <c r="D1380" s="38"/>
      <c r="E1380" s="39"/>
      <c r="F1380" s="39"/>
      <c r="G1380" s="38"/>
      <c r="H1380" s="38"/>
      <c r="I1380" s="35" t="str">
        <f>IF(OR(Data!G1380,Data!H1380,ISERR(Data!J1380)),"",Data!J1380)</f>
        <v/>
      </c>
      <c r="J1380" s="84" t="str">
        <f>IF(Data!G1380,"",IF(Data!E1380,"Age error",IF(Data!F1380,"Sex error",IF(OR(Data!H1380,Data!M1380),"Ht or wt error",Data!L1380))))</f>
        <v/>
      </c>
      <c r="K1380" s="21"/>
    </row>
    <row r="1381" spans="1:11" s="18" customFormat="1" x14ac:dyDescent="0.15">
      <c r="A1381" s="25"/>
      <c r="B1381" s="85"/>
      <c r="C1381" s="34"/>
      <c r="D1381" s="38"/>
      <c r="E1381" s="39"/>
      <c r="F1381" s="39"/>
      <c r="G1381" s="38"/>
      <c r="H1381" s="38"/>
      <c r="I1381" s="35" t="str">
        <f>IF(OR(Data!G1381,Data!H1381,ISERR(Data!J1381)),"",Data!J1381)</f>
        <v/>
      </c>
      <c r="J1381" s="84" t="str">
        <f>IF(Data!G1381,"",IF(Data!E1381,"Age error",IF(Data!F1381,"Sex error",IF(OR(Data!H1381,Data!M1381),"Ht or wt error",Data!L1381))))</f>
        <v/>
      </c>
      <c r="K1381" s="21"/>
    </row>
    <row r="1382" spans="1:11" s="18" customFormat="1" x14ac:dyDescent="0.15">
      <c r="A1382" s="25"/>
      <c r="B1382" s="85"/>
      <c r="C1382" s="34"/>
      <c r="D1382" s="38"/>
      <c r="E1382" s="39"/>
      <c r="F1382" s="39"/>
      <c r="G1382" s="38"/>
      <c r="H1382" s="38"/>
      <c r="I1382" s="35" t="str">
        <f>IF(OR(Data!G1382,Data!H1382,ISERR(Data!J1382)),"",Data!J1382)</f>
        <v/>
      </c>
      <c r="J1382" s="84" t="str">
        <f>IF(Data!G1382,"",IF(Data!E1382,"Age error",IF(Data!F1382,"Sex error",IF(OR(Data!H1382,Data!M1382),"Ht or wt error",Data!L1382))))</f>
        <v/>
      </c>
      <c r="K1382" s="21"/>
    </row>
    <row r="1383" spans="1:11" s="18" customFormat="1" x14ac:dyDescent="0.15">
      <c r="A1383" s="25"/>
      <c r="B1383" s="85"/>
      <c r="C1383" s="34"/>
      <c r="D1383" s="38"/>
      <c r="E1383" s="39"/>
      <c r="F1383" s="39"/>
      <c r="G1383" s="38"/>
      <c r="H1383" s="38"/>
      <c r="I1383" s="35" t="str">
        <f>IF(OR(Data!G1383,Data!H1383,ISERR(Data!J1383)),"",Data!J1383)</f>
        <v/>
      </c>
      <c r="J1383" s="84" t="str">
        <f>IF(Data!G1383,"",IF(Data!E1383,"Age error",IF(Data!F1383,"Sex error",IF(OR(Data!H1383,Data!M1383),"Ht or wt error",Data!L1383))))</f>
        <v/>
      </c>
      <c r="K1383" s="21"/>
    </row>
    <row r="1384" spans="1:11" s="18" customFormat="1" x14ac:dyDescent="0.15">
      <c r="A1384" s="25"/>
      <c r="B1384" s="85"/>
      <c r="C1384" s="34"/>
      <c r="D1384" s="38"/>
      <c r="E1384" s="39"/>
      <c r="F1384" s="39"/>
      <c r="G1384" s="38"/>
      <c r="H1384" s="38"/>
      <c r="I1384" s="35" t="str">
        <f>IF(OR(Data!G1384,Data!H1384,ISERR(Data!J1384)),"",Data!J1384)</f>
        <v/>
      </c>
      <c r="J1384" s="84" t="str">
        <f>IF(Data!G1384,"",IF(Data!E1384,"Age error",IF(Data!F1384,"Sex error",IF(OR(Data!H1384,Data!M1384),"Ht or wt error",Data!L1384))))</f>
        <v/>
      </c>
      <c r="K1384" s="21"/>
    </row>
    <row r="1385" spans="1:11" s="18" customFormat="1" x14ac:dyDescent="0.15">
      <c r="A1385" s="25"/>
      <c r="B1385" s="85"/>
      <c r="C1385" s="34"/>
      <c r="D1385" s="38"/>
      <c r="E1385" s="39"/>
      <c r="F1385" s="39"/>
      <c r="G1385" s="38"/>
      <c r="H1385" s="38"/>
      <c r="I1385" s="35" t="str">
        <f>IF(OR(Data!G1385,Data!H1385,ISERR(Data!J1385)),"",Data!J1385)</f>
        <v/>
      </c>
      <c r="J1385" s="84" t="str">
        <f>IF(Data!G1385,"",IF(Data!E1385,"Age error",IF(Data!F1385,"Sex error",IF(OR(Data!H1385,Data!M1385),"Ht or wt error",Data!L1385))))</f>
        <v/>
      </c>
      <c r="K1385" s="21"/>
    </row>
    <row r="1386" spans="1:11" s="18" customFormat="1" x14ac:dyDescent="0.15">
      <c r="A1386" s="25"/>
      <c r="B1386" s="85"/>
      <c r="C1386" s="34"/>
      <c r="D1386" s="38"/>
      <c r="E1386" s="39"/>
      <c r="F1386" s="39"/>
      <c r="G1386" s="38"/>
      <c r="H1386" s="38"/>
      <c r="I1386" s="35" t="str">
        <f>IF(OR(Data!G1386,Data!H1386,ISERR(Data!J1386)),"",Data!J1386)</f>
        <v/>
      </c>
      <c r="J1386" s="84" t="str">
        <f>IF(Data!G1386,"",IF(Data!E1386,"Age error",IF(Data!F1386,"Sex error",IF(OR(Data!H1386,Data!M1386),"Ht or wt error",Data!L1386))))</f>
        <v/>
      </c>
      <c r="K1386" s="21"/>
    </row>
    <row r="1387" spans="1:11" s="18" customFormat="1" x14ac:dyDescent="0.15">
      <c r="A1387" s="25"/>
      <c r="B1387" s="85"/>
      <c r="C1387" s="34"/>
      <c r="D1387" s="38"/>
      <c r="E1387" s="39"/>
      <c r="F1387" s="39"/>
      <c r="G1387" s="38"/>
      <c r="H1387" s="38"/>
      <c r="I1387" s="35" t="str">
        <f>IF(OR(Data!G1387,Data!H1387,ISERR(Data!J1387)),"",Data!J1387)</f>
        <v/>
      </c>
      <c r="J1387" s="84" t="str">
        <f>IF(Data!G1387,"",IF(Data!E1387,"Age error",IF(Data!F1387,"Sex error",IF(OR(Data!H1387,Data!M1387),"Ht or wt error",Data!L1387))))</f>
        <v/>
      </c>
      <c r="K1387" s="21"/>
    </row>
    <row r="1388" spans="1:11" s="18" customFormat="1" x14ac:dyDescent="0.15">
      <c r="A1388" s="25"/>
      <c r="B1388" s="85"/>
      <c r="C1388" s="34"/>
      <c r="D1388" s="38"/>
      <c r="E1388" s="39"/>
      <c r="F1388" s="39"/>
      <c r="G1388" s="38"/>
      <c r="H1388" s="38"/>
      <c r="I1388" s="35" t="str">
        <f>IF(OR(Data!G1388,Data!H1388,ISERR(Data!J1388)),"",Data!J1388)</f>
        <v/>
      </c>
      <c r="J1388" s="84" t="str">
        <f>IF(Data!G1388,"",IF(Data!E1388,"Age error",IF(Data!F1388,"Sex error",IF(OR(Data!H1388,Data!M1388),"Ht or wt error",Data!L1388))))</f>
        <v/>
      </c>
      <c r="K1388" s="21"/>
    </row>
    <row r="1389" spans="1:11" s="18" customFormat="1" x14ac:dyDescent="0.15">
      <c r="A1389" s="25"/>
      <c r="B1389" s="85"/>
      <c r="C1389" s="34"/>
      <c r="D1389" s="38"/>
      <c r="E1389" s="39"/>
      <c r="F1389" s="39"/>
      <c r="G1389" s="38"/>
      <c r="H1389" s="38"/>
      <c r="I1389" s="35" t="str">
        <f>IF(OR(Data!G1389,Data!H1389,ISERR(Data!J1389)),"",Data!J1389)</f>
        <v/>
      </c>
      <c r="J1389" s="84" t="str">
        <f>IF(Data!G1389,"",IF(Data!E1389,"Age error",IF(Data!F1389,"Sex error",IF(OR(Data!H1389,Data!M1389),"Ht or wt error",Data!L1389))))</f>
        <v/>
      </c>
      <c r="K1389" s="21"/>
    </row>
    <row r="1390" spans="1:11" s="18" customFormat="1" x14ac:dyDescent="0.15">
      <c r="A1390" s="25"/>
      <c r="B1390" s="85"/>
      <c r="C1390" s="34"/>
      <c r="D1390" s="38"/>
      <c r="E1390" s="39"/>
      <c r="F1390" s="39"/>
      <c r="G1390" s="38"/>
      <c r="H1390" s="38"/>
      <c r="I1390" s="35" t="str">
        <f>IF(OR(Data!G1390,Data!H1390,ISERR(Data!J1390)),"",Data!J1390)</f>
        <v/>
      </c>
      <c r="J1390" s="84" t="str">
        <f>IF(Data!G1390,"",IF(Data!E1390,"Age error",IF(Data!F1390,"Sex error",IF(OR(Data!H1390,Data!M1390),"Ht or wt error",Data!L1390))))</f>
        <v/>
      </c>
      <c r="K1390" s="21"/>
    </row>
    <row r="1391" spans="1:11" s="18" customFormat="1" x14ac:dyDescent="0.15">
      <c r="A1391" s="25"/>
      <c r="B1391" s="85"/>
      <c r="C1391" s="34"/>
      <c r="D1391" s="38"/>
      <c r="E1391" s="39"/>
      <c r="F1391" s="39"/>
      <c r="G1391" s="38"/>
      <c r="H1391" s="38"/>
      <c r="I1391" s="35" t="str">
        <f>IF(OR(Data!G1391,Data!H1391,ISERR(Data!J1391)),"",Data!J1391)</f>
        <v/>
      </c>
      <c r="J1391" s="84" t="str">
        <f>IF(Data!G1391,"",IF(Data!E1391,"Age error",IF(Data!F1391,"Sex error",IF(OR(Data!H1391,Data!M1391),"Ht or wt error",Data!L1391))))</f>
        <v/>
      </c>
      <c r="K1391" s="21"/>
    </row>
    <row r="1392" spans="1:11" s="18" customFormat="1" x14ac:dyDescent="0.15">
      <c r="A1392" s="25"/>
      <c r="B1392" s="85"/>
      <c r="C1392" s="34"/>
      <c r="D1392" s="38"/>
      <c r="E1392" s="39"/>
      <c r="F1392" s="39"/>
      <c r="G1392" s="38"/>
      <c r="H1392" s="38"/>
      <c r="I1392" s="35" t="str">
        <f>IF(OR(Data!G1392,Data!H1392,ISERR(Data!J1392)),"",Data!J1392)</f>
        <v/>
      </c>
      <c r="J1392" s="84" t="str">
        <f>IF(Data!G1392,"",IF(Data!E1392,"Age error",IF(Data!F1392,"Sex error",IF(OR(Data!H1392,Data!M1392),"Ht or wt error",Data!L1392))))</f>
        <v/>
      </c>
      <c r="K1392" s="21"/>
    </row>
    <row r="1393" spans="1:11" s="18" customFormat="1" x14ac:dyDescent="0.15">
      <c r="A1393" s="25"/>
      <c r="B1393" s="85"/>
      <c r="C1393" s="34"/>
      <c r="D1393" s="38"/>
      <c r="E1393" s="39"/>
      <c r="F1393" s="39"/>
      <c r="G1393" s="38"/>
      <c r="H1393" s="38"/>
      <c r="I1393" s="35" t="str">
        <f>IF(OR(Data!G1393,Data!H1393,ISERR(Data!J1393)),"",Data!J1393)</f>
        <v/>
      </c>
      <c r="J1393" s="84" t="str">
        <f>IF(Data!G1393,"",IF(Data!E1393,"Age error",IF(Data!F1393,"Sex error",IF(OR(Data!H1393,Data!M1393),"Ht or wt error",Data!L1393))))</f>
        <v/>
      </c>
      <c r="K1393" s="21"/>
    </row>
    <row r="1394" spans="1:11" s="18" customFormat="1" x14ac:dyDescent="0.15">
      <c r="A1394" s="25"/>
      <c r="B1394" s="85"/>
      <c r="C1394" s="34"/>
      <c r="D1394" s="38"/>
      <c r="E1394" s="39"/>
      <c r="F1394" s="39"/>
      <c r="G1394" s="38"/>
      <c r="H1394" s="38"/>
      <c r="I1394" s="35" t="str">
        <f>IF(OR(Data!G1394,Data!H1394,ISERR(Data!J1394)),"",Data!J1394)</f>
        <v/>
      </c>
      <c r="J1394" s="84" t="str">
        <f>IF(Data!G1394,"",IF(Data!E1394,"Age error",IF(Data!F1394,"Sex error",IF(OR(Data!H1394,Data!M1394),"Ht or wt error",Data!L1394))))</f>
        <v/>
      </c>
      <c r="K1394" s="21"/>
    </row>
    <row r="1395" spans="1:11" s="18" customFormat="1" x14ac:dyDescent="0.15">
      <c r="A1395" s="25"/>
      <c r="B1395" s="85"/>
      <c r="C1395" s="34"/>
      <c r="D1395" s="38"/>
      <c r="E1395" s="39"/>
      <c r="F1395" s="39"/>
      <c r="G1395" s="38"/>
      <c r="H1395" s="38"/>
      <c r="I1395" s="35" t="str">
        <f>IF(OR(Data!G1395,Data!H1395,ISERR(Data!J1395)),"",Data!J1395)</f>
        <v/>
      </c>
      <c r="J1395" s="84" t="str">
        <f>IF(Data!G1395,"",IF(Data!E1395,"Age error",IF(Data!F1395,"Sex error",IF(OR(Data!H1395,Data!M1395),"Ht or wt error",Data!L1395))))</f>
        <v/>
      </c>
      <c r="K1395" s="21"/>
    </row>
    <row r="1396" spans="1:11" s="18" customFormat="1" x14ac:dyDescent="0.15">
      <c r="A1396" s="25"/>
      <c r="B1396" s="85"/>
      <c r="C1396" s="34"/>
      <c r="D1396" s="38"/>
      <c r="E1396" s="39"/>
      <c r="F1396" s="39"/>
      <c r="G1396" s="38"/>
      <c r="H1396" s="38"/>
      <c r="I1396" s="35" t="str">
        <f>IF(OR(Data!G1396,Data!H1396,ISERR(Data!J1396)),"",Data!J1396)</f>
        <v/>
      </c>
      <c r="J1396" s="84" t="str">
        <f>IF(Data!G1396,"",IF(Data!E1396,"Age error",IF(Data!F1396,"Sex error",IF(OR(Data!H1396,Data!M1396),"Ht or wt error",Data!L1396))))</f>
        <v/>
      </c>
      <c r="K1396" s="21"/>
    </row>
    <row r="1397" spans="1:11" s="18" customFormat="1" x14ac:dyDescent="0.15">
      <c r="A1397" s="25"/>
      <c r="B1397" s="85"/>
      <c r="C1397" s="34"/>
      <c r="D1397" s="38"/>
      <c r="E1397" s="39"/>
      <c r="F1397" s="39"/>
      <c r="G1397" s="38"/>
      <c r="H1397" s="38"/>
      <c r="I1397" s="35" t="str">
        <f>IF(OR(Data!G1397,Data!H1397,ISERR(Data!J1397)),"",Data!J1397)</f>
        <v/>
      </c>
      <c r="J1397" s="84" t="str">
        <f>IF(Data!G1397,"",IF(Data!E1397,"Age error",IF(Data!F1397,"Sex error",IF(OR(Data!H1397,Data!M1397),"Ht or wt error",Data!L1397))))</f>
        <v/>
      </c>
      <c r="K1397" s="21"/>
    </row>
    <row r="1398" spans="1:11" s="18" customFormat="1" x14ac:dyDescent="0.15">
      <c r="A1398" s="25"/>
      <c r="B1398" s="85"/>
      <c r="C1398" s="34"/>
      <c r="D1398" s="38"/>
      <c r="E1398" s="39"/>
      <c r="F1398" s="39"/>
      <c r="G1398" s="38"/>
      <c r="H1398" s="38"/>
      <c r="I1398" s="35" t="str">
        <f>IF(OR(Data!G1398,Data!H1398,ISERR(Data!J1398)),"",Data!J1398)</f>
        <v/>
      </c>
      <c r="J1398" s="84" t="str">
        <f>IF(Data!G1398,"",IF(Data!E1398,"Age error",IF(Data!F1398,"Sex error",IF(OR(Data!H1398,Data!M1398),"Ht or wt error",Data!L1398))))</f>
        <v/>
      </c>
      <c r="K1398" s="21"/>
    </row>
    <row r="1399" spans="1:11" s="18" customFormat="1" x14ac:dyDescent="0.15">
      <c r="A1399" s="25"/>
      <c r="B1399" s="85"/>
      <c r="C1399" s="34"/>
      <c r="D1399" s="38"/>
      <c r="E1399" s="39"/>
      <c r="F1399" s="39"/>
      <c r="G1399" s="38"/>
      <c r="H1399" s="38"/>
      <c r="I1399" s="35" t="str">
        <f>IF(OR(Data!G1399,Data!H1399,ISERR(Data!J1399)),"",Data!J1399)</f>
        <v/>
      </c>
      <c r="J1399" s="84" t="str">
        <f>IF(Data!G1399,"",IF(Data!E1399,"Age error",IF(Data!F1399,"Sex error",IF(OR(Data!H1399,Data!M1399),"Ht or wt error",Data!L1399))))</f>
        <v/>
      </c>
      <c r="K1399" s="21"/>
    </row>
    <row r="1400" spans="1:11" s="18" customFormat="1" x14ac:dyDescent="0.15">
      <c r="A1400" s="25"/>
      <c r="B1400" s="85"/>
      <c r="C1400" s="34"/>
      <c r="D1400" s="38"/>
      <c r="E1400" s="39"/>
      <c r="F1400" s="39"/>
      <c r="G1400" s="38"/>
      <c r="H1400" s="38"/>
      <c r="I1400" s="35" t="str">
        <f>IF(OR(Data!G1400,Data!H1400,ISERR(Data!J1400)),"",Data!J1400)</f>
        <v/>
      </c>
      <c r="J1400" s="84" t="str">
        <f>IF(Data!G1400,"",IF(Data!E1400,"Age error",IF(Data!F1400,"Sex error",IF(OR(Data!H1400,Data!M1400),"Ht or wt error",Data!L1400))))</f>
        <v/>
      </c>
      <c r="K1400" s="21"/>
    </row>
    <row r="1401" spans="1:11" s="18" customFormat="1" x14ac:dyDescent="0.15">
      <c r="A1401" s="25"/>
      <c r="B1401" s="85"/>
      <c r="C1401" s="34"/>
      <c r="D1401" s="38"/>
      <c r="E1401" s="39"/>
      <c r="F1401" s="39"/>
      <c r="G1401" s="38"/>
      <c r="H1401" s="38"/>
      <c r="I1401" s="35" t="str">
        <f>IF(OR(Data!G1401,Data!H1401,ISERR(Data!J1401)),"",Data!J1401)</f>
        <v/>
      </c>
      <c r="J1401" s="84" t="str">
        <f>IF(Data!G1401,"",IF(Data!E1401,"Age error",IF(Data!F1401,"Sex error",IF(OR(Data!H1401,Data!M1401),"Ht or wt error",Data!L1401))))</f>
        <v/>
      </c>
      <c r="K1401" s="21"/>
    </row>
    <row r="1402" spans="1:11" s="18" customFormat="1" x14ac:dyDescent="0.15">
      <c r="A1402" s="25"/>
      <c r="B1402" s="85"/>
      <c r="C1402" s="34"/>
      <c r="D1402" s="38"/>
      <c r="E1402" s="39"/>
      <c r="F1402" s="39"/>
      <c r="G1402" s="38"/>
      <c r="H1402" s="38"/>
      <c r="I1402" s="35" t="str">
        <f>IF(OR(Data!G1402,Data!H1402,ISERR(Data!J1402)),"",Data!J1402)</f>
        <v/>
      </c>
      <c r="J1402" s="84" t="str">
        <f>IF(Data!G1402,"",IF(Data!E1402,"Age error",IF(Data!F1402,"Sex error",IF(OR(Data!H1402,Data!M1402),"Ht or wt error",Data!L1402))))</f>
        <v/>
      </c>
      <c r="K1402" s="21"/>
    </row>
    <row r="1403" spans="1:11" s="18" customFormat="1" x14ac:dyDescent="0.15">
      <c r="A1403" s="25"/>
      <c r="B1403" s="85"/>
      <c r="C1403" s="34"/>
      <c r="D1403" s="38"/>
      <c r="E1403" s="39"/>
      <c r="F1403" s="39"/>
      <c r="G1403" s="38"/>
      <c r="H1403" s="38"/>
      <c r="I1403" s="35" t="str">
        <f>IF(OR(Data!G1403,Data!H1403,ISERR(Data!J1403)),"",Data!J1403)</f>
        <v/>
      </c>
      <c r="J1403" s="84" t="str">
        <f>IF(Data!G1403,"",IF(Data!E1403,"Age error",IF(Data!F1403,"Sex error",IF(OR(Data!H1403,Data!M1403),"Ht or wt error",Data!L1403))))</f>
        <v/>
      </c>
      <c r="K1403" s="21"/>
    </row>
    <row r="1404" spans="1:11" s="18" customFormat="1" x14ac:dyDescent="0.15">
      <c r="A1404" s="25"/>
      <c r="B1404" s="85"/>
      <c r="C1404" s="34"/>
      <c r="D1404" s="38"/>
      <c r="E1404" s="39"/>
      <c r="F1404" s="39"/>
      <c r="G1404" s="38"/>
      <c r="H1404" s="38"/>
      <c r="I1404" s="35" t="str">
        <f>IF(OR(Data!G1404,Data!H1404,ISERR(Data!J1404)),"",Data!J1404)</f>
        <v/>
      </c>
      <c r="J1404" s="84" t="str">
        <f>IF(Data!G1404,"",IF(Data!E1404,"Age error",IF(Data!F1404,"Sex error",IF(OR(Data!H1404,Data!M1404),"Ht or wt error",Data!L1404))))</f>
        <v/>
      </c>
      <c r="K1404" s="21"/>
    </row>
    <row r="1405" spans="1:11" s="18" customFormat="1" x14ac:dyDescent="0.15">
      <c r="A1405" s="25"/>
      <c r="B1405" s="85"/>
      <c r="C1405" s="34"/>
      <c r="D1405" s="38"/>
      <c r="E1405" s="39"/>
      <c r="F1405" s="39"/>
      <c r="G1405" s="38"/>
      <c r="H1405" s="38"/>
      <c r="I1405" s="35" t="str">
        <f>IF(OR(Data!G1405,Data!H1405,ISERR(Data!J1405)),"",Data!J1405)</f>
        <v/>
      </c>
      <c r="J1405" s="84" t="str">
        <f>IF(Data!G1405,"",IF(Data!E1405,"Age error",IF(Data!F1405,"Sex error",IF(OR(Data!H1405,Data!M1405),"Ht or wt error",Data!L1405))))</f>
        <v/>
      </c>
      <c r="K1405" s="21"/>
    </row>
    <row r="1406" spans="1:11" s="18" customFormat="1" x14ac:dyDescent="0.15">
      <c r="A1406" s="25"/>
      <c r="B1406" s="85"/>
      <c r="C1406" s="34"/>
      <c r="D1406" s="38"/>
      <c r="E1406" s="39"/>
      <c r="F1406" s="39"/>
      <c r="G1406" s="38"/>
      <c r="H1406" s="38"/>
      <c r="I1406" s="35" t="str">
        <f>IF(OR(Data!G1406,Data!H1406,ISERR(Data!J1406)),"",Data!J1406)</f>
        <v/>
      </c>
      <c r="J1406" s="84" t="str">
        <f>IF(Data!G1406,"",IF(Data!E1406,"Age error",IF(Data!F1406,"Sex error",IF(OR(Data!H1406,Data!M1406),"Ht or wt error",Data!L1406))))</f>
        <v/>
      </c>
      <c r="K1406" s="21"/>
    </row>
    <row r="1407" spans="1:11" s="18" customFormat="1" x14ac:dyDescent="0.15">
      <c r="A1407" s="25"/>
      <c r="B1407" s="85"/>
      <c r="C1407" s="34"/>
      <c r="D1407" s="38"/>
      <c r="E1407" s="39"/>
      <c r="F1407" s="39"/>
      <c r="G1407" s="38"/>
      <c r="H1407" s="38"/>
      <c r="I1407" s="35" t="str">
        <f>IF(OR(Data!G1407,Data!H1407,ISERR(Data!J1407)),"",Data!J1407)</f>
        <v/>
      </c>
      <c r="J1407" s="84" t="str">
        <f>IF(Data!G1407,"",IF(Data!E1407,"Age error",IF(Data!F1407,"Sex error",IF(OR(Data!H1407,Data!M1407),"Ht or wt error",Data!L1407))))</f>
        <v/>
      </c>
      <c r="K1407" s="21"/>
    </row>
    <row r="1408" spans="1:11" s="18" customFormat="1" x14ac:dyDescent="0.15">
      <c r="A1408" s="25"/>
      <c r="B1408" s="85"/>
      <c r="C1408" s="34"/>
      <c r="D1408" s="38"/>
      <c r="E1408" s="39"/>
      <c r="F1408" s="39"/>
      <c r="G1408" s="38"/>
      <c r="H1408" s="38"/>
      <c r="I1408" s="35" t="str">
        <f>IF(OR(Data!G1408,Data!H1408,ISERR(Data!J1408)),"",Data!J1408)</f>
        <v/>
      </c>
      <c r="J1408" s="84" t="str">
        <f>IF(Data!G1408,"",IF(Data!E1408,"Age error",IF(Data!F1408,"Sex error",IF(OR(Data!H1408,Data!M1408),"Ht or wt error",Data!L1408))))</f>
        <v/>
      </c>
      <c r="K1408" s="21"/>
    </row>
    <row r="1409" spans="1:11" s="18" customFormat="1" x14ac:dyDescent="0.15">
      <c r="A1409" s="25"/>
      <c r="B1409" s="85"/>
      <c r="C1409" s="34"/>
      <c r="D1409" s="38"/>
      <c r="E1409" s="39"/>
      <c r="F1409" s="39"/>
      <c r="G1409" s="38"/>
      <c r="H1409" s="38"/>
      <c r="I1409" s="35" t="str">
        <f>IF(OR(Data!G1409,Data!H1409,ISERR(Data!J1409)),"",Data!J1409)</f>
        <v/>
      </c>
      <c r="J1409" s="84" t="str">
        <f>IF(Data!G1409,"",IF(Data!E1409,"Age error",IF(Data!F1409,"Sex error",IF(OR(Data!H1409,Data!M1409),"Ht or wt error",Data!L1409))))</f>
        <v/>
      </c>
      <c r="K1409" s="21"/>
    </row>
    <row r="1410" spans="1:11" s="18" customFormat="1" x14ac:dyDescent="0.15">
      <c r="A1410" s="25"/>
      <c r="B1410" s="85"/>
      <c r="C1410" s="34"/>
      <c r="D1410" s="38"/>
      <c r="E1410" s="39"/>
      <c r="F1410" s="39"/>
      <c r="G1410" s="38"/>
      <c r="H1410" s="38"/>
      <c r="I1410" s="35" t="str">
        <f>IF(OR(Data!G1410,Data!H1410,ISERR(Data!J1410)),"",Data!J1410)</f>
        <v/>
      </c>
      <c r="J1410" s="84" t="str">
        <f>IF(Data!G1410,"",IF(Data!E1410,"Age error",IF(Data!F1410,"Sex error",IF(OR(Data!H1410,Data!M1410),"Ht or wt error",Data!L1410))))</f>
        <v/>
      </c>
      <c r="K1410" s="21"/>
    </row>
    <row r="1411" spans="1:11" s="18" customFormat="1" x14ac:dyDescent="0.15">
      <c r="A1411" s="25"/>
      <c r="B1411" s="85"/>
      <c r="C1411" s="34"/>
      <c r="D1411" s="38"/>
      <c r="E1411" s="39"/>
      <c r="F1411" s="39"/>
      <c r="G1411" s="38"/>
      <c r="H1411" s="38"/>
      <c r="I1411" s="35" t="str">
        <f>IF(OR(Data!G1411,Data!H1411,ISERR(Data!J1411)),"",Data!J1411)</f>
        <v/>
      </c>
      <c r="J1411" s="84" t="str">
        <f>IF(Data!G1411,"",IF(Data!E1411,"Age error",IF(Data!F1411,"Sex error",IF(OR(Data!H1411,Data!M1411),"Ht or wt error",Data!L1411))))</f>
        <v/>
      </c>
      <c r="K1411" s="21"/>
    </row>
    <row r="1412" spans="1:11" s="18" customFormat="1" x14ac:dyDescent="0.15">
      <c r="A1412" s="25"/>
      <c r="B1412" s="85"/>
      <c r="C1412" s="34"/>
      <c r="D1412" s="38"/>
      <c r="E1412" s="39"/>
      <c r="F1412" s="39"/>
      <c r="G1412" s="38"/>
      <c r="H1412" s="38"/>
      <c r="I1412" s="35" t="str">
        <f>IF(OR(Data!G1412,Data!H1412,ISERR(Data!J1412)),"",Data!J1412)</f>
        <v/>
      </c>
      <c r="J1412" s="84" t="str">
        <f>IF(Data!G1412,"",IF(Data!E1412,"Age error",IF(Data!F1412,"Sex error",IF(OR(Data!H1412,Data!M1412),"Ht or wt error",Data!L1412))))</f>
        <v/>
      </c>
      <c r="K1412" s="21"/>
    </row>
    <row r="1413" spans="1:11" s="18" customFormat="1" x14ac:dyDescent="0.15">
      <c r="A1413" s="25"/>
      <c r="B1413" s="85"/>
      <c r="C1413" s="34"/>
      <c r="D1413" s="38"/>
      <c r="E1413" s="39"/>
      <c r="F1413" s="39"/>
      <c r="G1413" s="38"/>
      <c r="H1413" s="38"/>
      <c r="I1413" s="35" t="str">
        <f>IF(OR(Data!G1413,Data!H1413,ISERR(Data!J1413)),"",Data!J1413)</f>
        <v/>
      </c>
      <c r="J1413" s="84" t="str">
        <f>IF(Data!G1413,"",IF(Data!E1413,"Age error",IF(Data!F1413,"Sex error",IF(OR(Data!H1413,Data!M1413),"Ht or wt error",Data!L1413))))</f>
        <v/>
      </c>
      <c r="K1413" s="21"/>
    </row>
    <row r="1414" spans="1:11" s="18" customFormat="1" x14ac:dyDescent="0.15">
      <c r="A1414" s="25"/>
      <c r="B1414" s="85"/>
      <c r="C1414" s="34"/>
      <c r="D1414" s="38"/>
      <c r="E1414" s="39"/>
      <c r="F1414" s="39"/>
      <c r="G1414" s="38"/>
      <c r="H1414" s="38"/>
      <c r="I1414" s="35" t="str">
        <f>IF(OR(Data!G1414,Data!H1414,ISERR(Data!J1414)),"",Data!J1414)</f>
        <v/>
      </c>
      <c r="J1414" s="84" t="str">
        <f>IF(Data!G1414,"",IF(Data!E1414,"Age error",IF(Data!F1414,"Sex error",IF(OR(Data!H1414,Data!M1414),"Ht or wt error",Data!L1414))))</f>
        <v/>
      </c>
      <c r="K1414" s="21"/>
    </row>
    <row r="1415" spans="1:11" s="18" customFormat="1" x14ac:dyDescent="0.15">
      <c r="A1415" s="25"/>
      <c r="B1415" s="85"/>
      <c r="C1415" s="34"/>
      <c r="D1415" s="38"/>
      <c r="E1415" s="39"/>
      <c r="F1415" s="39"/>
      <c r="G1415" s="38"/>
      <c r="H1415" s="38"/>
      <c r="I1415" s="35" t="str">
        <f>IF(OR(Data!G1415,Data!H1415,ISERR(Data!J1415)),"",Data!J1415)</f>
        <v/>
      </c>
      <c r="J1415" s="84" t="str">
        <f>IF(Data!G1415,"",IF(Data!E1415,"Age error",IF(Data!F1415,"Sex error",IF(OR(Data!H1415,Data!M1415),"Ht or wt error",Data!L1415))))</f>
        <v/>
      </c>
      <c r="K1415" s="21"/>
    </row>
    <row r="1416" spans="1:11" s="18" customFormat="1" x14ac:dyDescent="0.15">
      <c r="A1416" s="25"/>
      <c r="B1416" s="85"/>
      <c r="C1416" s="34"/>
      <c r="D1416" s="38"/>
      <c r="E1416" s="39"/>
      <c r="F1416" s="39"/>
      <c r="G1416" s="38"/>
      <c r="H1416" s="38"/>
      <c r="I1416" s="35" t="str">
        <f>IF(OR(Data!G1416,Data!H1416,ISERR(Data!J1416)),"",Data!J1416)</f>
        <v/>
      </c>
      <c r="J1416" s="84" t="str">
        <f>IF(Data!G1416,"",IF(Data!E1416,"Age error",IF(Data!F1416,"Sex error",IF(OR(Data!H1416,Data!M1416),"Ht or wt error",Data!L1416))))</f>
        <v/>
      </c>
      <c r="K1416" s="21"/>
    </row>
    <row r="1417" spans="1:11" s="18" customFormat="1" x14ac:dyDescent="0.15">
      <c r="A1417" s="25"/>
      <c r="B1417" s="85"/>
      <c r="C1417" s="34"/>
      <c r="D1417" s="38"/>
      <c r="E1417" s="39"/>
      <c r="F1417" s="39"/>
      <c r="G1417" s="38"/>
      <c r="H1417" s="38"/>
      <c r="I1417" s="35" t="str">
        <f>IF(OR(Data!G1417,Data!H1417,ISERR(Data!J1417)),"",Data!J1417)</f>
        <v/>
      </c>
      <c r="J1417" s="84" t="str">
        <f>IF(Data!G1417,"",IF(Data!E1417,"Age error",IF(Data!F1417,"Sex error",IF(OR(Data!H1417,Data!M1417),"Ht or wt error",Data!L1417))))</f>
        <v/>
      </c>
      <c r="K1417" s="21"/>
    </row>
    <row r="1418" spans="1:11" s="18" customFormat="1" x14ac:dyDescent="0.15">
      <c r="A1418" s="25"/>
      <c r="B1418" s="85"/>
      <c r="C1418" s="34"/>
      <c r="D1418" s="38"/>
      <c r="E1418" s="39"/>
      <c r="F1418" s="39"/>
      <c r="G1418" s="38"/>
      <c r="H1418" s="38"/>
      <c r="I1418" s="35" t="str">
        <f>IF(OR(Data!G1418,Data!H1418,ISERR(Data!J1418)),"",Data!J1418)</f>
        <v/>
      </c>
      <c r="J1418" s="84" t="str">
        <f>IF(Data!G1418,"",IF(Data!E1418,"Age error",IF(Data!F1418,"Sex error",IF(OR(Data!H1418,Data!M1418),"Ht or wt error",Data!L1418))))</f>
        <v/>
      </c>
      <c r="K1418" s="21"/>
    </row>
    <row r="1419" spans="1:11" s="18" customFormat="1" x14ac:dyDescent="0.15">
      <c r="A1419" s="25"/>
      <c r="B1419" s="85"/>
      <c r="C1419" s="34"/>
      <c r="D1419" s="38"/>
      <c r="E1419" s="39"/>
      <c r="F1419" s="39"/>
      <c r="G1419" s="38"/>
      <c r="H1419" s="38"/>
      <c r="I1419" s="35" t="str">
        <f>IF(OR(Data!G1419,Data!H1419,ISERR(Data!J1419)),"",Data!J1419)</f>
        <v/>
      </c>
      <c r="J1419" s="84" t="str">
        <f>IF(Data!G1419,"",IF(Data!E1419,"Age error",IF(Data!F1419,"Sex error",IF(OR(Data!H1419,Data!M1419),"Ht or wt error",Data!L1419))))</f>
        <v/>
      </c>
      <c r="K1419" s="21"/>
    </row>
    <row r="1420" spans="1:11" s="18" customFormat="1" x14ac:dyDescent="0.15">
      <c r="A1420" s="25"/>
      <c r="B1420" s="85"/>
      <c r="C1420" s="34"/>
      <c r="D1420" s="38"/>
      <c r="E1420" s="39"/>
      <c r="F1420" s="39"/>
      <c r="G1420" s="38"/>
      <c r="H1420" s="38"/>
      <c r="I1420" s="35" t="str">
        <f>IF(OR(Data!G1420,Data!H1420,ISERR(Data!J1420)),"",Data!J1420)</f>
        <v/>
      </c>
      <c r="J1420" s="84" t="str">
        <f>IF(Data!G1420,"",IF(Data!E1420,"Age error",IF(Data!F1420,"Sex error",IF(OR(Data!H1420,Data!M1420),"Ht or wt error",Data!L1420))))</f>
        <v/>
      </c>
      <c r="K1420" s="21"/>
    </row>
    <row r="1421" spans="1:11" s="18" customFormat="1" x14ac:dyDescent="0.15">
      <c r="A1421" s="25"/>
      <c r="B1421" s="85"/>
      <c r="C1421" s="34"/>
      <c r="D1421" s="38"/>
      <c r="E1421" s="39"/>
      <c r="F1421" s="39"/>
      <c r="G1421" s="38"/>
      <c r="H1421" s="38"/>
      <c r="I1421" s="35" t="str">
        <f>IF(OR(Data!G1421,Data!H1421,ISERR(Data!J1421)),"",Data!J1421)</f>
        <v/>
      </c>
      <c r="J1421" s="84" t="str">
        <f>IF(Data!G1421,"",IF(Data!E1421,"Age error",IF(Data!F1421,"Sex error",IF(OR(Data!H1421,Data!M1421),"Ht or wt error",Data!L1421))))</f>
        <v/>
      </c>
      <c r="K1421" s="21"/>
    </row>
    <row r="1422" spans="1:11" s="18" customFormat="1" x14ac:dyDescent="0.15">
      <c r="A1422" s="25"/>
      <c r="B1422" s="85"/>
      <c r="C1422" s="34"/>
      <c r="D1422" s="38"/>
      <c r="E1422" s="39"/>
      <c r="F1422" s="39"/>
      <c r="G1422" s="38"/>
      <c r="H1422" s="38"/>
      <c r="I1422" s="35" t="str">
        <f>IF(OR(Data!G1422,Data!H1422,ISERR(Data!J1422)),"",Data!J1422)</f>
        <v/>
      </c>
      <c r="J1422" s="84" t="str">
        <f>IF(Data!G1422,"",IF(Data!E1422,"Age error",IF(Data!F1422,"Sex error",IF(OR(Data!H1422,Data!M1422),"Ht or wt error",Data!L1422))))</f>
        <v/>
      </c>
      <c r="K1422" s="21"/>
    </row>
    <row r="1423" spans="1:11" s="18" customFormat="1" x14ac:dyDescent="0.15">
      <c r="A1423" s="25"/>
      <c r="B1423" s="85"/>
      <c r="C1423" s="34"/>
      <c r="D1423" s="38"/>
      <c r="E1423" s="39"/>
      <c r="F1423" s="39"/>
      <c r="G1423" s="38"/>
      <c r="H1423" s="38"/>
      <c r="I1423" s="35" t="str">
        <f>IF(OR(Data!G1423,Data!H1423,ISERR(Data!J1423)),"",Data!J1423)</f>
        <v/>
      </c>
      <c r="J1423" s="84" t="str">
        <f>IF(Data!G1423,"",IF(Data!E1423,"Age error",IF(Data!F1423,"Sex error",IF(OR(Data!H1423,Data!M1423),"Ht or wt error",Data!L1423))))</f>
        <v/>
      </c>
      <c r="K1423" s="21"/>
    </row>
    <row r="1424" spans="1:11" s="18" customFormat="1" x14ac:dyDescent="0.15">
      <c r="A1424" s="25"/>
      <c r="B1424" s="85"/>
      <c r="C1424" s="34"/>
      <c r="D1424" s="38"/>
      <c r="E1424" s="39"/>
      <c r="F1424" s="39"/>
      <c r="G1424" s="38"/>
      <c r="H1424" s="38"/>
      <c r="I1424" s="35" t="str">
        <f>IF(OR(Data!G1424,Data!H1424,ISERR(Data!J1424)),"",Data!J1424)</f>
        <v/>
      </c>
      <c r="J1424" s="84" t="str">
        <f>IF(Data!G1424,"",IF(Data!E1424,"Age error",IF(Data!F1424,"Sex error",IF(OR(Data!H1424,Data!M1424),"Ht or wt error",Data!L1424))))</f>
        <v/>
      </c>
      <c r="K1424" s="21"/>
    </row>
    <row r="1425" spans="1:11" s="18" customFormat="1" x14ac:dyDescent="0.15">
      <c r="A1425" s="25"/>
      <c r="B1425" s="85"/>
      <c r="C1425" s="34"/>
      <c r="D1425" s="38"/>
      <c r="E1425" s="39"/>
      <c r="F1425" s="39"/>
      <c r="G1425" s="38"/>
      <c r="H1425" s="38"/>
      <c r="I1425" s="35" t="str">
        <f>IF(OR(Data!G1425,Data!H1425,ISERR(Data!J1425)),"",Data!J1425)</f>
        <v/>
      </c>
      <c r="J1425" s="84" t="str">
        <f>IF(Data!G1425,"",IF(Data!E1425,"Age error",IF(Data!F1425,"Sex error",IF(OR(Data!H1425,Data!M1425),"Ht or wt error",Data!L1425))))</f>
        <v/>
      </c>
      <c r="K1425" s="21"/>
    </row>
    <row r="1426" spans="1:11" s="18" customFormat="1" x14ac:dyDescent="0.15">
      <c r="A1426" s="25"/>
      <c r="B1426" s="85"/>
      <c r="C1426" s="34"/>
      <c r="D1426" s="38"/>
      <c r="E1426" s="39"/>
      <c r="F1426" s="39"/>
      <c r="G1426" s="38"/>
      <c r="H1426" s="38"/>
      <c r="I1426" s="35" t="str">
        <f>IF(OR(Data!G1426,Data!H1426,ISERR(Data!J1426)),"",Data!J1426)</f>
        <v/>
      </c>
      <c r="J1426" s="84" t="str">
        <f>IF(Data!G1426,"",IF(Data!E1426,"Age error",IF(Data!F1426,"Sex error",IF(OR(Data!H1426,Data!M1426),"Ht or wt error",Data!L1426))))</f>
        <v/>
      </c>
      <c r="K1426" s="21"/>
    </row>
    <row r="1427" spans="1:11" s="18" customFormat="1" x14ac:dyDescent="0.15">
      <c r="A1427" s="25"/>
      <c r="B1427" s="85"/>
      <c r="C1427" s="34"/>
      <c r="D1427" s="38"/>
      <c r="E1427" s="39"/>
      <c r="F1427" s="39"/>
      <c r="G1427" s="38"/>
      <c r="H1427" s="38"/>
      <c r="I1427" s="35" t="str">
        <f>IF(OR(Data!G1427,Data!H1427,ISERR(Data!J1427)),"",Data!J1427)</f>
        <v/>
      </c>
      <c r="J1427" s="84" t="str">
        <f>IF(Data!G1427,"",IF(Data!E1427,"Age error",IF(Data!F1427,"Sex error",IF(OR(Data!H1427,Data!M1427),"Ht or wt error",Data!L1427))))</f>
        <v/>
      </c>
      <c r="K1427" s="21"/>
    </row>
    <row r="1428" spans="1:11" s="18" customFormat="1" x14ac:dyDescent="0.15">
      <c r="A1428" s="25"/>
      <c r="B1428" s="85"/>
      <c r="C1428" s="34"/>
      <c r="D1428" s="38"/>
      <c r="E1428" s="39"/>
      <c r="F1428" s="39"/>
      <c r="G1428" s="38"/>
      <c r="H1428" s="38"/>
      <c r="I1428" s="35" t="str">
        <f>IF(OR(Data!G1428,Data!H1428,ISERR(Data!J1428)),"",Data!J1428)</f>
        <v/>
      </c>
      <c r="J1428" s="84" t="str">
        <f>IF(Data!G1428,"",IF(Data!E1428,"Age error",IF(Data!F1428,"Sex error",IF(OR(Data!H1428,Data!M1428),"Ht or wt error",Data!L1428))))</f>
        <v/>
      </c>
      <c r="K1428" s="21"/>
    </row>
    <row r="1429" spans="1:11" s="18" customFormat="1" x14ac:dyDescent="0.15">
      <c r="A1429" s="25"/>
      <c r="B1429" s="85"/>
      <c r="C1429" s="34"/>
      <c r="D1429" s="38"/>
      <c r="E1429" s="39"/>
      <c r="F1429" s="39"/>
      <c r="G1429" s="38"/>
      <c r="H1429" s="38"/>
      <c r="I1429" s="35" t="str">
        <f>IF(OR(Data!G1429,Data!H1429,ISERR(Data!J1429)),"",Data!J1429)</f>
        <v/>
      </c>
      <c r="J1429" s="84" t="str">
        <f>IF(Data!G1429,"",IF(Data!E1429,"Age error",IF(Data!F1429,"Sex error",IF(OR(Data!H1429,Data!M1429),"Ht or wt error",Data!L1429))))</f>
        <v/>
      </c>
      <c r="K1429" s="21"/>
    </row>
    <row r="1430" spans="1:11" s="18" customFormat="1" x14ac:dyDescent="0.15">
      <c r="A1430" s="25"/>
      <c r="B1430" s="85"/>
      <c r="C1430" s="34"/>
      <c r="D1430" s="38"/>
      <c r="E1430" s="39"/>
      <c r="F1430" s="39"/>
      <c r="G1430" s="38"/>
      <c r="H1430" s="38"/>
      <c r="I1430" s="35" t="str">
        <f>IF(OR(Data!G1430,Data!H1430,ISERR(Data!J1430)),"",Data!J1430)</f>
        <v/>
      </c>
      <c r="J1430" s="84" t="str">
        <f>IF(Data!G1430,"",IF(Data!E1430,"Age error",IF(Data!F1430,"Sex error",IF(OR(Data!H1430,Data!M1430),"Ht or wt error",Data!L1430))))</f>
        <v/>
      </c>
      <c r="K1430" s="21"/>
    </row>
    <row r="1431" spans="1:11" s="18" customFormat="1" x14ac:dyDescent="0.15">
      <c r="A1431" s="25"/>
      <c r="B1431" s="85"/>
      <c r="C1431" s="34"/>
      <c r="D1431" s="38"/>
      <c r="E1431" s="39"/>
      <c r="F1431" s="39"/>
      <c r="G1431" s="38"/>
      <c r="H1431" s="38"/>
      <c r="I1431" s="35" t="str">
        <f>IF(OR(Data!G1431,Data!H1431,ISERR(Data!J1431)),"",Data!J1431)</f>
        <v/>
      </c>
      <c r="J1431" s="84" t="str">
        <f>IF(Data!G1431,"",IF(Data!E1431,"Age error",IF(Data!F1431,"Sex error",IF(OR(Data!H1431,Data!M1431),"Ht or wt error",Data!L1431))))</f>
        <v/>
      </c>
      <c r="K1431" s="21"/>
    </row>
    <row r="1432" spans="1:11" s="18" customFormat="1" x14ac:dyDescent="0.15">
      <c r="A1432" s="25"/>
      <c r="B1432" s="85"/>
      <c r="C1432" s="34"/>
      <c r="D1432" s="38"/>
      <c r="E1432" s="39"/>
      <c r="F1432" s="39"/>
      <c r="G1432" s="38"/>
      <c r="H1432" s="38"/>
      <c r="I1432" s="35" t="str">
        <f>IF(OR(Data!G1432,Data!H1432,ISERR(Data!J1432)),"",Data!J1432)</f>
        <v/>
      </c>
      <c r="J1432" s="84" t="str">
        <f>IF(Data!G1432,"",IF(Data!E1432,"Age error",IF(Data!F1432,"Sex error",IF(OR(Data!H1432,Data!M1432),"Ht or wt error",Data!L1432))))</f>
        <v/>
      </c>
      <c r="K1432" s="21"/>
    </row>
    <row r="1433" spans="1:11" s="18" customFormat="1" x14ac:dyDescent="0.15">
      <c r="A1433" s="25"/>
      <c r="B1433" s="85"/>
      <c r="C1433" s="34"/>
      <c r="D1433" s="38"/>
      <c r="E1433" s="39"/>
      <c r="F1433" s="39"/>
      <c r="G1433" s="38"/>
      <c r="H1433" s="38"/>
      <c r="I1433" s="35" t="str">
        <f>IF(OR(Data!G1433,Data!H1433,ISERR(Data!J1433)),"",Data!J1433)</f>
        <v/>
      </c>
      <c r="J1433" s="84" t="str">
        <f>IF(Data!G1433,"",IF(Data!E1433,"Age error",IF(Data!F1433,"Sex error",IF(OR(Data!H1433,Data!M1433),"Ht or wt error",Data!L1433))))</f>
        <v/>
      </c>
      <c r="K1433" s="21"/>
    </row>
    <row r="1434" spans="1:11" s="18" customFormat="1" x14ac:dyDescent="0.15">
      <c r="A1434" s="25"/>
      <c r="B1434" s="85"/>
      <c r="C1434" s="34"/>
      <c r="D1434" s="38"/>
      <c r="E1434" s="39"/>
      <c r="F1434" s="39"/>
      <c r="G1434" s="38"/>
      <c r="H1434" s="38"/>
      <c r="I1434" s="35" t="str">
        <f>IF(OR(Data!G1434,Data!H1434,ISERR(Data!J1434)),"",Data!J1434)</f>
        <v/>
      </c>
      <c r="J1434" s="84" t="str">
        <f>IF(Data!G1434,"",IF(Data!E1434,"Age error",IF(Data!F1434,"Sex error",IF(OR(Data!H1434,Data!M1434),"Ht or wt error",Data!L1434))))</f>
        <v/>
      </c>
      <c r="K1434" s="21"/>
    </row>
    <row r="1435" spans="1:11" s="18" customFormat="1" x14ac:dyDescent="0.15">
      <c r="A1435" s="25"/>
      <c r="B1435" s="85"/>
      <c r="C1435" s="34"/>
      <c r="D1435" s="38"/>
      <c r="E1435" s="39"/>
      <c r="F1435" s="39"/>
      <c r="G1435" s="38"/>
      <c r="H1435" s="38"/>
      <c r="I1435" s="35" t="str">
        <f>IF(OR(Data!G1435,Data!H1435,ISERR(Data!J1435)),"",Data!J1435)</f>
        <v/>
      </c>
      <c r="J1435" s="84" t="str">
        <f>IF(Data!G1435,"",IF(Data!E1435,"Age error",IF(Data!F1435,"Sex error",IF(OR(Data!H1435,Data!M1435),"Ht or wt error",Data!L1435))))</f>
        <v/>
      </c>
      <c r="K1435" s="21"/>
    </row>
    <row r="1436" spans="1:11" s="18" customFormat="1" x14ac:dyDescent="0.15">
      <c r="A1436" s="25"/>
      <c r="B1436" s="85"/>
      <c r="C1436" s="34"/>
      <c r="D1436" s="38"/>
      <c r="E1436" s="39"/>
      <c r="F1436" s="39"/>
      <c r="G1436" s="38"/>
      <c r="H1436" s="38"/>
      <c r="I1436" s="35" t="str">
        <f>IF(OR(Data!G1436,Data!H1436,ISERR(Data!J1436)),"",Data!J1436)</f>
        <v/>
      </c>
      <c r="J1436" s="84" t="str">
        <f>IF(Data!G1436,"",IF(Data!E1436,"Age error",IF(Data!F1436,"Sex error",IF(OR(Data!H1436,Data!M1436),"Ht or wt error",Data!L1436))))</f>
        <v/>
      </c>
      <c r="K1436" s="21"/>
    </row>
    <row r="1437" spans="1:11" s="18" customFormat="1" x14ac:dyDescent="0.15">
      <c r="A1437" s="25"/>
      <c r="B1437" s="85"/>
      <c r="C1437" s="34"/>
      <c r="D1437" s="38"/>
      <c r="E1437" s="39"/>
      <c r="F1437" s="39"/>
      <c r="G1437" s="38"/>
      <c r="H1437" s="38"/>
      <c r="I1437" s="35" t="str">
        <f>IF(OR(Data!G1437,Data!H1437,ISERR(Data!J1437)),"",Data!J1437)</f>
        <v/>
      </c>
      <c r="J1437" s="84" t="str">
        <f>IF(Data!G1437,"",IF(Data!E1437,"Age error",IF(Data!F1437,"Sex error",IF(OR(Data!H1437,Data!M1437),"Ht or wt error",Data!L1437))))</f>
        <v/>
      </c>
      <c r="K1437" s="21"/>
    </row>
    <row r="1438" spans="1:11" s="18" customFormat="1" x14ac:dyDescent="0.15">
      <c r="A1438" s="25"/>
      <c r="B1438" s="85"/>
      <c r="C1438" s="34"/>
      <c r="D1438" s="38"/>
      <c r="E1438" s="39"/>
      <c r="F1438" s="39"/>
      <c r="G1438" s="38"/>
      <c r="H1438" s="38"/>
      <c r="I1438" s="35" t="str">
        <f>IF(OR(Data!G1438,Data!H1438,ISERR(Data!J1438)),"",Data!J1438)</f>
        <v/>
      </c>
      <c r="J1438" s="84" t="str">
        <f>IF(Data!G1438,"",IF(Data!E1438,"Age error",IF(Data!F1438,"Sex error",IF(OR(Data!H1438,Data!M1438),"Ht or wt error",Data!L1438))))</f>
        <v/>
      </c>
      <c r="K1438" s="21"/>
    </row>
    <row r="1439" spans="1:11" s="18" customFormat="1" x14ac:dyDescent="0.15">
      <c r="A1439" s="25"/>
      <c r="B1439" s="85"/>
      <c r="C1439" s="34"/>
      <c r="D1439" s="38"/>
      <c r="E1439" s="39"/>
      <c r="F1439" s="39"/>
      <c r="G1439" s="38"/>
      <c r="H1439" s="38"/>
      <c r="I1439" s="35" t="str">
        <f>IF(OR(Data!G1439,Data!H1439,ISERR(Data!J1439)),"",Data!J1439)</f>
        <v/>
      </c>
      <c r="J1439" s="84" t="str">
        <f>IF(Data!G1439,"",IF(Data!E1439,"Age error",IF(Data!F1439,"Sex error",IF(OR(Data!H1439,Data!M1439),"Ht or wt error",Data!L1439))))</f>
        <v/>
      </c>
      <c r="K1439" s="21"/>
    </row>
    <row r="1440" spans="1:11" s="18" customFormat="1" x14ac:dyDescent="0.15">
      <c r="A1440" s="25"/>
      <c r="B1440" s="85"/>
      <c r="C1440" s="34"/>
      <c r="D1440" s="38"/>
      <c r="E1440" s="39"/>
      <c r="F1440" s="39"/>
      <c r="G1440" s="38"/>
      <c r="H1440" s="38"/>
      <c r="I1440" s="35" t="str">
        <f>IF(OR(Data!G1440,Data!H1440,ISERR(Data!J1440)),"",Data!J1440)</f>
        <v/>
      </c>
      <c r="J1440" s="84" t="str">
        <f>IF(Data!G1440,"",IF(Data!E1440,"Age error",IF(Data!F1440,"Sex error",IF(OR(Data!H1440,Data!M1440),"Ht or wt error",Data!L1440))))</f>
        <v/>
      </c>
      <c r="K1440" s="21"/>
    </row>
    <row r="1441" spans="1:11" s="18" customFormat="1" x14ac:dyDescent="0.15">
      <c r="A1441" s="25"/>
      <c r="B1441" s="85"/>
      <c r="C1441" s="34"/>
      <c r="D1441" s="38"/>
      <c r="E1441" s="39"/>
      <c r="F1441" s="39"/>
      <c r="G1441" s="38"/>
      <c r="H1441" s="38"/>
      <c r="I1441" s="35" t="str">
        <f>IF(OR(Data!G1441,Data!H1441,ISERR(Data!J1441)),"",Data!J1441)</f>
        <v/>
      </c>
      <c r="J1441" s="84" t="str">
        <f>IF(Data!G1441,"",IF(Data!E1441,"Age error",IF(Data!F1441,"Sex error",IF(OR(Data!H1441,Data!M1441),"Ht or wt error",Data!L1441))))</f>
        <v/>
      </c>
      <c r="K1441" s="21"/>
    </row>
    <row r="1442" spans="1:11" s="18" customFormat="1" x14ac:dyDescent="0.15">
      <c r="A1442" s="25"/>
      <c r="B1442" s="85"/>
      <c r="C1442" s="34"/>
      <c r="D1442" s="38"/>
      <c r="E1442" s="39"/>
      <c r="F1442" s="39"/>
      <c r="G1442" s="38"/>
      <c r="H1442" s="38"/>
      <c r="I1442" s="35" t="str">
        <f>IF(OR(Data!G1442,Data!H1442,ISERR(Data!J1442)),"",Data!J1442)</f>
        <v/>
      </c>
      <c r="J1442" s="84" t="str">
        <f>IF(Data!G1442,"",IF(Data!E1442,"Age error",IF(Data!F1442,"Sex error",IF(OR(Data!H1442,Data!M1442),"Ht or wt error",Data!L1442))))</f>
        <v/>
      </c>
      <c r="K1442" s="21"/>
    </row>
    <row r="1443" spans="1:11" s="18" customFormat="1" x14ac:dyDescent="0.15">
      <c r="A1443" s="25"/>
      <c r="B1443" s="85"/>
      <c r="C1443" s="34"/>
      <c r="D1443" s="38"/>
      <c r="E1443" s="39"/>
      <c r="F1443" s="39"/>
      <c r="G1443" s="38"/>
      <c r="H1443" s="38"/>
      <c r="I1443" s="35" t="str">
        <f>IF(OR(Data!G1443,Data!H1443,ISERR(Data!J1443)),"",Data!J1443)</f>
        <v/>
      </c>
      <c r="J1443" s="84" t="str">
        <f>IF(Data!G1443,"",IF(Data!E1443,"Age error",IF(Data!F1443,"Sex error",IF(OR(Data!H1443,Data!M1443),"Ht or wt error",Data!L1443))))</f>
        <v/>
      </c>
      <c r="K1443" s="21"/>
    </row>
    <row r="1444" spans="1:11" s="18" customFormat="1" x14ac:dyDescent="0.15">
      <c r="A1444" s="25"/>
      <c r="B1444" s="85"/>
      <c r="C1444" s="34"/>
      <c r="D1444" s="38"/>
      <c r="E1444" s="39"/>
      <c r="F1444" s="39"/>
      <c r="G1444" s="38"/>
      <c r="H1444" s="38"/>
      <c r="I1444" s="35" t="str">
        <f>IF(OR(Data!G1444,Data!H1444,ISERR(Data!J1444)),"",Data!J1444)</f>
        <v/>
      </c>
      <c r="J1444" s="84" t="str">
        <f>IF(Data!G1444,"",IF(Data!E1444,"Age error",IF(Data!F1444,"Sex error",IF(OR(Data!H1444,Data!M1444),"Ht or wt error",Data!L1444))))</f>
        <v/>
      </c>
      <c r="K1444" s="21"/>
    </row>
    <row r="1445" spans="1:11" s="18" customFormat="1" x14ac:dyDescent="0.15">
      <c r="A1445" s="25"/>
      <c r="B1445" s="85"/>
      <c r="C1445" s="34"/>
      <c r="D1445" s="38"/>
      <c r="E1445" s="39"/>
      <c r="F1445" s="39"/>
      <c r="G1445" s="38"/>
      <c r="H1445" s="38"/>
      <c r="I1445" s="35" t="str">
        <f>IF(OR(Data!G1445,Data!H1445,ISERR(Data!J1445)),"",Data!J1445)</f>
        <v/>
      </c>
      <c r="J1445" s="84" t="str">
        <f>IF(Data!G1445,"",IF(Data!E1445,"Age error",IF(Data!F1445,"Sex error",IF(OR(Data!H1445,Data!M1445),"Ht or wt error",Data!L1445))))</f>
        <v/>
      </c>
      <c r="K1445" s="21"/>
    </row>
    <row r="1446" spans="1:11" s="18" customFormat="1" x14ac:dyDescent="0.15">
      <c r="A1446" s="25"/>
      <c r="B1446" s="85"/>
      <c r="C1446" s="34"/>
      <c r="D1446" s="38"/>
      <c r="E1446" s="39"/>
      <c r="F1446" s="39"/>
      <c r="G1446" s="38"/>
      <c r="H1446" s="38"/>
      <c r="I1446" s="35" t="str">
        <f>IF(OR(Data!G1446,Data!H1446,ISERR(Data!J1446)),"",Data!J1446)</f>
        <v/>
      </c>
      <c r="J1446" s="84" t="str">
        <f>IF(Data!G1446,"",IF(Data!E1446,"Age error",IF(Data!F1446,"Sex error",IF(OR(Data!H1446,Data!M1446),"Ht or wt error",Data!L1446))))</f>
        <v/>
      </c>
      <c r="K1446" s="21"/>
    </row>
    <row r="1447" spans="1:11" s="18" customFormat="1" x14ac:dyDescent="0.15">
      <c r="A1447" s="25"/>
      <c r="B1447" s="85"/>
      <c r="C1447" s="34"/>
      <c r="D1447" s="38"/>
      <c r="E1447" s="39"/>
      <c r="F1447" s="39"/>
      <c r="G1447" s="38"/>
      <c r="H1447" s="38"/>
      <c r="I1447" s="35" t="str">
        <f>IF(OR(Data!G1447,Data!H1447,ISERR(Data!J1447)),"",Data!J1447)</f>
        <v/>
      </c>
      <c r="J1447" s="84" t="str">
        <f>IF(Data!G1447,"",IF(Data!E1447,"Age error",IF(Data!F1447,"Sex error",IF(OR(Data!H1447,Data!M1447),"Ht or wt error",Data!L1447))))</f>
        <v/>
      </c>
      <c r="K1447" s="21"/>
    </row>
    <row r="1448" spans="1:11" s="18" customFormat="1" x14ac:dyDescent="0.15">
      <c r="A1448" s="25"/>
      <c r="B1448" s="85"/>
      <c r="C1448" s="34"/>
      <c r="D1448" s="38"/>
      <c r="E1448" s="39"/>
      <c r="F1448" s="39"/>
      <c r="G1448" s="38"/>
      <c r="H1448" s="38"/>
      <c r="I1448" s="35" t="str">
        <f>IF(OR(Data!G1448,Data!H1448,ISERR(Data!J1448)),"",Data!J1448)</f>
        <v/>
      </c>
      <c r="J1448" s="84" t="str">
        <f>IF(Data!G1448,"",IF(Data!E1448,"Age error",IF(Data!F1448,"Sex error",IF(OR(Data!H1448,Data!M1448),"Ht or wt error",Data!L1448))))</f>
        <v/>
      </c>
      <c r="K1448" s="21"/>
    </row>
    <row r="1449" spans="1:11" s="18" customFormat="1" x14ac:dyDescent="0.15">
      <c r="A1449" s="25"/>
      <c r="B1449" s="85"/>
      <c r="C1449" s="34"/>
      <c r="D1449" s="38"/>
      <c r="E1449" s="39"/>
      <c r="F1449" s="39"/>
      <c r="G1449" s="38"/>
      <c r="H1449" s="38"/>
      <c r="I1449" s="35" t="str">
        <f>IF(OR(Data!G1449,Data!H1449,ISERR(Data!J1449)),"",Data!J1449)</f>
        <v/>
      </c>
      <c r="J1449" s="84" t="str">
        <f>IF(Data!G1449,"",IF(Data!E1449,"Age error",IF(Data!F1449,"Sex error",IF(OR(Data!H1449,Data!M1449),"Ht or wt error",Data!L1449))))</f>
        <v/>
      </c>
      <c r="K1449" s="21"/>
    </row>
    <row r="1450" spans="1:11" s="18" customFormat="1" x14ac:dyDescent="0.15">
      <c r="A1450" s="25"/>
      <c r="B1450" s="85"/>
      <c r="C1450" s="34"/>
      <c r="D1450" s="38"/>
      <c r="E1450" s="39"/>
      <c r="F1450" s="39"/>
      <c r="G1450" s="38"/>
      <c r="H1450" s="38"/>
      <c r="I1450" s="35" t="str">
        <f>IF(OR(Data!G1450,Data!H1450,ISERR(Data!J1450)),"",Data!J1450)</f>
        <v/>
      </c>
      <c r="J1450" s="84" t="str">
        <f>IF(Data!G1450,"",IF(Data!E1450,"Age error",IF(Data!F1450,"Sex error",IF(OR(Data!H1450,Data!M1450),"Ht or wt error",Data!L1450))))</f>
        <v/>
      </c>
      <c r="K1450" s="21"/>
    </row>
    <row r="1451" spans="1:11" s="18" customFormat="1" x14ac:dyDescent="0.15">
      <c r="A1451" s="25"/>
      <c r="B1451" s="85"/>
      <c r="C1451" s="34"/>
      <c r="D1451" s="38"/>
      <c r="E1451" s="39"/>
      <c r="F1451" s="39"/>
      <c r="G1451" s="38"/>
      <c r="H1451" s="38"/>
      <c r="I1451" s="35" t="str">
        <f>IF(OR(Data!G1451,Data!H1451,ISERR(Data!J1451)),"",Data!J1451)</f>
        <v/>
      </c>
      <c r="J1451" s="84" t="str">
        <f>IF(Data!G1451,"",IF(Data!E1451,"Age error",IF(Data!F1451,"Sex error",IF(OR(Data!H1451,Data!M1451),"Ht or wt error",Data!L1451))))</f>
        <v/>
      </c>
      <c r="K1451" s="21"/>
    </row>
    <row r="1452" spans="1:11" s="18" customFormat="1" x14ac:dyDescent="0.15">
      <c r="A1452" s="25"/>
      <c r="B1452" s="85"/>
      <c r="C1452" s="34"/>
      <c r="D1452" s="38"/>
      <c r="E1452" s="39"/>
      <c r="F1452" s="39"/>
      <c r="G1452" s="38"/>
      <c r="H1452" s="38"/>
      <c r="I1452" s="35" t="str">
        <f>IF(OR(Data!G1452,Data!H1452,ISERR(Data!J1452)),"",Data!J1452)</f>
        <v/>
      </c>
      <c r="J1452" s="84" t="str">
        <f>IF(Data!G1452,"",IF(Data!E1452,"Age error",IF(Data!F1452,"Sex error",IF(OR(Data!H1452,Data!M1452),"Ht or wt error",Data!L1452))))</f>
        <v/>
      </c>
      <c r="K1452" s="21"/>
    </row>
    <row r="1453" spans="1:11" s="18" customFormat="1" x14ac:dyDescent="0.15">
      <c r="A1453" s="25"/>
      <c r="B1453" s="85"/>
      <c r="C1453" s="34"/>
      <c r="D1453" s="38"/>
      <c r="E1453" s="39"/>
      <c r="F1453" s="39"/>
      <c r="G1453" s="38"/>
      <c r="H1453" s="38"/>
      <c r="I1453" s="35" t="str">
        <f>IF(OR(Data!G1453,Data!H1453,ISERR(Data!J1453)),"",Data!J1453)</f>
        <v/>
      </c>
      <c r="J1453" s="84" t="str">
        <f>IF(Data!G1453,"",IF(Data!E1453,"Age error",IF(Data!F1453,"Sex error",IF(OR(Data!H1453,Data!M1453),"Ht or wt error",Data!L1453))))</f>
        <v/>
      </c>
      <c r="K1453" s="21"/>
    </row>
    <row r="1454" spans="1:11" s="18" customFormat="1" x14ac:dyDescent="0.15">
      <c r="A1454" s="25"/>
      <c r="B1454" s="85"/>
      <c r="C1454" s="34"/>
      <c r="D1454" s="38"/>
      <c r="E1454" s="39"/>
      <c r="F1454" s="39"/>
      <c r="G1454" s="38"/>
      <c r="H1454" s="38"/>
      <c r="I1454" s="35" t="str">
        <f>IF(OR(Data!G1454,Data!H1454,ISERR(Data!J1454)),"",Data!J1454)</f>
        <v/>
      </c>
      <c r="J1454" s="84" t="str">
        <f>IF(Data!G1454,"",IF(Data!E1454,"Age error",IF(Data!F1454,"Sex error",IF(OR(Data!H1454,Data!M1454),"Ht or wt error",Data!L1454))))</f>
        <v/>
      </c>
      <c r="K1454" s="21"/>
    </row>
    <row r="1455" spans="1:11" s="18" customFormat="1" x14ac:dyDescent="0.15">
      <c r="A1455" s="25"/>
      <c r="B1455" s="85"/>
      <c r="C1455" s="34"/>
      <c r="D1455" s="38"/>
      <c r="E1455" s="39"/>
      <c r="F1455" s="39"/>
      <c r="G1455" s="38"/>
      <c r="H1455" s="38"/>
      <c r="I1455" s="35" t="str">
        <f>IF(OR(Data!G1455,Data!H1455,ISERR(Data!J1455)),"",Data!J1455)</f>
        <v/>
      </c>
      <c r="J1455" s="84" t="str">
        <f>IF(Data!G1455,"",IF(Data!E1455,"Age error",IF(Data!F1455,"Sex error",IF(OR(Data!H1455,Data!M1455),"Ht or wt error",Data!L1455))))</f>
        <v/>
      </c>
      <c r="K1455" s="21"/>
    </row>
    <row r="1456" spans="1:11" s="18" customFormat="1" x14ac:dyDescent="0.15">
      <c r="A1456" s="25"/>
      <c r="B1456" s="85"/>
      <c r="C1456" s="34"/>
      <c r="D1456" s="38"/>
      <c r="E1456" s="39"/>
      <c r="F1456" s="39"/>
      <c r="G1456" s="38"/>
      <c r="H1456" s="38"/>
      <c r="I1456" s="35" t="str">
        <f>IF(OR(Data!G1456,Data!H1456,ISERR(Data!J1456)),"",Data!J1456)</f>
        <v/>
      </c>
      <c r="J1456" s="84" t="str">
        <f>IF(Data!G1456,"",IF(Data!E1456,"Age error",IF(Data!F1456,"Sex error",IF(OR(Data!H1456,Data!M1456),"Ht or wt error",Data!L1456))))</f>
        <v/>
      </c>
      <c r="K1456" s="21"/>
    </row>
    <row r="1457" spans="1:11" s="18" customFormat="1" x14ac:dyDescent="0.15">
      <c r="A1457" s="25"/>
      <c r="B1457" s="85"/>
      <c r="C1457" s="34"/>
      <c r="D1457" s="38"/>
      <c r="E1457" s="39"/>
      <c r="F1457" s="39"/>
      <c r="G1457" s="38"/>
      <c r="H1457" s="38"/>
      <c r="I1457" s="35" t="str">
        <f>IF(OR(Data!G1457,Data!H1457,ISERR(Data!J1457)),"",Data!J1457)</f>
        <v/>
      </c>
      <c r="J1457" s="84" t="str">
        <f>IF(Data!G1457,"",IF(Data!E1457,"Age error",IF(Data!F1457,"Sex error",IF(OR(Data!H1457,Data!M1457),"Ht or wt error",Data!L1457))))</f>
        <v/>
      </c>
      <c r="K1457" s="21"/>
    </row>
    <row r="1458" spans="1:11" s="18" customFormat="1" x14ac:dyDescent="0.15">
      <c r="A1458" s="25"/>
      <c r="B1458" s="85"/>
      <c r="C1458" s="34"/>
      <c r="D1458" s="38"/>
      <c r="E1458" s="39"/>
      <c r="F1458" s="39"/>
      <c r="G1458" s="38"/>
      <c r="H1458" s="38"/>
      <c r="I1458" s="35" t="str">
        <f>IF(OR(Data!G1458,Data!H1458,ISERR(Data!J1458)),"",Data!J1458)</f>
        <v/>
      </c>
      <c r="J1458" s="84" t="str">
        <f>IF(Data!G1458,"",IF(Data!E1458,"Age error",IF(Data!F1458,"Sex error",IF(OR(Data!H1458,Data!M1458),"Ht or wt error",Data!L1458))))</f>
        <v/>
      </c>
      <c r="K1458" s="21"/>
    </row>
    <row r="1459" spans="1:11" s="18" customFormat="1" x14ac:dyDescent="0.15">
      <c r="A1459" s="25"/>
      <c r="B1459" s="85"/>
      <c r="C1459" s="34"/>
      <c r="D1459" s="38"/>
      <c r="E1459" s="39"/>
      <c r="F1459" s="39"/>
      <c r="G1459" s="38"/>
      <c r="H1459" s="38"/>
      <c r="I1459" s="35" t="str">
        <f>IF(OR(Data!G1459,Data!H1459,ISERR(Data!J1459)),"",Data!J1459)</f>
        <v/>
      </c>
      <c r="J1459" s="84" t="str">
        <f>IF(Data!G1459,"",IF(Data!E1459,"Age error",IF(Data!F1459,"Sex error",IF(OR(Data!H1459,Data!M1459),"Ht or wt error",Data!L1459))))</f>
        <v/>
      </c>
      <c r="K1459" s="21"/>
    </row>
    <row r="1460" spans="1:11" s="18" customFormat="1" x14ac:dyDescent="0.15">
      <c r="A1460" s="25"/>
      <c r="B1460" s="85"/>
      <c r="C1460" s="34"/>
      <c r="D1460" s="38"/>
      <c r="E1460" s="39"/>
      <c r="F1460" s="39"/>
      <c r="G1460" s="38"/>
      <c r="H1460" s="38"/>
      <c r="I1460" s="35" t="str">
        <f>IF(OR(Data!G1460,Data!H1460,ISERR(Data!J1460)),"",Data!J1460)</f>
        <v/>
      </c>
      <c r="J1460" s="84" t="str">
        <f>IF(Data!G1460,"",IF(Data!E1460,"Age error",IF(Data!F1460,"Sex error",IF(OR(Data!H1460,Data!M1460),"Ht or wt error",Data!L1460))))</f>
        <v/>
      </c>
      <c r="K1460" s="21"/>
    </row>
    <row r="1461" spans="1:11" s="18" customFormat="1" x14ac:dyDescent="0.15">
      <c r="A1461" s="25"/>
      <c r="B1461" s="85"/>
      <c r="C1461" s="34"/>
      <c r="D1461" s="38"/>
      <c r="E1461" s="39"/>
      <c r="F1461" s="39"/>
      <c r="G1461" s="38"/>
      <c r="H1461" s="38"/>
      <c r="I1461" s="35" t="str">
        <f>IF(OR(Data!G1461,Data!H1461,ISERR(Data!J1461)),"",Data!J1461)</f>
        <v/>
      </c>
      <c r="J1461" s="84" t="str">
        <f>IF(Data!G1461,"",IF(Data!E1461,"Age error",IF(Data!F1461,"Sex error",IF(OR(Data!H1461,Data!M1461),"Ht or wt error",Data!L1461))))</f>
        <v/>
      </c>
      <c r="K1461" s="21"/>
    </row>
    <row r="1462" spans="1:11" s="18" customFormat="1" x14ac:dyDescent="0.15">
      <c r="A1462" s="25"/>
      <c r="B1462" s="85"/>
      <c r="C1462" s="34"/>
      <c r="D1462" s="38"/>
      <c r="E1462" s="39"/>
      <c r="F1462" s="39"/>
      <c r="G1462" s="38"/>
      <c r="H1462" s="38"/>
      <c r="I1462" s="35" t="str">
        <f>IF(OR(Data!G1462,Data!H1462,ISERR(Data!J1462)),"",Data!J1462)</f>
        <v/>
      </c>
      <c r="J1462" s="84" t="str">
        <f>IF(Data!G1462,"",IF(Data!E1462,"Age error",IF(Data!F1462,"Sex error",IF(OR(Data!H1462,Data!M1462),"Ht or wt error",Data!L1462))))</f>
        <v/>
      </c>
      <c r="K1462" s="21"/>
    </row>
    <row r="1463" spans="1:11" s="18" customFormat="1" x14ac:dyDescent="0.15">
      <c r="A1463" s="25"/>
      <c r="B1463" s="85"/>
      <c r="C1463" s="34"/>
      <c r="D1463" s="38"/>
      <c r="E1463" s="39"/>
      <c r="F1463" s="39"/>
      <c r="G1463" s="38"/>
      <c r="H1463" s="38"/>
      <c r="I1463" s="35" t="str">
        <f>IF(OR(Data!G1463,Data!H1463,ISERR(Data!J1463)),"",Data!J1463)</f>
        <v/>
      </c>
      <c r="J1463" s="84" t="str">
        <f>IF(Data!G1463,"",IF(Data!E1463,"Age error",IF(Data!F1463,"Sex error",IF(OR(Data!H1463,Data!M1463),"Ht or wt error",Data!L1463))))</f>
        <v/>
      </c>
      <c r="K1463" s="21"/>
    </row>
    <row r="1464" spans="1:11" s="18" customFormat="1" x14ac:dyDescent="0.15">
      <c r="A1464" s="25"/>
      <c r="B1464" s="85"/>
      <c r="C1464" s="34"/>
      <c r="D1464" s="38"/>
      <c r="E1464" s="39"/>
      <c r="F1464" s="39"/>
      <c r="G1464" s="38"/>
      <c r="H1464" s="38"/>
      <c r="I1464" s="35" t="str">
        <f>IF(OR(Data!G1464,Data!H1464,ISERR(Data!J1464)),"",Data!J1464)</f>
        <v/>
      </c>
      <c r="J1464" s="84" t="str">
        <f>IF(Data!G1464,"",IF(Data!E1464,"Age error",IF(Data!F1464,"Sex error",IF(OR(Data!H1464,Data!M1464),"Ht or wt error",Data!L1464))))</f>
        <v/>
      </c>
      <c r="K1464" s="21"/>
    </row>
    <row r="1465" spans="1:11" s="18" customFormat="1" x14ac:dyDescent="0.15">
      <c r="A1465" s="25"/>
      <c r="B1465" s="85"/>
      <c r="C1465" s="34"/>
      <c r="D1465" s="38"/>
      <c r="E1465" s="39"/>
      <c r="F1465" s="39"/>
      <c r="G1465" s="38"/>
      <c r="H1465" s="38"/>
      <c r="I1465" s="35" t="str">
        <f>IF(OR(Data!G1465,Data!H1465,ISERR(Data!J1465)),"",Data!J1465)</f>
        <v/>
      </c>
      <c r="J1465" s="84" t="str">
        <f>IF(Data!G1465,"",IF(Data!E1465,"Age error",IF(Data!F1465,"Sex error",IF(OR(Data!H1465,Data!M1465),"Ht or wt error",Data!L1465))))</f>
        <v/>
      </c>
      <c r="K1465" s="21"/>
    </row>
    <row r="1466" spans="1:11" s="18" customFormat="1" x14ac:dyDescent="0.15">
      <c r="A1466" s="25"/>
      <c r="B1466" s="85"/>
      <c r="C1466" s="34"/>
      <c r="D1466" s="38"/>
      <c r="E1466" s="39"/>
      <c r="F1466" s="39"/>
      <c r="G1466" s="38"/>
      <c r="H1466" s="38"/>
      <c r="I1466" s="35" t="str">
        <f>IF(OR(Data!G1466,Data!H1466,ISERR(Data!J1466)),"",Data!J1466)</f>
        <v/>
      </c>
      <c r="J1466" s="84" t="str">
        <f>IF(Data!G1466,"",IF(Data!E1466,"Age error",IF(Data!F1466,"Sex error",IF(OR(Data!H1466,Data!M1466),"Ht or wt error",Data!L1466))))</f>
        <v/>
      </c>
      <c r="K1466" s="21"/>
    </row>
    <row r="1467" spans="1:11" s="18" customFormat="1" x14ac:dyDescent="0.15">
      <c r="A1467" s="25"/>
      <c r="B1467" s="85"/>
      <c r="C1467" s="34"/>
      <c r="D1467" s="38"/>
      <c r="E1467" s="39"/>
      <c r="F1467" s="39"/>
      <c r="G1467" s="38"/>
      <c r="H1467" s="38"/>
      <c r="I1467" s="35" t="str">
        <f>IF(OR(Data!G1467,Data!H1467,ISERR(Data!J1467)),"",Data!J1467)</f>
        <v/>
      </c>
      <c r="J1467" s="84" t="str">
        <f>IF(Data!G1467,"",IF(Data!E1467,"Age error",IF(Data!F1467,"Sex error",IF(OR(Data!H1467,Data!M1467),"Ht or wt error",Data!L1467))))</f>
        <v/>
      </c>
      <c r="K1467" s="21"/>
    </row>
    <row r="1468" spans="1:11" s="18" customFormat="1" x14ac:dyDescent="0.15">
      <c r="A1468" s="25"/>
      <c r="B1468" s="85"/>
      <c r="C1468" s="34"/>
      <c r="D1468" s="38"/>
      <c r="E1468" s="39"/>
      <c r="F1468" s="39"/>
      <c r="G1468" s="38"/>
      <c r="H1468" s="38"/>
      <c r="I1468" s="35" t="str">
        <f>IF(OR(Data!G1468,Data!H1468,ISERR(Data!J1468)),"",Data!J1468)</f>
        <v/>
      </c>
      <c r="J1468" s="84" t="str">
        <f>IF(Data!G1468,"",IF(Data!E1468,"Age error",IF(Data!F1468,"Sex error",IF(OR(Data!H1468,Data!M1468),"Ht or wt error",Data!L1468))))</f>
        <v/>
      </c>
      <c r="K1468" s="21"/>
    </row>
    <row r="1469" spans="1:11" s="18" customFormat="1" x14ac:dyDescent="0.15">
      <c r="A1469" s="25"/>
      <c r="B1469" s="85"/>
      <c r="C1469" s="34"/>
      <c r="D1469" s="38"/>
      <c r="E1469" s="39"/>
      <c r="F1469" s="39"/>
      <c r="G1469" s="38"/>
      <c r="H1469" s="38"/>
      <c r="I1469" s="35" t="str">
        <f>IF(OR(Data!G1469,Data!H1469,ISERR(Data!J1469)),"",Data!J1469)</f>
        <v/>
      </c>
      <c r="J1469" s="84" t="str">
        <f>IF(Data!G1469,"",IF(Data!E1469,"Age error",IF(Data!F1469,"Sex error",IF(OR(Data!H1469,Data!M1469),"Ht or wt error",Data!L1469))))</f>
        <v/>
      </c>
      <c r="K1469" s="21"/>
    </row>
    <row r="1470" spans="1:11" s="18" customFormat="1" x14ac:dyDescent="0.15">
      <c r="A1470" s="25"/>
      <c r="B1470" s="85"/>
      <c r="C1470" s="34"/>
      <c r="D1470" s="38"/>
      <c r="E1470" s="39"/>
      <c r="F1470" s="39"/>
      <c r="G1470" s="38"/>
      <c r="H1470" s="38"/>
      <c r="I1470" s="35" t="str">
        <f>IF(OR(Data!G1470,Data!H1470,ISERR(Data!J1470)),"",Data!J1470)</f>
        <v/>
      </c>
      <c r="J1470" s="84" t="str">
        <f>IF(Data!G1470,"",IF(Data!E1470,"Age error",IF(Data!F1470,"Sex error",IF(OR(Data!H1470,Data!M1470),"Ht or wt error",Data!L1470))))</f>
        <v/>
      </c>
      <c r="K1470" s="21"/>
    </row>
    <row r="1471" spans="1:11" s="18" customFormat="1" x14ac:dyDescent="0.15">
      <c r="A1471" s="25"/>
      <c r="B1471" s="85"/>
      <c r="C1471" s="34"/>
      <c r="D1471" s="38"/>
      <c r="E1471" s="39"/>
      <c r="F1471" s="39"/>
      <c r="G1471" s="38"/>
      <c r="H1471" s="38"/>
      <c r="I1471" s="35" t="str">
        <f>IF(OR(Data!G1471,Data!H1471,ISERR(Data!J1471)),"",Data!J1471)</f>
        <v/>
      </c>
      <c r="J1471" s="84" t="str">
        <f>IF(Data!G1471,"",IF(Data!E1471,"Age error",IF(Data!F1471,"Sex error",IF(OR(Data!H1471,Data!M1471),"Ht or wt error",Data!L1471))))</f>
        <v/>
      </c>
      <c r="K1471" s="21"/>
    </row>
    <row r="1472" spans="1:11" s="18" customFormat="1" x14ac:dyDescent="0.15">
      <c r="A1472" s="25"/>
      <c r="B1472" s="85"/>
      <c r="C1472" s="34"/>
      <c r="D1472" s="38"/>
      <c r="E1472" s="39"/>
      <c r="F1472" s="39"/>
      <c r="G1472" s="38"/>
      <c r="H1472" s="38"/>
      <c r="I1472" s="35" t="str">
        <f>IF(OR(Data!G1472,Data!H1472,ISERR(Data!J1472)),"",Data!J1472)</f>
        <v/>
      </c>
      <c r="J1472" s="84" t="str">
        <f>IF(Data!G1472,"",IF(Data!E1472,"Age error",IF(Data!F1472,"Sex error",IF(OR(Data!H1472,Data!M1472),"Ht or wt error",Data!L1472))))</f>
        <v/>
      </c>
      <c r="K1472" s="21"/>
    </row>
    <row r="1473" spans="1:11" s="18" customFormat="1" x14ac:dyDescent="0.15">
      <c r="A1473" s="25"/>
      <c r="B1473" s="85"/>
      <c r="C1473" s="34"/>
      <c r="D1473" s="38"/>
      <c r="E1473" s="39"/>
      <c r="F1473" s="39"/>
      <c r="G1473" s="38"/>
      <c r="H1473" s="38"/>
      <c r="I1473" s="35" t="str">
        <f>IF(OR(Data!G1473,Data!H1473,ISERR(Data!J1473)),"",Data!J1473)</f>
        <v/>
      </c>
      <c r="J1473" s="84" t="str">
        <f>IF(Data!G1473,"",IF(Data!E1473,"Age error",IF(Data!F1473,"Sex error",IF(OR(Data!H1473,Data!M1473),"Ht or wt error",Data!L1473))))</f>
        <v/>
      </c>
      <c r="K1473" s="21"/>
    </row>
    <row r="1474" spans="1:11" s="18" customFormat="1" x14ac:dyDescent="0.15">
      <c r="A1474" s="25"/>
      <c r="B1474" s="85"/>
      <c r="C1474" s="34"/>
      <c r="D1474" s="38"/>
      <c r="E1474" s="39"/>
      <c r="F1474" s="39"/>
      <c r="G1474" s="38"/>
      <c r="H1474" s="38"/>
      <c r="I1474" s="35" t="str">
        <f>IF(OR(Data!G1474,Data!H1474,ISERR(Data!J1474)),"",Data!J1474)</f>
        <v/>
      </c>
      <c r="J1474" s="84" t="str">
        <f>IF(Data!G1474,"",IF(Data!E1474,"Age error",IF(Data!F1474,"Sex error",IF(OR(Data!H1474,Data!M1474),"Ht or wt error",Data!L1474))))</f>
        <v/>
      </c>
      <c r="K1474" s="21"/>
    </row>
    <row r="1475" spans="1:11" s="18" customFormat="1" x14ac:dyDescent="0.15">
      <c r="A1475" s="25"/>
      <c r="B1475" s="85"/>
      <c r="C1475" s="34"/>
      <c r="D1475" s="38"/>
      <c r="E1475" s="39"/>
      <c r="F1475" s="39"/>
      <c r="G1475" s="38"/>
      <c r="H1475" s="38"/>
      <c r="I1475" s="35" t="str">
        <f>IF(OR(Data!G1475,Data!H1475,ISERR(Data!J1475)),"",Data!J1475)</f>
        <v/>
      </c>
      <c r="J1475" s="84" t="str">
        <f>IF(Data!G1475,"",IF(Data!E1475,"Age error",IF(Data!F1475,"Sex error",IF(OR(Data!H1475,Data!M1475),"Ht or wt error",Data!L1475))))</f>
        <v/>
      </c>
      <c r="K1475" s="21"/>
    </row>
    <row r="1476" spans="1:11" s="18" customFormat="1" x14ac:dyDescent="0.15">
      <c r="A1476" s="25"/>
      <c r="B1476" s="85"/>
      <c r="C1476" s="34"/>
      <c r="D1476" s="38"/>
      <c r="E1476" s="39"/>
      <c r="F1476" s="39"/>
      <c r="G1476" s="38"/>
      <c r="H1476" s="38"/>
      <c r="I1476" s="35" t="str">
        <f>IF(OR(Data!G1476,Data!H1476,ISERR(Data!J1476)),"",Data!J1476)</f>
        <v/>
      </c>
      <c r="J1476" s="84" t="str">
        <f>IF(Data!G1476,"",IF(Data!E1476,"Age error",IF(Data!F1476,"Sex error",IF(OR(Data!H1476,Data!M1476),"Ht or wt error",Data!L1476))))</f>
        <v/>
      </c>
      <c r="K1476" s="21"/>
    </row>
    <row r="1477" spans="1:11" s="18" customFormat="1" x14ac:dyDescent="0.15">
      <c r="A1477" s="25"/>
      <c r="B1477" s="85"/>
      <c r="C1477" s="34"/>
      <c r="D1477" s="38"/>
      <c r="E1477" s="39"/>
      <c r="F1477" s="39"/>
      <c r="G1477" s="38"/>
      <c r="H1477" s="38"/>
      <c r="I1477" s="35" t="str">
        <f>IF(OR(Data!G1477,Data!H1477,ISERR(Data!J1477)),"",Data!J1477)</f>
        <v/>
      </c>
      <c r="J1477" s="84" t="str">
        <f>IF(Data!G1477,"",IF(Data!E1477,"Age error",IF(Data!F1477,"Sex error",IF(OR(Data!H1477,Data!M1477),"Ht or wt error",Data!L1477))))</f>
        <v/>
      </c>
      <c r="K1477" s="21"/>
    </row>
    <row r="1478" spans="1:11" s="18" customFormat="1" x14ac:dyDescent="0.15">
      <c r="A1478" s="25"/>
      <c r="B1478" s="85"/>
      <c r="C1478" s="34"/>
      <c r="D1478" s="38"/>
      <c r="E1478" s="39"/>
      <c r="F1478" s="39"/>
      <c r="G1478" s="38"/>
      <c r="H1478" s="38"/>
      <c r="I1478" s="35" t="str">
        <f>IF(OR(Data!G1478,Data!H1478,ISERR(Data!J1478)),"",Data!J1478)</f>
        <v/>
      </c>
      <c r="J1478" s="84" t="str">
        <f>IF(Data!G1478,"",IF(Data!E1478,"Age error",IF(Data!F1478,"Sex error",IF(OR(Data!H1478,Data!M1478),"Ht or wt error",Data!L1478))))</f>
        <v/>
      </c>
      <c r="K1478" s="21"/>
    </row>
    <row r="1479" spans="1:11" s="18" customFormat="1" x14ac:dyDescent="0.15">
      <c r="A1479" s="25"/>
      <c r="B1479" s="85"/>
      <c r="C1479" s="34"/>
      <c r="D1479" s="38"/>
      <c r="E1479" s="39"/>
      <c r="F1479" s="39"/>
      <c r="G1479" s="38"/>
      <c r="H1479" s="38"/>
      <c r="I1479" s="35" t="str">
        <f>IF(OR(Data!G1479,Data!H1479,ISERR(Data!J1479)),"",Data!J1479)</f>
        <v/>
      </c>
      <c r="J1479" s="84" t="str">
        <f>IF(Data!G1479,"",IF(Data!E1479,"Age error",IF(Data!F1479,"Sex error",IF(OR(Data!H1479,Data!M1479),"Ht or wt error",Data!L1479))))</f>
        <v/>
      </c>
      <c r="K1479" s="21"/>
    </row>
    <row r="1480" spans="1:11" s="18" customFormat="1" x14ac:dyDescent="0.15">
      <c r="A1480" s="25"/>
      <c r="B1480" s="85"/>
      <c r="C1480" s="34"/>
      <c r="D1480" s="38"/>
      <c r="E1480" s="39"/>
      <c r="F1480" s="39"/>
      <c r="G1480" s="38"/>
      <c r="H1480" s="38"/>
      <c r="I1480" s="35" t="str">
        <f>IF(OR(Data!G1480,Data!H1480,ISERR(Data!J1480)),"",Data!J1480)</f>
        <v/>
      </c>
      <c r="J1480" s="84" t="str">
        <f>IF(Data!G1480,"",IF(Data!E1480,"Age error",IF(Data!F1480,"Sex error",IF(OR(Data!H1480,Data!M1480),"Ht or wt error",Data!L1480))))</f>
        <v/>
      </c>
      <c r="K1480" s="21"/>
    </row>
    <row r="1481" spans="1:11" s="18" customFormat="1" x14ac:dyDescent="0.15">
      <c r="A1481" s="25"/>
      <c r="B1481" s="85"/>
      <c r="C1481" s="34"/>
      <c r="D1481" s="38"/>
      <c r="E1481" s="39"/>
      <c r="F1481" s="39"/>
      <c r="G1481" s="38"/>
      <c r="H1481" s="38"/>
      <c r="I1481" s="35" t="str">
        <f>IF(OR(Data!G1481,Data!H1481,ISERR(Data!J1481)),"",Data!J1481)</f>
        <v/>
      </c>
      <c r="J1481" s="84" t="str">
        <f>IF(Data!G1481,"",IF(Data!E1481,"Age error",IF(Data!F1481,"Sex error",IF(OR(Data!H1481,Data!M1481),"Ht or wt error",Data!L1481))))</f>
        <v/>
      </c>
      <c r="K1481" s="21"/>
    </row>
    <row r="1482" spans="1:11" s="18" customFormat="1" x14ac:dyDescent="0.15">
      <c r="A1482" s="25"/>
      <c r="B1482" s="85"/>
      <c r="C1482" s="34"/>
      <c r="D1482" s="38"/>
      <c r="E1482" s="39"/>
      <c r="F1482" s="39"/>
      <c r="G1482" s="38"/>
      <c r="H1482" s="38"/>
      <c r="I1482" s="35" t="str">
        <f>IF(OR(Data!G1482,Data!H1482,ISERR(Data!J1482)),"",Data!J1482)</f>
        <v/>
      </c>
      <c r="J1482" s="84" t="str">
        <f>IF(Data!G1482,"",IF(Data!E1482,"Age error",IF(Data!F1482,"Sex error",IF(OR(Data!H1482,Data!M1482),"Ht or wt error",Data!L1482))))</f>
        <v/>
      </c>
      <c r="K1482" s="21"/>
    </row>
    <row r="1483" spans="1:11" s="18" customFormat="1" x14ac:dyDescent="0.15">
      <c r="A1483" s="25"/>
      <c r="B1483" s="85"/>
      <c r="C1483" s="34"/>
      <c r="D1483" s="38"/>
      <c r="E1483" s="39"/>
      <c r="F1483" s="39"/>
      <c r="G1483" s="38"/>
      <c r="H1483" s="38"/>
      <c r="I1483" s="35" t="str">
        <f>IF(OR(Data!G1483,Data!H1483,ISERR(Data!J1483)),"",Data!J1483)</f>
        <v/>
      </c>
      <c r="J1483" s="84" t="str">
        <f>IF(Data!G1483,"",IF(Data!E1483,"Age error",IF(Data!F1483,"Sex error",IF(OR(Data!H1483,Data!M1483),"Ht or wt error",Data!L1483))))</f>
        <v/>
      </c>
      <c r="K1483" s="21"/>
    </row>
    <row r="1484" spans="1:11" s="18" customFormat="1" x14ac:dyDescent="0.15">
      <c r="A1484" s="25"/>
      <c r="B1484" s="85"/>
      <c r="C1484" s="34"/>
      <c r="D1484" s="38"/>
      <c r="E1484" s="39"/>
      <c r="F1484" s="39"/>
      <c r="G1484" s="38"/>
      <c r="H1484" s="38"/>
      <c r="I1484" s="35" t="str">
        <f>IF(OR(Data!G1484,Data!H1484,ISERR(Data!J1484)),"",Data!J1484)</f>
        <v/>
      </c>
      <c r="J1484" s="84" t="str">
        <f>IF(Data!G1484,"",IF(Data!E1484,"Age error",IF(Data!F1484,"Sex error",IF(OR(Data!H1484,Data!M1484),"Ht or wt error",Data!L1484))))</f>
        <v/>
      </c>
      <c r="K1484" s="21"/>
    </row>
    <row r="1485" spans="1:11" s="18" customFormat="1" x14ac:dyDescent="0.15">
      <c r="A1485" s="25"/>
      <c r="B1485" s="85"/>
      <c r="C1485" s="34"/>
      <c r="D1485" s="38"/>
      <c r="E1485" s="39"/>
      <c r="F1485" s="39"/>
      <c r="G1485" s="38"/>
      <c r="H1485" s="38"/>
      <c r="I1485" s="35" t="str">
        <f>IF(OR(Data!G1485,Data!H1485,ISERR(Data!J1485)),"",Data!J1485)</f>
        <v/>
      </c>
      <c r="J1485" s="84" t="str">
        <f>IF(Data!G1485,"",IF(Data!E1485,"Age error",IF(Data!F1485,"Sex error",IF(OR(Data!H1485,Data!M1485),"Ht or wt error",Data!L1485))))</f>
        <v/>
      </c>
      <c r="K1485" s="21"/>
    </row>
    <row r="1486" spans="1:11" s="18" customFormat="1" x14ac:dyDescent="0.15">
      <c r="A1486" s="25"/>
      <c r="B1486" s="85"/>
      <c r="C1486" s="34"/>
      <c r="D1486" s="38"/>
      <c r="E1486" s="39"/>
      <c r="F1486" s="39"/>
      <c r="G1486" s="38"/>
      <c r="H1486" s="38"/>
      <c r="I1486" s="35" t="str">
        <f>IF(OR(Data!G1486,Data!H1486,ISERR(Data!J1486)),"",Data!J1486)</f>
        <v/>
      </c>
      <c r="J1486" s="84" t="str">
        <f>IF(Data!G1486,"",IF(Data!E1486,"Age error",IF(Data!F1486,"Sex error",IF(OR(Data!H1486,Data!M1486),"Ht or wt error",Data!L1486))))</f>
        <v/>
      </c>
      <c r="K1486" s="21"/>
    </row>
    <row r="1487" spans="1:11" s="18" customFormat="1" x14ac:dyDescent="0.15">
      <c r="A1487" s="25"/>
      <c r="B1487" s="85"/>
      <c r="C1487" s="34"/>
      <c r="D1487" s="38"/>
      <c r="E1487" s="39"/>
      <c r="F1487" s="39"/>
      <c r="G1487" s="38"/>
      <c r="H1487" s="38"/>
      <c r="I1487" s="35" t="str">
        <f>IF(OR(Data!G1487,Data!H1487,ISERR(Data!J1487)),"",Data!J1487)</f>
        <v/>
      </c>
      <c r="J1487" s="84" t="str">
        <f>IF(Data!G1487,"",IF(Data!E1487,"Age error",IF(Data!F1487,"Sex error",IF(OR(Data!H1487,Data!M1487),"Ht or wt error",Data!L1487))))</f>
        <v/>
      </c>
      <c r="K1487" s="21"/>
    </row>
    <row r="1488" spans="1:11" s="18" customFormat="1" x14ac:dyDescent="0.15">
      <c r="A1488" s="25"/>
      <c r="B1488" s="85"/>
      <c r="C1488" s="34"/>
      <c r="D1488" s="38"/>
      <c r="E1488" s="39"/>
      <c r="F1488" s="39"/>
      <c r="G1488" s="38"/>
      <c r="H1488" s="38"/>
      <c r="I1488" s="35" t="str">
        <f>IF(OR(Data!G1488,Data!H1488,ISERR(Data!J1488)),"",Data!J1488)</f>
        <v/>
      </c>
      <c r="J1488" s="84" t="str">
        <f>IF(Data!G1488,"",IF(Data!E1488,"Age error",IF(Data!F1488,"Sex error",IF(OR(Data!H1488,Data!M1488),"Ht or wt error",Data!L1488))))</f>
        <v/>
      </c>
      <c r="K1488" s="21"/>
    </row>
    <row r="1489" spans="1:11" s="18" customFormat="1" x14ac:dyDescent="0.15">
      <c r="A1489" s="25"/>
      <c r="B1489" s="85"/>
      <c r="C1489" s="34"/>
      <c r="D1489" s="38"/>
      <c r="E1489" s="39"/>
      <c r="F1489" s="39"/>
      <c r="G1489" s="38"/>
      <c r="H1489" s="38"/>
      <c r="I1489" s="35" t="str">
        <f>IF(OR(Data!G1489,Data!H1489,ISERR(Data!J1489)),"",Data!J1489)</f>
        <v/>
      </c>
      <c r="J1489" s="84" t="str">
        <f>IF(Data!G1489,"",IF(Data!E1489,"Age error",IF(Data!F1489,"Sex error",IF(OR(Data!H1489,Data!M1489),"Ht or wt error",Data!L1489))))</f>
        <v/>
      </c>
      <c r="K1489" s="21"/>
    </row>
    <row r="1490" spans="1:11" s="18" customFormat="1" x14ac:dyDescent="0.15">
      <c r="A1490" s="25"/>
      <c r="B1490" s="85"/>
      <c r="C1490" s="34"/>
      <c r="D1490" s="38"/>
      <c r="E1490" s="39"/>
      <c r="F1490" s="39"/>
      <c r="G1490" s="38"/>
      <c r="H1490" s="38"/>
      <c r="I1490" s="35" t="str">
        <f>IF(OR(Data!G1490,Data!H1490,ISERR(Data!J1490)),"",Data!J1490)</f>
        <v/>
      </c>
      <c r="J1490" s="84" t="str">
        <f>IF(Data!G1490,"",IF(Data!E1490,"Age error",IF(Data!F1490,"Sex error",IF(OR(Data!H1490,Data!M1490),"Ht or wt error",Data!L1490))))</f>
        <v/>
      </c>
      <c r="K1490" s="21"/>
    </row>
    <row r="1491" spans="1:11" s="18" customFormat="1" x14ac:dyDescent="0.15">
      <c r="A1491" s="25"/>
      <c r="B1491" s="85"/>
      <c r="C1491" s="34"/>
      <c r="D1491" s="38"/>
      <c r="E1491" s="39"/>
      <c r="F1491" s="39"/>
      <c r="G1491" s="38"/>
      <c r="H1491" s="38"/>
      <c r="I1491" s="35" t="str">
        <f>IF(OR(Data!G1491,Data!H1491,ISERR(Data!J1491)),"",Data!J1491)</f>
        <v/>
      </c>
      <c r="J1491" s="84" t="str">
        <f>IF(Data!G1491,"",IF(Data!E1491,"Age error",IF(Data!F1491,"Sex error",IF(OR(Data!H1491,Data!M1491),"Ht or wt error",Data!L1491))))</f>
        <v/>
      </c>
      <c r="K1491" s="21"/>
    </row>
    <row r="1492" spans="1:11" s="18" customFormat="1" x14ac:dyDescent="0.15">
      <c r="A1492" s="25"/>
      <c r="B1492" s="85"/>
      <c r="C1492" s="34"/>
      <c r="D1492" s="38"/>
      <c r="E1492" s="39"/>
      <c r="F1492" s="39"/>
      <c r="G1492" s="38"/>
      <c r="H1492" s="38"/>
      <c r="I1492" s="35" t="str">
        <f>IF(OR(Data!G1492,Data!H1492,ISERR(Data!J1492)),"",Data!J1492)</f>
        <v/>
      </c>
      <c r="J1492" s="84" t="str">
        <f>IF(Data!G1492,"",IF(Data!E1492,"Age error",IF(Data!F1492,"Sex error",IF(OR(Data!H1492,Data!M1492),"Ht or wt error",Data!L1492))))</f>
        <v/>
      </c>
      <c r="K1492" s="21"/>
    </row>
    <row r="1493" spans="1:11" s="18" customFormat="1" x14ac:dyDescent="0.15">
      <c r="A1493" s="25"/>
      <c r="B1493" s="85"/>
      <c r="C1493" s="34"/>
      <c r="D1493" s="38"/>
      <c r="E1493" s="39"/>
      <c r="F1493" s="39"/>
      <c r="G1493" s="38"/>
      <c r="H1493" s="38"/>
      <c r="I1493" s="35" t="str">
        <f>IF(OR(Data!G1493,Data!H1493,ISERR(Data!J1493)),"",Data!J1493)</f>
        <v/>
      </c>
      <c r="J1493" s="84" t="str">
        <f>IF(Data!G1493,"",IF(Data!E1493,"Age error",IF(Data!F1493,"Sex error",IF(OR(Data!H1493,Data!M1493),"Ht or wt error",Data!L1493))))</f>
        <v/>
      </c>
      <c r="K1493" s="21"/>
    </row>
    <row r="1494" spans="1:11" s="18" customFormat="1" x14ac:dyDescent="0.15">
      <c r="A1494" s="25"/>
      <c r="B1494" s="85"/>
      <c r="C1494" s="34"/>
      <c r="D1494" s="38"/>
      <c r="E1494" s="39"/>
      <c r="F1494" s="39"/>
      <c r="G1494" s="38"/>
      <c r="H1494" s="38"/>
      <c r="I1494" s="35" t="str">
        <f>IF(OR(Data!G1494,Data!H1494,ISERR(Data!J1494)),"",Data!J1494)</f>
        <v/>
      </c>
      <c r="J1494" s="84" t="str">
        <f>IF(Data!G1494,"",IF(Data!E1494,"Age error",IF(Data!F1494,"Sex error",IF(OR(Data!H1494,Data!M1494),"Ht or wt error",Data!L1494))))</f>
        <v/>
      </c>
      <c r="K1494" s="21"/>
    </row>
    <row r="1495" spans="1:11" s="18" customFormat="1" x14ac:dyDescent="0.15">
      <c r="A1495" s="25"/>
      <c r="B1495" s="85"/>
      <c r="C1495" s="34"/>
      <c r="D1495" s="38"/>
      <c r="E1495" s="39"/>
      <c r="F1495" s="39"/>
      <c r="G1495" s="38"/>
      <c r="H1495" s="38"/>
      <c r="I1495" s="35" t="str">
        <f>IF(OR(Data!G1495,Data!H1495,ISERR(Data!J1495)),"",Data!J1495)</f>
        <v/>
      </c>
      <c r="J1495" s="84" t="str">
        <f>IF(Data!G1495,"",IF(Data!E1495,"Age error",IF(Data!F1495,"Sex error",IF(OR(Data!H1495,Data!M1495),"Ht or wt error",Data!L1495))))</f>
        <v/>
      </c>
      <c r="K1495" s="21"/>
    </row>
    <row r="1496" spans="1:11" s="18" customFormat="1" x14ac:dyDescent="0.15">
      <c r="A1496" s="25"/>
      <c r="B1496" s="85"/>
      <c r="C1496" s="34"/>
      <c r="D1496" s="38"/>
      <c r="E1496" s="39"/>
      <c r="F1496" s="39"/>
      <c r="G1496" s="38"/>
      <c r="H1496" s="38"/>
      <c r="I1496" s="35" t="str">
        <f>IF(OR(Data!G1496,Data!H1496,ISERR(Data!J1496)),"",Data!J1496)</f>
        <v/>
      </c>
      <c r="J1496" s="84" t="str">
        <f>IF(Data!G1496,"",IF(Data!E1496,"Age error",IF(Data!F1496,"Sex error",IF(OR(Data!H1496,Data!M1496),"Ht or wt error",Data!L1496))))</f>
        <v/>
      </c>
      <c r="K1496" s="21"/>
    </row>
    <row r="1497" spans="1:11" s="18" customFormat="1" x14ac:dyDescent="0.15">
      <c r="A1497" s="25"/>
      <c r="B1497" s="85"/>
      <c r="C1497" s="34"/>
      <c r="D1497" s="38"/>
      <c r="E1497" s="39"/>
      <c r="F1497" s="39"/>
      <c r="G1497" s="38"/>
      <c r="H1497" s="38"/>
      <c r="I1497" s="35" t="str">
        <f>IF(OR(Data!G1497,Data!H1497,ISERR(Data!J1497)),"",Data!J1497)</f>
        <v/>
      </c>
      <c r="J1497" s="84" t="str">
        <f>IF(Data!G1497,"",IF(Data!E1497,"Age error",IF(Data!F1497,"Sex error",IF(OR(Data!H1497,Data!M1497),"Ht or wt error",Data!L1497))))</f>
        <v/>
      </c>
      <c r="K1497" s="21"/>
    </row>
    <row r="1498" spans="1:11" s="18" customFormat="1" x14ac:dyDescent="0.15">
      <c r="A1498" s="25"/>
      <c r="B1498" s="85"/>
      <c r="C1498" s="34"/>
      <c r="D1498" s="38"/>
      <c r="E1498" s="39"/>
      <c r="F1498" s="39"/>
      <c r="G1498" s="38"/>
      <c r="H1498" s="38"/>
      <c r="I1498" s="35" t="str">
        <f>IF(OR(Data!G1498,Data!H1498,ISERR(Data!J1498)),"",Data!J1498)</f>
        <v/>
      </c>
      <c r="J1498" s="84" t="str">
        <f>IF(Data!G1498,"",IF(Data!E1498,"Age error",IF(Data!F1498,"Sex error",IF(OR(Data!H1498,Data!M1498),"Ht or wt error",Data!L1498))))</f>
        <v/>
      </c>
      <c r="K1498" s="21"/>
    </row>
    <row r="1499" spans="1:11" s="18" customFormat="1" x14ac:dyDescent="0.15">
      <c r="A1499" s="25"/>
      <c r="B1499" s="85"/>
      <c r="C1499" s="34"/>
      <c r="D1499" s="38"/>
      <c r="E1499" s="39"/>
      <c r="F1499" s="39"/>
      <c r="G1499" s="38"/>
      <c r="H1499" s="38"/>
      <c r="I1499" s="35" t="str">
        <f>IF(OR(Data!G1499,Data!H1499,ISERR(Data!J1499)),"",Data!J1499)</f>
        <v/>
      </c>
      <c r="J1499" s="84" t="str">
        <f>IF(Data!G1499,"",IF(Data!E1499,"Age error",IF(Data!F1499,"Sex error",IF(OR(Data!H1499,Data!M1499),"Ht or wt error",Data!L1499))))</f>
        <v/>
      </c>
      <c r="K1499" s="21"/>
    </row>
    <row r="1500" spans="1:11" s="18" customFormat="1" x14ac:dyDescent="0.15">
      <c r="A1500" s="25"/>
      <c r="B1500" s="85"/>
      <c r="C1500" s="34"/>
      <c r="D1500" s="38"/>
      <c r="E1500" s="39"/>
      <c r="F1500" s="39"/>
      <c r="G1500" s="38"/>
      <c r="H1500" s="38"/>
      <c r="I1500" s="35" t="str">
        <f>IF(OR(Data!G1500,Data!H1500,ISERR(Data!J1500)),"",Data!J1500)</f>
        <v/>
      </c>
      <c r="J1500" s="84" t="str">
        <f>IF(Data!G1500,"",IF(Data!E1500,"Age error",IF(Data!F1500,"Sex error",IF(OR(Data!H1500,Data!M1500),"Ht or wt error",Data!L1500))))</f>
        <v/>
      </c>
      <c r="K1500" s="21"/>
    </row>
    <row r="1501" spans="1:11" s="18" customFormat="1" x14ac:dyDescent="0.15">
      <c r="A1501" s="25"/>
      <c r="B1501" s="85"/>
      <c r="C1501" s="34"/>
      <c r="D1501" s="38"/>
      <c r="E1501" s="39"/>
      <c r="F1501" s="39"/>
      <c r="G1501" s="38"/>
      <c r="H1501" s="38"/>
      <c r="I1501" s="35" t="str">
        <f>IF(OR(Data!G1501,Data!H1501,ISERR(Data!J1501)),"",Data!J1501)</f>
        <v/>
      </c>
      <c r="J1501" s="84" t="str">
        <f>IF(Data!G1501,"",IF(Data!E1501,"Age error",IF(Data!F1501,"Sex error",IF(OR(Data!H1501,Data!M1501),"Ht or wt error",Data!L1501))))</f>
        <v/>
      </c>
      <c r="K1501" s="21"/>
    </row>
    <row r="1502" spans="1:11" s="18" customFormat="1" x14ac:dyDescent="0.15">
      <c r="A1502" s="25"/>
      <c r="B1502" s="85"/>
      <c r="C1502" s="34"/>
      <c r="D1502" s="38"/>
      <c r="E1502" s="39"/>
      <c r="F1502" s="39"/>
      <c r="G1502" s="38"/>
      <c r="H1502" s="38"/>
      <c r="I1502" s="35" t="str">
        <f>IF(OR(Data!G1502,Data!H1502,ISERR(Data!J1502)),"",Data!J1502)</f>
        <v/>
      </c>
      <c r="J1502" s="84" t="str">
        <f>IF(Data!G1502,"",IF(Data!E1502,"Age error",IF(Data!F1502,"Sex error",IF(OR(Data!H1502,Data!M1502),"Ht or wt error",Data!L1502))))</f>
        <v/>
      </c>
      <c r="K1502" s="21"/>
    </row>
    <row r="1503" spans="1:11" s="18" customFormat="1" x14ac:dyDescent="0.15">
      <c r="A1503" s="25"/>
      <c r="B1503" s="85"/>
      <c r="C1503" s="34"/>
      <c r="D1503" s="38"/>
      <c r="E1503" s="39"/>
      <c r="F1503" s="39"/>
      <c r="G1503" s="38"/>
      <c r="H1503" s="38"/>
      <c r="I1503" s="35" t="str">
        <f>IF(OR(Data!G1503,Data!H1503,ISERR(Data!J1503)),"",Data!J1503)</f>
        <v/>
      </c>
      <c r="J1503" s="84" t="str">
        <f>IF(Data!G1503,"",IF(Data!E1503,"Age error",IF(Data!F1503,"Sex error",IF(OR(Data!H1503,Data!M1503),"Ht or wt error",Data!L1503))))</f>
        <v/>
      </c>
      <c r="K1503" s="21"/>
    </row>
    <row r="1504" spans="1:11" s="18" customFormat="1" x14ac:dyDescent="0.15">
      <c r="A1504" s="25"/>
      <c r="B1504" s="85"/>
      <c r="C1504" s="34"/>
      <c r="D1504" s="38"/>
      <c r="E1504" s="39"/>
      <c r="F1504" s="39"/>
      <c r="G1504" s="38"/>
      <c r="H1504" s="38"/>
      <c r="I1504" s="35" t="str">
        <f>IF(OR(Data!G1504,Data!H1504,ISERR(Data!J1504)),"",Data!J1504)</f>
        <v/>
      </c>
      <c r="J1504" s="84" t="str">
        <f>IF(Data!G1504,"",IF(Data!E1504,"Age error",IF(Data!F1504,"Sex error",IF(OR(Data!H1504,Data!M1504),"Ht or wt error",Data!L1504))))</f>
        <v/>
      </c>
      <c r="K1504" s="21"/>
    </row>
    <row r="1505" spans="1:11" s="18" customFormat="1" x14ac:dyDescent="0.15">
      <c r="A1505" s="25"/>
      <c r="B1505" s="85"/>
      <c r="C1505" s="34"/>
      <c r="D1505" s="38"/>
      <c r="E1505" s="39"/>
      <c r="F1505" s="39"/>
      <c r="G1505" s="38"/>
      <c r="H1505" s="38"/>
      <c r="I1505" s="35" t="str">
        <f>IF(OR(Data!G1505,Data!H1505,ISERR(Data!J1505)),"",Data!J1505)</f>
        <v/>
      </c>
      <c r="J1505" s="84" t="str">
        <f>IF(Data!G1505,"",IF(Data!E1505,"Age error",IF(Data!F1505,"Sex error",IF(OR(Data!H1505,Data!M1505),"Ht or wt error",Data!L1505))))</f>
        <v/>
      </c>
      <c r="K1505" s="21"/>
    </row>
    <row r="1506" spans="1:11" s="18" customFormat="1" x14ac:dyDescent="0.15">
      <c r="A1506" s="25"/>
      <c r="B1506" s="85"/>
      <c r="C1506" s="34"/>
      <c r="D1506" s="38"/>
      <c r="E1506" s="39"/>
      <c r="F1506" s="39"/>
      <c r="G1506" s="38"/>
      <c r="H1506" s="38"/>
      <c r="I1506" s="35" t="str">
        <f>IF(OR(Data!G1506,Data!H1506,ISERR(Data!J1506)),"",Data!J1506)</f>
        <v/>
      </c>
      <c r="J1506" s="84" t="str">
        <f>IF(Data!G1506,"",IF(Data!E1506,"Age error",IF(Data!F1506,"Sex error",IF(OR(Data!H1506,Data!M1506),"Ht or wt error",Data!L1506))))</f>
        <v/>
      </c>
      <c r="K1506" s="21"/>
    </row>
    <row r="1507" spans="1:11" s="18" customFormat="1" x14ac:dyDescent="0.15">
      <c r="A1507" s="25"/>
      <c r="B1507" s="85"/>
      <c r="C1507" s="34"/>
      <c r="D1507" s="38"/>
      <c r="E1507" s="39"/>
      <c r="F1507" s="39"/>
      <c r="G1507" s="38"/>
      <c r="H1507" s="38"/>
      <c r="I1507" s="35" t="str">
        <f>IF(OR(Data!G1507,Data!H1507,ISERR(Data!J1507)),"",Data!J1507)</f>
        <v/>
      </c>
      <c r="J1507" s="84" t="str">
        <f>IF(Data!G1507,"",IF(Data!E1507,"Age error",IF(Data!F1507,"Sex error",IF(OR(Data!H1507,Data!M1507),"Ht or wt error",Data!L1507))))</f>
        <v/>
      </c>
      <c r="K1507" s="21"/>
    </row>
    <row r="1508" spans="1:11" s="18" customFormat="1" x14ac:dyDescent="0.15">
      <c r="A1508" s="25"/>
      <c r="B1508" s="85"/>
      <c r="C1508" s="34"/>
      <c r="D1508" s="38"/>
      <c r="E1508" s="39"/>
      <c r="F1508" s="39"/>
      <c r="G1508" s="38"/>
      <c r="H1508" s="38"/>
      <c r="I1508" s="35" t="str">
        <f>IF(OR(Data!G1508,Data!H1508,ISERR(Data!J1508)),"",Data!J1508)</f>
        <v/>
      </c>
      <c r="J1508" s="84" t="str">
        <f>IF(Data!G1508,"",IF(Data!E1508,"Age error",IF(Data!F1508,"Sex error",IF(OR(Data!H1508,Data!M1508),"Ht or wt error",Data!L1508))))</f>
        <v/>
      </c>
      <c r="K1508" s="21"/>
    </row>
    <row r="1509" spans="1:11" s="18" customFormat="1" x14ac:dyDescent="0.15">
      <c r="A1509" s="25"/>
      <c r="B1509" s="85"/>
      <c r="C1509" s="34"/>
      <c r="D1509" s="38"/>
      <c r="E1509" s="39"/>
      <c r="F1509" s="39"/>
      <c r="G1509" s="38"/>
      <c r="H1509" s="38"/>
      <c r="I1509" s="35" t="str">
        <f>IF(OR(Data!G1509,Data!H1509,ISERR(Data!J1509)),"",Data!J1509)</f>
        <v/>
      </c>
      <c r="J1509" s="84" t="str">
        <f>IF(Data!G1509,"",IF(Data!E1509,"Age error",IF(Data!F1509,"Sex error",IF(OR(Data!H1509,Data!M1509),"Ht or wt error",Data!L1509))))</f>
        <v/>
      </c>
      <c r="K1509" s="21"/>
    </row>
    <row r="1510" spans="1:11" s="18" customFormat="1" x14ac:dyDescent="0.15">
      <c r="A1510" s="25"/>
      <c r="B1510" s="85"/>
      <c r="C1510" s="34"/>
      <c r="D1510" s="38"/>
      <c r="E1510" s="39"/>
      <c r="F1510" s="39"/>
      <c r="G1510" s="38"/>
      <c r="H1510" s="38"/>
      <c r="I1510" s="35" t="str">
        <f>IF(OR(Data!G1510,Data!H1510,ISERR(Data!J1510)),"",Data!J1510)</f>
        <v/>
      </c>
      <c r="J1510" s="84" t="str">
        <f>IF(Data!G1510,"",IF(Data!E1510,"Age error",IF(Data!F1510,"Sex error",IF(OR(Data!H1510,Data!M1510),"Ht or wt error",Data!L1510))))</f>
        <v/>
      </c>
      <c r="K1510" s="21"/>
    </row>
    <row r="1511" spans="1:11" s="18" customFormat="1" x14ac:dyDescent="0.15">
      <c r="A1511" s="25"/>
      <c r="B1511" s="85"/>
      <c r="C1511" s="34"/>
      <c r="D1511" s="38"/>
      <c r="E1511" s="39"/>
      <c r="F1511" s="39"/>
      <c r="G1511" s="38"/>
      <c r="H1511" s="38"/>
      <c r="I1511" s="35" t="str">
        <f>IF(OR(Data!G1511,Data!H1511,ISERR(Data!J1511)),"",Data!J1511)</f>
        <v/>
      </c>
      <c r="J1511" s="84" t="str">
        <f>IF(Data!G1511,"",IF(Data!E1511,"Age error",IF(Data!F1511,"Sex error",IF(OR(Data!H1511,Data!M1511),"Ht or wt error",Data!L1511))))</f>
        <v/>
      </c>
      <c r="K1511" s="21"/>
    </row>
    <row r="1512" spans="1:11" s="18" customFormat="1" x14ac:dyDescent="0.15">
      <c r="A1512" s="25"/>
      <c r="B1512" s="85"/>
      <c r="C1512" s="34"/>
      <c r="D1512" s="38"/>
      <c r="E1512" s="39"/>
      <c r="F1512" s="39"/>
      <c r="G1512" s="38"/>
      <c r="H1512" s="38"/>
      <c r="I1512" s="35" t="str">
        <f>IF(OR(Data!G1512,Data!H1512,ISERR(Data!J1512)),"",Data!J1512)</f>
        <v/>
      </c>
      <c r="J1512" s="84" t="str">
        <f>IF(Data!G1512,"",IF(Data!E1512,"Age error",IF(Data!F1512,"Sex error",IF(OR(Data!H1512,Data!M1512),"Ht or wt error",Data!L1512))))</f>
        <v/>
      </c>
      <c r="K1512" s="21"/>
    </row>
    <row r="1513" spans="1:11" s="18" customFormat="1" x14ac:dyDescent="0.15">
      <c r="A1513" s="25"/>
      <c r="B1513" s="85"/>
      <c r="C1513" s="34"/>
      <c r="D1513" s="38"/>
      <c r="E1513" s="39"/>
      <c r="F1513" s="39"/>
      <c r="G1513" s="38"/>
      <c r="H1513" s="38"/>
      <c r="I1513" s="35" t="str">
        <f>IF(OR(Data!G1513,Data!H1513,ISERR(Data!J1513)),"",Data!J1513)</f>
        <v/>
      </c>
      <c r="J1513" s="84" t="str">
        <f>IF(Data!G1513,"",IF(Data!E1513,"Age error",IF(Data!F1513,"Sex error",IF(OR(Data!H1513,Data!M1513),"Ht or wt error",Data!L1513))))</f>
        <v/>
      </c>
      <c r="K1513" s="21"/>
    </row>
    <row r="1514" spans="1:11" s="18" customFormat="1" x14ac:dyDescent="0.15">
      <c r="A1514" s="25"/>
      <c r="B1514" s="85"/>
      <c r="C1514" s="34"/>
      <c r="D1514" s="38"/>
      <c r="E1514" s="39"/>
      <c r="F1514" s="39"/>
      <c r="G1514" s="38"/>
      <c r="H1514" s="38"/>
      <c r="I1514" s="35" t="str">
        <f>IF(OR(Data!G1514,Data!H1514,ISERR(Data!J1514)),"",Data!J1514)</f>
        <v/>
      </c>
      <c r="J1514" s="84" t="str">
        <f>IF(Data!G1514,"",IF(Data!E1514,"Age error",IF(Data!F1514,"Sex error",IF(OR(Data!H1514,Data!M1514),"Ht or wt error",Data!L1514))))</f>
        <v/>
      </c>
      <c r="K1514" s="21"/>
    </row>
    <row r="1515" spans="1:11" s="18" customFormat="1" x14ac:dyDescent="0.15">
      <c r="A1515" s="25"/>
      <c r="B1515" s="85"/>
      <c r="C1515" s="34"/>
      <c r="D1515" s="38"/>
      <c r="E1515" s="39"/>
      <c r="F1515" s="39"/>
      <c r="G1515" s="38"/>
      <c r="H1515" s="38"/>
      <c r="I1515" s="35" t="str">
        <f>IF(OR(Data!G1515,Data!H1515,ISERR(Data!J1515)),"",Data!J1515)</f>
        <v/>
      </c>
      <c r="J1515" s="84" t="str">
        <f>IF(Data!G1515,"",IF(Data!E1515,"Age error",IF(Data!F1515,"Sex error",IF(OR(Data!H1515,Data!M1515),"Ht or wt error",Data!L1515))))</f>
        <v/>
      </c>
      <c r="K1515" s="21"/>
    </row>
    <row r="1516" spans="1:11" s="18" customFormat="1" x14ac:dyDescent="0.15">
      <c r="A1516" s="25"/>
      <c r="B1516" s="85"/>
      <c r="C1516" s="34"/>
      <c r="D1516" s="38"/>
      <c r="E1516" s="39"/>
      <c r="F1516" s="39"/>
      <c r="G1516" s="38"/>
      <c r="H1516" s="38"/>
      <c r="I1516" s="35" t="str">
        <f>IF(OR(Data!G1516,Data!H1516,ISERR(Data!J1516)),"",Data!J1516)</f>
        <v/>
      </c>
      <c r="J1516" s="84" t="str">
        <f>IF(Data!G1516,"",IF(Data!E1516,"Age error",IF(Data!F1516,"Sex error",IF(OR(Data!H1516,Data!M1516),"Ht or wt error",Data!L1516))))</f>
        <v/>
      </c>
      <c r="K1516" s="21"/>
    </row>
    <row r="1517" spans="1:11" s="18" customFormat="1" x14ac:dyDescent="0.15">
      <c r="A1517" s="25"/>
      <c r="B1517" s="85"/>
      <c r="C1517" s="34"/>
      <c r="D1517" s="38"/>
      <c r="E1517" s="39"/>
      <c r="F1517" s="39"/>
      <c r="G1517" s="38"/>
      <c r="H1517" s="38"/>
      <c r="I1517" s="35" t="str">
        <f>IF(OR(Data!G1517,Data!H1517,ISERR(Data!J1517)),"",Data!J1517)</f>
        <v/>
      </c>
      <c r="J1517" s="84" t="str">
        <f>IF(Data!G1517,"",IF(Data!E1517,"Age error",IF(Data!F1517,"Sex error",IF(OR(Data!H1517,Data!M1517),"Ht or wt error",Data!L1517))))</f>
        <v/>
      </c>
      <c r="K1517" s="21"/>
    </row>
    <row r="1518" spans="1:11" s="18" customFormat="1" x14ac:dyDescent="0.15">
      <c r="A1518" s="25"/>
      <c r="B1518" s="85"/>
      <c r="C1518" s="34"/>
      <c r="D1518" s="38"/>
      <c r="E1518" s="39"/>
      <c r="F1518" s="39"/>
      <c r="G1518" s="38"/>
      <c r="H1518" s="38"/>
      <c r="I1518" s="35" t="str">
        <f>IF(OR(Data!G1518,Data!H1518,ISERR(Data!J1518)),"",Data!J1518)</f>
        <v/>
      </c>
      <c r="J1518" s="84" t="str">
        <f>IF(Data!G1518,"",IF(Data!E1518,"Age error",IF(Data!F1518,"Sex error",IF(OR(Data!H1518,Data!M1518),"Ht or wt error",Data!L1518))))</f>
        <v/>
      </c>
      <c r="K1518" s="21"/>
    </row>
    <row r="1519" spans="1:11" s="18" customFormat="1" x14ac:dyDescent="0.15">
      <c r="A1519" s="25"/>
      <c r="B1519" s="85"/>
      <c r="C1519" s="34"/>
      <c r="D1519" s="38"/>
      <c r="E1519" s="39"/>
      <c r="F1519" s="39"/>
      <c r="G1519" s="38"/>
      <c r="H1519" s="38"/>
      <c r="I1519" s="35" t="str">
        <f>IF(OR(Data!G1519,Data!H1519,ISERR(Data!J1519)),"",Data!J1519)</f>
        <v/>
      </c>
      <c r="J1519" s="84" t="str">
        <f>IF(Data!G1519,"",IF(Data!E1519,"Age error",IF(Data!F1519,"Sex error",IF(OR(Data!H1519,Data!M1519),"Ht or wt error",Data!L1519))))</f>
        <v/>
      </c>
      <c r="K1519" s="21"/>
    </row>
    <row r="1520" spans="1:11" s="18" customFormat="1" x14ac:dyDescent="0.15">
      <c r="A1520" s="25"/>
      <c r="B1520" s="85"/>
      <c r="C1520" s="34"/>
      <c r="D1520" s="38"/>
      <c r="E1520" s="39"/>
      <c r="F1520" s="39"/>
      <c r="G1520" s="38"/>
      <c r="H1520" s="38"/>
      <c r="I1520" s="35" t="str">
        <f>IF(OR(Data!G1520,Data!H1520,ISERR(Data!J1520)),"",Data!J1520)</f>
        <v/>
      </c>
      <c r="J1520" s="84" t="str">
        <f>IF(Data!G1520,"",IF(Data!E1520,"Age error",IF(Data!F1520,"Sex error",IF(OR(Data!H1520,Data!M1520),"Ht or wt error",Data!L1520))))</f>
        <v/>
      </c>
      <c r="K1520" s="21"/>
    </row>
    <row r="1521" spans="1:11" s="18" customFormat="1" x14ac:dyDescent="0.15">
      <c r="A1521" s="25"/>
      <c r="B1521" s="85"/>
      <c r="C1521" s="34"/>
      <c r="D1521" s="38"/>
      <c r="E1521" s="39"/>
      <c r="F1521" s="39"/>
      <c r="G1521" s="38"/>
      <c r="H1521" s="38"/>
      <c r="I1521" s="35" t="str">
        <f>IF(OR(Data!G1521,Data!H1521,ISERR(Data!J1521)),"",Data!J1521)</f>
        <v/>
      </c>
      <c r="J1521" s="84" t="str">
        <f>IF(Data!G1521,"",IF(Data!E1521,"Age error",IF(Data!F1521,"Sex error",IF(OR(Data!H1521,Data!M1521),"Ht or wt error",Data!L1521))))</f>
        <v/>
      </c>
      <c r="K1521" s="21"/>
    </row>
    <row r="1522" spans="1:11" s="18" customFormat="1" x14ac:dyDescent="0.15">
      <c r="A1522" s="25"/>
      <c r="B1522" s="85"/>
      <c r="C1522" s="34"/>
      <c r="D1522" s="38"/>
      <c r="E1522" s="39"/>
      <c r="F1522" s="39"/>
      <c r="G1522" s="38"/>
      <c r="H1522" s="38"/>
      <c r="I1522" s="35" t="str">
        <f>IF(OR(Data!G1522,Data!H1522,ISERR(Data!J1522)),"",Data!J1522)</f>
        <v/>
      </c>
      <c r="J1522" s="84" t="str">
        <f>IF(Data!G1522,"",IF(Data!E1522,"Age error",IF(Data!F1522,"Sex error",IF(OR(Data!H1522,Data!M1522),"Ht or wt error",Data!L1522))))</f>
        <v/>
      </c>
      <c r="K1522" s="21"/>
    </row>
    <row r="1523" spans="1:11" s="18" customFormat="1" x14ac:dyDescent="0.15">
      <c r="A1523" s="25"/>
      <c r="B1523" s="85"/>
      <c r="C1523" s="34"/>
      <c r="D1523" s="38"/>
      <c r="E1523" s="39"/>
      <c r="F1523" s="39"/>
      <c r="G1523" s="38"/>
      <c r="H1523" s="38"/>
      <c r="I1523" s="35" t="str">
        <f>IF(OR(Data!G1523,Data!H1523,ISERR(Data!J1523)),"",Data!J1523)</f>
        <v/>
      </c>
      <c r="J1523" s="84" t="str">
        <f>IF(Data!G1523,"",IF(Data!E1523,"Age error",IF(Data!F1523,"Sex error",IF(OR(Data!H1523,Data!M1523),"Ht or wt error",Data!L1523))))</f>
        <v/>
      </c>
      <c r="K1523" s="21"/>
    </row>
    <row r="1524" spans="1:11" s="18" customFormat="1" x14ac:dyDescent="0.15">
      <c r="A1524" s="25"/>
      <c r="B1524" s="85"/>
      <c r="C1524" s="34"/>
      <c r="D1524" s="38"/>
      <c r="E1524" s="39"/>
      <c r="F1524" s="39"/>
      <c r="G1524" s="38"/>
      <c r="H1524" s="38"/>
      <c r="I1524" s="35" t="str">
        <f>IF(OR(Data!G1524,Data!H1524,ISERR(Data!J1524)),"",Data!J1524)</f>
        <v/>
      </c>
      <c r="J1524" s="84" t="str">
        <f>IF(Data!G1524,"",IF(Data!E1524,"Age error",IF(Data!F1524,"Sex error",IF(OR(Data!H1524,Data!M1524),"Ht or wt error",Data!L1524))))</f>
        <v/>
      </c>
      <c r="K1524" s="21"/>
    </row>
    <row r="1525" spans="1:11" s="18" customFormat="1" x14ac:dyDescent="0.15">
      <c r="A1525" s="25"/>
      <c r="B1525" s="85"/>
      <c r="C1525" s="34"/>
      <c r="D1525" s="38"/>
      <c r="E1525" s="39"/>
      <c r="F1525" s="39"/>
      <c r="G1525" s="38"/>
      <c r="H1525" s="38"/>
      <c r="I1525" s="35" t="str">
        <f>IF(OR(Data!G1525,Data!H1525,ISERR(Data!J1525)),"",Data!J1525)</f>
        <v/>
      </c>
      <c r="J1525" s="84" t="str">
        <f>IF(Data!G1525,"",IF(Data!E1525,"Age error",IF(Data!F1525,"Sex error",IF(OR(Data!H1525,Data!M1525),"Ht or wt error",Data!L1525))))</f>
        <v/>
      </c>
      <c r="K1525" s="21"/>
    </row>
    <row r="1526" spans="1:11" s="18" customFormat="1" x14ac:dyDescent="0.15">
      <c r="A1526" s="25"/>
      <c r="B1526" s="85"/>
      <c r="C1526" s="34"/>
      <c r="D1526" s="38"/>
      <c r="E1526" s="39"/>
      <c r="F1526" s="39"/>
      <c r="G1526" s="38"/>
      <c r="H1526" s="38"/>
      <c r="I1526" s="35" t="str">
        <f>IF(OR(Data!G1526,Data!H1526,ISERR(Data!J1526)),"",Data!J1526)</f>
        <v/>
      </c>
      <c r="J1526" s="84" t="str">
        <f>IF(Data!G1526,"",IF(Data!E1526,"Age error",IF(Data!F1526,"Sex error",IF(OR(Data!H1526,Data!M1526),"Ht or wt error",Data!L1526))))</f>
        <v/>
      </c>
      <c r="K1526" s="21"/>
    </row>
    <row r="1527" spans="1:11" s="18" customFormat="1" x14ac:dyDescent="0.15">
      <c r="A1527" s="25"/>
      <c r="B1527" s="85"/>
      <c r="C1527" s="34"/>
      <c r="D1527" s="38"/>
      <c r="E1527" s="39"/>
      <c r="F1527" s="39"/>
      <c r="G1527" s="38"/>
      <c r="H1527" s="38"/>
      <c r="I1527" s="35" t="str">
        <f>IF(OR(Data!G1527,Data!H1527,ISERR(Data!J1527)),"",Data!J1527)</f>
        <v/>
      </c>
      <c r="J1527" s="84" t="str">
        <f>IF(Data!G1527,"",IF(Data!E1527,"Age error",IF(Data!F1527,"Sex error",IF(OR(Data!H1527,Data!M1527),"Ht or wt error",Data!L1527))))</f>
        <v/>
      </c>
      <c r="K1527" s="21"/>
    </row>
    <row r="1528" spans="1:11" s="18" customFormat="1" x14ac:dyDescent="0.15">
      <c r="A1528" s="25"/>
      <c r="B1528" s="85"/>
      <c r="C1528" s="34"/>
      <c r="D1528" s="38"/>
      <c r="E1528" s="39"/>
      <c r="F1528" s="39"/>
      <c r="G1528" s="38"/>
      <c r="H1528" s="38"/>
      <c r="I1528" s="35" t="str">
        <f>IF(OR(Data!G1528,Data!H1528,ISERR(Data!J1528)),"",Data!J1528)</f>
        <v/>
      </c>
      <c r="J1528" s="84" t="str">
        <f>IF(Data!G1528,"",IF(Data!E1528,"Age error",IF(Data!F1528,"Sex error",IF(OR(Data!H1528,Data!M1528),"Ht or wt error",Data!L1528))))</f>
        <v/>
      </c>
      <c r="K1528" s="21"/>
    </row>
    <row r="1529" spans="1:11" s="18" customFormat="1" x14ac:dyDescent="0.15">
      <c r="A1529" s="25"/>
      <c r="B1529" s="85"/>
      <c r="C1529" s="34"/>
      <c r="D1529" s="38"/>
      <c r="E1529" s="39"/>
      <c r="F1529" s="39"/>
      <c r="G1529" s="38"/>
      <c r="H1529" s="38"/>
      <c r="I1529" s="35" t="str">
        <f>IF(OR(Data!G1529,Data!H1529,ISERR(Data!J1529)),"",Data!J1529)</f>
        <v/>
      </c>
      <c r="J1529" s="84" t="str">
        <f>IF(Data!G1529,"",IF(Data!E1529,"Age error",IF(Data!F1529,"Sex error",IF(OR(Data!H1529,Data!M1529),"Ht or wt error",Data!L1529))))</f>
        <v/>
      </c>
      <c r="K1529" s="21"/>
    </row>
    <row r="1530" spans="1:11" s="18" customFormat="1" x14ac:dyDescent="0.15">
      <c r="A1530" s="25"/>
      <c r="B1530" s="85"/>
      <c r="C1530" s="34"/>
      <c r="D1530" s="38"/>
      <c r="E1530" s="39"/>
      <c r="F1530" s="39"/>
      <c r="G1530" s="38"/>
      <c r="H1530" s="38"/>
      <c r="I1530" s="35" t="str">
        <f>IF(OR(Data!G1530,Data!H1530,ISERR(Data!J1530)),"",Data!J1530)</f>
        <v/>
      </c>
      <c r="J1530" s="84" t="str">
        <f>IF(Data!G1530,"",IF(Data!E1530,"Age error",IF(Data!F1530,"Sex error",IF(OR(Data!H1530,Data!M1530),"Ht or wt error",Data!L1530))))</f>
        <v/>
      </c>
      <c r="K1530" s="21"/>
    </row>
    <row r="1531" spans="1:11" s="18" customFormat="1" x14ac:dyDescent="0.15">
      <c r="A1531" s="25"/>
      <c r="B1531" s="85"/>
      <c r="C1531" s="34"/>
      <c r="D1531" s="38"/>
      <c r="E1531" s="39"/>
      <c r="F1531" s="39"/>
      <c r="G1531" s="38"/>
      <c r="H1531" s="38"/>
      <c r="I1531" s="35" t="str">
        <f>IF(OR(Data!G1531,Data!H1531,ISERR(Data!J1531)),"",Data!J1531)</f>
        <v/>
      </c>
      <c r="J1531" s="84" t="str">
        <f>IF(Data!G1531,"",IF(Data!E1531,"Age error",IF(Data!F1531,"Sex error",IF(OR(Data!H1531,Data!M1531),"Ht or wt error",Data!L1531))))</f>
        <v/>
      </c>
      <c r="K1531" s="21"/>
    </row>
    <row r="1532" spans="1:11" s="18" customFormat="1" x14ac:dyDescent="0.15">
      <c r="A1532" s="25"/>
      <c r="B1532" s="85"/>
      <c r="C1532" s="34"/>
      <c r="D1532" s="38"/>
      <c r="E1532" s="39"/>
      <c r="F1532" s="39"/>
      <c r="G1532" s="38"/>
      <c r="H1532" s="38"/>
      <c r="I1532" s="35" t="str">
        <f>IF(OR(Data!G1532,Data!H1532,ISERR(Data!J1532)),"",Data!J1532)</f>
        <v/>
      </c>
      <c r="J1532" s="84" t="str">
        <f>IF(Data!G1532,"",IF(Data!E1532,"Age error",IF(Data!F1532,"Sex error",IF(OR(Data!H1532,Data!M1532),"Ht or wt error",Data!L1532))))</f>
        <v/>
      </c>
      <c r="K1532" s="21"/>
    </row>
    <row r="1533" spans="1:11" s="18" customFormat="1" x14ac:dyDescent="0.15">
      <c r="A1533" s="25"/>
      <c r="B1533" s="85"/>
      <c r="C1533" s="34"/>
      <c r="D1533" s="38"/>
      <c r="E1533" s="39"/>
      <c r="F1533" s="39"/>
      <c r="G1533" s="38"/>
      <c r="H1533" s="38"/>
      <c r="I1533" s="35" t="str">
        <f>IF(OR(Data!G1533,Data!H1533,ISERR(Data!J1533)),"",Data!J1533)</f>
        <v/>
      </c>
      <c r="J1533" s="84" t="str">
        <f>IF(Data!G1533,"",IF(Data!E1533,"Age error",IF(Data!F1533,"Sex error",IF(OR(Data!H1533,Data!M1533),"Ht or wt error",Data!L1533))))</f>
        <v/>
      </c>
      <c r="K1533" s="21"/>
    </row>
    <row r="1534" spans="1:11" s="18" customFormat="1" x14ac:dyDescent="0.15">
      <c r="A1534" s="25"/>
      <c r="B1534" s="85"/>
      <c r="C1534" s="34"/>
      <c r="D1534" s="38"/>
      <c r="E1534" s="39"/>
      <c r="F1534" s="39"/>
      <c r="G1534" s="38"/>
      <c r="H1534" s="38"/>
      <c r="I1534" s="35" t="str">
        <f>IF(OR(Data!G1534,Data!H1534,ISERR(Data!J1534)),"",Data!J1534)</f>
        <v/>
      </c>
      <c r="J1534" s="84" t="str">
        <f>IF(Data!G1534,"",IF(Data!E1534,"Age error",IF(Data!F1534,"Sex error",IF(OR(Data!H1534,Data!M1534),"Ht or wt error",Data!L1534))))</f>
        <v/>
      </c>
      <c r="K1534" s="21"/>
    </row>
    <row r="1535" spans="1:11" s="18" customFormat="1" x14ac:dyDescent="0.15">
      <c r="A1535" s="25"/>
      <c r="B1535" s="85"/>
      <c r="C1535" s="34"/>
      <c r="D1535" s="38"/>
      <c r="E1535" s="39"/>
      <c r="F1535" s="39"/>
      <c r="G1535" s="38"/>
      <c r="H1535" s="38"/>
      <c r="I1535" s="35" t="str">
        <f>IF(OR(Data!G1535,Data!H1535,ISERR(Data!J1535)),"",Data!J1535)</f>
        <v/>
      </c>
      <c r="J1535" s="84" t="str">
        <f>IF(Data!G1535,"",IF(Data!E1535,"Age error",IF(Data!F1535,"Sex error",IF(OR(Data!H1535,Data!M1535),"Ht or wt error",Data!L1535))))</f>
        <v/>
      </c>
      <c r="K1535" s="21"/>
    </row>
    <row r="1536" spans="1:11" s="18" customFormat="1" x14ac:dyDescent="0.15">
      <c r="A1536" s="25"/>
      <c r="B1536" s="85"/>
      <c r="C1536" s="34"/>
      <c r="D1536" s="38"/>
      <c r="E1536" s="39"/>
      <c r="F1536" s="39"/>
      <c r="G1536" s="38"/>
      <c r="H1536" s="38"/>
      <c r="I1536" s="35" t="str">
        <f>IF(OR(Data!G1536,Data!H1536,ISERR(Data!J1536)),"",Data!J1536)</f>
        <v/>
      </c>
      <c r="J1536" s="84" t="str">
        <f>IF(Data!G1536,"",IF(Data!E1536,"Age error",IF(Data!F1536,"Sex error",IF(OR(Data!H1536,Data!M1536),"Ht or wt error",Data!L1536))))</f>
        <v/>
      </c>
      <c r="K1536" s="21"/>
    </row>
    <row r="1537" spans="1:11" s="18" customFormat="1" x14ac:dyDescent="0.15">
      <c r="A1537" s="25"/>
      <c r="B1537" s="85"/>
      <c r="C1537" s="34"/>
      <c r="D1537" s="38"/>
      <c r="E1537" s="39"/>
      <c r="F1537" s="39"/>
      <c r="G1537" s="38"/>
      <c r="H1537" s="38"/>
      <c r="I1537" s="35" t="str">
        <f>IF(OR(Data!G1537,Data!H1537,ISERR(Data!J1537)),"",Data!J1537)</f>
        <v/>
      </c>
      <c r="J1537" s="84" t="str">
        <f>IF(Data!G1537,"",IF(Data!E1537,"Age error",IF(Data!F1537,"Sex error",IF(OR(Data!H1537,Data!M1537),"Ht or wt error",Data!L1537))))</f>
        <v/>
      </c>
      <c r="K1537" s="21"/>
    </row>
    <row r="1538" spans="1:11" s="18" customFormat="1" x14ac:dyDescent="0.15">
      <c r="A1538" s="25"/>
      <c r="B1538" s="85"/>
      <c r="C1538" s="34"/>
      <c r="D1538" s="38"/>
      <c r="E1538" s="39"/>
      <c r="F1538" s="39"/>
      <c r="G1538" s="38"/>
      <c r="H1538" s="38"/>
      <c r="I1538" s="35" t="str">
        <f>IF(OR(Data!G1538,Data!H1538,ISERR(Data!J1538)),"",Data!J1538)</f>
        <v/>
      </c>
      <c r="J1538" s="84" t="str">
        <f>IF(Data!G1538,"",IF(Data!E1538,"Age error",IF(Data!F1538,"Sex error",IF(OR(Data!H1538,Data!M1538),"Ht or wt error",Data!L1538))))</f>
        <v/>
      </c>
      <c r="K1538" s="21"/>
    </row>
    <row r="1539" spans="1:11" s="18" customFormat="1" x14ac:dyDescent="0.15">
      <c r="A1539" s="25"/>
      <c r="B1539" s="85"/>
      <c r="C1539" s="34"/>
      <c r="D1539" s="38"/>
      <c r="E1539" s="39"/>
      <c r="F1539" s="39"/>
      <c r="G1539" s="38"/>
      <c r="H1539" s="38"/>
      <c r="I1539" s="35" t="str">
        <f>IF(OR(Data!G1539,Data!H1539,ISERR(Data!J1539)),"",Data!J1539)</f>
        <v/>
      </c>
      <c r="J1539" s="84" t="str">
        <f>IF(Data!G1539,"",IF(Data!E1539,"Age error",IF(Data!F1539,"Sex error",IF(OR(Data!H1539,Data!M1539),"Ht or wt error",Data!L1539))))</f>
        <v/>
      </c>
      <c r="K1539" s="21"/>
    </row>
    <row r="1540" spans="1:11" s="18" customFormat="1" x14ac:dyDescent="0.15">
      <c r="A1540" s="25"/>
      <c r="B1540" s="85"/>
      <c r="C1540" s="34"/>
      <c r="D1540" s="38"/>
      <c r="E1540" s="39"/>
      <c r="F1540" s="39"/>
      <c r="G1540" s="38"/>
      <c r="H1540" s="38"/>
      <c r="I1540" s="35" t="str">
        <f>IF(OR(Data!G1540,Data!H1540,ISERR(Data!J1540)),"",Data!J1540)</f>
        <v/>
      </c>
      <c r="J1540" s="84" t="str">
        <f>IF(Data!G1540,"",IF(Data!E1540,"Age error",IF(Data!F1540,"Sex error",IF(OR(Data!H1540,Data!M1540),"Ht or wt error",Data!L1540))))</f>
        <v/>
      </c>
      <c r="K1540" s="21"/>
    </row>
    <row r="1541" spans="1:11" s="18" customFormat="1" x14ac:dyDescent="0.15">
      <c r="A1541" s="25"/>
      <c r="B1541" s="85"/>
      <c r="C1541" s="34"/>
      <c r="D1541" s="38"/>
      <c r="E1541" s="39"/>
      <c r="F1541" s="39"/>
      <c r="G1541" s="38"/>
      <c r="H1541" s="38"/>
      <c r="I1541" s="35" t="str">
        <f>IF(OR(Data!G1541,Data!H1541,ISERR(Data!J1541)),"",Data!J1541)</f>
        <v/>
      </c>
      <c r="J1541" s="84" t="str">
        <f>IF(Data!G1541,"",IF(Data!E1541,"Age error",IF(Data!F1541,"Sex error",IF(OR(Data!H1541,Data!M1541),"Ht or wt error",Data!L1541))))</f>
        <v/>
      </c>
      <c r="K1541" s="21"/>
    </row>
    <row r="1542" spans="1:11" s="18" customFormat="1" x14ac:dyDescent="0.15">
      <c r="A1542" s="25"/>
      <c r="B1542" s="85"/>
      <c r="C1542" s="34"/>
      <c r="D1542" s="38"/>
      <c r="E1542" s="39"/>
      <c r="F1542" s="39"/>
      <c r="G1542" s="38"/>
      <c r="H1542" s="38"/>
      <c r="I1542" s="35" t="str">
        <f>IF(OR(Data!G1542,Data!H1542,ISERR(Data!J1542)),"",Data!J1542)</f>
        <v/>
      </c>
      <c r="J1542" s="84" t="str">
        <f>IF(Data!G1542,"",IF(Data!E1542,"Age error",IF(Data!F1542,"Sex error",IF(OR(Data!H1542,Data!M1542),"Ht or wt error",Data!L1542))))</f>
        <v/>
      </c>
      <c r="K1542" s="21"/>
    </row>
    <row r="1543" spans="1:11" s="18" customFormat="1" x14ac:dyDescent="0.15">
      <c r="A1543" s="25"/>
      <c r="B1543" s="85"/>
      <c r="C1543" s="34"/>
      <c r="D1543" s="38"/>
      <c r="E1543" s="39"/>
      <c r="F1543" s="39"/>
      <c r="G1543" s="38"/>
      <c r="H1543" s="38"/>
      <c r="I1543" s="35" t="str">
        <f>IF(OR(Data!G1543,Data!H1543,ISERR(Data!J1543)),"",Data!J1543)</f>
        <v/>
      </c>
      <c r="J1543" s="84" t="str">
        <f>IF(Data!G1543,"",IF(Data!E1543,"Age error",IF(Data!F1543,"Sex error",IF(OR(Data!H1543,Data!M1543),"Ht or wt error",Data!L1543))))</f>
        <v/>
      </c>
      <c r="K1543" s="21"/>
    </row>
    <row r="1544" spans="1:11" s="18" customFormat="1" x14ac:dyDescent="0.15">
      <c r="A1544" s="25"/>
      <c r="B1544" s="85"/>
      <c r="C1544" s="34"/>
      <c r="D1544" s="38"/>
      <c r="E1544" s="39"/>
      <c r="F1544" s="39"/>
      <c r="G1544" s="38"/>
      <c r="H1544" s="38"/>
      <c r="I1544" s="35" t="str">
        <f>IF(OR(Data!G1544,Data!H1544,ISERR(Data!J1544)),"",Data!J1544)</f>
        <v/>
      </c>
      <c r="J1544" s="84" t="str">
        <f>IF(Data!G1544,"",IF(Data!E1544,"Age error",IF(Data!F1544,"Sex error",IF(OR(Data!H1544,Data!M1544),"Ht or wt error",Data!L1544))))</f>
        <v/>
      </c>
      <c r="K1544" s="21"/>
    </row>
    <row r="1545" spans="1:11" s="18" customFormat="1" x14ac:dyDescent="0.15">
      <c r="A1545" s="25"/>
      <c r="B1545" s="85"/>
      <c r="C1545" s="34"/>
      <c r="D1545" s="38"/>
      <c r="E1545" s="39"/>
      <c r="F1545" s="39"/>
      <c r="G1545" s="38"/>
      <c r="H1545" s="38"/>
      <c r="I1545" s="35" t="str">
        <f>IF(OR(Data!G1545,Data!H1545,ISERR(Data!J1545)),"",Data!J1545)</f>
        <v/>
      </c>
      <c r="J1545" s="84" t="str">
        <f>IF(Data!G1545,"",IF(Data!E1545,"Age error",IF(Data!F1545,"Sex error",IF(OR(Data!H1545,Data!M1545),"Ht or wt error",Data!L1545))))</f>
        <v/>
      </c>
      <c r="K1545" s="21"/>
    </row>
    <row r="1546" spans="1:11" s="18" customFormat="1" x14ac:dyDescent="0.15">
      <c r="A1546" s="25"/>
      <c r="B1546" s="85"/>
      <c r="C1546" s="34"/>
      <c r="D1546" s="38"/>
      <c r="E1546" s="39"/>
      <c r="F1546" s="39"/>
      <c r="G1546" s="38"/>
      <c r="H1546" s="38"/>
      <c r="I1546" s="35" t="str">
        <f>IF(OR(Data!G1546,Data!H1546,ISERR(Data!J1546)),"",Data!J1546)</f>
        <v/>
      </c>
      <c r="J1546" s="84" t="str">
        <f>IF(Data!G1546,"",IF(Data!E1546,"Age error",IF(Data!F1546,"Sex error",IF(OR(Data!H1546,Data!M1546),"Ht or wt error",Data!L1546))))</f>
        <v/>
      </c>
      <c r="K1546" s="21"/>
    </row>
    <row r="1547" spans="1:11" s="18" customFormat="1" x14ac:dyDescent="0.15">
      <c r="A1547" s="25"/>
      <c r="B1547" s="85"/>
      <c r="C1547" s="34"/>
      <c r="D1547" s="38"/>
      <c r="E1547" s="39"/>
      <c r="F1547" s="39"/>
      <c r="G1547" s="38"/>
      <c r="H1547" s="38"/>
      <c r="I1547" s="35" t="str">
        <f>IF(OR(Data!G1547,Data!H1547,ISERR(Data!J1547)),"",Data!J1547)</f>
        <v/>
      </c>
      <c r="J1547" s="84" t="str">
        <f>IF(Data!G1547,"",IF(Data!E1547,"Age error",IF(Data!F1547,"Sex error",IF(OR(Data!H1547,Data!M1547),"Ht or wt error",Data!L1547))))</f>
        <v/>
      </c>
      <c r="K1547" s="21"/>
    </row>
    <row r="1548" spans="1:11" s="18" customFormat="1" x14ac:dyDescent="0.15">
      <c r="A1548" s="25"/>
      <c r="B1548" s="85"/>
      <c r="C1548" s="34"/>
      <c r="D1548" s="38"/>
      <c r="E1548" s="39"/>
      <c r="F1548" s="39"/>
      <c r="G1548" s="38"/>
      <c r="H1548" s="38"/>
      <c r="I1548" s="35" t="str">
        <f>IF(OR(Data!G1548,Data!H1548,ISERR(Data!J1548)),"",Data!J1548)</f>
        <v/>
      </c>
      <c r="J1548" s="84" t="str">
        <f>IF(Data!G1548,"",IF(Data!E1548,"Age error",IF(Data!F1548,"Sex error",IF(OR(Data!H1548,Data!M1548),"Ht or wt error",Data!L1548))))</f>
        <v/>
      </c>
      <c r="K1548" s="21"/>
    </row>
    <row r="1549" spans="1:11" s="18" customFormat="1" x14ac:dyDescent="0.15">
      <c r="A1549" s="25"/>
      <c r="B1549" s="85"/>
      <c r="C1549" s="34"/>
      <c r="D1549" s="38"/>
      <c r="E1549" s="39"/>
      <c r="F1549" s="39"/>
      <c r="G1549" s="38"/>
      <c r="H1549" s="38"/>
      <c r="I1549" s="35" t="str">
        <f>IF(OR(Data!G1549,Data!H1549,ISERR(Data!J1549)),"",Data!J1549)</f>
        <v/>
      </c>
      <c r="J1549" s="84" t="str">
        <f>IF(Data!G1549,"",IF(Data!E1549,"Age error",IF(Data!F1549,"Sex error",IF(OR(Data!H1549,Data!M1549),"Ht or wt error",Data!L1549))))</f>
        <v/>
      </c>
      <c r="K1549" s="21"/>
    </row>
    <row r="1550" spans="1:11" s="18" customFormat="1" x14ac:dyDescent="0.15">
      <c r="A1550" s="25"/>
      <c r="B1550" s="85"/>
      <c r="C1550" s="34"/>
      <c r="D1550" s="38"/>
      <c r="E1550" s="39"/>
      <c r="F1550" s="39"/>
      <c r="G1550" s="38"/>
      <c r="H1550" s="38"/>
      <c r="I1550" s="35" t="str">
        <f>IF(OR(Data!G1550,Data!H1550,ISERR(Data!J1550)),"",Data!J1550)</f>
        <v/>
      </c>
      <c r="J1550" s="84" t="str">
        <f>IF(Data!G1550,"",IF(Data!E1550,"Age error",IF(Data!F1550,"Sex error",IF(OR(Data!H1550,Data!M1550),"Ht or wt error",Data!L1550))))</f>
        <v/>
      </c>
      <c r="K1550" s="21"/>
    </row>
    <row r="1551" spans="1:11" s="18" customFormat="1" x14ac:dyDescent="0.15">
      <c r="A1551" s="25"/>
      <c r="B1551" s="85"/>
      <c r="C1551" s="34"/>
      <c r="D1551" s="38"/>
      <c r="E1551" s="39"/>
      <c r="F1551" s="39"/>
      <c r="G1551" s="38"/>
      <c r="H1551" s="38"/>
      <c r="I1551" s="35" t="str">
        <f>IF(OR(Data!G1551,Data!H1551,ISERR(Data!J1551)),"",Data!J1551)</f>
        <v/>
      </c>
      <c r="J1551" s="84" t="str">
        <f>IF(Data!G1551,"",IF(Data!E1551,"Age error",IF(Data!F1551,"Sex error",IF(OR(Data!H1551,Data!M1551),"Ht or wt error",Data!L1551))))</f>
        <v/>
      </c>
      <c r="K1551" s="21"/>
    </row>
    <row r="1552" spans="1:11" s="18" customFormat="1" x14ac:dyDescent="0.15">
      <c r="A1552" s="25"/>
      <c r="B1552" s="85"/>
      <c r="C1552" s="34"/>
      <c r="D1552" s="38"/>
      <c r="E1552" s="39"/>
      <c r="F1552" s="39"/>
      <c r="G1552" s="38"/>
      <c r="H1552" s="38"/>
      <c r="I1552" s="35" t="str">
        <f>IF(OR(Data!G1552,Data!H1552,ISERR(Data!J1552)),"",Data!J1552)</f>
        <v/>
      </c>
      <c r="J1552" s="84" t="str">
        <f>IF(Data!G1552,"",IF(Data!E1552,"Age error",IF(Data!F1552,"Sex error",IF(OR(Data!H1552,Data!M1552),"Ht or wt error",Data!L1552))))</f>
        <v/>
      </c>
      <c r="K1552" s="21"/>
    </row>
    <row r="1553" spans="1:11" s="18" customFormat="1" x14ac:dyDescent="0.15">
      <c r="A1553" s="25"/>
      <c r="B1553" s="85"/>
      <c r="C1553" s="34"/>
      <c r="D1553" s="38"/>
      <c r="E1553" s="39"/>
      <c r="F1553" s="39"/>
      <c r="G1553" s="38"/>
      <c r="H1553" s="38"/>
      <c r="I1553" s="35" t="str">
        <f>IF(OR(Data!G1553,Data!H1553,ISERR(Data!J1553)),"",Data!J1553)</f>
        <v/>
      </c>
      <c r="J1553" s="84" t="str">
        <f>IF(Data!G1553,"",IF(Data!E1553,"Age error",IF(Data!F1553,"Sex error",IF(OR(Data!H1553,Data!M1553),"Ht or wt error",Data!L1553))))</f>
        <v/>
      </c>
      <c r="K1553" s="21"/>
    </row>
    <row r="1554" spans="1:11" s="18" customFormat="1" x14ac:dyDescent="0.15">
      <c r="A1554" s="25"/>
      <c r="B1554" s="85"/>
      <c r="C1554" s="34"/>
      <c r="D1554" s="38"/>
      <c r="E1554" s="39"/>
      <c r="F1554" s="39"/>
      <c r="G1554" s="38"/>
      <c r="H1554" s="38"/>
      <c r="I1554" s="35" t="str">
        <f>IF(OR(Data!G1554,Data!H1554,ISERR(Data!J1554)),"",Data!J1554)</f>
        <v/>
      </c>
      <c r="J1554" s="84" t="str">
        <f>IF(Data!G1554,"",IF(Data!E1554,"Age error",IF(Data!F1554,"Sex error",IF(OR(Data!H1554,Data!M1554),"Ht or wt error",Data!L1554))))</f>
        <v/>
      </c>
      <c r="K1554" s="21"/>
    </row>
    <row r="1555" spans="1:11" s="18" customFormat="1" x14ac:dyDescent="0.15">
      <c r="A1555" s="25"/>
      <c r="B1555" s="85"/>
      <c r="C1555" s="34"/>
      <c r="D1555" s="38"/>
      <c r="E1555" s="39"/>
      <c r="F1555" s="39"/>
      <c r="G1555" s="38"/>
      <c r="H1555" s="38"/>
      <c r="I1555" s="35" t="str">
        <f>IF(OR(Data!G1555,Data!H1555,ISERR(Data!J1555)),"",Data!J1555)</f>
        <v/>
      </c>
      <c r="J1555" s="84" t="str">
        <f>IF(Data!G1555,"",IF(Data!E1555,"Age error",IF(Data!F1555,"Sex error",IF(OR(Data!H1555,Data!M1555),"Ht or wt error",Data!L1555))))</f>
        <v/>
      </c>
      <c r="K1555" s="21"/>
    </row>
    <row r="1556" spans="1:11" s="18" customFormat="1" x14ac:dyDescent="0.15">
      <c r="A1556" s="25"/>
      <c r="B1556" s="85"/>
      <c r="C1556" s="34"/>
      <c r="D1556" s="38"/>
      <c r="E1556" s="39"/>
      <c r="F1556" s="39"/>
      <c r="G1556" s="38"/>
      <c r="H1556" s="38"/>
      <c r="I1556" s="35" t="str">
        <f>IF(OR(Data!G1556,Data!H1556,ISERR(Data!J1556)),"",Data!J1556)</f>
        <v/>
      </c>
      <c r="J1556" s="84" t="str">
        <f>IF(Data!G1556,"",IF(Data!E1556,"Age error",IF(Data!F1556,"Sex error",IF(OR(Data!H1556,Data!M1556),"Ht or wt error",Data!L1556))))</f>
        <v/>
      </c>
      <c r="K1556" s="21"/>
    </row>
    <row r="1557" spans="1:11" s="18" customFormat="1" x14ac:dyDescent="0.15">
      <c r="A1557" s="25"/>
      <c r="B1557" s="85"/>
      <c r="C1557" s="34"/>
      <c r="D1557" s="38"/>
      <c r="E1557" s="39"/>
      <c r="F1557" s="39"/>
      <c r="G1557" s="38"/>
      <c r="H1557" s="38"/>
      <c r="I1557" s="35" t="str">
        <f>IF(OR(Data!G1557,Data!H1557,ISERR(Data!J1557)),"",Data!J1557)</f>
        <v/>
      </c>
      <c r="J1557" s="84" t="str">
        <f>IF(Data!G1557,"",IF(Data!E1557,"Age error",IF(Data!F1557,"Sex error",IF(OR(Data!H1557,Data!M1557),"Ht or wt error",Data!L1557))))</f>
        <v/>
      </c>
      <c r="K1557" s="21"/>
    </row>
    <row r="1558" spans="1:11" s="18" customFormat="1" x14ac:dyDescent="0.15">
      <c r="A1558" s="25"/>
      <c r="B1558" s="85"/>
      <c r="C1558" s="34"/>
      <c r="D1558" s="38"/>
      <c r="E1558" s="39"/>
      <c r="F1558" s="39"/>
      <c r="G1558" s="38"/>
      <c r="H1558" s="38"/>
      <c r="I1558" s="35" t="str">
        <f>IF(OR(Data!G1558,Data!H1558,ISERR(Data!J1558)),"",Data!J1558)</f>
        <v/>
      </c>
      <c r="J1558" s="84" t="str">
        <f>IF(Data!G1558,"",IF(Data!E1558,"Age error",IF(Data!F1558,"Sex error",IF(OR(Data!H1558,Data!M1558),"Ht or wt error",Data!L1558))))</f>
        <v/>
      </c>
      <c r="K1558" s="21"/>
    </row>
    <row r="1559" spans="1:11" s="18" customFormat="1" x14ac:dyDescent="0.15">
      <c r="A1559" s="25"/>
      <c r="B1559" s="85"/>
      <c r="C1559" s="34"/>
      <c r="D1559" s="38"/>
      <c r="E1559" s="39"/>
      <c r="F1559" s="39"/>
      <c r="G1559" s="38"/>
      <c r="H1559" s="38"/>
      <c r="I1559" s="35" t="str">
        <f>IF(OR(Data!G1559,Data!H1559,ISERR(Data!J1559)),"",Data!J1559)</f>
        <v/>
      </c>
      <c r="J1559" s="84" t="str">
        <f>IF(Data!G1559,"",IF(Data!E1559,"Age error",IF(Data!F1559,"Sex error",IF(OR(Data!H1559,Data!M1559),"Ht or wt error",Data!L1559))))</f>
        <v/>
      </c>
      <c r="K1559" s="21"/>
    </row>
    <row r="1560" spans="1:11" s="18" customFormat="1" x14ac:dyDescent="0.15">
      <c r="A1560" s="25"/>
      <c r="B1560" s="85"/>
      <c r="C1560" s="34"/>
      <c r="D1560" s="38"/>
      <c r="E1560" s="39"/>
      <c r="F1560" s="39"/>
      <c r="G1560" s="38"/>
      <c r="H1560" s="38"/>
      <c r="I1560" s="35" t="str">
        <f>IF(OR(Data!G1560,Data!H1560,ISERR(Data!J1560)),"",Data!J1560)</f>
        <v/>
      </c>
      <c r="J1560" s="84" t="str">
        <f>IF(Data!G1560,"",IF(Data!E1560,"Age error",IF(Data!F1560,"Sex error",IF(OR(Data!H1560,Data!M1560),"Ht or wt error",Data!L1560))))</f>
        <v/>
      </c>
      <c r="K1560" s="21"/>
    </row>
    <row r="1561" spans="1:11" s="18" customFormat="1" x14ac:dyDescent="0.15">
      <c r="A1561" s="25"/>
      <c r="B1561" s="85"/>
      <c r="C1561" s="34"/>
      <c r="D1561" s="38"/>
      <c r="E1561" s="39"/>
      <c r="F1561" s="39"/>
      <c r="G1561" s="38"/>
      <c r="H1561" s="38"/>
      <c r="I1561" s="35" t="str">
        <f>IF(OR(Data!G1561,Data!H1561,ISERR(Data!J1561)),"",Data!J1561)</f>
        <v/>
      </c>
      <c r="J1561" s="84" t="str">
        <f>IF(Data!G1561,"",IF(Data!E1561,"Age error",IF(Data!F1561,"Sex error",IF(OR(Data!H1561,Data!M1561),"Ht or wt error",Data!L1561))))</f>
        <v/>
      </c>
      <c r="K1561" s="21"/>
    </row>
    <row r="1562" spans="1:11" s="18" customFormat="1" x14ac:dyDescent="0.15">
      <c r="A1562" s="25"/>
      <c r="B1562" s="85"/>
      <c r="C1562" s="34"/>
      <c r="D1562" s="38"/>
      <c r="E1562" s="39"/>
      <c r="F1562" s="39"/>
      <c r="G1562" s="38"/>
      <c r="H1562" s="38"/>
      <c r="I1562" s="35" t="str">
        <f>IF(OR(Data!G1562,Data!H1562,ISERR(Data!J1562)),"",Data!J1562)</f>
        <v/>
      </c>
      <c r="J1562" s="84" t="str">
        <f>IF(Data!G1562,"",IF(Data!E1562,"Age error",IF(Data!F1562,"Sex error",IF(OR(Data!H1562,Data!M1562),"Ht or wt error",Data!L1562))))</f>
        <v/>
      </c>
      <c r="K1562" s="21"/>
    </row>
    <row r="1563" spans="1:11" s="18" customFormat="1" x14ac:dyDescent="0.15">
      <c r="A1563" s="25"/>
      <c r="B1563" s="85"/>
      <c r="C1563" s="34"/>
      <c r="D1563" s="38"/>
      <c r="E1563" s="39"/>
      <c r="F1563" s="39"/>
      <c r="G1563" s="38"/>
      <c r="H1563" s="38"/>
      <c r="I1563" s="35" t="str">
        <f>IF(OR(Data!G1563,Data!H1563,ISERR(Data!J1563)),"",Data!J1563)</f>
        <v/>
      </c>
      <c r="J1563" s="84" t="str">
        <f>IF(Data!G1563,"",IF(Data!E1563,"Age error",IF(Data!F1563,"Sex error",IF(OR(Data!H1563,Data!M1563),"Ht or wt error",Data!L1563))))</f>
        <v/>
      </c>
      <c r="K1563" s="21"/>
    </row>
    <row r="1564" spans="1:11" s="18" customFormat="1" x14ac:dyDescent="0.15">
      <c r="A1564" s="25"/>
      <c r="B1564" s="85"/>
      <c r="C1564" s="34"/>
      <c r="D1564" s="38"/>
      <c r="E1564" s="39"/>
      <c r="F1564" s="39"/>
      <c r="G1564" s="38"/>
      <c r="H1564" s="38"/>
      <c r="I1564" s="35" t="str">
        <f>IF(OR(Data!G1564,Data!H1564,ISERR(Data!J1564)),"",Data!J1564)</f>
        <v/>
      </c>
      <c r="J1564" s="84" t="str">
        <f>IF(Data!G1564,"",IF(Data!E1564,"Age error",IF(Data!F1564,"Sex error",IF(OR(Data!H1564,Data!M1564),"Ht or wt error",Data!L1564))))</f>
        <v/>
      </c>
      <c r="K1564" s="21"/>
    </row>
    <row r="1565" spans="1:11" s="18" customFormat="1" x14ac:dyDescent="0.15">
      <c r="A1565" s="25"/>
      <c r="B1565" s="85"/>
      <c r="C1565" s="34"/>
      <c r="D1565" s="38"/>
      <c r="E1565" s="39"/>
      <c r="F1565" s="39"/>
      <c r="G1565" s="38"/>
      <c r="H1565" s="38"/>
      <c r="I1565" s="35" t="str">
        <f>IF(OR(Data!G1565,Data!H1565,ISERR(Data!J1565)),"",Data!J1565)</f>
        <v/>
      </c>
      <c r="J1565" s="84" t="str">
        <f>IF(Data!G1565,"",IF(Data!E1565,"Age error",IF(Data!F1565,"Sex error",IF(OR(Data!H1565,Data!M1565),"Ht or wt error",Data!L1565))))</f>
        <v/>
      </c>
      <c r="K1565" s="21"/>
    </row>
    <row r="1566" spans="1:11" s="18" customFormat="1" x14ac:dyDescent="0.15">
      <c r="A1566" s="25"/>
      <c r="B1566" s="85"/>
      <c r="C1566" s="34"/>
      <c r="D1566" s="38"/>
      <c r="E1566" s="39"/>
      <c r="F1566" s="39"/>
      <c r="G1566" s="38"/>
      <c r="H1566" s="38"/>
      <c r="I1566" s="35" t="str">
        <f>IF(OR(Data!G1566,Data!H1566,ISERR(Data!J1566)),"",Data!J1566)</f>
        <v/>
      </c>
      <c r="J1566" s="84" t="str">
        <f>IF(Data!G1566,"",IF(Data!E1566,"Age error",IF(Data!F1566,"Sex error",IF(OR(Data!H1566,Data!M1566),"Ht or wt error",Data!L1566))))</f>
        <v/>
      </c>
      <c r="K1566" s="21"/>
    </row>
    <row r="1567" spans="1:11" s="18" customFormat="1" x14ac:dyDescent="0.15">
      <c r="A1567" s="25"/>
      <c r="B1567" s="85"/>
      <c r="C1567" s="34"/>
      <c r="D1567" s="38"/>
      <c r="E1567" s="39"/>
      <c r="F1567" s="39"/>
      <c r="G1567" s="38"/>
      <c r="H1567" s="38"/>
      <c r="I1567" s="35" t="str">
        <f>IF(OR(Data!G1567,Data!H1567,ISERR(Data!J1567)),"",Data!J1567)</f>
        <v/>
      </c>
      <c r="J1567" s="84" t="str">
        <f>IF(Data!G1567,"",IF(Data!E1567,"Age error",IF(Data!F1567,"Sex error",IF(OR(Data!H1567,Data!M1567),"Ht or wt error",Data!L1567))))</f>
        <v/>
      </c>
      <c r="K1567" s="21"/>
    </row>
    <row r="1568" spans="1:11" s="18" customFormat="1" x14ac:dyDescent="0.15">
      <c r="A1568" s="25"/>
      <c r="B1568" s="85"/>
      <c r="C1568" s="34"/>
      <c r="D1568" s="38"/>
      <c r="E1568" s="39"/>
      <c r="F1568" s="39"/>
      <c r="G1568" s="38"/>
      <c r="H1568" s="38"/>
      <c r="I1568" s="35" t="str">
        <f>IF(OR(Data!G1568,Data!H1568,ISERR(Data!J1568)),"",Data!J1568)</f>
        <v/>
      </c>
      <c r="J1568" s="84" t="str">
        <f>IF(Data!G1568,"",IF(Data!E1568,"Age error",IF(Data!F1568,"Sex error",IF(OR(Data!H1568,Data!M1568),"Ht or wt error",Data!L1568))))</f>
        <v/>
      </c>
      <c r="K1568" s="21"/>
    </row>
    <row r="1569" spans="1:11" s="18" customFormat="1" x14ac:dyDescent="0.15">
      <c r="A1569" s="25"/>
      <c r="B1569" s="85"/>
      <c r="C1569" s="34"/>
      <c r="D1569" s="38"/>
      <c r="E1569" s="39"/>
      <c r="F1569" s="39"/>
      <c r="G1569" s="38"/>
      <c r="H1569" s="38"/>
      <c r="I1569" s="35" t="str">
        <f>IF(OR(Data!G1569,Data!H1569,ISERR(Data!J1569)),"",Data!J1569)</f>
        <v/>
      </c>
      <c r="J1569" s="84" t="str">
        <f>IF(Data!G1569,"",IF(Data!E1569,"Age error",IF(Data!F1569,"Sex error",IF(OR(Data!H1569,Data!M1569),"Ht or wt error",Data!L1569))))</f>
        <v/>
      </c>
      <c r="K1569" s="21"/>
    </row>
    <row r="1570" spans="1:11" s="18" customFormat="1" x14ac:dyDescent="0.15">
      <c r="A1570" s="25"/>
      <c r="B1570" s="85"/>
      <c r="C1570" s="34"/>
      <c r="D1570" s="38"/>
      <c r="E1570" s="39"/>
      <c r="F1570" s="39"/>
      <c r="G1570" s="38"/>
      <c r="H1570" s="38"/>
      <c r="I1570" s="35" t="str">
        <f>IF(OR(Data!G1570,Data!H1570,ISERR(Data!J1570)),"",Data!J1570)</f>
        <v/>
      </c>
      <c r="J1570" s="84" t="str">
        <f>IF(Data!G1570,"",IF(Data!E1570,"Age error",IF(Data!F1570,"Sex error",IF(OR(Data!H1570,Data!M1570),"Ht or wt error",Data!L1570))))</f>
        <v/>
      </c>
      <c r="K1570" s="21"/>
    </row>
    <row r="1571" spans="1:11" s="18" customFormat="1" x14ac:dyDescent="0.15">
      <c r="A1571" s="25"/>
      <c r="B1571" s="85"/>
      <c r="C1571" s="34"/>
      <c r="D1571" s="38"/>
      <c r="E1571" s="39"/>
      <c r="F1571" s="39"/>
      <c r="G1571" s="38"/>
      <c r="H1571" s="38"/>
      <c r="I1571" s="35" t="str">
        <f>IF(OR(Data!G1571,Data!H1571,ISERR(Data!J1571)),"",Data!J1571)</f>
        <v/>
      </c>
      <c r="J1571" s="84" t="str">
        <f>IF(Data!G1571,"",IF(Data!E1571,"Age error",IF(Data!F1571,"Sex error",IF(OR(Data!H1571,Data!M1571),"Ht or wt error",Data!L1571))))</f>
        <v/>
      </c>
      <c r="K1571" s="21"/>
    </row>
    <row r="1572" spans="1:11" s="18" customFormat="1" x14ac:dyDescent="0.15">
      <c r="A1572" s="25"/>
      <c r="B1572" s="85"/>
      <c r="C1572" s="34"/>
      <c r="D1572" s="38"/>
      <c r="E1572" s="39"/>
      <c r="F1572" s="39"/>
      <c r="G1572" s="38"/>
      <c r="H1572" s="38"/>
      <c r="I1572" s="35" t="str">
        <f>IF(OR(Data!G1572,Data!H1572,ISERR(Data!J1572)),"",Data!J1572)</f>
        <v/>
      </c>
      <c r="J1572" s="84" t="str">
        <f>IF(Data!G1572,"",IF(Data!E1572,"Age error",IF(Data!F1572,"Sex error",IF(OR(Data!H1572,Data!M1572),"Ht or wt error",Data!L1572))))</f>
        <v/>
      </c>
      <c r="K1572" s="21"/>
    </row>
    <row r="1573" spans="1:11" s="18" customFormat="1" x14ac:dyDescent="0.15">
      <c r="A1573" s="25"/>
      <c r="B1573" s="85"/>
      <c r="C1573" s="34"/>
      <c r="D1573" s="38"/>
      <c r="E1573" s="39"/>
      <c r="F1573" s="39"/>
      <c r="G1573" s="38"/>
      <c r="H1573" s="38"/>
      <c r="I1573" s="35" t="str">
        <f>IF(OR(Data!G1573,Data!H1573,ISERR(Data!J1573)),"",Data!J1573)</f>
        <v/>
      </c>
      <c r="J1573" s="84" t="str">
        <f>IF(Data!G1573,"",IF(Data!E1573,"Age error",IF(Data!F1573,"Sex error",IF(OR(Data!H1573,Data!M1573),"Ht or wt error",Data!L1573))))</f>
        <v/>
      </c>
      <c r="K1573" s="21"/>
    </row>
    <row r="1574" spans="1:11" s="18" customFormat="1" x14ac:dyDescent="0.15">
      <c r="A1574" s="25"/>
      <c r="B1574" s="85"/>
      <c r="C1574" s="34"/>
      <c r="D1574" s="38"/>
      <c r="E1574" s="39"/>
      <c r="F1574" s="39"/>
      <c r="G1574" s="38"/>
      <c r="H1574" s="38"/>
      <c r="I1574" s="35" t="str">
        <f>IF(OR(Data!G1574,Data!H1574,ISERR(Data!J1574)),"",Data!J1574)</f>
        <v/>
      </c>
      <c r="J1574" s="84" t="str">
        <f>IF(Data!G1574,"",IF(Data!E1574,"Age error",IF(Data!F1574,"Sex error",IF(OR(Data!H1574,Data!M1574),"Ht or wt error",Data!L1574))))</f>
        <v/>
      </c>
      <c r="K1574" s="21"/>
    </row>
    <row r="1575" spans="1:11" s="18" customFormat="1" x14ac:dyDescent="0.15">
      <c r="A1575" s="25"/>
      <c r="B1575" s="85"/>
      <c r="C1575" s="34"/>
      <c r="D1575" s="38"/>
      <c r="E1575" s="39"/>
      <c r="F1575" s="39"/>
      <c r="G1575" s="38"/>
      <c r="H1575" s="38"/>
      <c r="I1575" s="35" t="str">
        <f>IF(OR(Data!G1575,Data!H1575,ISERR(Data!J1575)),"",Data!J1575)</f>
        <v/>
      </c>
      <c r="J1575" s="84" t="str">
        <f>IF(Data!G1575,"",IF(Data!E1575,"Age error",IF(Data!F1575,"Sex error",IF(OR(Data!H1575,Data!M1575),"Ht or wt error",Data!L1575))))</f>
        <v/>
      </c>
      <c r="K1575" s="21"/>
    </row>
    <row r="1576" spans="1:11" s="18" customFormat="1" x14ac:dyDescent="0.15">
      <c r="A1576" s="25"/>
      <c r="B1576" s="85"/>
      <c r="C1576" s="34"/>
      <c r="D1576" s="38"/>
      <c r="E1576" s="39"/>
      <c r="F1576" s="39"/>
      <c r="G1576" s="38"/>
      <c r="H1576" s="38"/>
      <c r="I1576" s="35" t="str">
        <f>IF(OR(Data!G1576,Data!H1576,ISERR(Data!J1576)),"",Data!J1576)</f>
        <v/>
      </c>
      <c r="J1576" s="84" t="str">
        <f>IF(Data!G1576,"",IF(Data!E1576,"Age error",IF(Data!F1576,"Sex error",IF(OR(Data!H1576,Data!M1576),"Ht or wt error",Data!L1576))))</f>
        <v/>
      </c>
      <c r="K1576" s="21"/>
    </row>
    <row r="1577" spans="1:11" s="18" customFormat="1" x14ac:dyDescent="0.15">
      <c r="A1577" s="25"/>
      <c r="B1577" s="85"/>
      <c r="C1577" s="34"/>
      <c r="D1577" s="38"/>
      <c r="E1577" s="39"/>
      <c r="F1577" s="39"/>
      <c r="G1577" s="38"/>
      <c r="H1577" s="38"/>
      <c r="I1577" s="35" t="str">
        <f>IF(OR(Data!G1577,Data!H1577,ISERR(Data!J1577)),"",Data!J1577)</f>
        <v/>
      </c>
      <c r="J1577" s="84" t="str">
        <f>IF(Data!G1577,"",IF(Data!E1577,"Age error",IF(Data!F1577,"Sex error",IF(OR(Data!H1577,Data!M1577),"Ht or wt error",Data!L1577))))</f>
        <v/>
      </c>
      <c r="K1577" s="21"/>
    </row>
    <row r="1578" spans="1:11" s="18" customFormat="1" x14ac:dyDescent="0.15">
      <c r="A1578" s="25"/>
      <c r="B1578" s="85"/>
      <c r="C1578" s="34"/>
      <c r="D1578" s="38"/>
      <c r="E1578" s="39"/>
      <c r="F1578" s="39"/>
      <c r="G1578" s="38"/>
      <c r="H1578" s="38"/>
      <c r="I1578" s="35" t="str">
        <f>IF(OR(Data!G1578,Data!H1578,ISERR(Data!J1578)),"",Data!J1578)</f>
        <v/>
      </c>
      <c r="J1578" s="84" t="str">
        <f>IF(Data!G1578,"",IF(Data!E1578,"Age error",IF(Data!F1578,"Sex error",IF(OR(Data!H1578,Data!M1578),"Ht or wt error",Data!L1578))))</f>
        <v/>
      </c>
      <c r="K1578" s="21"/>
    </row>
    <row r="1579" spans="1:11" s="18" customFormat="1" x14ac:dyDescent="0.15">
      <c r="A1579" s="25"/>
      <c r="B1579" s="85"/>
      <c r="C1579" s="34"/>
      <c r="D1579" s="38"/>
      <c r="E1579" s="39"/>
      <c r="F1579" s="39"/>
      <c r="G1579" s="38"/>
      <c r="H1579" s="38"/>
      <c r="I1579" s="35" t="str">
        <f>IF(OR(Data!G1579,Data!H1579,ISERR(Data!J1579)),"",Data!J1579)</f>
        <v/>
      </c>
      <c r="J1579" s="84" t="str">
        <f>IF(Data!G1579,"",IF(Data!E1579,"Age error",IF(Data!F1579,"Sex error",IF(OR(Data!H1579,Data!M1579),"Ht or wt error",Data!L1579))))</f>
        <v/>
      </c>
      <c r="K1579" s="21"/>
    </row>
    <row r="1580" spans="1:11" s="18" customFormat="1" x14ac:dyDescent="0.15">
      <c r="A1580" s="25"/>
      <c r="B1580" s="85"/>
      <c r="C1580" s="34"/>
      <c r="D1580" s="38"/>
      <c r="E1580" s="39"/>
      <c r="F1580" s="39"/>
      <c r="G1580" s="38"/>
      <c r="H1580" s="38"/>
      <c r="I1580" s="35" t="str">
        <f>IF(OR(Data!G1580,Data!H1580,ISERR(Data!J1580)),"",Data!J1580)</f>
        <v/>
      </c>
      <c r="J1580" s="84" t="str">
        <f>IF(Data!G1580,"",IF(Data!E1580,"Age error",IF(Data!F1580,"Sex error",IF(OR(Data!H1580,Data!M1580),"Ht or wt error",Data!L1580))))</f>
        <v/>
      </c>
      <c r="K1580" s="21"/>
    </row>
    <row r="1581" spans="1:11" s="18" customFormat="1" x14ac:dyDescent="0.15">
      <c r="A1581" s="25"/>
      <c r="B1581" s="85"/>
      <c r="C1581" s="34"/>
      <c r="D1581" s="38"/>
      <c r="E1581" s="39"/>
      <c r="F1581" s="39"/>
      <c r="G1581" s="38"/>
      <c r="H1581" s="38"/>
      <c r="I1581" s="35" t="str">
        <f>IF(OR(Data!G1581,Data!H1581,ISERR(Data!J1581)),"",Data!J1581)</f>
        <v/>
      </c>
      <c r="J1581" s="84" t="str">
        <f>IF(Data!G1581,"",IF(Data!E1581,"Age error",IF(Data!F1581,"Sex error",IF(OR(Data!H1581,Data!M1581),"Ht or wt error",Data!L1581))))</f>
        <v/>
      </c>
      <c r="K1581" s="21"/>
    </row>
    <row r="1582" spans="1:11" s="18" customFormat="1" x14ac:dyDescent="0.15">
      <c r="A1582" s="25"/>
      <c r="B1582" s="85"/>
      <c r="C1582" s="34"/>
      <c r="D1582" s="38"/>
      <c r="E1582" s="39"/>
      <c r="F1582" s="39"/>
      <c r="G1582" s="38"/>
      <c r="H1582" s="38"/>
      <c r="I1582" s="35" t="str">
        <f>IF(OR(Data!G1582,Data!H1582,ISERR(Data!J1582)),"",Data!J1582)</f>
        <v/>
      </c>
      <c r="J1582" s="84" t="str">
        <f>IF(Data!G1582,"",IF(Data!E1582,"Age error",IF(Data!F1582,"Sex error",IF(OR(Data!H1582,Data!M1582),"Ht or wt error",Data!L1582))))</f>
        <v/>
      </c>
      <c r="K1582" s="21"/>
    </row>
    <row r="1583" spans="1:11" s="18" customFormat="1" x14ac:dyDescent="0.15">
      <c r="A1583" s="25"/>
      <c r="B1583" s="85"/>
      <c r="C1583" s="34"/>
      <c r="D1583" s="38"/>
      <c r="E1583" s="39"/>
      <c r="F1583" s="39"/>
      <c r="G1583" s="38"/>
      <c r="H1583" s="38"/>
      <c r="I1583" s="35" t="str">
        <f>IF(OR(Data!G1583,Data!H1583,ISERR(Data!J1583)),"",Data!J1583)</f>
        <v/>
      </c>
      <c r="J1583" s="84" t="str">
        <f>IF(Data!G1583,"",IF(Data!E1583,"Age error",IF(Data!F1583,"Sex error",IF(OR(Data!H1583,Data!M1583),"Ht or wt error",Data!L1583))))</f>
        <v/>
      </c>
      <c r="K1583" s="21"/>
    </row>
    <row r="1584" spans="1:11" s="18" customFormat="1" x14ac:dyDescent="0.15">
      <c r="A1584" s="25"/>
      <c r="B1584" s="85"/>
      <c r="C1584" s="34"/>
      <c r="D1584" s="38"/>
      <c r="E1584" s="39"/>
      <c r="F1584" s="39"/>
      <c r="G1584" s="38"/>
      <c r="H1584" s="38"/>
      <c r="I1584" s="35" t="str">
        <f>IF(OR(Data!G1584,Data!H1584,ISERR(Data!J1584)),"",Data!J1584)</f>
        <v/>
      </c>
      <c r="J1584" s="84" t="str">
        <f>IF(Data!G1584,"",IF(Data!E1584,"Age error",IF(Data!F1584,"Sex error",IF(OR(Data!H1584,Data!M1584),"Ht or wt error",Data!L1584))))</f>
        <v/>
      </c>
      <c r="K1584" s="21"/>
    </row>
    <row r="1585" spans="1:11" s="18" customFormat="1" x14ac:dyDescent="0.15">
      <c r="A1585" s="25"/>
      <c r="B1585" s="85"/>
      <c r="C1585" s="34"/>
      <c r="D1585" s="38"/>
      <c r="E1585" s="39"/>
      <c r="F1585" s="39"/>
      <c r="G1585" s="38"/>
      <c r="H1585" s="38"/>
      <c r="I1585" s="35" t="str">
        <f>IF(OR(Data!G1585,Data!H1585,ISERR(Data!J1585)),"",Data!J1585)</f>
        <v/>
      </c>
      <c r="J1585" s="84" t="str">
        <f>IF(Data!G1585,"",IF(Data!E1585,"Age error",IF(Data!F1585,"Sex error",IF(OR(Data!H1585,Data!M1585),"Ht or wt error",Data!L1585))))</f>
        <v/>
      </c>
      <c r="K1585" s="21"/>
    </row>
    <row r="1586" spans="1:11" s="18" customFormat="1" x14ac:dyDescent="0.15">
      <c r="A1586" s="25"/>
      <c r="B1586" s="85"/>
      <c r="C1586" s="34"/>
      <c r="D1586" s="38"/>
      <c r="E1586" s="39"/>
      <c r="F1586" s="39"/>
      <c r="G1586" s="38"/>
      <c r="H1586" s="38"/>
      <c r="I1586" s="35" t="str">
        <f>IF(OR(Data!G1586,Data!H1586,ISERR(Data!J1586)),"",Data!J1586)</f>
        <v/>
      </c>
      <c r="J1586" s="84" t="str">
        <f>IF(Data!G1586,"",IF(Data!E1586,"Age error",IF(Data!F1586,"Sex error",IF(OR(Data!H1586,Data!M1586),"Ht or wt error",Data!L1586))))</f>
        <v/>
      </c>
      <c r="K1586" s="21"/>
    </row>
    <row r="1587" spans="1:11" s="18" customFormat="1" x14ac:dyDescent="0.15">
      <c r="A1587" s="25"/>
      <c r="B1587" s="85"/>
      <c r="C1587" s="34"/>
      <c r="D1587" s="38"/>
      <c r="E1587" s="39"/>
      <c r="F1587" s="39"/>
      <c r="G1587" s="38"/>
      <c r="H1587" s="38"/>
      <c r="I1587" s="35" t="str">
        <f>IF(OR(Data!G1587,Data!H1587,ISERR(Data!J1587)),"",Data!J1587)</f>
        <v/>
      </c>
      <c r="J1587" s="84" t="str">
        <f>IF(Data!G1587,"",IF(Data!E1587,"Age error",IF(Data!F1587,"Sex error",IF(OR(Data!H1587,Data!M1587),"Ht or wt error",Data!L1587))))</f>
        <v/>
      </c>
      <c r="K1587" s="21"/>
    </row>
    <row r="1588" spans="1:11" s="18" customFormat="1" x14ac:dyDescent="0.15">
      <c r="A1588" s="25"/>
      <c r="B1588" s="85"/>
      <c r="C1588" s="34"/>
      <c r="D1588" s="38"/>
      <c r="E1588" s="39"/>
      <c r="F1588" s="39"/>
      <c r="G1588" s="38"/>
      <c r="H1588" s="38"/>
      <c r="I1588" s="35" t="str">
        <f>IF(OR(Data!G1588,Data!H1588,ISERR(Data!J1588)),"",Data!J1588)</f>
        <v/>
      </c>
      <c r="J1588" s="84" t="str">
        <f>IF(Data!G1588,"",IF(Data!E1588,"Age error",IF(Data!F1588,"Sex error",IF(OR(Data!H1588,Data!M1588),"Ht or wt error",Data!L1588))))</f>
        <v/>
      </c>
      <c r="K1588" s="21"/>
    </row>
    <row r="1589" spans="1:11" s="18" customFormat="1" x14ac:dyDescent="0.15">
      <c r="A1589" s="25"/>
      <c r="B1589" s="85"/>
      <c r="C1589" s="34"/>
      <c r="D1589" s="38"/>
      <c r="E1589" s="39"/>
      <c r="F1589" s="39"/>
      <c r="G1589" s="38"/>
      <c r="H1589" s="38"/>
      <c r="I1589" s="35" t="str">
        <f>IF(OR(Data!G1589,Data!H1589,ISERR(Data!J1589)),"",Data!J1589)</f>
        <v/>
      </c>
      <c r="J1589" s="84" t="str">
        <f>IF(Data!G1589,"",IF(Data!E1589,"Age error",IF(Data!F1589,"Sex error",IF(OR(Data!H1589,Data!M1589),"Ht or wt error",Data!L1589))))</f>
        <v/>
      </c>
      <c r="K1589" s="21"/>
    </row>
    <row r="1590" spans="1:11" s="18" customFormat="1" x14ac:dyDescent="0.15">
      <c r="A1590" s="25"/>
      <c r="B1590" s="85"/>
      <c r="C1590" s="34"/>
      <c r="D1590" s="38"/>
      <c r="E1590" s="39"/>
      <c r="F1590" s="39"/>
      <c r="G1590" s="38"/>
      <c r="H1590" s="38"/>
      <c r="I1590" s="35" t="str">
        <f>IF(OR(Data!G1590,Data!H1590,ISERR(Data!J1590)),"",Data!J1590)</f>
        <v/>
      </c>
      <c r="J1590" s="84" t="str">
        <f>IF(Data!G1590,"",IF(Data!E1590,"Age error",IF(Data!F1590,"Sex error",IF(OR(Data!H1590,Data!M1590),"Ht or wt error",Data!L1590))))</f>
        <v/>
      </c>
      <c r="K1590" s="21"/>
    </row>
    <row r="1591" spans="1:11" s="18" customFormat="1" x14ac:dyDescent="0.15">
      <c r="A1591" s="25"/>
      <c r="B1591" s="85"/>
      <c r="C1591" s="34"/>
      <c r="D1591" s="38"/>
      <c r="E1591" s="39"/>
      <c r="F1591" s="39"/>
      <c r="G1591" s="38"/>
      <c r="H1591" s="38"/>
      <c r="I1591" s="35" t="str">
        <f>IF(OR(Data!G1591,Data!H1591,ISERR(Data!J1591)),"",Data!J1591)</f>
        <v/>
      </c>
      <c r="J1591" s="84" t="str">
        <f>IF(Data!G1591,"",IF(Data!E1591,"Age error",IF(Data!F1591,"Sex error",IF(OR(Data!H1591,Data!M1591),"Ht or wt error",Data!L1591))))</f>
        <v/>
      </c>
      <c r="K1591" s="21"/>
    </row>
    <row r="1592" spans="1:11" s="18" customFormat="1" x14ac:dyDescent="0.15">
      <c r="A1592" s="25"/>
      <c r="B1592" s="85"/>
      <c r="C1592" s="34"/>
      <c r="D1592" s="38"/>
      <c r="E1592" s="39"/>
      <c r="F1592" s="39"/>
      <c r="G1592" s="38"/>
      <c r="H1592" s="38"/>
      <c r="I1592" s="35" t="str">
        <f>IF(OR(Data!G1592,Data!H1592,ISERR(Data!J1592)),"",Data!J1592)</f>
        <v/>
      </c>
      <c r="J1592" s="84" t="str">
        <f>IF(Data!G1592,"",IF(Data!E1592,"Age error",IF(Data!F1592,"Sex error",IF(OR(Data!H1592,Data!M1592),"Ht or wt error",Data!L1592))))</f>
        <v/>
      </c>
      <c r="K1592" s="21"/>
    </row>
    <row r="1593" spans="1:11" s="18" customFormat="1" x14ac:dyDescent="0.15">
      <c r="A1593" s="25"/>
      <c r="B1593" s="85"/>
      <c r="C1593" s="34"/>
      <c r="D1593" s="38"/>
      <c r="E1593" s="39"/>
      <c r="F1593" s="39"/>
      <c r="G1593" s="38"/>
      <c r="H1593" s="38"/>
      <c r="I1593" s="35" t="str">
        <f>IF(OR(Data!G1593,Data!H1593,ISERR(Data!J1593)),"",Data!J1593)</f>
        <v/>
      </c>
      <c r="J1593" s="84" t="str">
        <f>IF(Data!G1593,"",IF(Data!E1593,"Age error",IF(Data!F1593,"Sex error",IF(OR(Data!H1593,Data!M1593),"Ht or wt error",Data!L1593))))</f>
        <v/>
      </c>
      <c r="K1593" s="21"/>
    </row>
    <row r="1594" spans="1:11" s="18" customFormat="1" x14ac:dyDescent="0.15">
      <c r="A1594" s="25"/>
      <c r="B1594" s="85"/>
      <c r="C1594" s="34"/>
      <c r="D1594" s="38"/>
      <c r="E1594" s="39"/>
      <c r="F1594" s="39"/>
      <c r="G1594" s="38"/>
      <c r="H1594" s="38"/>
      <c r="I1594" s="35" t="str">
        <f>IF(OR(Data!G1594,Data!H1594,ISERR(Data!J1594)),"",Data!J1594)</f>
        <v/>
      </c>
      <c r="J1594" s="84" t="str">
        <f>IF(Data!G1594,"",IF(Data!E1594,"Age error",IF(Data!F1594,"Sex error",IF(OR(Data!H1594,Data!M1594),"Ht or wt error",Data!L1594))))</f>
        <v/>
      </c>
      <c r="K1594" s="21"/>
    </row>
    <row r="1595" spans="1:11" s="18" customFormat="1" x14ac:dyDescent="0.15">
      <c r="A1595" s="25"/>
      <c r="B1595" s="85"/>
      <c r="C1595" s="34"/>
      <c r="D1595" s="38"/>
      <c r="E1595" s="39"/>
      <c r="F1595" s="39"/>
      <c r="G1595" s="38"/>
      <c r="H1595" s="38"/>
      <c r="I1595" s="35" t="str">
        <f>IF(OR(Data!G1595,Data!H1595,ISERR(Data!J1595)),"",Data!J1595)</f>
        <v/>
      </c>
      <c r="J1595" s="84" t="str">
        <f>IF(Data!G1595,"",IF(Data!E1595,"Age error",IF(Data!F1595,"Sex error",IF(OR(Data!H1595,Data!M1595),"Ht or wt error",Data!L1595))))</f>
        <v/>
      </c>
      <c r="K1595" s="21"/>
    </row>
    <row r="1596" spans="1:11" s="18" customFormat="1" x14ac:dyDescent="0.15">
      <c r="A1596" s="25"/>
      <c r="B1596" s="85"/>
      <c r="C1596" s="34"/>
      <c r="D1596" s="38"/>
      <c r="E1596" s="39"/>
      <c r="F1596" s="39"/>
      <c r="G1596" s="38"/>
      <c r="H1596" s="38"/>
      <c r="I1596" s="35" t="str">
        <f>IF(OR(Data!G1596,Data!H1596,ISERR(Data!J1596)),"",Data!J1596)</f>
        <v/>
      </c>
      <c r="J1596" s="84" t="str">
        <f>IF(Data!G1596,"",IF(Data!E1596,"Age error",IF(Data!F1596,"Sex error",IF(OR(Data!H1596,Data!M1596),"Ht or wt error",Data!L1596))))</f>
        <v/>
      </c>
      <c r="K1596" s="21"/>
    </row>
    <row r="1597" spans="1:11" s="18" customFormat="1" x14ac:dyDescent="0.15">
      <c r="A1597" s="25"/>
      <c r="B1597" s="85"/>
      <c r="C1597" s="34"/>
      <c r="D1597" s="38"/>
      <c r="E1597" s="39"/>
      <c r="F1597" s="39"/>
      <c r="G1597" s="38"/>
      <c r="H1597" s="38"/>
      <c r="I1597" s="35" t="str">
        <f>IF(OR(Data!G1597,Data!H1597,ISERR(Data!J1597)),"",Data!J1597)</f>
        <v/>
      </c>
      <c r="J1597" s="84" t="str">
        <f>IF(Data!G1597,"",IF(Data!E1597,"Age error",IF(Data!F1597,"Sex error",IF(OR(Data!H1597,Data!M1597),"Ht or wt error",Data!L1597))))</f>
        <v/>
      </c>
      <c r="K1597" s="21"/>
    </row>
    <row r="1598" spans="1:11" s="18" customFormat="1" x14ac:dyDescent="0.15">
      <c r="A1598" s="25"/>
      <c r="B1598" s="85"/>
      <c r="C1598" s="34"/>
      <c r="D1598" s="38"/>
      <c r="E1598" s="39"/>
      <c r="F1598" s="39"/>
      <c r="G1598" s="38"/>
      <c r="H1598" s="38"/>
      <c r="I1598" s="35" t="str">
        <f>IF(OR(Data!G1598,Data!H1598,ISERR(Data!J1598)),"",Data!J1598)</f>
        <v/>
      </c>
      <c r="J1598" s="84" t="str">
        <f>IF(Data!G1598,"",IF(Data!E1598,"Age error",IF(Data!F1598,"Sex error",IF(OR(Data!H1598,Data!M1598),"Ht or wt error",Data!L1598))))</f>
        <v/>
      </c>
      <c r="K1598" s="21"/>
    </row>
    <row r="1599" spans="1:11" s="18" customFormat="1" x14ac:dyDescent="0.15">
      <c r="A1599" s="25"/>
      <c r="B1599" s="85"/>
      <c r="C1599" s="34"/>
      <c r="D1599" s="38"/>
      <c r="E1599" s="39"/>
      <c r="F1599" s="39"/>
      <c r="G1599" s="38"/>
      <c r="H1599" s="38"/>
      <c r="I1599" s="35" t="str">
        <f>IF(OR(Data!G1599,Data!H1599,ISERR(Data!J1599)),"",Data!J1599)</f>
        <v/>
      </c>
      <c r="J1599" s="84" t="str">
        <f>IF(Data!G1599,"",IF(Data!E1599,"Age error",IF(Data!F1599,"Sex error",IF(OR(Data!H1599,Data!M1599),"Ht or wt error",Data!L1599))))</f>
        <v/>
      </c>
      <c r="K1599" s="21"/>
    </row>
    <row r="1600" spans="1:11" s="18" customFormat="1" x14ac:dyDescent="0.15">
      <c r="A1600" s="25"/>
      <c r="B1600" s="85"/>
      <c r="C1600" s="34"/>
      <c r="D1600" s="38"/>
      <c r="E1600" s="39"/>
      <c r="F1600" s="39"/>
      <c r="G1600" s="38"/>
      <c r="H1600" s="38"/>
      <c r="I1600" s="35" t="str">
        <f>IF(OR(Data!G1600,Data!H1600,ISERR(Data!J1600)),"",Data!J1600)</f>
        <v/>
      </c>
      <c r="J1600" s="84" t="str">
        <f>IF(Data!G1600,"",IF(Data!E1600,"Age error",IF(Data!F1600,"Sex error",IF(OR(Data!H1600,Data!M1600),"Ht or wt error",Data!L1600))))</f>
        <v/>
      </c>
      <c r="K1600" s="21"/>
    </row>
    <row r="1601" spans="1:11" s="18" customFormat="1" x14ac:dyDescent="0.15">
      <c r="A1601" s="25"/>
      <c r="B1601" s="85"/>
      <c r="C1601" s="34"/>
      <c r="D1601" s="38"/>
      <c r="E1601" s="39"/>
      <c r="F1601" s="39"/>
      <c r="G1601" s="38"/>
      <c r="H1601" s="38"/>
      <c r="I1601" s="35" t="str">
        <f>IF(OR(Data!G1601,Data!H1601,ISERR(Data!J1601)),"",Data!J1601)</f>
        <v/>
      </c>
      <c r="J1601" s="84" t="str">
        <f>IF(Data!G1601,"",IF(Data!E1601,"Age error",IF(Data!F1601,"Sex error",IF(OR(Data!H1601,Data!M1601),"Ht or wt error",Data!L1601))))</f>
        <v/>
      </c>
      <c r="K1601" s="21"/>
    </row>
    <row r="1602" spans="1:11" s="18" customFormat="1" x14ac:dyDescent="0.15">
      <c r="A1602" s="25"/>
      <c r="B1602" s="85"/>
      <c r="C1602" s="34"/>
      <c r="D1602" s="38"/>
      <c r="E1602" s="39"/>
      <c r="F1602" s="39"/>
      <c r="G1602" s="38"/>
      <c r="H1602" s="38"/>
      <c r="I1602" s="35" t="str">
        <f>IF(OR(Data!G1602,Data!H1602,ISERR(Data!J1602)),"",Data!J1602)</f>
        <v/>
      </c>
      <c r="J1602" s="84" t="str">
        <f>IF(Data!G1602,"",IF(Data!E1602,"Age error",IF(Data!F1602,"Sex error",IF(OR(Data!H1602,Data!M1602),"Ht or wt error",Data!L1602))))</f>
        <v/>
      </c>
      <c r="K1602" s="21"/>
    </row>
    <row r="1603" spans="1:11" s="18" customFormat="1" x14ac:dyDescent="0.15">
      <c r="A1603" s="25"/>
      <c r="B1603" s="85"/>
      <c r="C1603" s="34"/>
      <c r="D1603" s="38"/>
      <c r="E1603" s="39"/>
      <c r="F1603" s="39"/>
      <c r="G1603" s="38"/>
      <c r="H1603" s="38"/>
      <c r="I1603" s="35" t="str">
        <f>IF(OR(Data!G1603,Data!H1603,ISERR(Data!J1603)),"",Data!J1603)</f>
        <v/>
      </c>
      <c r="J1603" s="84" t="str">
        <f>IF(Data!G1603,"",IF(Data!E1603,"Age error",IF(Data!F1603,"Sex error",IF(OR(Data!H1603,Data!M1603),"Ht or wt error",Data!L1603))))</f>
        <v/>
      </c>
      <c r="K1603" s="21"/>
    </row>
    <row r="1604" spans="1:11" s="18" customFormat="1" x14ac:dyDescent="0.15">
      <c r="A1604" s="25"/>
      <c r="B1604" s="85"/>
      <c r="C1604" s="34"/>
      <c r="D1604" s="38"/>
      <c r="E1604" s="39"/>
      <c r="F1604" s="39"/>
      <c r="G1604" s="38"/>
      <c r="H1604" s="38"/>
      <c r="I1604" s="35" t="str">
        <f>IF(OR(Data!G1604,Data!H1604,ISERR(Data!J1604)),"",Data!J1604)</f>
        <v/>
      </c>
      <c r="J1604" s="84" t="str">
        <f>IF(Data!G1604,"",IF(Data!E1604,"Age error",IF(Data!F1604,"Sex error",IF(OR(Data!H1604,Data!M1604),"Ht or wt error",Data!L1604))))</f>
        <v/>
      </c>
      <c r="K1604" s="21"/>
    </row>
    <row r="1605" spans="1:11" s="18" customFormat="1" x14ac:dyDescent="0.15">
      <c r="A1605" s="25"/>
      <c r="B1605" s="85"/>
      <c r="C1605" s="34"/>
      <c r="D1605" s="38"/>
      <c r="E1605" s="39"/>
      <c r="F1605" s="39"/>
      <c r="G1605" s="38"/>
      <c r="H1605" s="38"/>
      <c r="I1605" s="35" t="str">
        <f>IF(OR(Data!G1605,Data!H1605,ISERR(Data!J1605)),"",Data!J1605)</f>
        <v/>
      </c>
      <c r="J1605" s="84" t="str">
        <f>IF(Data!G1605,"",IF(Data!E1605,"Age error",IF(Data!F1605,"Sex error",IF(OR(Data!H1605,Data!M1605),"Ht or wt error",Data!L1605))))</f>
        <v/>
      </c>
      <c r="K1605" s="21"/>
    </row>
    <row r="1606" spans="1:11" s="18" customFormat="1" x14ac:dyDescent="0.15">
      <c r="A1606" s="25"/>
      <c r="B1606" s="85"/>
      <c r="C1606" s="34"/>
      <c r="D1606" s="38"/>
      <c r="E1606" s="39"/>
      <c r="F1606" s="39"/>
      <c r="G1606" s="38"/>
      <c r="H1606" s="38"/>
      <c r="I1606" s="35" t="str">
        <f>IF(OR(Data!G1606,Data!H1606,ISERR(Data!J1606)),"",Data!J1606)</f>
        <v/>
      </c>
      <c r="J1606" s="84" t="str">
        <f>IF(Data!G1606,"",IF(Data!E1606,"Age error",IF(Data!F1606,"Sex error",IF(OR(Data!H1606,Data!M1606),"Ht or wt error",Data!L1606))))</f>
        <v/>
      </c>
      <c r="K1606" s="21"/>
    </row>
    <row r="1607" spans="1:11" s="18" customFormat="1" x14ac:dyDescent="0.15">
      <c r="A1607" s="25"/>
      <c r="B1607" s="85"/>
      <c r="C1607" s="34"/>
      <c r="D1607" s="38"/>
      <c r="E1607" s="39"/>
      <c r="F1607" s="39"/>
      <c r="G1607" s="38"/>
      <c r="H1607" s="38"/>
      <c r="I1607" s="35" t="str">
        <f>IF(OR(Data!G1607,Data!H1607,ISERR(Data!J1607)),"",Data!J1607)</f>
        <v/>
      </c>
      <c r="J1607" s="84" t="str">
        <f>IF(Data!G1607,"",IF(Data!E1607,"Age error",IF(Data!F1607,"Sex error",IF(OR(Data!H1607,Data!M1607),"Ht or wt error",Data!L1607))))</f>
        <v/>
      </c>
      <c r="K1607" s="21"/>
    </row>
    <row r="1608" spans="1:11" s="18" customFormat="1" x14ac:dyDescent="0.15">
      <c r="A1608" s="25"/>
      <c r="B1608" s="85"/>
      <c r="C1608" s="34"/>
      <c r="D1608" s="38"/>
      <c r="E1608" s="39"/>
      <c r="F1608" s="39"/>
      <c r="G1608" s="38"/>
      <c r="H1608" s="38"/>
      <c r="I1608" s="35" t="str">
        <f>IF(OR(Data!G1608,Data!H1608,ISERR(Data!J1608)),"",Data!J1608)</f>
        <v/>
      </c>
      <c r="J1608" s="84" t="str">
        <f>IF(Data!G1608,"",IF(Data!E1608,"Age error",IF(Data!F1608,"Sex error",IF(OR(Data!H1608,Data!M1608),"Ht or wt error",Data!L1608))))</f>
        <v/>
      </c>
      <c r="K1608" s="21"/>
    </row>
    <row r="1609" spans="1:11" s="18" customFormat="1" x14ac:dyDescent="0.15">
      <c r="A1609" s="25"/>
      <c r="B1609" s="85"/>
      <c r="C1609" s="34"/>
      <c r="D1609" s="38"/>
      <c r="E1609" s="39"/>
      <c r="F1609" s="39"/>
      <c r="G1609" s="38"/>
      <c r="H1609" s="38"/>
      <c r="I1609" s="35" t="str">
        <f>IF(OR(Data!G1609,Data!H1609,ISERR(Data!J1609)),"",Data!J1609)</f>
        <v/>
      </c>
      <c r="J1609" s="84" t="str">
        <f>IF(Data!G1609,"",IF(Data!E1609,"Age error",IF(Data!F1609,"Sex error",IF(OR(Data!H1609,Data!M1609),"Ht or wt error",Data!L1609))))</f>
        <v/>
      </c>
      <c r="K1609" s="21"/>
    </row>
    <row r="1610" spans="1:11" s="18" customFormat="1" x14ac:dyDescent="0.15">
      <c r="A1610" s="25"/>
      <c r="B1610" s="85"/>
      <c r="C1610" s="34"/>
      <c r="D1610" s="38"/>
      <c r="E1610" s="39"/>
      <c r="F1610" s="39"/>
      <c r="G1610" s="38"/>
      <c r="H1610" s="38"/>
      <c r="I1610" s="35" t="str">
        <f>IF(OR(Data!G1610,Data!H1610,ISERR(Data!J1610)),"",Data!J1610)</f>
        <v/>
      </c>
      <c r="J1610" s="84" t="str">
        <f>IF(Data!G1610,"",IF(Data!E1610,"Age error",IF(Data!F1610,"Sex error",IF(OR(Data!H1610,Data!M1610),"Ht or wt error",Data!L1610))))</f>
        <v/>
      </c>
      <c r="K1610" s="21"/>
    </row>
    <row r="1611" spans="1:11" s="18" customFormat="1" x14ac:dyDescent="0.15">
      <c r="A1611" s="25"/>
      <c r="B1611" s="85"/>
      <c r="C1611" s="34"/>
      <c r="D1611" s="38"/>
      <c r="E1611" s="39"/>
      <c r="F1611" s="39"/>
      <c r="G1611" s="38"/>
      <c r="H1611" s="38"/>
      <c r="I1611" s="35" t="str">
        <f>IF(OR(Data!G1611,Data!H1611,ISERR(Data!J1611)),"",Data!J1611)</f>
        <v/>
      </c>
      <c r="J1611" s="84" t="str">
        <f>IF(Data!G1611,"",IF(Data!E1611,"Age error",IF(Data!F1611,"Sex error",IF(OR(Data!H1611,Data!M1611),"Ht or wt error",Data!L1611))))</f>
        <v/>
      </c>
      <c r="K1611" s="21"/>
    </row>
    <row r="1612" spans="1:11" s="18" customFormat="1" x14ac:dyDescent="0.15">
      <c r="A1612" s="25"/>
      <c r="B1612" s="85"/>
      <c r="C1612" s="34"/>
      <c r="D1612" s="38"/>
      <c r="E1612" s="39"/>
      <c r="F1612" s="39"/>
      <c r="G1612" s="38"/>
      <c r="H1612" s="38"/>
      <c r="I1612" s="35" t="str">
        <f>IF(OR(Data!G1612,Data!H1612,ISERR(Data!J1612)),"",Data!J1612)</f>
        <v/>
      </c>
      <c r="J1612" s="84" t="str">
        <f>IF(Data!G1612,"",IF(Data!E1612,"Age error",IF(Data!F1612,"Sex error",IF(OR(Data!H1612,Data!M1612),"Ht or wt error",Data!L1612))))</f>
        <v/>
      </c>
      <c r="K1612" s="21"/>
    </row>
    <row r="1613" spans="1:11" s="18" customFormat="1" x14ac:dyDescent="0.15">
      <c r="A1613" s="25"/>
      <c r="B1613" s="85"/>
      <c r="C1613" s="34"/>
      <c r="D1613" s="38"/>
      <c r="E1613" s="39"/>
      <c r="F1613" s="39"/>
      <c r="G1613" s="38"/>
      <c r="H1613" s="38"/>
      <c r="I1613" s="35" t="str">
        <f>IF(OR(Data!G1613,Data!H1613,ISERR(Data!J1613)),"",Data!J1613)</f>
        <v/>
      </c>
      <c r="J1613" s="84" t="str">
        <f>IF(Data!G1613,"",IF(Data!E1613,"Age error",IF(Data!F1613,"Sex error",IF(OR(Data!H1613,Data!M1613),"Ht or wt error",Data!L1613))))</f>
        <v/>
      </c>
      <c r="K1613" s="21"/>
    </row>
    <row r="1614" spans="1:11" s="18" customFormat="1" x14ac:dyDescent="0.15">
      <c r="A1614" s="25"/>
      <c r="B1614" s="85"/>
      <c r="C1614" s="34"/>
      <c r="D1614" s="38"/>
      <c r="E1614" s="39"/>
      <c r="F1614" s="39"/>
      <c r="G1614" s="38"/>
      <c r="H1614" s="38"/>
      <c r="I1614" s="35" t="str">
        <f>IF(OR(Data!G1614,Data!H1614,ISERR(Data!J1614)),"",Data!J1614)</f>
        <v/>
      </c>
      <c r="J1614" s="84" t="str">
        <f>IF(Data!G1614,"",IF(Data!E1614,"Age error",IF(Data!F1614,"Sex error",IF(OR(Data!H1614,Data!M1614),"Ht or wt error",Data!L1614))))</f>
        <v/>
      </c>
      <c r="K1614" s="21"/>
    </row>
    <row r="1615" spans="1:11" s="18" customFormat="1" x14ac:dyDescent="0.15">
      <c r="A1615" s="25"/>
      <c r="B1615" s="85"/>
      <c r="C1615" s="34"/>
      <c r="D1615" s="38"/>
      <c r="E1615" s="39"/>
      <c r="F1615" s="39"/>
      <c r="G1615" s="38"/>
      <c r="H1615" s="38"/>
      <c r="I1615" s="35" t="str">
        <f>IF(OR(Data!G1615,Data!H1615,ISERR(Data!J1615)),"",Data!J1615)</f>
        <v/>
      </c>
      <c r="J1615" s="84" t="str">
        <f>IF(Data!G1615,"",IF(Data!E1615,"Age error",IF(Data!F1615,"Sex error",IF(OR(Data!H1615,Data!M1615),"Ht or wt error",Data!L1615))))</f>
        <v/>
      </c>
      <c r="K1615" s="21"/>
    </row>
    <row r="1616" spans="1:11" s="18" customFormat="1" x14ac:dyDescent="0.15">
      <c r="A1616" s="25"/>
      <c r="B1616" s="85"/>
      <c r="C1616" s="34"/>
      <c r="D1616" s="38"/>
      <c r="E1616" s="39"/>
      <c r="F1616" s="39"/>
      <c r="G1616" s="38"/>
      <c r="H1616" s="38"/>
      <c r="I1616" s="35" t="str">
        <f>IF(OR(Data!G1616,Data!H1616,ISERR(Data!J1616)),"",Data!J1616)</f>
        <v/>
      </c>
      <c r="J1616" s="84" t="str">
        <f>IF(Data!G1616,"",IF(Data!E1616,"Age error",IF(Data!F1616,"Sex error",IF(OR(Data!H1616,Data!M1616),"Ht or wt error",Data!L1616))))</f>
        <v/>
      </c>
      <c r="K1616" s="21"/>
    </row>
    <row r="1617" spans="1:11" s="18" customFormat="1" x14ac:dyDescent="0.15">
      <c r="A1617" s="25"/>
      <c r="B1617" s="85"/>
      <c r="C1617" s="34"/>
      <c r="D1617" s="38"/>
      <c r="E1617" s="39"/>
      <c r="F1617" s="39"/>
      <c r="G1617" s="38"/>
      <c r="H1617" s="38"/>
      <c r="I1617" s="35" t="str">
        <f>IF(OR(Data!G1617,Data!H1617,ISERR(Data!J1617)),"",Data!J1617)</f>
        <v/>
      </c>
      <c r="J1617" s="84" t="str">
        <f>IF(Data!G1617,"",IF(Data!E1617,"Age error",IF(Data!F1617,"Sex error",IF(OR(Data!H1617,Data!M1617),"Ht or wt error",Data!L1617))))</f>
        <v/>
      </c>
      <c r="K1617" s="21"/>
    </row>
    <row r="1618" spans="1:11" s="18" customFormat="1" x14ac:dyDescent="0.15">
      <c r="A1618" s="25"/>
      <c r="B1618" s="85"/>
      <c r="C1618" s="34"/>
      <c r="D1618" s="38"/>
      <c r="E1618" s="39"/>
      <c r="F1618" s="39"/>
      <c r="G1618" s="38"/>
      <c r="H1618" s="38"/>
      <c r="I1618" s="35" t="str">
        <f>IF(OR(Data!G1618,Data!H1618,ISERR(Data!J1618)),"",Data!J1618)</f>
        <v/>
      </c>
      <c r="J1618" s="84" t="str">
        <f>IF(Data!G1618,"",IF(Data!E1618,"Age error",IF(Data!F1618,"Sex error",IF(OR(Data!H1618,Data!M1618),"Ht or wt error",Data!L1618))))</f>
        <v/>
      </c>
      <c r="K1618" s="21"/>
    </row>
    <row r="1619" spans="1:11" s="18" customFormat="1" x14ac:dyDescent="0.15">
      <c r="A1619" s="25"/>
      <c r="B1619" s="85"/>
      <c r="C1619" s="34"/>
      <c r="D1619" s="38"/>
      <c r="E1619" s="39"/>
      <c r="F1619" s="39"/>
      <c r="G1619" s="38"/>
      <c r="H1619" s="38"/>
      <c r="I1619" s="35" t="str">
        <f>IF(OR(Data!G1619,Data!H1619,ISERR(Data!J1619)),"",Data!J1619)</f>
        <v/>
      </c>
      <c r="J1619" s="84" t="str">
        <f>IF(Data!G1619,"",IF(Data!E1619,"Age error",IF(Data!F1619,"Sex error",IF(OR(Data!H1619,Data!M1619),"Ht or wt error",Data!L1619))))</f>
        <v/>
      </c>
      <c r="K1619" s="21"/>
    </row>
    <row r="1620" spans="1:11" s="18" customFormat="1" x14ac:dyDescent="0.15">
      <c r="A1620" s="25"/>
      <c r="B1620" s="85"/>
      <c r="C1620" s="34"/>
      <c r="D1620" s="38"/>
      <c r="E1620" s="39"/>
      <c r="F1620" s="39"/>
      <c r="G1620" s="38"/>
      <c r="H1620" s="38"/>
      <c r="I1620" s="35" t="str">
        <f>IF(OR(Data!G1620,Data!H1620,ISERR(Data!J1620)),"",Data!J1620)</f>
        <v/>
      </c>
      <c r="J1620" s="84" t="str">
        <f>IF(Data!G1620,"",IF(Data!E1620,"Age error",IF(Data!F1620,"Sex error",IF(OR(Data!H1620,Data!M1620),"Ht or wt error",Data!L1620))))</f>
        <v/>
      </c>
      <c r="K1620" s="21"/>
    </row>
    <row r="1621" spans="1:11" s="18" customFormat="1" x14ac:dyDescent="0.15">
      <c r="A1621" s="25"/>
      <c r="B1621" s="85"/>
      <c r="C1621" s="34"/>
      <c r="D1621" s="38"/>
      <c r="E1621" s="39"/>
      <c r="F1621" s="39"/>
      <c r="G1621" s="38"/>
      <c r="H1621" s="38"/>
      <c r="I1621" s="35" t="str">
        <f>IF(OR(Data!G1621,Data!H1621,ISERR(Data!J1621)),"",Data!J1621)</f>
        <v/>
      </c>
      <c r="J1621" s="84" t="str">
        <f>IF(Data!G1621,"",IF(Data!E1621,"Age error",IF(Data!F1621,"Sex error",IF(OR(Data!H1621,Data!M1621),"Ht or wt error",Data!L1621))))</f>
        <v/>
      </c>
      <c r="K1621" s="21"/>
    </row>
    <row r="1622" spans="1:11" s="18" customFormat="1" x14ac:dyDescent="0.15">
      <c r="A1622" s="25"/>
      <c r="B1622" s="85"/>
      <c r="C1622" s="34"/>
      <c r="D1622" s="38"/>
      <c r="E1622" s="39"/>
      <c r="F1622" s="39"/>
      <c r="G1622" s="38"/>
      <c r="H1622" s="38"/>
      <c r="I1622" s="35" t="str">
        <f>IF(OR(Data!G1622,Data!H1622,ISERR(Data!J1622)),"",Data!J1622)</f>
        <v/>
      </c>
      <c r="J1622" s="84" t="str">
        <f>IF(Data!G1622,"",IF(Data!E1622,"Age error",IF(Data!F1622,"Sex error",IF(OR(Data!H1622,Data!M1622),"Ht or wt error",Data!L1622))))</f>
        <v/>
      </c>
      <c r="K1622" s="21"/>
    </row>
    <row r="1623" spans="1:11" s="18" customFormat="1" x14ac:dyDescent="0.15">
      <c r="A1623" s="25"/>
      <c r="B1623" s="85"/>
      <c r="C1623" s="34"/>
      <c r="D1623" s="38"/>
      <c r="E1623" s="39"/>
      <c r="F1623" s="39"/>
      <c r="G1623" s="38"/>
      <c r="H1623" s="38"/>
      <c r="I1623" s="35" t="str">
        <f>IF(OR(Data!G1623,Data!H1623,ISERR(Data!J1623)),"",Data!J1623)</f>
        <v/>
      </c>
      <c r="J1623" s="84" t="str">
        <f>IF(Data!G1623,"",IF(Data!E1623,"Age error",IF(Data!F1623,"Sex error",IF(OR(Data!H1623,Data!M1623),"Ht or wt error",Data!L1623))))</f>
        <v/>
      </c>
      <c r="K1623" s="21"/>
    </row>
    <row r="1624" spans="1:11" s="18" customFormat="1" x14ac:dyDescent="0.15">
      <c r="A1624" s="25"/>
      <c r="B1624" s="85"/>
      <c r="C1624" s="34"/>
      <c r="D1624" s="38"/>
      <c r="E1624" s="39"/>
      <c r="F1624" s="39"/>
      <c r="G1624" s="38"/>
      <c r="H1624" s="38"/>
      <c r="I1624" s="35" t="str">
        <f>IF(OR(Data!G1624,Data!H1624,ISERR(Data!J1624)),"",Data!J1624)</f>
        <v/>
      </c>
      <c r="J1624" s="84" t="str">
        <f>IF(Data!G1624,"",IF(Data!E1624,"Age error",IF(Data!F1624,"Sex error",IF(OR(Data!H1624,Data!M1624),"Ht or wt error",Data!L1624))))</f>
        <v/>
      </c>
      <c r="K1624" s="21"/>
    </row>
    <row r="1625" spans="1:11" s="18" customFormat="1" x14ac:dyDescent="0.15">
      <c r="A1625" s="25"/>
      <c r="B1625" s="85"/>
      <c r="C1625" s="34"/>
      <c r="D1625" s="38"/>
      <c r="E1625" s="39"/>
      <c r="F1625" s="39"/>
      <c r="G1625" s="38"/>
      <c r="H1625" s="38"/>
      <c r="I1625" s="35" t="str">
        <f>IF(OR(Data!G1625,Data!H1625,ISERR(Data!J1625)),"",Data!J1625)</f>
        <v/>
      </c>
      <c r="J1625" s="84" t="str">
        <f>IF(Data!G1625,"",IF(Data!E1625,"Age error",IF(Data!F1625,"Sex error",IF(OR(Data!H1625,Data!M1625),"Ht or wt error",Data!L1625))))</f>
        <v/>
      </c>
      <c r="K1625" s="21"/>
    </row>
    <row r="1626" spans="1:11" s="18" customFormat="1" x14ac:dyDescent="0.15">
      <c r="A1626" s="25"/>
      <c r="B1626" s="85"/>
      <c r="C1626" s="34"/>
      <c r="D1626" s="38"/>
      <c r="E1626" s="39"/>
      <c r="F1626" s="39"/>
      <c r="G1626" s="38"/>
      <c r="H1626" s="38"/>
      <c r="I1626" s="35" t="str">
        <f>IF(OR(Data!G1626,Data!H1626,ISERR(Data!J1626)),"",Data!J1626)</f>
        <v/>
      </c>
      <c r="J1626" s="84" t="str">
        <f>IF(Data!G1626,"",IF(Data!E1626,"Age error",IF(Data!F1626,"Sex error",IF(OR(Data!H1626,Data!M1626),"Ht or wt error",Data!L1626))))</f>
        <v/>
      </c>
      <c r="K1626" s="21"/>
    </row>
    <row r="1627" spans="1:11" s="18" customFormat="1" x14ac:dyDescent="0.15">
      <c r="A1627" s="25"/>
      <c r="B1627" s="85"/>
      <c r="C1627" s="34"/>
      <c r="D1627" s="38"/>
      <c r="E1627" s="39"/>
      <c r="F1627" s="39"/>
      <c r="G1627" s="38"/>
      <c r="H1627" s="38"/>
      <c r="I1627" s="35" t="str">
        <f>IF(OR(Data!G1627,Data!H1627,ISERR(Data!J1627)),"",Data!J1627)</f>
        <v/>
      </c>
      <c r="J1627" s="84" t="str">
        <f>IF(Data!G1627,"",IF(Data!E1627,"Age error",IF(Data!F1627,"Sex error",IF(OR(Data!H1627,Data!M1627),"Ht or wt error",Data!L1627))))</f>
        <v/>
      </c>
      <c r="K1627" s="21"/>
    </row>
    <row r="1628" spans="1:11" s="18" customFormat="1" x14ac:dyDescent="0.15">
      <c r="A1628" s="25"/>
      <c r="B1628" s="85"/>
      <c r="C1628" s="34"/>
      <c r="D1628" s="38"/>
      <c r="E1628" s="39"/>
      <c r="F1628" s="39"/>
      <c r="G1628" s="38"/>
      <c r="H1628" s="38"/>
      <c r="I1628" s="35" t="str">
        <f>IF(OR(Data!G1628,Data!H1628,ISERR(Data!J1628)),"",Data!J1628)</f>
        <v/>
      </c>
      <c r="J1628" s="84" t="str">
        <f>IF(Data!G1628,"",IF(Data!E1628,"Age error",IF(Data!F1628,"Sex error",IF(OR(Data!H1628,Data!M1628),"Ht or wt error",Data!L1628))))</f>
        <v/>
      </c>
      <c r="K1628" s="21"/>
    </row>
    <row r="1629" spans="1:11" s="18" customFormat="1" x14ac:dyDescent="0.15">
      <c r="A1629" s="25"/>
      <c r="B1629" s="85"/>
      <c r="C1629" s="34"/>
      <c r="D1629" s="38"/>
      <c r="E1629" s="39"/>
      <c r="F1629" s="39"/>
      <c r="G1629" s="38"/>
      <c r="H1629" s="38"/>
      <c r="I1629" s="35" t="str">
        <f>IF(OR(Data!G1629,Data!H1629,ISERR(Data!J1629)),"",Data!J1629)</f>
        <v/>
      </c>
      <c r="J1629" s="84" t="str">
        <f>IF(Data!G1629,"",IF(Data!E1629,"Age error",IF(Data!F1629,"Sex error",IF(OR(Data!H1629,Data!M1629),"Ht or wt error",Data!L1629))))</f>
        <v/>
      </c>
      <c r="K1629" s="21"/>
    </row>
    <row r="1630" spans="1:11" s="18" customFormat="1" x14ac:dyDescent="0.15">
      <c r="A1630" s="25"/>
      <c r="B1630" s="85"/>
      <c r="C1630" s="34"/>
      <c r="D1630" s="38"/>
      <c r="E1630" s="39"/>
      <c r="F1630" s="39"/>
      <c r="G1630" s="38"/>
      <c r="H1630" s="38"/>
      <c r="I1630" s="35" t="str">
        <f>IF(OR(Data!G1630,Data!H1630,ISERR(Data!J1630)),"",Data!J1630)</f>
        <v/>
      </c>
      <c r="J1630" s="84" t="str">
        <f>IF(Data!G1630,"",IF(Data!E1630,"Age error",IF(Data!F1630,"Sex error",IF(OR(Data!H1630,Data!M1630),"Ht or wt error",Data!L1630))))</f>
        <v/>
      </c>
      <c r="K1630" s="21"/>
    </row>
    <row r="1631" spans="1:11" s="18" customFormat="1" x14ac:dyDescent="0.15">
      <c r="A1631" s="25"/>
      <c r="B1631" s="85"/>
      <c r="C1631" s="34"/>
      <c r="D1631" s="38"/>
      <c r="E1631" s="39"/>
      <c r="F1631" s="39"/>
      <c r="G1631" s="38"/>
      <c r="H1631" s="38"/>
      <c r="I1631" s="35" t="str">
        <f>IF(OR(Data!G1631,Data!H1631,ISERR(Data!J1631)),"",Data!J1631)</f>
        <v/>
      </c>
      <c r="J1631" s="84" t="str">
        <f>IF(Data!G1631,"",IF(Data!E1631,"Age error",IF(Data!F1631,"Sex error",IF(OR(Data!H1631,Data!M1631),"Ht or wt error",Data!L1631))))</f>
        <v/>
      </c>
      <c r="K1631" s="21"/>
    </row>
    <row r="1632" spans="1:11" s="18" customFormat="1" x14ac:dyDescent="0.15">
      <c r="A1632" s="25"/>
      <c r="B1632" s="85"/>
      <c r="C1632" s="34"/>
      <c r="D1632" s="38"/>
      <c r="E1632" s="39"/>
      <c r="F1632" s="39"/>
      <c r="G1632" s="38"/>
      <c r="H1632" s="38"/>
      <c r="I1632" s="35" t="str">
        <f>IF(OR(Data!G1632,Data!H1632,ISERR(Data!J1632)),"",Data!J1632)</f>
        <v/>
      </c>
      <c r="J1632" s="84" t="str">
        <f>IF(Data!G1632,"",IF(Data!E1632,"Age error",IF(Data!F1632,"Sex error",IF(OR(Data!H1632,Data!M1632),"Ht or wt error",Data!L1632))))</f>
        <v/>
      </c>
      <c r="K1632" s="21"/>
    </row>
    <row r="1633" spans="1:11" s="18" customFormat="1" x14ac:dyDescent="0.15">
      <c r="A1633" s="25"/>
      <c r="B1633" s="85"/>
      <c r="C1633" s="34"/>
      <c r="D1633" s="38"/>
      <c r="E1633" s="39"/>
      <c r="F1633" s="39"/>
      <c r="G1633" s="38"/>
      <c r="H1633" s="38"/>
      <c r="I1633" s="35" t="str">
        <f>IF(OR(Data!G1633,Data!H1633,ISERR(Data!J1633)),"",Data!J1633)</f>
        <v/>
      </c>
      <c r="J1633" s="84" t="str">
        <f>IF(Data!G1633,"",IF(Data!E1633,"Age error",IF(Data!F1633,"Sex error",IF(OR(Data!H1633,Data!M1633),"Ht or wt error",Data!L1633))))</f>
        <v/>
      </c>
      <c r="K1633" s="21"/>
    </row>
    <row r="1634" spans="1:11" s="18" customFormat="1" x14ac:dyDescent="0.15">
      <c r="A1634" s="25"/>
      <c r="B1634" s="85"/>
      <c r="C1634" s="34"/>
      <c r="D1634" s="38"/>
      <c r="E1634" s="39"/>
      <c r="F1634" s="39"/>
      <c r="G1634" s="38"/>
      <c r="H1634" s="38"/>
      <c r="I1634" s="35" t="str">
        <f>IF(OR(Data!G1634,Data!H1634,ISERR(Data!J1634)),"",Data!J1634)</f>
        <v/>
      </c>
      <c r="J1634" s="84" t="str">
        <f>IF(Data!G1634,"",IF(Data!E1634,"Age error",IF(Data!F1634,"Sex error",IF(OR(Data!H1634,Data!M1634),"Ht or wt error",Data!L1634))))</f>
        <v/>
      </c>
      <c r="K1634" s="21"/>
    </row>
    <row r="1635" spans="1:11" s="18" customFormat="1" x14ac:dyDescent="0.15">
      <c r="A1635" s="25"/>
      <c r="B1635" s="85"/>
      <c r="C1635" s="34"/>
      <c r="D1635" s="38"/>
      <c r="E1635" s="39"/>
      <c r="F1635" s="39"/>
      <c r="G1635" s="38"/>
      <c r="H1635" s="38"/>
      <c r="I1635" s="35" t="str">
        <f>IF(OR(Data!G1635,Data!H1635,ISERR(Data!J1635)),"",Data!J1635)</f>
        <v/>
      </c>
      <c r="J1635" s="84" t="str">
        <f>IF(Data!G1635,"",IF(Data!E1635,"Age error",IF(Data!F1635,"Sex error",IF(OR(Data!H1635,Data!M1635),"Ht or wt error",Data!L1635))))</f>
        <v/>
      </c>
      <c r="K1635" s="21"/>
    </row>
    <row r="1636" spans="1:11" s="18" customFormat="1" x14ac:dyDescent="0.15">
      <c r="A1636" s="25"/>
      <c r="B1636" s="85"/>
      <c r="C1636" s="34"/>
      <c r="D1636" s="38"/>
      <c r="E1636" s="39"/>
      <c r="F1636" s="39"/>
      <c r="G1636" s="38"/>
      <c r="H1636" s="38"/>
      <c r="I1636" s="35" t="str">
        <f>IF(OR(Data!G1636,Data!H1636,ISERR(Data!J1636)),"",Data!J1636)</f>
        <v/>
      </c>
      <c r="J1636" s="84" t="str">
        <f>IF(Data!G1636,"",IF(Data!E1636,"Age error",IF(Data!F1636,"Sex error",IF(OR(Data!H1636,Data!M1636),"Ht or wt error",Data!L1636))))</f>
        <v/>
      </c>
      <c r="K1636" s="21"/>
    </row>
    <row r="1637" spans="1:11" s="18" customFormat="1" x14ac:dyDescent="0.15">
      <c r="A1637" s="25"/>
      <c r="B1637" s="85"/>
      <c r="C1637" s="34"/>
      <c r="D1637" s="38"/>
      <c r="E1637" s="39"/>
      <c r="F1637" s="39"/>
      <c r="G1637" s="38"/>
      <c r="H1637" s="38"/>
      <c r="I1637" s="35" t="str">
        <f>IF(OR(Data!G1637,Data!H1637,ISERR(Data!J1637)),"",Data!J1637)</f>
        <v/>
      </c>
      <c r="J1637" s="84" t="str">
        <f>IF(Data!G1637,"",IF(Data!E1637,"Age error",IF(Data!F1637,"Sex error",IF(OR(Data!H1637,Data!M1637),"Ht or wt error",Data!L1637))))</f>
        <v/>
      </c>
      <c r="K1637" s="21"/>
    </row>
    <row r="1638" spans="1:11" s="18" customFormat="1" x14ac:dyDescent="0.15">
      <c r="A1638" s="25"/>
      <c r="B1638" s="85"/>
      <c r="C1638" s="34"/>
      <c r="D1638" s="38"/>
      <c r="E1638" s="39"/>
      <c r="F1638" s="39"/>
      <c r="G1638" s="38"/>
      <c r="H1638" s="38"/>
      <c r="I1638" s="35" t="str">
        <f>IF(OR(Data!G1638,Data!H1638,ISERR(Data!J1638)),"",Data!J1638)</f>
        <v/>
      </c>
      <c r="J1638" s="84" t="str">
        <f>IF(Data!G1638,"",IF(Data!E1638,"Age error",IF(Data!F1638,"Sex error",IF(OR(Data!H1638,Data!M1638),"Ht or wt error",Data!L1638))))</f>
        <v/>
      </c>
      <c r="K1638" s="21"/>
    </row>
    <row r="1639" spans="1:11" s="18" customFormat="1" x14ac:dyDescent="0.15">
      <c r="A1639" s="25"/>
      <c r="B1639" s="85"/>
      <c r="C1639" s="34"/>
      <c r="D1639" s="38"/>
      <c r="E1639" s="39"/>
      <c r="F1639" s="39"/>
      <c r="G1639" s="38"/>
      <c r="H1639" s="38"/>
      <c r="I1639" s="35" t="str">
        <f>IF(OR(Data!G1639,Data!H1639,ISERR(Data!J1639)),"",Data!J1639)</f>
        <v/>
      </c>
      <c r="J1639" s="84" t="str">
        <f>IF(Data!G1639,"",IF(Data!E1639,"Age error",IF(Data!F1639,"Sex error",IF(OR(Data!H1639,Data!M1639),"Ht or wt error",Data!L1639))))</f>
        <v/>
      </c>
      <c r="K1639" s="21"/>
    </row>
    <row r="1640" spans="1:11" s="18" customFormat="1" x14ac:dyDescent="0.15">
      <c r="A1640" s="25"/>
      <c r="B1640" s="85"/>
      <c r="C1640" s="34"/>
      <c r="D1640" s="38"/>
      <c r="E1640" s="39"/>
      <c r="F1640" s="39"/>
      <c r="G1640" s="38"/>
      <c r="H1640" s="38"/>
      <c r="I1640" s="35" t="str">
        <f>IF(OR(Data!G1640,Data!H1640,ISERR(Data!J1640)),"",Data!J1640)</f>
        <v/>
      </c>
      <c r="J1640" s="84" t="str">
        <f>IF(Data!G1640,"",IF(Data!E1640,"Age error",IF(Data!F1640,"Sex error",IF(OR(Data!H1640,Data!M1640),"Ht or wt error",Data!L1640))))</f>
        <v/>
      </c>
      <c r="K1640" s="21"/>
    </row>
    <row r="1641" spans="1:11" s="18" customFormat="1" x14ac:dyDescent="0.15">
      <c r="A1641" s="25"/>
      <c r="B1641" s="85"/>
      <c r="C1641" s="34"/>
      <c r="D1641" s="38"/>
      <c r="E1641" s="39"/>
      <c r="F1641" s="39"/>
      <c r="G1641" s="38"/>
      <c r="H1641" s="38"/>
      <c r="I1641" s="35" t="str">
        <f>IF(OR(Data!G1641,Data!H1641,ISERR(Data!J1641)),"",Data!J1641)</f>
        <v/>
      </c>
      <c r="J1641" s="84" t="str">
        <f>IF(Data!G1641,"",IF(Data!E1641,"Age error",IF(Data!F1641,"Sex error",IF(OR(Data!H1641,Data!M1641),"Ht or wt error",Data!L1641))))</f>
        <v/>
      </c>
      <c r="K1641" s="21"/>
    </row>
    <row r="1642" spans="1:11" s="18" customFormat="1" x14ac:dyDescent="0.15">
      <c r="A1642" s="25"/>
      <c r="B1642" s="85"/>
      <c r="C1642" s="34"/>
      <c r="D1642" s="38"/>
      <c r="E1642" s="39"/>
      <c r="F1642" s="39"/>
      <c r="G1642" s="38"/>
      <c r="H1642" s="38"/>
      <c r="I1642" s="35" t="str">
        <f>IF(OR(Data!G1642,Data!H1642,ISERR(Data!J1642)),"",Data!J1642)</f>
        <v/>
      </c>
      <c r="J1642" s="84" t="str">
        <f>IF(Data!G1642,"",IF(Data!E1642,"Age error",IF(Data!F1642,"Sex error",IF(OR(Data!H1642,Data!M1642),"Ht or wt error",Data!L1642))))</f>
        <v/>
      </c>
      <c r="K1642" s="21"/>
    </row>
    <row r="1643" spans="1:11" s="18" customFormat="1" x14ac:dyDescent="0.15">
      <c r="A1643" s="25"/>
      <c r="B1643" s="85"/>
      <c r="C1643" s="34"/>
      <c r="D1643" s="38"/>
      <c r="E1643" s="39"/>
      <c r="F1643" s="39"/>
      <c r="G1643" s="38"/>
      <c r="H1643" s="38"/>
      <c r="I1643" s="35" t="str">
        <f>IF(OR(Data!G1643,Data!H1643,ISERR(Data!J1643)),"",Data!J1643)</f>
        <v/>
      </c>
      <c r="J1643" s="84" t="str">
        <f>IF(Data!G1643,"",IF(Data!E1643,"Age error",IF(Data!F1643,"Sex error",IF(OR(Data!H1643,Data!M1643),"Ht or wt error",Data!L1643))))</f>
        <v/>
      </c>
      <c r="K1643" s="21"/>
    </row>
    <row r="1644" spans="1:11" s="18" customFormat="1" x14ac:dyDescent="0.15">
      <c r="A1644" s="25"/>
      <c r="B1644" s="85"/>
      <c r="C1644" s="34"/>
      <c r="D1644" s="38"/>
      <c r="E1644" s="39"/>
      <c r="F1644" s="39"/>
      <c r="G1644" s="38"/>
      <c r="H1644" s="38"/>
      <c r="I1644" s="35" t="str">
        <f>IF(OR(Data!G1644,Data!H1644,ISERR(Data!J1644)),"",Data!J1644)</f>
        <v/>
      </c>
      <c r="J1644" s="84" t="str">
        <f>IF(Data!G1644,"",IF(Data!E1644,"Age error",IF(Data!F1644,"Sex error",IF(OR(Data!H1644,Data!M1644),"Ht or wt error",Data!L1644))))</f>
        <v/>
      </c>
      <c r="K1644" s="21"/>
    </row>
    <row r="1645" spans="1:11" s="18" customFormat="1" x14ac:dyDescent="0.15">
      <c r="A1645" s="25"/>
      <c r="B1645" s="85"/>
      <c r="C1645" s="34"/>
      <c r="D1645" s="38"/>
      <c r="E1645" s="39"/>
      <c r="F1645" s="39"/>
      <c r="G1645" s="38"/>
      <c r="H1645" s="38"/>
      <c r="I1645" s="35" t="str">
        <f>IF(OR(Data!G1645,Data!H1645,ISERR(Data!J1645)),"",Data!J1645)</f>
        <v/>
      </c>
      <c r="J1645" s="84" t="str">
        <f>IF(Data!G1645,"",IF(Data!E1645,"Age error",IF(Data!F1645,"Sex error",IF(OR(Data!H1645,Data!M1645),"Ht or wt error",Data!L1645))))</f>
        <v/>
      </c>
      <c r="K1645" s="21"/>
    </row>
    <row r="1646" spans="1:11" s="18" customFormat="1" x14ac:dyDescent="0.15">
      <c r="A1646" s="25"/>
      <c r="B1646" s="85"/>
      <c r="C1646" s="34"/>
      <c r="D1646" s="38"/>
      <c r="E1646" s="39"/>
      <c r="F1646" s="39"/>
      <c r="G1646" s="38"/>
      <c r="H1646" s="38"/>
      <c r="I1646" s="35" t="str">
        <f>IF(OR(Data!G1646,Data!H1646,ISERR(Data!J1646)),"",Data!J1646)</f>
        <v/>
      </c>
      <c r="J1646" s="84" t="str">
        <f>IF(Data!G1646,"",IF(Data!E1646,"Age error",IF(Data!F1646,"Sex error",IF(OR(Data!H1646,Data!M1646),"Ht or wt error",Data!L1646))))</f>
        <v/>
      </c>
      <c r="K1646" s="21"/>
    </row>
    <row r="1647" spans="1:11" s="18" customFormat="1" x14ac:dyDescent="0.15">
      <c r="A1647" s="25"/>
      <c r="B1647" s="85"/>
      <c r="C1647" s="34"/>
      <c r="D1647" s="38"/>
      <c r="E1647" s="39"/>
      <c r="F1647" s="39"/>
      <c r="G1647" s="38"/>
      <c r="H1647" s="38"/>
      <c r="I1647" s="35" t="str">
        <f>IF(OR(Data!G1647,Data!H1647,ISERR(Data!J1647)),"",Data!J1647)</f>
        <v/>
      </c>
      <c r="J1647" s="84" t="str">
        <f>IF(Data!G1647,"",IF(Data!E1647,"Age error",IF(Data!F1647,"Sex error",IF(OR(Data!H1647,Data!M1647),"Ht or wt error",Data!L1647))))</f>
        <v/>
      </c>
      <c r="K1647" s="21"/>
    </row>
    <row r="1648" spans="1:11" s="18" customFormat="1" x14ac:dyDescent="0.15">
      <c r="A1648" s="25"/>
      <c r="B1648" s="85"/>
      <c r="C1648" s="34"/>
      <c r="D1648" s="38"/>
      <c r="E1648" s="39"/>
      <c r="F1648" s="39"/>
      <c r="G1648" s="38"/>
      <c r="H1648" s="38"/>
      <c r="I1648" s="35" t="str">
        <f>IF(OR(Data!G1648,Data!H1648,ISERR(Data!J1648)),"",Data!J1648)</f>
        <v/>
      </c>
      <c r="J1648" s="84" t="str">
        <f>IF(Data!G1648,"",IF(Data!E1648,"Age error",IF(Data!F1648,"Sex error",IF(OR(Data!H1648,Data!M1648),"Ht or wt error",Data!L1648))))</f>
        <v/>
      </c>
      <c r="K1648" s="21"/>
    </row>
    <row r="1649" spans="1:11" s="18" customFormat="1" x14ac:dyDescent="0.15">
      <c r="A1649" s="25"/>
      <c r="B1649" s="85"/>
      <c r="C1649" s="34"/>
      <c r="D1649" s="38"/>
      <c r="E1649" s="39"/>
      <c r="F1649" s="39"/>
      <c r="G1649" s="38"/>
      <c r="H1649" s="38"/>
      <c r="I1649" s="35" t="str">
        <f>IF(OR(Data!G1649,Data!H1649,ISERR(Data!J1649)),"",Data!J1649)</f>
        <v/>
      </c>
      <c r="J1649" s="84" t="str">
        <f>IF(Data!G1649,"",IF(Data!E1649,"Age error",IF(Data!F1649,"Sex error",IF(OR(Data!H1649,Data!M1649),"Ht or wt error",Data!L1649))))</f>
        <v/>
      </c>
      <c r="K1649" s="21"/>
    </row>
    <row r="1650" spans="1:11" s="18" customFormat="1" x14ac:dyDescent="0.15">
      <c r="A1650" s="25"/>
      <c r="B1650" s="85"/>
      <c r="C1650" s="34"/>
      <c r="D1650" s="38"/>
      <c r="E1650" s="39"/>
      <c r="F1650" s="39"/>
      <c r="G1650" s="38"/>
      <c r="H1650" s="38"/>
      <c r="I1650" s="35" t="str">
        <f>IF(OR(Data!G1650,Data!H1650,ISERR(Data!J1650)),"",Data!J1650)</f>
        <v/>
      </c>
      <c r="J1650" s="84" t="str">
        <f>IF(Data!G1650,"",IF(Data!E1650,"Age error",IF(Data!F1650,"Sex error",IF(OR(Data!H1650,Data!M1650),"Ht or wt error",Data!L1650))))</f>
        <v/>
      </c>
      <c r="K1650" s="21"/>
    </row>
    <row r="1651" spans="1:11" s="18" customFormat="1" x14ac:dyDescent="0.15">
      <c r="A1651" s="25"/>
      <c r="B1651" s="85"/>
      <c r="C1651" s="34"/>
      <c r="D1651" s="38"/>
      <c r="E1651" s="39"/>
      <c r="F1651" s="39"/>
      <c r="G1651" s="38"/>
      <c r="H1651" s="38"/>
      <c r="I1651" s="35" t="str">
        <f>IF(OR(Data!G1651,Data!H1651,ISERR(Data!J1651)),"",Data!J1651)</f>
        <v/>
      </c>
      <c r="J1651" s="84" t="str">
        <f>IF(Data!G1651,"",IF(Data!E1651,"Age error",IF(Data!F1651,"Sex error",IF(OR(Data!H1651,Data!M1651),"Ht or wt error",Data!L1651))))</f>
        <v/>
      </c>
      <c r="K1651" s="21"/>
    </row>
    <row r="1652" spans="1:11" s="18" customFormat="1" x14ac:dyDescent="0.15">
      <c r="A1652" s="25"/>
      <c r="B1652" s="85"/>
      <c r="C1652" s="34"/>
      <c r="D1652" s="38"/>
      <c r="E1652" s="39"/>
      <c r="F1652" s="39"/>
      <c r="G1652" s="38"/>
      <c r="H1652" s="38"/>
      <c r="I1652" s="35" t="str">
        <f>IF(OR(Data!G1652,Data!H1652,ISERR(Data!J1652)),"",Data!J1652)</f>
        <v/>
      </c>
      <c r="J1652" s="84" t="str">
        <f>IF(Data!G1652,"",IF(Data!E1652,"Age error",IF(Data!F1652,"Sex error",IF(OR(Data!H1652,Data!M1652),"Ht or wt error",Data!L1652))))</f>
        <v/>
      </c>
      <c r="K1652" s="21"/>
    </row>
    <row r="1653" spans="1:11" s="18" customFormat="1" x14ac:dyDescent="0.15">
      <c r="A1653" s="25"/>
      <c r="B1653" s="85"/>
      <c r="C1653" s="34"/>
      <c r="D1653" s="38"/>
      <c r="E1653" s="39"/>
      <c r="F1653" s="39"/>
      <c r="G1653" s="38"/>
      <c r="H1653" s="38"/>
      <c r="I1653" s="35" t="str">
        <f>IF(OR(Data!G1653,Data!H1653,ISERR(Data!J1653)),"",Data!J1653)</f>
        <v/>
      </c>
      <c r="J1653" s="84" t="str">
        <f>IF(Data!G1653,"",IF(Data!E1653,"Age error",IF(Data!F1653,"Sex error",IF(OR(Data!H1653,Data!M1653),"Ht or wt error",Data!L1653))))</f>
        <v/>
      </c>
      <c r="K1653" s="21"/>
    </row>
    <row r="1654" spans="1:11" s="18" customFormat="1" x14ac:dyDescent="0.15">
      <c r="A1654" s="25"/>
      <c r="B1654" s="85"/>
      <c r="C1654" s="34"/>
      <c r="D1654" s="38"/>
      <c r="E1654" s="39"/>
      <c r="F1654" s="39"/>
      <c r="G1654" s="38"/>
      <c r="H1654" s="38"/>
      <c r="I1654" s="35" t="str">
        <f>IF(OR(Data!G1654,Data!H1654,ISERR(Data!J1654)),"",Data!J1654)</f>
        <v/>
      </c>
      <c r="J1654" s="84" t="str">
        <f>IF(Data!G1654,"",IF(Data!E1654,"Age error",IF(Data!F1654,"Sex error",IF(OR(Data!H1654,Data!M1654),"Ht or wt error",Data!L1654))))</f>
        <v/>
      </c>
      <c r="K1654" s="21"/>
    </row>
    <row r="1655" spans="1:11" s="18" customFormat="1" x14ac:dyDescent="0.15">
      <c r="A1655" s="25"/>
      <c r="B1655" s="85"/>
      <c r="C1655" s="34"/>
      <c r="D1655" s="38"/>
      <c r="E1655" s="39"/>
      <c r="F1655" s="39"/>
      <c r="G1655" s="38"/>
      <c r="H1655" s="38"/>
      <c r="I1655" s="35" t="str">
        <f>IF(OR(Data!G1655,Data!H1655,ISERR(Data!J1655)),"",Data!J1655)</f>
        <v/>
      </c>
      <c r="J1655" s="84" t="str">
        <f>IF(Data!G1655,"",IF(Data!E1655,"Age error",IF(Data!F1655,"Sex error",IF(OR(Data!H1655,Data!M1655),"Ht or wt error",Data!L1655))))</f>
        <v/>
      </c>
      <c r="K1655" s="21"/>
    </row>
    <row r="1656" spans="1:11" s="18" customFormat="1" x14ac:dyDescent="0.15">
      <c r="A1656" s="25"/>
      <c r="B1656" s="85"/>
      <c r="C1656" s="34"/>
      <c r="D1656" s="38"/>
      <c r="E1656" s="39"/>
      <c r="F1656" s="39"/>
      <c r="G1656" s="38"/>
      <c r="H1656" s="38"/>
      <c r="I1656" s="35" t="str">
        <f>IF(OR(Data!G1656,Data!H1656,ISERR(Data!J1656)),"",Data!J1656)</f>
        <v/>
      </c>
      <c r="J1656" s="84" t="str">
        <f>IF(Data!G1656,"",IF(Data!E1656,"Age error",IF(Data!F1656,"Sex error",IF(OR(Data!H1656,Data!M1656),"Ht or wt error",Data!L1656))))</f>
        <v/>
      </c>
      <c r="K1656" s="21"/>
    </row>
    <row r="1657" spans="1:11" s="18" customFormat="1" x14ac:dyDescent="0.15">
      <c r="A1657" s="25"/>
      <c r="B1657" s="85"/>
      <c r="C1657" s="34"/>
      <c r="D1657" s="38"/>
      <c r="E1657" s="39"/>
      <c r="F1657" s="39"/>
      <c r="G1657" s="38"/>
      <c r="H1657" s="38"/>
      <c r="I1657" s="35" t="str">
        <f>IF(OR(Data!G1657,Data!H1657,ISERR(Data!J1657)),"",Data!J1657)</f>
        <v/>
      </c>
      <c r="J1657" s="84" t="str">
        <f>IF(Data!G1657,"",IF(Data!E1657,"Age error",IF(Data!F1657,"Sex error",IF(OR(Data!H1657,Data!M1657),"Ht or wt error",Data!L1657))))</f>
        <v/>
      </c>
      <c r="K1657" s="21"/>
    </row>
    <row r="1658" spans="1:11" s="18" customFormat="1" x14ac:dyDescent="0.15">
      <c r="A1658" s="25"/>
      <c r="B1658" s="85"/>
      <c r="C1658" s="34"/>
      <c r="D1658" s="38"/>
      <c r="E1658" s="39"/>
      <c r="F1658" s="39"/>
      <c r="G1658" s="38"/>
      <c r="H1658" s="38"/>
      <c r="I1658" s="35" t="str">
        <f>IF(OR(Data!G1658,Data!H1658,ISERR(Data!J1658)),"",Data!J1658)</f>
        <v/>
      </c>
      <c r="J1658" s="84" t="str">
        <f>IF(Data!G1658,"",IF(Data!E1658,"Age error",IF(Data!F1658,"Sex error",IF(OR(Data!H1658,Data!M1658),"Ht or wt error",Data!L1658))))</f>
        <v/>
      </c>
      <c r="K1658" s="21"/>
    </row>
    <row r="1659" spans="1:11" s="18" customFormat="1" x14ac:dyDescent="0.15">
      <c r="A1659" s="25"/>
      <c r="B1659" s="85"/>
      <c r="C1659" s="34"/>
      <c r="D1659" s="38"/>
      <c r="E1659" s="39"/>
      <c r="F1659" s="39"/>
      <c r="G1659" s="38"/>
      <c r="H1659" s="38"/>
      <c r="I1659" s="35" t="str">
        <f>IF(OR(Data!G1659,Data!H1659,ISERR(Data!J1659)),"",Data!J1659)</f>
        <v/>
      </c>
      <c r="J1659" s="84" t="str">
        <f>IF(Data!G1659,"",IF(Data!E1659,"Age error",IF(Data!F1659,"Sex error",IF(OR(Data!H1659,Data!M1659),"Ht or wt error",Data!L1659))))</f>
        <v/>
      </c>
      <c r="K1659" s="21"/>
    </row>
    <row r="1660" spans="1:11" s="18" customFormat="1" x14ac:dyDescent="0.15">
      <c r="A1660" s="25"/>
      <c r="B1660" s="85"/>
      <c r="C1660" s="34"/>
      <c r="D1660" s="38"/>
      <c r="E1660" s="39"/>
      <c r="F1660" s="39"/>
      <c r="G1660" s="38"/>
      <c r="H1660" s="38"/>
      <c r="I1660" s="35" t="str">
        <f>IF(OR(Data!G1660,Data!H1660,ISERR(Data!J1660)),"",Data!J1660)</f>
        <v/>
      </c>
      <c r="J1660" s="84" t="str">
        <f>IF(Data!G1660,"",IF(Data!E1660,"Age error",IF(Data!F1660,"Sex error",IF(OR(Data!H1660,Data!M1660),"Ht or wt error",Data!L1660))))</f>
        <v/>
      </c>
      <c r="K1660" s="21"/>
    </row>
    <row r="1661" spans="1:11" s="18" customFormat="1" x14ac:dyDescent="0.15">
      <c r="A1661" s="25"/>
      <c r="B1661" s="85"/>
      <c r="C1661" s="34"/>
      <c r="D1661" s="38"/>
      <c r="E1661" s="39"/>
      <c r="F1661" s="39"/>
      <c r="G1661" s="38"/>
      <c r="H1661" s="38"/>
      <c r="I1661" s="35" t="str">
        <f>IF(OR(Data!G1661,Data!H1661,ISERR(Data!J1661)),"",Data!J1661)</f>
        <v/>
      </c>
      <c r="J1661" s="84" t="str">
        <f>IF(Data!G1661,"",IF(Data!E1661,"Age error",IF(Data!F1661,"Sex error",IF(OR(Data!H1661,Data!M1661),"Ht or wt error",Data!L1661))))</f>
        <v/>
      </c>
      <c r="K1661" s="21"/>
    </row>
    <row r="1662" spans="1:11" s="18" customFormat="1" x14ac:dyDescent="0.15">
      <c r="A1662" s="25"/>
      <c r="B1662" s="85"/>
      <c r="C1662" s="34"/>
      <c r="D1662" s="38"/>
      <c r="E1662" s="39"/>
      <c r="F1662" s="39"/>
      <c r="G1662" s="38"/>
      <c r="H1662" s="38"/>
      <c r="I1662" s="35" t="str">
        <f>IF(OR(Data!G1662,Data!H1662,ISERR(Data!J1662)),"",Data!J1662)</f>
        <v/>
      </c>
      <c r="J1662" s="84" t="str">
        <f>IF(Data!G1662,"",IF(Data!E1662,"Age error",IF(Data!F1662,"Sex error",IF(OR(Data!H1662,Data!M1662),"Ht or wt error",Data!L1662))))</f>
        <v/>
      </c>
      <c r="K1662" s="21"/>
    </row>
    <row r="1663" spans="1:11" s="18" customFormat="1" x14ac:dyDescent="0.15">
      <c r="A1663" s="25"/>
      <c r="B1663" s="85"/>
      <c r="C1663" s="34"/>
      <c r="D1663" s="38"/>
      <c r="E1663" s="39"/>
      <c r="F1663" s="39"/>
      <c r="G1663" s="38"/>
      <c r="H1663" s="38"/>
      <c r="I1663" s="35" t="str">
        <f>IF(OR(Data!G1663,Data!H1663,ISERR(Data!J1663)),"",Data!J1663)</f>
        <v/>
      </c>
      <c r="J1663" s="84" t="str">
        <f>IF(Data!G1663,"",IF(Data!E1663,"Age error",IF(Data!F1663,"Sex error",IF(OR(Data!H1663,Data!M1663),"Ht or wt error",Data!L1663))))</f>
        <v/>
      </c>
      <c r="K1663" s="21"/>
    </row>
    <row r="1664" spans="1:11" s="18" customFormat="1" x14ac:dyDescent="0.15">
      <c r="A1664" s="25"/>
      <c r="B1664" s="85"/>
      <c r="C1664" s="34"/>
      <c r="D1664" s="38"/>
      <c r="E1664" s="39"/>
      <c r="F1664" s="39"/>
      <c r="G1664" s="38"/>
      <c r="H1664" s="38"/>
      <c r="I1664" s="35" t="str">
        <f>IF(OR(Data!G1664,Data!H1664,ISERR(Data!J1664)),"",Data!J1664)</f>
        <v/>
      </c>
      <c r="J1664" s="84" t="str">
        <f>IF(Data!G1664,"",IF(Data!E1664,"Age error",IF(Data!F1664,"Sex error",IF(OR(Data!H1664,Data!M1664),"Ht or wt error",Data!L1664))))</f>
        <v/>
      </c>
      <c r="K1664" s="21"/>
    </row>
    <row r="1665" spans="1:11" s="18" customFormat="1" x14ac:dyDescent="0.15">
      <c r="A1665" s="25"/>
      <c r="B1665" s="85"/>
      <c r="C1665" s="34"/>
      <c r="D1665" s="38"/>
      <c r="E1665" s="39"/>
      <c r="F1665" s="39"/>
      <c r="G1665" s="38"/>
      <c r="H1665" s="38"/>
      <c r="I1665" s="35" t="str">
        <f>IF(OR(Data!G1665,Data!H1665,ISERR(Data!J1665)),"",Data!J1665)</f>
        <v/>
      </c>
      <c r="J1665" s="84" t="str">
        <f>IF(Data!G1665,"",IF(Data!E1665,"Age error",IF(Data!F1665,"Sex error",IF(OR(Data!H1665,Data!M1665),"Ht or wt error",Data!L1665))))</f>
        <v/>
      </c>
      <c r="K1665" s="21"/>
    </row>
    <row r="1666" spans="1:11" s="18" customFormat="1" x14ac:dyDescent="0.15">
      <c r="A1666" s="25"/>
      <c r="B1666" s="85"/>
      <c r="C1666" s="34"/>
      <c r="D1666" s="38"/>
      <c r="E1666" s="39"/>
      <c r="F1666" s="39"/>
      <c r="G1666" s="38"/>
      <c r="H1666" s="38"/>
      <c r="I1666" s="35" t="str">
        <f>IF(OR(Data!G1666,Data!H1666,ISERR(Data!J1666)),"",Data!J1666)</f>
        <v/>
      </c>
      <c r="J1666" s="84" t="str">
        <f>IF(Data!G1666,"",IF(Data!E1666,"Age error",IF(Data!F1666,"Sex error",IF(OR(Data!H1666,Data!M1666),"Ht or wt error",Data!L1666))))</f>
        <v/>
      </c>
      <c r="K1666" s="21"/>
    </row>
    <row r="1667" spans="1:11" s="18" customFormat="1" x14ac:dyDescent="0.15">
      <c r="A1667" s="25"/>
      <c r="B1667" s="85"/>
      <c r="C1667" s="34"/>
      <c r="D1667" s="38"/>
      <c r="E1667" s="39"/>
      <c r="F1667" s="39"/>
      <c r="G1667" s="38"/>
      <c r="H1667" s="38"/>
      <c r="I1667" s="35" t="str">
        <f>IF(OR(Data!G1667,Data!H1667,ISERR(Data!J1667)),"",Data!J1667)</f>
        <v/>
      </c>
      <c r="J1667" s="84" t="str">
        <f>IF(Data!G1667,"",IF(Data!E1667,"Age error",IF(Data!F1667,"Sex error",IF(OR(Data!H1667,Data!M1667),"Ht or wt error",Data!L1667))))</f>
        <v/>
      </c>
      <c r="K1667" s="21"/>
    </row>
    <row r="1668" spans="1:11" s="18" customFormat="1" x14ac:dyDescent="0.15">
      <c r="A1668" s="25"/>
      <c r="B1668" s="85"/>
      <c r="C1668" s="34"/>
      <c r="D1668" s="38"/>
      <c r="E1668" s="39"/>
      <c r="F1668" s="39"/>
      <c r="G1668" s="38"/>
      <c r="H1668" s="38"/>
      <c r="I1668" s="35" t="str">
        <f>IF(OR(Data!G1668,Data!H1668,ISERR(Data!J1668)),"",Data!J1668)</f>
        <v/>
      </c>
      <c r="J1668" s="84" t="str">
        <f>IF(Data!G1668,"",IF(Data!E1668,"Age error",IF(Data!F1668,"Sex error",IF(OR(Data!H1668,Data!M1668),"Ht or wt error",Data!L1668))))</f>
        <v/>
      </c>
      <c r="K1668" s="21"/>
    </row>
    <row r="1669" spans="1:11" s="18" customFormat="1" x14ac:dyDescent="0.15">
      <c r="A1669" s="25"/>
      <c r="B1669" s="85"/>
      <c r="C1669" s="34"/>
      <c r="D1669" s="38"/>
      <c r="E1669" s="39"/>
      <c r="F1669" s="39"/>
      <c r="G1669" s="38"/>
      <c r="H1669" s="38"/>
      <c r="I1669" s="35" t="str">
        <f>IF(OR(Data!G1669,Data!H1669,ISERR(Data!J1669)),"",Data!J1669)</f>
        <v/>
      </c>
      <c r="J1669" s="84" t="str">
        <f>IF(Data!G1669,"",IF(Data!E1669,"Age error",IF(Data!F1669,"Sex error",IF(OR(Data!H1669,Data!M1669),"Ht or wt error",Data!L1669))))</f>
        <v/>
      </c>
      <c r="K1669" s="21"/>
    </row>
    <row r="1670" spans="1:11" s="18" customFormat="1" x14ac:dyDescent="0.15">
      <c r="A1670" s="25"/>
      <c r="B1670" s="85"/>
      <c r="C1670" s="34"/>
      <c r="D1670" s="38"/>
      <c r="E1670" s="39"/>
      <c r="F1670" s="39"/>
      <c r="G1670" s="38"/>
      <c r="H1670" s="38"/>
      <c r="I1670" s="35" t="str">
        <f>IF(OR(Data!G1670,Data!H1670,ISERR(Data!J1670)),"",Data!J1670)</f>
        <v/>
      </c>
      <c r="J1670" s="84" t="str">
        <f>IF(Data!G1670,"",IF(Data!E1670,"Age error",IF(Data!F1670,"Sex error",IF(OR(Data!H1670,Data!M1670),"Ht or wt error",Data!L1670))))</f>
        <v/>
      </c>
      <c r="K1670" s="21"/>
    </row>
    <row r="1671" spans="1:11" s="18" customFormat="1" x14ac:dyDescent="0.15">
      <c r="A1671" s="25"/>
      <c r="B1671" s="85"/>
      <c r="C1671" s="34"/>
      <c r="D1671" s="38"/>
      <c r="E1671" s="39"/>
      <c r="F1671" s="39"/>
      <c r="G1671" s="38"/>
      <c r="H1671" s="38"/>
      <c r="I1671" s="35" t="str">
        <f>IF(OR(Data!G1671,Data!H1671,ISERR(Data!J1671)),"",Data!J1671)</f>
        <v/>
      </c>
      <c r="J1671" s="84" t="str">
        <f>IF(Data!G1671,"",IF(Data!E1671,"Age error",IF(Data!F1671,"Sex error",IF(OR(Data!H1671,Data!M1671),"Ht or wt error",Data!L1671))))</f>
        <v/>
      </c>
      <c r="K1671" s="21"/>
    </row>
    <row r="1672" spans="1:11" s="18" customFormat="1" x14ac:dyDescent="0.15">
      <c r="A1672" s="25"/>
      <c r="B1672" s="85"/>
      <c r="C1672" s="34"/>
      <c r="D1672" s="38"/>
      <c r="E1672" s="39"/>
      <c r="F1672" s="39"/>
      <c r="G1672" s="38"/>
      <c r="H1672" s="38"/>
      <c r="I1672" s="35" t="str">
        <f>IF(OR(Data!G1672,Data!H1672,ISERR(Data!J1672)),"",Data!J1672)</f>
        <v/>
      </c>
      <c r="J1672" s="84" t="str">
        <f>IF(Data!G1672,"",IF(Data!E1672,"Age error",IF(Data!F1672,"Sex error",IF(OR(Data!H1672,Data!M1672),"Ht or wt error",Data!L1672))))</f>
        <v/>
      </c>
      <c r="K1672" s="21"/>
    </row>
    <row r="1673" spans="1:11" s="18" customFormat="1" x14ac:dyDescent="0.15">
      <c r="A1673" s="25"/>
      <c r="B1673" s="85"/>
      <c r="C1673" s="34"/>
      <c r="D1673" s="38"/>
      <c r="E1673" s="39"/>
      <c r="F1673" s="39"/>
      <c r="G1673" s="38"/>
      <c r="H1673" s="38"/>
      <c r="I1673" s="35" t="str">
        <f>IF(OR(Data!G1673,Data!H1673,ISERR(Data!J1673)),"",Data!J1673)</f>
        <v/>
      </c>
      <c r="J1673" s="84" t="str">
        <f>IF(Data!G1673,"",IF(Data!E1673,"Age error",IF(Data!F1673,"Sex error",IF(OR(Data!H1673,Data!M1673),"Ht or wt error",Data!L1673))))</f>
        <v/>
      </c>
      <c r="K1673" s="21"/>
    </row>
    <row r="1674" spans="1:11" s="18" customFormat="1" x14ac:dyDescent="0.15">
      <c r="A1674" s="25"/>
      <c r="B1674" s="85"/>
      <c r="C1674" s="34"/>
      <c r="D1674" s="38"/>
      <c r="E1674" s="39"/>
      <c r="F1674" s="39"/>
      <c r="G1674" s="38"/>
      <c r="H1674" s="38"/>
      <c r="I1674" s="35" t="str">
        <f>IF(OR(Data!G1674,Data!H1674,ISERR(Data!J1674)),"",Data!J1674)</f>
        <v/>
      </c>
      <c r="J1674" s="84" t="str">
        <f>IF(Data!G1674,"",IF(Data!E1674,"Age error",IF(Data!F1674,"Sex error",IF(OR(Data!H1674,Data!M1674),"Ht or wt error",Data!L1674))))</f>
        <v/>
      </c>
      <c r="K1674" s="21"/>
    </row>
    <row r="1675" spans="1:11" s="18" customFormat="1" x14ac:dyDescent="0.15">
      <c r="A1675" s="25"/>
      <c r="B1675" s="85"/>
      <c r="C1675" s="34"/>
      <c r="D1675" s="38"/>
      <c r="E1675" s="39"/>
      <c r="F1675" s="39"/>
      <c r="G1675" s="38"/>
      <c r="H1675" s="38"/>
      <c r="I1675" s="35" t="str">
        <f>IF(OR(Data!G1675,Data!H1675,ISERR(Data!J1675)),"",Data!J1675)</f>
        <v/>
      </c>
      <c r="J1675" s="84" t="str">
        <f>IF(Data!G1675,"",IF(Data!E1675,"Age error",IF(Data!F1675,"Sex error",IF(OR(Data!H1675,Data!M1675),"Ht or wt error",Data!L1675))))</f>
        <v/>
      </c>
      <c r="K1675" s="21"/>
    </row>
    <row r="1676" spans="1:11" s="18" customFormat="1" x14ac:dyDescent="0.15">
      <c r="A1676" s="25"/>
      <c r="B1676" s="85"/>
      <c r="C1676" s="34"/>
      <c r="D1676" s="38"/>
      <c r="E1676" s="39"/>
      <c r="F1676" s="39"/>
      <c r="G1676" s="38"/>
      <c r="H1676" s="38"/>
      <c r="I1676" s="35" t="str">
        <f>IF(OR(Data!G1676,Data!H1676,ISERR(Data!J1676)),"",Data!J1676)</f>
        <v/>
      </c>
      <c r="J1676" s="84" t="str">
        <f>IF(Data!G1676,"",IF(Data!E1676,"Age error",IF(Data!F1676,"Sex error",IF(OR(Data!H1676,Data!M1676),"Ht or wt error",Data!L1676))))</f>
        <v/>
      </c>
      <c r="K1676" s="21"/>
    </row>
    <row r="1677" spans="1:11" s="18" customFormat="1" x14ac:dyDescent="0.15">
      <c r="A1677" s="25"/>
      <c r="B1677" s="85"/>
      <c r="C1677" s="34"/>
      <c r="D1677" s="38"/>
      <c r="E1677" s="39"/>
      <c r="F1677" s="39"/>
      <c r="G1677" s="38"/>
      <c r="H1677" s="38"/>
      <c r="I1677" s="35" t="str">
        <f>IF(OR(Data!G1677,Data!H1677,ISERR(Data!J1677)),"",Data!J1677)</f>
        <v/>
      </c>
      <c r="J1677" s="84" t="str">
        <f>IF(Data!G1677,"",IF(Data!E1677,"Age error",IF(Data!F1677,"Sex error",IF(OR(Data!H1677,Data!M1677),"Ht or wt error",Data!L1677))))</f>
        <v/>
      </c>
      <c r="K1677" s="21"/>
    </row>
    <row r="1678" spans="1:11" s="18" customFormat="1" x14ac:dyDescent="0.15">
      <c r="A1678" s="25"/>
      <c r="B1678" s="85"/>
      <c r="C1678" s="34"/>
      <c r="D1678" s="38"/>
      <c r="E1678" s="39"/>
      <c r="F1678" s="39"/>
      <c r="G1678" s="38"/>
      <c r="H1678" s="38"/>
      <c r="I1678" s="35" t="str">
        <f>IF(OR(Data!G1678,Data!H1678,ISERR(Data!J1678)),"",Data!J1678)</f>
        <v/>
      </c>
      <c r="J1678" s="84" t="str">
        <f>IF(Data!G1678,"",IF(Data!E1678,"Age error",IF(Data!F1678,"Sex error",IF(OR(Data!H1678,Data!M1678),"Ht or wt error",Data!L1678))))</f>
        <v/>
      </c>
      <c r="K1678" s="21"/>
    </row>
    <row r="1679" spans="1:11" s="18" customFormat="1" x14ac:dyDescent="0.15">
      <c r="A1679" s="25"/>
      <c r="B1679" s="85"/>
      <c r="C1679" s="34"/>
      <c r="D1679" s="38"/>
      <c r="E1679" s="39"/>
      <c r="F1679" s="39"/>
      <c r="G1679" s="38"/>
      <c r="H1679" s="38"/>
      <c r="I1679" s="35" t="str">
        <f>IF(OR(Data!G1679,Data!H1679,ISERR(Data!J1679)),"",Data!J1679)</f>
        <v/>
      </c>
      <c r="J1679" s="84" t="str">
        <f>IF(Data!G1679,"",IF(Data!E1679,"Age error",IF(Data!F1679,"Sex error",IF(OR(Data!H1679,Data!M1679),"Ht or wt error",Data!L1679))))</f>
        <v/>
      </c>
      <c r="K1679" s="21"/>
    </row>
    <row r="1680" spans="1:11" s="18" customFormat="1" x14ac:dyDescent="0.15">
      <c r="A1680" s="25"/>
      <c r="B1680" s="85"/>
      <c r="C1680" s="34"/>
      <c r="D1680" s="38"/>
      <c r="E1680" s="39"/>
      <c r="F1680" s="39"/>
      <c r="G1680" s="38"/>
      <c r="H1680" s="38"/>
      <c r="I1680" s="35" t="str">
        <f>IF(OR(Data!G1680,Data!H1680,ISERR(Data!J1680)),"",Data!J1680)</f>
        <v/>
      </c>
      <c r="J1680" s="84" t="str">
        <f>IF(Data!G1680,"",IF(Data!E1680,"Age error",IF(Data!F1680,"Sex error",IF(OR(Data!H1680,Data!M1680),"Ht or wt error",Data!L1680))))</f>
        <v/>
      </c>
      <c r="K1680" s="21"/>
    </row>
    <row r="1681" spans="1:11" s="18" customFormat="1" x14ac:dyDescent="0.15">
      <c r="A1681" s="25"/>
      <c r="B1681" s="85"/>
      <c r="C1681" s="34"/>
      <c r="D1681" s="38"/>
      <c r="E1681" s="39"/>
      <c r="F1681" s="39"/>
      <c r="G1681" s="38"/>
      <c r="H1681" s="38"/>
      <c r="I1681" s="35" t="str">
        <f>IF(OR(Data!G1681,Data!H1681,ISERR(Data!J1681)),"",Data!J1681)</f>
        <v/>
      </c>
      <c r="J1681" s="84" t="str">
        <f>IF(Data!G1681,"",IF(Data!E1681,"Age error",IF(Data!F1681,"Sex error",IF(OR(Data!H1681,Data!M1681),"Ht or wt error",Data!L1681))))</f>
        <v/>
      </c>
      <c r="K1681" s="21"/>
    </row>
    <row r="1682" spans="1:11" s="18" customFormat="1" x14ac:dyDescent="0.15">
      <c r="A1682" s="25"/>
      <c r="B1682" s="85"/>
      <c r="C1682" s="34"/>
      <c r="D1682" s="38"/>
      <c r="E1682" s="39"/>
      <c r="F1682" s="39"/>
      <c r="G1682" s="38"/>
      <c r="H1682" s="38"/>
      <c r="I1682" s="35" t="str">
        <f>IF(OR(Data!G1682,Data!H1682,ISERR(Data!J1682)),"",Data!J1682)</f>
        <v/>
      </c>
      <c r="J1682" s="84" t="str">
        <f>IF(Data!G1682,"",IF(Data!E1682,"Age error",IF(Data!F1682,"Sex error",IF(OR(Data!H1682,Data!M1682),"Ht or wt error",Data!L1682))))</f>
        <v/>
      </c>
      <c r="K1682" s="21"/>
    </row>
    <row r="1683" spans="1:11" s="18" customFormat="1" x14ac:dyDescent="0.15">
      <c r="A1683" s="25"/>
      <c r="B1683" s="85"/>
      <c r="C1683" s="34"/>
      <c r="D1683" s="38"/>
      <c r="E1683" s="39"/>
      <c r="F1683" s="39"/>
      <c r="G1683" s="38"/>
      <c r="H1683" s="38"/>
      <c r="I1683" s="35" t="str">
        <f>IF(OR(Data!G1683,Data!H1683,ISERR(Data!J1683)),"",Data!J1683)</f>
        <v/>
      </c>
      <c r="J1683" s="84" t="str">
        <f>IF(Data!G1683,"",IF(Data!E1683,"Age error",IF(Data!F1683,"Sex error",IF(OR(Data!H1683,Data!M1683),"Ht or wt error",Data!L1683))))</f>
        <v/>
      </c>
      <c r="K1683" s="21"/>
    </row>
    <row r="1684" spans="1:11" s="18" customFormat="1" x14ac:dyDescent="0.15">
      <c r="A1684" s="25"/>
      <c r="B1684" s="85"/>
      <c r="C1684" s="34"/>
      <c r="D1684" s="38"/>
      <c r="E1684" s="39"/>
      <c r="F1684" s="39"/>
      <c r="G1684" s="38"/>
      <c r="H1684" s="38"/>
      <c r="I1684" s="35" t="str">
        <f>IF(OR(Data!G1684,Data!H1684,ISERR(Data!J1684)),"",Data!J1684)</f>
        <v/>
      </c>
      <c r="J1684" s="84" t="str">
        <f>IF(Data!G1684,"",IF(Data!E1684,"Age error",IF(Data!F1684,"Sex error",IF(OR(Data!H1684,Data!M1684),"Ht or wt error",Data!L1684))))</f>
        <v/>
      </c>
      <c r="K1684" s="21"/>
    </row>
    <row r="1685" spans="1:11" s="18" customFormat="1" x14ac:dyDescent="0.15">
      <c r="A1685" s="25"/>
      <c r="B1685" s="85"/>
      <c r="C1685" s="34"/>
      <c r="D1685" s="38"/>
      <c r="E1685" s="39"/>
      <c r="F1685" s="39"/>
      <c r="G1685" s="38"/>
      <c r="H1685" s="38"/>
      <c r="I1685" s="35" t="str">
        <f>IF(OR(Data!G1685,Data!H1685,ISERR(Data!J1685)),"",Data!J1685)</f>
        <v/>
      </c>
      <c r="J1685" s="84" t="str">
        <f>IF(Data!G1685,"",IF(Data!E1685,"Age error",IF(Data!F1685,"Sex error",IF(OR(Data!H1685,Data!M1685),"Ht or wt error",Data!L1685))))</f>
        <v/>
      </c>
      <c r="K1685" s="21"/>
    </row>
    <row r="1686" spans="1:11" s="18" customFormat="1" x14ac:dyDescent="0.15">
      <c r="A1686" s="25"/>
      <c r="B1686" s="85"/>
      <c r="C1686" s="34"/>
      <c r="D1686" s="38"/>
      <c r="E1686" s="39"/>
      <c r="F1686" s="39"/>
      <c r="G1686" s="38"/>
      <c r="H1686" s="38"/>
      <c r="I1686" s="35" t="str">
        <f>IF(OR(Data!G1686,Data!H1686,ISERR(Data!J1686)),"",Data!J1686)</f>
        <v/>
      </c>
      <c r="J1686" s="84" t="str">
        <f>IF(Data!G1686,"",IF(Data!E1686,"Age error",IF(Data!F1686,"Sex error",IF(OR(Data!H1686,Data!M1686),"Ht or wt error",Data!L1686))))</f>
        <v/>
      </c>
      <c r="K1686" s="21"/>
    </row>
    <row r="1687" spans="1:11" s="18" customFormat="1" x14ac:dyDescent="0.15">
      <c r="A1687" s="25"/>
      <c r="B1687" s="85"/>
      <c r="C1687" s="34"/>
      <c r="D1687" s="38"/>
      <c r="E1687" s="39"/>
      <c r="F1687" s="39"/>
      <c r="G1687" s="38"/>
      <c r="H1687" s="38"/>
      <c r="I1687" s="35" t="str">
        <f>IF(OR(Data!G1687,Data!H1687,ISERR(Data!J1687)),"",Data!J1687)</f>
        <v/>
      </c>
      <c r="J1687" s="84" t="str">
        <f>IF(Data!G1687,"",IF(Data!E1687,"Age error",IF(Data!F1687,"Sex error",IF(OR(Data!H1687,Data!M1687),"Ht or wt error",Data!L1687))))</f>
        <v/>
      </c>
      <c r="K1687" s="21"/>
    </row>
    <row r="1688" spans="1:11" s="18" customFormat="1" x14ac:dyDescent="0.15">
      <c r="A1688" s="25"/>
      <c r="B1688" s="85"/>
      <c r="C1688" s="34"/>
      <c r="D1688" s="38"/>
      <c r="E1688" s="39"/>
      <c r="F1688" s="39"/>
      <c r="G1688" s="38"/>
      <c r="H1688" s="38"/>
      <c r="I1688" s="35" t="str">
        <f>IF(OR(Data!G1688,Data!H1688,ISERR(Data!J1688)),"",Data!J1688)</f>
        <v/>
      </c>
      <c r="J1688" s="84" t="str">
        <f>IF(Data!G1688,"",IF(Data!E1688,"Age error",IF(Data!F1688,"Sex error",IF(OR(Data!H1688,Data!M1688),"Ht or wt error",Data!L1688))))</f>
        <v/>
      </c>
      <c r="K1688" s="21"/>
    </row>
    <row r="1689" spans="1:11" s="18" customFormat="1" x14ac:dyDescent="0.15">
      <c r="A1689" s="25"/>
      <c r="B1689" s="85"/>
      <c r="C1689" s="34"/>
      <c r="D1689" s="38"/>
      <c r="E1689" s="39"/>
      <c r="F1689" s="39"/>
      <c r="G1689" s="38"/>
      <c r="H1689" s="38"/>
      <c r="I1689" s="35" t="str">
        <f>IF(OR(Data!G1689,Data!H1689,ISERR(Data!J1689)),"",Data!J1689)</f>
        <v/>
      </c>
      <c r="J1689" s="84" t="str">
        <f>IF(Data!G1689,"",IF(Data!E1689,"Age error",IF(Data!F1689,"Sex error",IF(OR(Data!H1689,Data!M1689),"Ht or wt error",Data!L1689))))</f>
        <v/>
      </c>
      <c r="K1689" s="21"/>
    </row>
    <row r="1690" spans="1:11" s="18" customFormat="1" x14ac:dyDescent="0.15">
      <c r="A1690" s="25"/>
      <c r="B1690" s="85"/>
      <c r="C1690" s="34"/>
      <c r="D1690" s="38"/>
      <c r="E1690" s="39"/>
      <c r="F1690" s="39"/>
      <c r="G1690" s="38"/>
      <c r="H1690" s="38"/>
      <c r="I1690" s="35" t="str">
        <f>IF(OR(Data!G1690,Data!H1690,ISERR(Data!J1690)),"",Data!J1690)</f>
        <v/>
      </c>
      <c r="J1690" s="84" t="str">
        <f>IF(Data!G1690,"",IF(Data!E1690,"Age error",IF(Data!F1690,"Sex error",IF(OR(Data!H1690,Data!M1690),"Ht or wt error",Data!L1690))))</f>
        <v/>
      </c>
      <c r="K1690" s="21"/>
    </row>
    <row r="1691" spans="1:11" s="18" customFormat="1" x14ac:dyDescent="0.15">
      <c r="A1691" s="25"/>
      <c r="B1691" s="85"/>
      <c r="C1691" s="34"/>
      <c r="D1691" s="38"/>
      <c r="E1691" s="39"/>
      <c r="F1691" s="39"/>
      <c r="G1691" s="38"/>
      <c r="H1691" s="38"/>
      <c r="I1691" s="35" t="str">
        <f>IF(OR(Data!G1691,Data!H1691,ISERR(Data!J1691)),"",Data!J1691)</f>
        <v/>
      </c>
      <c r="J1691" s="84" t="str">
        <f>IF(Data!G1691,"",IF(Data!E1691,"Age error",IF(Data!F1691,"Sex error",IF(OR(Data!H1691,Data!M1691),"Ht or wt error",Data!L1691))))</f>
        <v/>
      </c>
      <c r="K1691" s="21"/>
    </row>
    <row r="1692" spans="1:11" s="18" customFormat="1" x14ac:dyDescent="0.15">
      <c r="A1692" s="25"/>
      <c r="B1692" s="85"/>
      <c r="C1692" s="34"/>
      <c r="D1692" s="38"/>
      <c r="E1692" s="39"/>
      <c r="F1692" s="39"/>
      <c r="G1692" s="38"/>
      <c r="H1692" s="38"/>
      <c r="I1692" s="35" t="str">
        <f>IF(OR(Data!G1692,Data!H1692,ISERR(Data!J1692)),"",Data!J1692)</f>
        <v/>
      </c>
      <c r="J1692" s="84" t="str">
        <f>IF(Data!G1692,"",IF(Data!E1692,"Age error",IF(Data!F1692,"Sex error",IF(OR(Data!H1692,Data!M1692),"Ht or wt error",Data!L1692))))</f>
        <v/>
      </c>
      <c r="K1692" s="21"/>
    </row>
    <row r="1693" spans="1:11" s="18" customFormat="1" x14ac:dyDescent="0.15">
      <c r="A1693" s="25"/>
      <c r="B1693" s="85"/>
      <c r="C1693" s="34"/>
      <c r="D1693" s="38"/>
      <c r="E1693" s="39"/>
      <c r="F1693" s="39"/>
      <c r="G1693" s="38"/>
      <c r="H1693" s="38"/>
      <c r="I1693" s="35" t="str">
        <f>IF(OR(Data!G1693,Data!H1693,ISERR(Data!J1693)),"",Data!J1693)</f>
        <v/>
      </c>
      <c r="J1693" s="84" t="str">
        <f>IF(Data!G1693,"",IF(Data!E1693,"Age error",IF(Data!F1693,"Sex error",IF(OR(Data!H1693,Data!M1693),"Ht or wt error",Data!L1693))))</f>
        <v/>
      </c>
      <c r="K1693" s="21"/>
    </row>
    <row r="1694" spans="1:11" s="18" customFormat="1" x14ac:dyDescent="0.15">
      <c r="A1694" s="25"/>
      <c r="B1694" s="85"/>
      <c r="C1694" s="34"/>
      <c r="D1694" s="38"/>
      <c r="E1694" s="39"/>
      <c r="F1694" s="39"/>
      <c r="G1694" s="38"/>
      <c r="H1694" s="38"/>
      <c r="I1694" s="35" t="str">
        <f>IF(OR(Data!G1694,Data!H1694,ISERR(Data!J1694)),"",Data!J1694)</f>
        <v/>
      </c>
      <c r="J1694" s="84" t="str">
        <f>IF(Data!G1694,"",IF(Data!E1694,"Age error",IF(Data!F1694,"Sex error",IF(OR(Data!H1694,Data!M1694),"Ht or wt error",Data!L1694))))</f>
        <v/>
      </c>
      <c r="K1694" s="21"/>
    </row>
    <row r="1695" spans="1:11" s="18" customFormat="1" x14ac:dyDescent="0.15">
      <c r="A1695" s="25"/>
      <c r="B1695" s="85"/>
      <c r="C1695" s="34"/>
      <c r="D1695" s="38"/>
      <c r="E1695" s="39"/>
      <c r="F1695" s="39"/>
      <c r="G1695" s="38"/>
      <c r="H1695" s="38"/>
      <c r="I1695" s="35" t="str">
        <f>IF(OR(Data!G1695,Data!H1695,ISERR(Data!J1695)),"",Data!J1695)</f>
        <v/>
      </c>
      <c r="J1695" s="84" t="str">
        <f>IF(Data!G1695,"",IF(Data!E1695,"Age error",IF(Data!F1695,"Sex error",IF(OR(Data!H1695,Data!M1695),"Ht or wt error",Data!L1695))))</f>
        <v/>
      </c>
      <c r="K1695" s="21"/>
    </row>
    <row r="1696" spans="1:11" s="18" customFormat="1" x14ac:dyDescent="0.15">
      <c r="A1696" s="25"/>
      <c r="B1696" s="85"/>
      <c r="C1696" s="34"/>
      <c r="D1696" s="38"/>
      <c r="E1696" s="39"/>
      <c r="F1696" s="39"/>
      <c r="G1696" s="38"/>
      <c r="H1696" s="38"/>
      <c r="I1696" s="35" t="str">
        <f>IF(OR(Data!G1696,Data!H1696,ISERR(Data!J1696)),"",Data!J1696)</f>
        <v/>
      </c>
      <c r="J1696" s="84" t="str">
        <f>IF(Data!G1696,"",IF(Data!E1696,"Age error",IF(Data!F1696,"Sex error",IF(OR(Data!H1696,Data!M1696),"Ht or wt error",Data!L1696))))</f>
        <v/>
      </c>
      <c r="K1696" s="21"/>
    </row>
    <row r="1697" spans="1:11" s="18" customFormat="1" x14ac:dyDescent="0.15">
      <c r="A1697" s="25"/>
      <c r="B1697" s="85"/>
      <c r="C1697" s="34"/>
      <c r="D1697" s="38"/>
      <c r="E1697" s="39"/>
      <c r="F1697" s="39"/>
      <c r="G1697" s="38"/>
      <c r="H1697" s="38"/>
      <c r="I1697" s="35" t="str">
        <f>IF(OR(Data!G1697,Data!H1697,ISERR(Data!J1697)),"",Data!J1697)</f>
        <v/>
      </c>
      <c r="J1697" s="84" t="str">
        <f>IF(Data!G1697,"",IF(Data!E1697,"Age error",IF(Data!F1697,"Sex error",IF(OR(Data!H1697,Data!M1697),"Ht or wt error",Data!L1697))))</f>
        <v/>
      </c>
      <c r="K1697" s="21"/>
    </row>
    <row r="1698" spans="1:11" s="18" customFormat="1" x14ac:dyDescent="0.15">
      <c r="A1698" s="25"/>
      <c r="B1698" s="85"/>
      <c r="C1698" s="34"/>
      <c r="D1698" s="38"/>
      <c r="E1698" s="39"/>
      <c r="F1698" s="39"/>
      <c r="G1698" s="38"/>
      <c r="H1698" s="38"/>
      <c r="I1698" s="35" t="str">
        <f>IF(OR(Data!G1698,Data!H1698,ISERR(Data!J1698)),"",Data!J1698)</f>
        <v/>
      </c>
      <c r="J1698" s="84" t="str">
        <f>IF(Data!G1698,"",IF(Data!E1698,"Age error",IF(Data!F1698,"Sex error",IF(OR(Data!H1698,Data!M1698),"Ht or wt error",Data!L1698))))</f>
        <v/>
      </c>
      <c r="K1698" s="21"/>
    </row>
    <row r="1699" spans="1:11" s="18" customFormat="1" x14ac:dyDescent="0.15">
      <c r="A1699" s="25"/>
      <c r="B1699" s="85"/>
      <c r="C1699" s="34"/>
      <c r="D1699" s="38"/>
      <c r="E1699" s="39"/>
      <c r="F1699" s="39"/>
      <c r="G1699" s="38"/>
      <c r="H1699" s="38"/>
      <c r="I1699" s="35" t="str">
        <f>IF(OR(Data!G1699,Data!H1699,ISERR(Data!J1699)),"",Data!J1699)</f>
        <v/>
      </c>
      <c r="J1699" s="84" t="str">
        <f>IF(Data!G1699,"",IF(Data!E1699,"Age error",IF(Data!F1699,"Sex error",IF(OR(Data!H1699,Data!M1699),"Ht or wt error",Data!L1699))))</f>
        <v/>
      </c>
      <c r="K1699" s="21"/>
    </row>
    <row r="1700" spans="1:11" s="18" customFormat="1" x14ac:dyDescent="0.15">
      <c r="A1700" s="25"/>
      <c r="B1700" s="85"/>
      <c r="C1700" s="34"/>
      <c r="D1700" s="38"/>
      <c r="E1700" s="39"/>
      <c r="F1700" s="39"/>
      <c r="G1700" s="38"/>
      <c r="H1700" s="38"/>
      <c r="I1700" s="35" t="str">
        <f>IF(OR(Data!G1700,Data!H1700,ISERR(Data!J1700)),"",Data!J1700)</f>
        <v/>
      </c>
      <c r="J1700" s="84" t="str">
        <f>IF(Data!G1700,"",IF(Data!E1700,"Age error",IF(Data!F1700,"Sex error",IF(OR(Data!H1700,Data!M1700),"Ht or wt error",Data!L1700))))</f>
        <v/>
      </c>
      <c r="K1700" s="21"/>
    </row>
    <row r="1701" spans="1:11" s="18" customFormat="1" x14ac:dyDescent="0.15">
      <c r="A1701" s="25"/>
      <c r="B1701" s="85"/>
      <c r="C1701" s="34"/>
      <c r="D1701" s="38"/>
      <c r="E1701" s="39"/>
      <c r="F1701" s="39"/>
      <c r="G1701" s="38"/>
      <c r="H1701" s="38"/>
      <c r="I1701" s="35" t="str">
        <f>IF(OR(Data!G1701,Data!H1701,ISERR(Data!J1701)),"",Data!J1701)</f>
        <v/>
      </c>
      <c r="J1701" s="84" t="str">
        <f>IF(Data!G1701,"",IF(Data!E1701,"Age error",IF(Data!F1701,"Sex error",IF(OR(Data!H1701,Data!M1701),"Ht or wt error",Data!L1701))))</f>
        <v/>
      </c>
      <c r="K1701" s="21"/>
    </row>
    <row r="1702" spans="1:11" s="18" customFormat="1" x14ac:dyDescent="0.15">
      <c r="A1702" s="25"/>
      <c r="B1702" s="85"/>
      <c r="C1702" s="34"/>
      <c r="D1702" s="38"/>
      <c r="E1702" s="39"/>
      <c r="F1702" s="39"/>
      <c r="G1702" s="38"/>
      <c r="H1702" s="38"/>
      <c r="I1702" s="35" t="str">
        <f>IF(OR(Data!G1702,Data!H1702,ISERR(Data!J1702)),"",Data!J1702)</f>
        <v/>
      </c>
      <c r="J1702" s="84" t="str">
        <f>IF(Data!G1702,"",IF(Data!E1702,"Age error",IF(Data!F1702,"Sex error",IF(OR(Data!H1702,Data!M1702),"Ht or wt error",Data!L1702))))</f>
        <v/>
      </c>
      <c r="K1702" s="21"/>
    </row>
    <row r="1703" spans="1:11" s="18" customFormat="1" x14ac:dyDescent="0.15">
      <c r="A1703" s="25"/>
      <c r="B1703" s="85"/>
      <c r="C1703" s="34"/>
      <c r="D1703" s="38"/>
      <c r="E1703" s="39"/>
      <c r="F1703" s="39"/>
      <c r="G1703" s="38"/>
      <c r="H1703" s="38"/>
      <c r="I1703" s="35" t="str">
        <f>IF(OR(Data!G1703,Data!H1703,ISERR(Data!J1703)),"",Data!J1703)</f>
        <v/>
      </c>
      <c r="J1703" s="84" t="str">
        <f>IF(Data!G1703,"",IF(Data!E1703,"Age error",IF(Data!F1703,"Sex error",IF(OR(Data!H1703,Data!M1703),"Ht or wt error",Data!L1703))))</f>
        <v/>
      </c>
      <c r="K1703" s="21"/>
    </row>
    <row r="1704" spans="1:11" s="18" customFormat="1" x14ac:dyDescent="0.15">
      <c r="A1704" s="25"/>
      <c r="B1704" s="85"/>
      <c r="C1704" s="34"/>
      <c r="D1704" s="38"/>
      <c r="E1704" s="39"/>
      <c r="F1704" s="39"/>
      <c r="G1704" s="38"/>
      <c r="H1704" s="38"/>
      <c r="I1704" s="35" t="str">
        <f>IF(OR(Data!G1704,Data!H1704,ISERR(Data!J1704)),"",Data!J1704)</f>
        <v/>
      </c>
      <c r="J1704" s="84" t="str">
        <f>IF(Data!G1704,"",IF(Data!E1704,"Age error",IF(Data!F1704,"Sex error",IF(OR(Data!H1704,Data!M1704),"Ht or wt error",Data!L1704))))</f>
        <v/>
      </c>
      <c r="K1704" s="21"/>
    </row>
    <row r="1705" spans="1:11" s="18" customFormat="1" x14ac:dyDescent="0.15">
      <c r="A1705" s="25"/>
      <c r="B1705" s="85"/>
      <c r="C1705" s="34"/>
      <c r="D1705" s="38"/>
      <c r="E1705" s="39"/>
      <c r="F1705" s="39"/>
      <c r="G1705" s="38"/>
      <c r="H1705" s="38"/>
      <c r="I1705" s="35" t="str">
        <f>IF(OR(Data!G1705,Data!H1705,ISERR(Data!J1705)),"",Data!J1705)</f>
        <v/>
      </c>
      <c r="J1705" s="84" t="str">
        <f>IF(Data!G1705,"",IF(Data!E1705,"Age error",IF(Data!F1705,"Sex error",IF(OR(Data!H1705,Data!M1705),"Ht or wt error",Data!L1705))))</f>
        <v/>
      </c>
      <c r="K1705" s="21"/>
    </row>
    <row r="1706" spans="1:11" s="18" customFormat="1" x14ac:dyDescent="0.15">
      <c r="A1706" s="25"/>
      <c r="B1706" s="85"/>
      <c r="C1706" s="34"/>
      <c r="D1706" s="38"/>
      <c r="E1706" s="39"/>
      <c r="F1706" s="39"/>
      <c r="G1706" s="38"/>
      <c r="H1706" s="38"/>
      <c r="I1706" s="35" t="str">
        <f>IF(OR(Data!G1706,Data!H1706,ISERR(Data!J1706)),"",Data!J1706)</f>
        <v/>
      </c>
      <c r="J1706" s="84" t="str">
        <f>IF(Data!G1706,"",IF(Data!E1706,"Age error",IF(Data!F1706,"Sex error",IF(OR(Data!H1706,Data!M1706),"Ht or wt error",Data!L1706))))</f>
        <v/>
      </c>
      <c r="K1706" s="21"/>
    </row>
    <row r="1707" spans="1:11" s="18" customFormat="1" x14ac:dyDescent="0.15">
      <c r="A1707" s="25"/>
      <c r="B1707" s="85"/>
      <c r="C1707" s="34"/>
      <c r="D1707" s="38"/>
      <c r="E1707" s="39"/>
      <c r="F1707" s="39"/>
      <c r="G1707" s="38"/>
      <c r="H1707" s="38"/>
      <c r="I1707" s="35" t="str">
        <f>IF(OR(Data!G1707,Data!H1707,ISERR(Data!J1707)),"",Data!J1707)</f>
        <v/>
      </c>
      <c r="J1707" s="84" t="str">
        <f>IF(Data!G1707,"",IF(Data!E1707,"Age error",IF(Data!F1707,"Sex error",IF(OR(Data!H1707,Data!M1707),"Ht or wt error",Data!L1707))))</f>
        <v/>
      </c>
      <c r="K1707" s="21"/>
    </row>
    <row r="1708" spans="1:11" s="18" customFormat="1" x14ac:dyDescent="0.15">
      <c r="A1708" s="25"/>
      <c r="B1708" s="85"/>
      <c r="C1708" s="34"/>
      <c r="D1708" s="38"/>
      <c r="E1708" s="39"/>
      <c r="F1708" s="39"/>
      <c r="G1708" s="38"/>
      <c r="H1708" s="38"/>
      <c r="I1708" s="35" t="str">
        <f>IF(OR(Data!G1708,Data!H1708,ISERR(Data!J1708)),"",Data!J1708)</f>
        <v/>
      </c>
      <c r="J1708" s="84" t="str">
        <f>IF(Data!G1708,"",IF(Data!E1708,"Age error",IF(Data!F1708,"Sex error",IF(OR(Data!H1708,Data!M1708),"Ht or wt error",Data!L1708))))</f>
        <v/>
      </c>
      <c r="K1708" s="21"/>
    </row>
    <row r="1709" spans="1:11" s="18" customFormat="1" x14ac:dyDescent="0.15">
      <c r="A1709" s="25"/>
      <c r="B1709" s="85"/>
      <c r="C1709" s="34"/>
      <c r="D1709" s="38"/>
      <c r="E1709" s="39"/>
      <c r="F1709" s="39"/>
      <c r="G1709" s="38"/>
      <c r="H1709" s="38"/>
      <c r="I1709" s="35" t="str">
        <f>IF(OR(Data!G1709,Data!H1709,ISERR(Data!J1709)),"",Data!J1709)</f>
        <v/>
      </c>
      <c r="J1709" s="84" t="str">
        <f>IF(Data!G1709,"",IF(Data!E1709,"Age error",IF(Data!F1709,"Sex error",IF(OR(Data!H1709,Data!M1709),"Ht or wt error",Data!L1709))))</f>
        <v/>
      </c>
      <c r="K1709" s="21"/>
    </row>
    <row r="1710" spans="1:11" s="18" customFormat="1" x14ac:dyDescent="0.15">
      <c r="A1710" s="25"/>
      <c r="B1710" s="85"/>
      <c r="C1710" s="34"/>
      <c r="D1710" s="38"/>
      <c r="E1710" s="39"/>
      <c r="F1710" s="39"/>
      <c r="G1710" s="38"/>
      <c r="H1710" s="38"/>
      <c r="I1710" s="35" t="str">
        <f>IF(OR(Data!G1710,Data!H1710,ISERR(Data!J1710)),"",Data!J1710)</f>
        <v/>
      </c>
      <c r="J1710" s="84" t="str">
        <f>IF(Data!G1710,"",IF(Data!E1710,"Age error",IF(Data!F1710,"Sex error",IF(OR(Data!H1710,Data!M1710),"Ht or wt error",Data!L1710))))</f>
        <v/>
      </c>
      <c r="K1710" s="21"/>
    </row>
    <row r="1711" spans="1:11" s="18" customFormat="1" x14ac:dyDescent="0.15">
      <c r="A1711" s="25"/>
      <c r="B1711" s="85"/>
      <c r="C1711" s="34"/>
      <c r="D1711" s="38"/>
      <c r="E1711" s="39"/>
      <c r="F1711" s="39"/>
      <c r="G1711" s="38"/>
      <c r="H1711" s="38"/>
      <c r="I1711" s="35" t="str">
        <f>IF(OR(Data!G1711,Data!H1711,ISERR(Data!J1711)),"",Data!J1711)</f>
        <v/>
      </c>
      <c r="J1711" s="84" t="str">
        <f>IF(Data!G1711,"",IF(Data!E1711,"Age error",IF(Data!F1711,"Sex error",IF(OR(Data!H1711,Data!M1711),"Ht or wt error",Data!L1711))))</f>
        <v/>
      </c>
      <c r="K1711" s="21"/>
    </row>
    <row r="1712" spans="1:11" s="18" customFormat="1" x14ac:dyDescent="0.15">
      <c r="A1712" s="25"/>
      <c r="B1712" s="85"/>
      <c r="C1712" s="34"/>
      <c r="D1712" s="38"/>
      <c r="E1712" s="39"/>
      <c r="F1712" s="39"/>
      <c r="G1712" s="38"/>
      <c r="H1712" s="38"/>
      <c r="I1712" s="35" t="str">
        <f>IF(OR(Data!G1712,Data!H1712,ISERR(Data!J1712)),"",Data!J1712)</f>
        <v/>
      </c>
      <c r="J1712" s="84" t="str">
        <f>IF(Data!G1712,"",IF(Data!E1712,"Age error",IF(Data!F1712,"Sex error",IF(OR(Data!H1712,Data!M1712),"Ht or wt error",Data!L1712))))</f>
        <v/>
      </c>
      <c r="K1712" s="21"/>
    </row>
    <row r="1713" spans="1:11" s="18" customFormat="1" x14ac:dyDescent="0.15">
      <c r="A1713" s="25"/>
      <c r="B1713" s="85"/>
      <c r="C1713" s="34"/>
      <c r="D1713" s="38"/>
      <c r="E1713" s="39"/>
      <c r="F1713" s="39"/>
      <c r="G1713" s="38"/>
      <c r="H1713" s="38"/>
      <c r="I1713" s="35" t="str">
        <f>IF(OR(Data!G1713,Data!H1713,ISERR(Data!J1713)),"",Data!J1713)</f>
        <v/>
      </c>
      <c r="J1713" s="84" t="str">
        <f>IF(Data!G1713,"",IF(Data!E1713,"Age error",IF(Data!F1713,"Sex error",IF(OR(Data!H1713,Data!M1713),"Ht or wt error",Data!L1713))))</f>
        <v/>
      </c>
      <c r="K1713" s="21"/>
    </row>
    <row r="1714" spans="1:11" s="18" customFormat="1" x14ac:dyDescent="0.15">
      <c r="A1714" s="25"/>
      <c r="B1714" s="85"/>
      <c r="C1714" s="34"/>
      <c r="D1714" s="38"/>
      <c r="E1714" s="39"/>
      <c r="F1714" s="39"/>
      <c r="G1714" s="38"/>
      <c r="H1714" s="38"/>
      <c r="I1714" s="35" t="str">
        <f>IF(OR(Data!G1714,Data!H1714,ISERR(Data!J1714)),"",Data!J1714)</f>
        <v/>
      </c>
      <c r="J1714" s="84" t="str">
        <f>IF(Data!G1714,"",IF(Data!E1714,"Age error",IF(Data!F1714,"Sex error",IF(OR(Data!H1714,Data!M1714),"Ht or wt error",Data!L1714))))</f>
        <v/>
      </c>
      <c r="K1714" s="21"/>
    </row>
    <row r="1715" spans="1:11" s="18" customFormat="1" x14ac:dyDescent="0.15">
      <c r="A1715" s="25"/>
      <c r="B1715" s="85"/>
      <c r="C1715" s="34"/>
      <c r="D1715" s="38"/>
      <c r="E1715" s="39"/>
      <c r="F1715" s="39"/>
      <c r="G1715" s="38"/>
      <c r="H1715" s="38"/>
      <c r="I1715" s="35" t="str">
        <f>IF(OR(Data!G1715,Data!H1715,ISERR(Data!J1715)),"",Data!J1715)</f>
        <v/>
      </c>
      <c r="J1715" s="84" t="str">
        <f>IF(Data!G1715,"",IF(Data!E1715,"Age error",IF(Data!F1715,"Sex error",IF(OR(Data!H1715,Data!M1715),"Ht or wt error",Data!L1715))))</f>
        <v/>
      </c>
      <c r="K1715" s="21"/>
    </row>
    <row r="1716" spans="1:11" s="18" customFormat="1" x14ac:dyDescent="0.15">
      <c r="A1716" s="25"/>
      <c r="B1716" s="85"/>
      <c r="C1716" s="34"/>
      <c r="D1716" s="38"/>
      <c r="E1716" s="39"/>
      <c r="F1716" s="39"/>
      <c r="G1716" s="38"/>
      <c r="H1716" s="38"/>
      <c r="I1716" s="35" t="str">
        <f>IF(OR(Data!G1716,Data!H1716,ISERR(Data!J1716)),"",Data!J1716)</f>
        <v/>
      </c>
      <c r="J1716" s="84" t="str">
        <f>IF(Data!G1716,"",IF(Data!E1716,"Age error",IF(Data!F1716,"Sex error",IF(OR(Data!H1716,Data!M1716),"Ht or wt error",Data!L1716))))</f>
        <v/>
      </c>
      <c r="K1716" s="21"/>
    </row>
    <row r="1717" spans="1:11" s="18" customFormat="1" x14ac:dyDescent="0.15">
      <c r="A1717" s="25"/>
      <c r="B1717" s="85"/>
      <c r="C1717" s="34"/>
      <c r="D1717" s="38"/>
      <c r="E1717" s="39"/>
      <c r="F1717" s="39"/>
      <c r="G1717" s="38"/>
      <c r="H1717" s="38"/>
      <c r="I1717" s="35" t="str">
        <f>IF(OR(Data!G1717,Data!H1717,ISERR(Data!J1717)),"",Data!J1717)</f>
        <v/>
      </c>
      <c r="J1717" s="84" t="str">
        <f>IF(Data!G1717,"",IF(Data!E1717,"Age error",IF(Data!F1717,"Sex error",IF(OR(Data!H1717,Data!M1717),"Ht or wt error",Data!L1717))))</f>
        <v/>
      </c>
      <c r="K1717" s="21"/>
    </row>
    <row r="1718" spans="1:11" s="18" customFormat="1" x14ac:dyDescent="0.15">
      <c r="A1718" s="25"/>
      <c r="B1718" s="85"/>
      <c r="C1718" s="34"/>
      <c r="D1718" s="38"/>
      <c r="E1718" s="39"/>
      <c r="F1718" s="39"/>
      <c r="G1718" s="38"/>
      <c r="H1718" s="38"/>
      <c r="I1718" s="35" t="str">
        <f>IF(OR(Data!G1718,Data!H1718,ISERR(Data!J1718)),"",Data!J1718)</f>
        <v/>
      </c>
      <c r="J1718" s="84" t="str">
        <f>IF(Data!G1718,"",IF(Data!E1718,"Age error",IF(Data!F1718,"Sex error",IF(OR(Data!H1718,Data!M1718),"Ht or wt error",Data!L1718))))</f>
        <v/>
      </c>
      <c r="K1718" s="21"/>
    </row>
    <row r="1719" spans="1:11" s="18" customFormat="1" x14ac:dyDescent="0.15">
      <c r="A1719" s="25"/>
      <c r="B1719" s="85"/>
      <c r="C1719" s="34"/>
      <c r="D1719" s="38"/>
      <c r="E1719" s="39"/>
      <c r="F1719" s="39"/>
      <c r="G1719" s="38"/>
      <c r="H1719" s="38"/>
      <c r="I1719" s="35" t="str">
        <f>IF(OR(Data!G1719,Data!H1719,ISERR(Data!J1719)),"",Data!J1719)</f>
        <v/>
      </c>
      <c r="J1719" s="84" t="str">
        <f>IF(Data!G1719,"",IF(Data!E1719,"Age error",IF(Data!F1719,"Sex error",IF(OR(Data!H1719,Data!M1719),"Ht or wt error",Data!L1719))))</f>
        <v/>
      </c>
      <c r="K1719" s="21"/>
    </row>
    <row r="1720" spans="1:11" s="18" customFormat="1" x14ac:dyDescent="0.15">
      <c r="A1720" s="25"/>
      <c r="B1720" s="85"/>
      <c r="C1720" s="34"/>
      <c r="D1720" s="38"/>
      <c r="E1720" s="39"/>
      <c r="F1720" s="39"/>
      <c r="G1720" s="38"/>
      <c r="H1720" s="38"/>
      <c r="I1720" s="35" t="str">
        <f>IF(OR(Data!G1720,Data!H1720,ISERR(Data!J1720)),"",Data!J1720)</f>
        <v/>
      </c>
      <c r="J1720" s="84" t="str">
        <f>IF(Data!G1720,"",IF(Data!E1720,"Age error",IF(Data!F1720,"Sex error",IF(OR(Data!H1720,Data!M1720),"Ht or wt error",Data!L1720))))</f>
        <v/>
      </c>
      <c r="K1720" s="21"/>
    </row>
    <row r="1721" spans="1:11" s="18" customFormat="1" x14ac:dyDescent="0.15">
      <c r="A1721" s="25"/>
      <c r="B1721" s="85"/>
      <c r="C1721" s="34"/>
      <c r="D1721" s="38"/>
      <c r="E1721" s="39"/>
      <c r="F1721" s="39"/>
      <c r="G1721" s="38"/>
      <c r="H1721" s="38"/>
      <c r="I1721" s="35" t="str">
        <f>IF(OR(Data!G1721,Data!H1721,ISERR(Data!J1721)),"",Data!J1721)</f>
        <v/>
      </c>
      <c r="J1721" s="84" t="str">
        <f>IF(Data!G1721,"",IF(Data!E1721,"Age error",IF(Data!F1721,"Sex error",IF(OR(Data!H1721,Data!M1721),"Ht or wt error",Data!L1721))))</f>
        <v/>
      </c>
      <c r="K1721" s="21"/>
    </row>
    <row r="1722" spans="1:11" s="18" customFormat="1" x14ac:dyDescent="0.15">
      <c r="A1722" s="25"/>
      <c r="B1722" s="85"/>
      <c r="C1722" s="34"/>
      <c r="D1722" s="38"/>
      <c r="E1722" s="39"/>
      <c r="F1722" s="39"/>
      <c r="G1722" s="38"/>
      <c r="H1722" s="38"/>
      <c r="I1722" s="35" t="str">
        <f>IF(OR(Data!G1722,Data!H1722,ISERR(Data!J1722)),"",Data!J1722)</f>
        <v/>
      </c>
      <c r="J1722" s="84" t="str">
        <f>IF(Data!G1722,"",IF(Data!E1722,"Age error",IF(Data!F1722,"Sex error",IF(OR(Data!H1722,Data!M1722),"Ht or wt error",Data!L1722))))</f>
        <v/>
      </c>
      <c r="K1722" s="21"/>
    </row>
    <row r="1723" spans="1:11" s="18" customFormat="1" x14ac:dyDescent="0.15">
      <c r="A1723" s="25"/>
      <c r="B1723" s="85"/>
      <c r="C1723" s="34"/>
      <c r="D1723" s="38"/>
      <c r="E1723" s="39"/>
      <c r="F1723" s="39"/>
      <c r="G1723" s="38"/>
      <c r="H1723" s="38"/>
      <c r="I1723" s="35" t="str">
        <f>IF(OR(Data!G1723,Data!H1723,ISERR(Data!J1723)),"",Data!J1723)</f>
        <v/>
      </c>
      <c r="J1723" s="84" t="str">
        <f>IF(Data!G1723,"",IF(Data!E1723,"Age error",IF(Data!F1723,"Sex error",IF(OR(Data!H1723,Data!M1723),"Ht or wt error",Data!L1723))))</f>
        <v/>
      </c>
      <c r="K1723" s="21"/>
    </row>
    <row r="1724" spans="1:11" s="18" customFormat="1" x14ac:dyDescent="0.15">
      <c r="A1724" s="25"/>
      <c r="B1724" s="85"/>
      <c r="C1724" s="34"/>
      <c r="D1724" s="38"/>
      <c r="E1724" s="39"/>
      <c r="F1724" s="39"/>
      <c r="G1724" s="38"/>
      <c r="H1724" s="38"/>
      <c r="I1724" s="35" t="str">
        <f>IF(OR(Data!G1724,Data!H1724,ISERR(Data!J1724)),"",Data!J1724)</f>
        <v/>
      </c>
      <c r="J1724" s="84" t="str">
        <f>IF(Data!G1724,"",IF(Data!E1724,"Age error",IF(Data!F1724,"Sex error",IF(OR(Data!H1724,Data!M1724),"Ht or wt error",Data!L1724))))</f>
        <v/>
      </c>
      <c r="K1724" s="21"/>
    </row>
    <row r="1725" spans="1:11" s="18" customFormat="1" x14ac:dyDescent="0.15">
      <c r="A1725" s="25"/>
      <c r="B1725" s="85"/>
      <c r="C1725" s="34"/>
      <c r="D1725" s="38"/>
      <c r="E1725" s="39"/>
      <c r="F1725" s="39"/>
      <c r="G1725" s="38"/>
      <c r="H1725" s="38"/>
      <c r="I1725" s="35" t="str">
        <f>IF(OR(Data!G1725,Data!H1725,ISERR(Data!J1725)),"",Data!J1725)</f>
        <v/>
      </c>
      <c r="J1725" s="84" t="str">
        <f>IF(Data!G1725,"",IF(Data!E1725,"Age error",IF(Data!F1725,"Sex error",IF(OR(Data!H1725,Data!M1725),"Ht or wt error",Data!L1725))))</f>
        <v/>
      </c>
      <c r="K1725" s="21"/>
    </row>
    <row r="1726" spans="1:11" s="18" customFormat="1" x14ac:dyDescent="0.15">
      <c r="A1726" s="25"/>
      <c r="B1726" s="85"/>
      <c r="C1726" s="34"/>
      <c r="D1726" s="38"/>
      <c r="E1726" s="39"/>
      <c r="F1726" s="39"/>
      <c r="G1726" s="38"/>
      <c r="H1726" s="38"/>
      <c r="I1726" s="35" t="str">
        <f>IF(OR(Data!G1726,Data!H1726,ISERR(Data!J1726)),"",Data!J1726)</f>
        <v/>
      </c>
      <c r="J1726" s="84" t="str">
        <f>IF(Data!G1726,"",IF(Data!E1726,"Age error",IF(Data!F1726,"Sex error",IF(OR(Data!H1726,Data!M1726),"Ht or wt error",Data!L1726))))</f>
        <v/>
      </c>
      <c r="K1726" s="21"/>
    </row>
    <row r="1727" spans="1:11" s="18" customFormat="1" x14ac:dyDescent="0.15">
      <c r="A1727" s="25"/>
      <c r="B1727" s="85"/>
      <c r="C1727" s="34"/>
      <c r="D1727" s="38"/>
      <c r="E1727" s="39"/>
      <c r="F1727" s="39"/>
      <c r="G1727" s="38"/>
      <c r="H1727" s="38"/>
      <c r="I1727" s="35" t="str">
        <f>IF(OR(Data!G1727,Data!H1727,ISERR(Data!J1727)),"",Data!J1727)</f>
        <v/>
      </c>
      <c r="J1727" s="84" t="str">
        <f>IF(Data!G1727,"",IF(Data!E1727,"Age error",IF(Data!F1727,"Sex error",IF(OR(Data!H1727,Data!M1727),"Ht or wt error",Data!L1727))))</f>
        <v/>
      </c>
      <c r="K1727" s="21"/>
    </row>
    <row r="1728" spans="1:11" s="18" customFormat="1" x14ac:dyDescent="0.15">
      <c r="A1728" s="25"/>
      <c r="B1728" s="85"/>
      <c r="C1728" s="34"/>
      <c r="D1728" s="38"/>
      <c r="E1728" s="39"/>
      <c r="F1728" s="39"/>
      <c r="G1728" s="38"/>
      <c r="H1728" s="38"/>
      <c r="I1728" s="35" t="str">
        <f>IF(OR(Data!G1728,Data!H1728,ISERR(Data!J1728)),"",Data!J1728)</f>
        <v/>
      </c>
      <c r="J1728" s="84" t="str">
        <f>IF(Data!G1728,"",IF(Data!E1728,"Age error",IF(Data!F1728,"Sex error",IF(OR(Data!H1728,Data!M1728),"Ht or wt error",Data!L1728))))</f>
        <v/>
      </c>
      <c r="K1728" s="21"/>
    </row>
    <row r="1729" spans="1:11" s="18" customFormat="1" x14ac:dyDescent="0.15">
      <c r="A1729" s="25"/>
      <c r="B1729" s="85"/>
      <c r="C1729" s="34"/>
      <c r="D1729" s="38"/>
      <c r="E1729" s="39"/>
      <c r="F1729" s="39"/>
      <c r="G1729" s="38"/>
      <c r="H1729" s="38"/>
      <c r="I1729" s="35" t="str">
        <f>IF(OR(Data!G1729,Data!H1729,ISERR(Data!J1729)),"",Data!J1729)</f>
        <v/>
      </c>
      <c r="J1729" s="84" t="str">
        <f>IF(Data!G1729,"",IF(Data!E1729,"Age error",IF(Data!F1729,"Sex error",IF(OR(Data!H1729,Data!M1729),"Ht or wt error",Data!L1729))))</f>
        <v/>
      </c>
      <c r="K1729" s="21"/>
    </row>
    <row r="1730" spans="1:11" s="18" customFormat="1" x14ac:dyDescent="0.15">
      <c r="A1730" s="25"/>
      <c r="B1730" s="85"/>
      <c r="C1730" s="34"/>
      <c r="D1730" s="38"/>
      <c r="E1730" s="39"/>
      <c r="F1730" s="39"/>
      <c r="G1730" s="38"/>
      <c r="H1730" s="38"/>
      <c r="I1730" s="35" t="str">
        <f>IF(OR(Data!G1730,Data!H1730,ISERR(Data!J1730)),"",Data!J1730)</f>
        <v/>
      </c>
      <c r="J1730" s="84" t="str">
        <f>IF(Data!G1730,"",IF(Data!E1730,"Age error",IF(Data!F1730,"Sex error",IF(OR(Data!H1730,Data!M1730),"Ht or wt error",Data!L1730))))</f>
        <v/>
      </c>
      <c r="K1730" s="21"/>
    </row>
    <row r="1731" spans="1:11" s="18" customFormat="1" x14ac:dyDescent="0.15">
      <c r="A1731" s="25"/>
      <c r="B1731" s="85"/>
      <c r="C1731" s="34"/>
      <c r="D1731" s="38"/>
      <c r="E1731" s="39"/>
      <c r="F1731" s="39"/>
      <c r="G1731" s="38"/>
      <c r="H1731" s="38"/>
      <c r="I1731" s="35" t="str">
        <f>IF(OR(Data!G1731,Data!H1731,ISERR(Data!J1731)),"",Data!J1731)</f>
        <v/>
      </c>
      <c r="J1731" s="84" t="str">
        <f>IF(Data!G1731,"",IF(Data!E1731,"Age error",IF(Data!F1731,"Sex error",IF(OR(Data!H1731,Data!M1731),"Ht or wt error",Data!L1731))))</f>
        <v/>
      </c>
      <c r="K1731" s="21"/>
    </row>
    <row r="1732" spans="1:11" s="18" customFormat="1" x14ac:dyDescent="0.15">
      <c r="A1732" s="25"/>
      <c r="B1732" s="85"/>
      <c r="C1732" s="34"/>
      <c r="D1732" s="38"/>
      <c r="E1732" s="39"/>
      <c r="F1732" s="39"/>
      <c r="G1732" s="38"/>
      <c r="H1732" s="38"/>
      <c r="I1732" s="35" t="str">
        <f>IF(OR(Data!G1732,Data!H1732,ISERR(Data!J1732)),"",Data!J1732)</f>
        <v/>
      </c>
      <c r="J1732" s="84" t="str">
        <f>IF(Data!G1732,"",IF(Data!E1732,"Age error",IF(Data!F1732,"Sex error",IF(OR(Data!H1732,Data!M1732),"Ht or wt error",Data!L1732))))</f>
        <v/>
      </c>
      <c r="K1732" s="21"/>
    </row>
    <row r="1733" spans="1:11" s="18" customFormat="1" x14ac:dyDescent="0.15">
      <c r="A1733" s="25"/>
      <c r="B1733" s="85"/>
      <c r="C1733" s="34"/>
      <c r="D1733" s="38"/>
      <c r="E1733" s="39"/>
      <c r="F1733" s="39"/>
      <c r="G1733" s="38"/>
      <c r="H1733" s="38"/>
      <c r="I1733" s="35" t="str">
        <f>IF(OR(Data!G1733,Data!H1733,ISERR(Data!J1733)),"",Data!J1733)</f>
        <v/>
      </c>
      <c r="J1733" s="84" t="str">
        <f>IF(Data!G1733,"",IF(Data!E1733,"Age error",IF(Data!F1733,"Sex error",IF(OR(Data!H1733,Data!M1733),"Ht or wt error",Data!L1733))))</f>
        <v/>
      </c>
      <c r="K1733" s="21"/>
    </row>
    <row r="1734" spans="1:11" s="18" customFormat="1" x14ac:dyDescent="0.15">
      <c r="A1734" s="25"/>
      <c r="B1734" s="85"/>
      <c r="C1734" s="34"/>
      <c r="D1734" s="38"/>
      <c r="E1734" s="39"/>
      <c r="F1734" s="39"/>
      <c r="G1734" s="38"/>
      <c r="H1734" s="38"/>
      <c r="I1734" s="35" t="str">
        <f>IF(OR(Data!G1734,Data!H1734,ISERR(Data!J1734)),"",Data!J1734)</f>
        <v/>
      </c>
      <c r="J1734" s="84" t="str">
        <f>IF(Data!G1734,"",IF(Data!E1734,"Age error",IF(Data!F1734,"Sex error",IF(OR(Data!H1734,Data!M1734),"Ht or wt error",Data!L1734))))</f>
        <v/>
      </c>
      <c r="K1734" s="21"/>
    </row>
    <row r="1735" spans="1:11" s="18" customFormat="1" x14ac:dyDescent="0.15">
      <c r="A1735" s="25"/>
      <c r="B1735" s="85"/>
      <c r="C1735" s="34"/>
      <c r="D1735" s="38"/>
      <c r="E1735" s="39"/>
      <c r="F1735" s="39"/>
      <c r="G1735" s="38"/>
      <c r="H1735" s="38"/>
      <c r="I1735" s="35" t="str">
        <f>IF(OR(Data!G1735,Data!H1735,ISERR(Data!J1735)),"",Data!J1735)</f>
        <v/>
      </c>
      <c r="J1735" s="84" t="str">
        <f>IF(Data!G1735,"",IF(Data!E1735,"Age error",IF(Data!F1735,"Sex error",IF(OR(Data!H1735,Data!M1735),"Ht or wt error",Data!L1735))))</f>
        <v/>
      </c>
      <c r="K1735" s="21"/>
    </row>
    <row r="1736" spans="1:11" s="18" customFormat="1" x14ac:dyDescent="0.15">
      <c r="A1736" s="25"/>
      <c r="B1736" s="85"/>
      <c r="C1736" s="34"/>
      <c r="D1736" s="38"/>
      <c r="E1736" s="39"/>
      <c r="F1736" s="39"/>
      <c r="G1736" s="38"/>
      <c r="H1736" s="38"/>
      <c r="I1736" s="35" t="str">
        <f>IF(OR(Data!G1736,Data!H1736,ISERR(Data!J1736)),"",Data!J1736)</f>
        <v/>
      </c>
      <c r="J1736" s="84" t="str">
        <f>IF(Data!G1736,"",IF(Data!E1736,"Age error",IF(Data!F1736,"Sex error",IF(OR(Data!H1736,Data!M1736),"Ht or wt error",Data!L1736))))</f>
        <v/>
      </c>
      <c r="K1736" s="21"/>
    </row>
    <row r="1737" spans="1:11" s="18" customFormat="1" x14ac:dyDescent="0.15">
      <c r="A1737" s="25"/>
      <c r="B1737" s="85"/>
      <c r="C1737" s="34"/>
      <c r="D1737" s="38"/>
      <c r="E1737" s="39"/>
      <c r="F1737" s="39"/>
      <c r="G1737" s="38"/>
      <c r="H1737" s="38"/>
      <c r="I1737" s="35" t="str">
        <f>IF(OR(Data!G1737,Data!H1737,ISERR(Data!J1737)),"",Data!J1737)</f>
        <v/>
      </c>
      <c r="J1737" s="84" t="str">
        <f>IF(Data!G1737,"",IF(Data!E1737,"Age error",IF(Data!F1737,"Sex error",IF(OR(Data!H1737,Data!M1737),"Ht or wt error",Data!L1737))))</f>
        <v/>
      </c>
      <c r="K1737" s="21"/>
    </row>
    <row r="1738" spans="1:11" s="18" customFormat="1" x14ac:dyDescent="0.15">
      <c r="A1738" s="25"/>
      <c r="B1738" s="85"/>
      <c r="C1738" s="34"/>
      <c r="D1738" s="38"/>
      <c r="E1738" s="39"/>
      <c r="F1738" s="39"/>
      <c r="G1738" s="38"/>
      <c r="H1738" s="38"/>
      <c r="I1738" s="35" t="str">
        <f>IF(OR(Data!G1738,Data!H1738,ISERR(Data!J1738)),"",Data!J1738)</f>
        <v/>
      </c>
      <c r="J1738" s="84" t="str">
        <f>IF(Data!G1738,"",IF(Data!E1738,"Age error",IF(Data!F1738,"Sex error",IF(OR(Data!H1738,Data!M1738),"Ht or wt error",Data!L1738))))</f>
        <v/>
      </c>
      <c r="K1738" s="21"/>
    </row>
    <row r="1739" spans="1:11" s="18" customFormat="1" x14ac:dyDescent="0.15">
      <c r="A1739" s="25"/>
      <c r="B1739" s="85"/>
      <c r="C1739" s="34"/>
      <c r="D1739" s="38"/>
      <c r="E1739" s="39"/>
      <c r="F1739" s="39"/>
      <c r="G1739" s="38"/>
      <c r="H1739" s="38"/>
      <c r="I1739" s="35" t="str">
        <f>IF(OR(Data!G1739,Data!H1739,ISERR(Data!J1739)),"",Data!J1739)</f>
        <v/>
      </c>
      <c r="J1739" s="84" t="str">
        <f>IF(Data!G1739,"",IF(Data!E1739,"Age error",IF(Data!F1739,"Sex error",IF(OR(Data!H1739,Data!M1739),"Ht or wt error",Data!L1739))))</f>
        <v/>
      </c>
      <c r="K1739" s="21"/>
    </row>
    <row r="1740" spans="1:11" s="18" customFormat="1" x14ac:dyDescent="0.15">
      <c r="A1740" s="25"/>
      <c r="B1740" s="85"/>
      <c r="C1740" s="34"/>
      <c r="D1740" s="38"/>
      <c r="E1740" s="39"/>
      <c r="F1740" s="39"/>
      <c r="G1740" s="38"/>
      <c r="H1740" s="38"/>
      <c r="I1740" s="35" t="str">
        <f>IF(OR(Data!G1740,Data!H1740,ISERR(Data!J1740)),"",Data!J1740)</f>
        <v/>
      </c>
      <c r="J1740" s="84" t="str">
        <f>IF(Data!G1740,"",IF(Data!E1740,"Age error",IF(Data!F1740,"Sex error",IF(OR(Data!H1740,Data!M1740),"Ht or wt error",Data!L1740))))</f>
        <v/>
      </c>
      <c r="K1740" s="21"/>
    </row>
    <row r="1741" spans="1:11" s="18" customFormat="1" x14ac:dyDescent="0.15">
      <c r="A1741" s="25"/>
      <c r="B1741" s="85"/>
      <c r="C1741" s="34"/>
      <c r="D1741" s="38"/>
      <c r="E1741" s="39"/>
      <c r="F1741" s="39"/>
      <c r="G1741" s="38"/>
      <c r="H1741" s="38"/>
      <c r="I1741" s="35" t="str">
        <f>IF(OR(Data!G1741,Data!H1741,ISERR(Data!J1741)),"",Data!J1741)</f>
        <v/>
      </c>
      <c r="J1741" s="84" t="str">
        <f>IF(Data!G1741,"",IF(Data!E1741,"Age error",IF(Data!F1741,"Sex error",IF(OR(Data!H1741,Data!M1741),"Ht or wt error",Data!L1741))))</f>
        <v/>
      </c>
      <c r="K1741" s="21"/>
    </row>
    <row r="1742" spans="1:11" s="18" customFormat="1" x14ac:dyDescent="0.15">
      <c r="A1742" s="25"/>
      <c r="B1742" s="85"/>
      <c r="C1742" s="34"/>
      <c r="D1742" s="38"/>
      <c r="E1742" s="39"/>
      <c r="F1742" s="39"/>
      <c r="G1742" s="38"/>
      <c r="H1742" s="38"/>
      <c r="I1742" s="35" t="str">
        <f>IF(OR(Data!G1742,Data!H1742,ISERR(Data!J1742)),"",Data!J1742)</f>
        <v/>
      </c>
      <c r="J1742" s="84" t="str">
        <f>IF(Data!G1742,"",IF(Data!E1742,"Age error",IF(Data!F1742,"Sex error",IF(OR(Data!H1742,Data!M1742),"Ht or wt error",Data!L1742))))</f>
        <v/>
      </c>
      <c r="K1742" s="21"/>
    </row>
    <row r="1743" spans="1:11" s="18" customFormat="1" x14ac:dyDescent="0.15">
      <c r="A1743" s="25"/>
      <c r="B1743" s="85"/>
      <c r="C1743" s="34"/>
      <c r="D1743" s="38"/>
      <c r="E1743" s="39"/>
      <c r="F1743" s="39"/>
      <c r="G1743" s="38"/>
      <c r="H1743" s="38"/>
      <c r="I1743" s="35" t="str">
        <f>IF(OR(Data!G1743,Data!H1743,ISERR(Data!J1743)),"",Data!J1743)</f>
        <v/>
      </c>
      <c r="J1743" s="84" t="str">
        <f>IF(Data!G1743,"",IF(Data!E1743,"Age error",IF(Data!F1743,"Sex error",IF(OR(Data!H1743,Data!M1743),"Ht or wt error",Data!L1743))))</f>
        <v/>
      </c>
      <c r="K1743" s="21"/>
    </row>
    <row r="1744" spans="1:11" s="18" customFormat="1" x14ac:dyDescent="0.15">
      <c r="A1744" s="25"/>
      <c r="B1744" s="85"/>
      <c r="C1744" s="34"/>
      <c r="D1744" s="38"/>
      <c r="E1744" s="39"/>
      <c r="F1744" s="39"/>
      <c r="G1744" s="38"/>
      <c r="H1744" s="38"/>
      <c r="I1744" s="35" t="str">
        <f>IF(OR(Data!G1744,Data!H1744,ISERR(Data!J1744)),"",Data!J1744)</f>
        <v/>
      </c>
      <c r="J1744" s="84" t="str">
        <f>IF(Data!G1744,"",IF(Data!E1744,"Age error",IF(Data!F1744,"Sex error",IF(OR(Data!H1744,Data!M1744),"Ht or wt error",Data!L1744))))</f>
        <v/>
      </c>
      <c r="K1744" s="21"/>
    </row>
    <row r="1745" spans="1:11" s="18" customFormat="1" x14ac:dyDescent="0.15">
      <c r="A1745" s="25"/>
      <c r="B1745" s="85"/>
      <c r="C1745" s="34"/>
      <c r="D1745" s="38"/>
      <c r="E1745" s="39"/>
      <c r="F1745" s="39"/>
      <c r="G1745" s="38"/>
      <c r="H1745" s="38"/>
      <c r="I1745" s="35" t="str">
        <f>IF(OR(Data!G1745,Data!H1745,ISERR(Data!J1745)),"",Data!J1745)</f>
        <v/>
      </c>
      <c r="J1745" s="84" t="str">
        <f>IF(Data!G1745,"",IF(Data!E1745,"Age error",IF(Data!F1745,"Sex error",IF(OR(Data!H1745,Data!M1745),"Ht or wt error",Data!L1745))))</f>
        <v/>
      </c>
      <c r="K1745" s="21"/>
    </row>
    <row r="1746" spans="1:11" s="18" customFormat="1" x14ac:dyDescent="0.15">
      <c r="A1746" s="25"/>
      <c r="B1746" s="85"/>
      <c r="C1746" s="34"/>
      <c r="D1746" s="38"/>
      <c r="E1746" s="39"/>
      <c r="F1746" s="39"/>
      <c r="G1746" s="38"/>
      <c r="H1746" s="38"/>
      <c r="I1746" s="35" t="str">
        <f>IF(OR(Data!G1746,Data!H1746,ISERR(Data!J1746)),"",Data!J1746)</f>
        <v/>
      </c>
      <c r="J1746" s="84" t="str">
        <f>IF(Data!G1746,"",IF(Data!E1746,"Age error",IF(Data!F1746,"Sex error",IF(OR(Data!H1746,Data!M1746),"Ht or wt error",Data!L1746))))</f>
        <v/>
      </c>
      <c r="K1746" s="21"/>
    </row>
    <row r="1747" spans="1:11" s="18" customFormat="1" x14ac:dyDescent="0.15">
      <c r="A1747" s="25"/>
      <c r="B1747" s="85"/>
      <c r="C1747" s="34"/>
      <c r="D1747" s="38"/>
      <c r="E1747" s="39"/>
      <c r="F1747" s="39"/>
      <c r="G1747" s="38"/>
      <c r="H1747" s="38"/>
      <c r="I1747" s="35" t="str">
        <f>IF(OR(Data!G1747,Data!H1747,ISERR(Data!J1747)),"",Data!J1747)</f>
        <v/>
      </c>
      <c r="J1747" s="84" t="str">
        <f>IF(Data!G1747,"",IF(Data!E1747,"Age error",IF(Data!F1747,"Sex error",IF(OR(Data!H1747,Data!M1747),"Ht or wt error",Data!L1747))))</f>
        <v/>
      </c>
      <c r="K1747" s="21"/>
    </row>
    <row r="1748" spans="1:11" s="18" customFormat="1" x14ac:dyDescent="0.15">
      <c r="A1748" s="25"/>
      <c r="B1748" s="85"/>
      <c r="C1748" s="34"/>
      <c r="D1748" s="38"/>
      <c r="E1748" s="39"/>
      <c r="F1748" s="39"/>
      <c r="G1748" s="38"/>
      <c r="H1748" s="38"/>
      <c r="I1748" s="35" t="str">
        <f>IF(OR(Data!G1748,Data!H1748,ISERR(Data!J1748)),"",Data!J1748)</f>
        <v/>
      </c>
      <c r="J1748" s="84" t="str">
        <f>IF(Data!G1748,"",IF(Data!E1748,"Age error",IF(Data!F1748,"Sex error",IF(OR(Data!H1748,Data!M1748),"Ht or wt error",Data!L1748))))</f>
        <v/>
      </c>
      <c r="K1748" s="21"/>
    </row>
    <row r="1749" spans="1:11" s="18" customFormat="1" x14ac:dyDescent="0.15">
      <c r="A1749" s="25"/>
      <c r="B1749" s="85"/>
      <c r="C1749" s="34"/>
      <c r="D1749" s="38"/>
      <c r="E1749" s="39"/>
      <c r="F1749" s="39"/>
      <c r="G1749" s="38"/>
      <c r="H1749" s="38"/>
      <c r="I1749" s="35" t="str">
        <f>IF(OR(Data!G1749,Data!H1749,ISERR(Data!J1749)),"",Data!J1749)</f>
        <v/>
      </c>
      <c r="J1749" s="84" t="str">
        <f>IF(Data!G1749,"",IF(Data!E1749,"Age error",IF(Data!F1749,"Sex error",IF(OR(Data!H1749,Data!M1749),"Ht or wt error",Data!L1749))))</f>
        <v/>
      </c>
      <c r="K1749" s="21"/>
    </row>
    <row r="1750" spans="1:11" s="18" customFormat="1" x14ac:dyDescent="0.15">
      <c r="A1750" s="25"/>
      <c r="B1750" s="85"/>
      <c r="C1750" s="34"/>
      <c r="D1750" s="38"/>
      <c r="E1750" s="39"/>
      <c r="F1750" s="39"/>
      <c r="G1750" s="38"/>
      <c r="H1750" s="38"/>
      <c r="I1750" s="35" t="str">
        <f>IF(OR(Data!G1750,Data!H1750,ISERR(Data!J1750)),"",Data!J1750)</f>
        <v/>
      </c>
      <c r="J1750" s="84" t="str">
        <f>IF(Data!G1750,"",IF(Data!E1750,"Age error",IF(Data!F1750,"Sex error",IF(OR(Data!H1750,Data!M1750),"Ht or wt error",Data!L1750))))</f>
        <v/>
      </c>
      <c r="K1750" s="21"/>
    </row>
    <row r="1751" spans="1:11" s="18" customFormat="1" x14ac:dyDescent="0.15">
      <c r="A1751" s="25"/>
      <c r="B1751" s="85"/>
      <c r="C1751" s="34"/>
      <c r="D1751" s="38"/>
      <c r="E1751" s="39"/>
      <c r="F1751" s="39"/>
      <c r="G1751" s="38"/>
      <c r="H1751" s="38"/>
      <c r="I1751" s="35" t="str">
        <f>IF(OR(Data!G1751,Data!H1751,ISERR(Data!J1751)),"",Data!J1751)</f>
        <v/>
      </c>
      <c r="J1751" s="84" t="str">
        <f>IF(Data!G1751,"",IF(Data!E1751,"Age error",IF(Data!F1751,"Sex error",IF(OR(Data!H1751,Data!M1751),"Ht or wt error",Data!L1751))))</f>
        <v/>
      </c>
      <c r="K1751" s="21"/>
    </row>
    <row r="1752" spans="1:11" s="18" customFormat="1" x14ac:dyDescent="0.15">
      <c r="A1752" s="25"/>
      <c r="B1752" s="85"/>
      <c r="C1752" s="34"/>
      <c r="D1752" s="38"/>
      <c r="E1752" s="39"/>
      <c r="F1752" s="39"/>
      <c r="G1752" s="38"/>
      <c r="H1752" s="38"/>
      <c r="I1752" s="35" t="str">
        <f>IF(OR(Data!G1752,Data!H1752,ISERR(Data!J1752)),"",Data!J1752)</f>
        <v/>
      </c>
      <c r="J1752" s="84" t="str">
        <f>IF(Data!G1752,"",IF(Data!E1752,"Age error",IF(Data!F1752,"Sex error",IF(OR(Data!H1752,Data!M1752),"Ht or wt error",Data!L1752))))</f>
        <v/>
      </c>
      <c r="K1752" s="21"/>
    </row>
    <row r="1753" spans="1:11" s="18" customFormat="1" x14ac:dyDescent="0.15">
      <c r="A1753" s="25"/>
      <c r="B1753" s="85"/>
      <c r="C1753" s="34"/>
      <c r="D1753" s="38"/>
      <c r="E1753" s="39"/>
      <c r="F1753" s="39"/>
      <c r="G1753" s="38"/>
      <c r="H1753" s="38"/>
      <c r="I1753" s="35" t="str">
        <f>IF(OR(Data!G1753,Data!H1753,ISERR(Data!J1753)),"",Data!J1753)</f>
        <v/>
      </c>
      <c r="J1753" s="84" t="str">
        <f>IF(Data!G1753,"",IF(Data!E1753,"Age error",IF(Data!F1753,"Sex error",IF(OR(Data!H1753,Data!M1753),"Ht or wt error",Data!L1753))))</f>
        <v/>
      </c>
      <c r="K1753" s="21"/>
    </row>
    <row r="1754" spans="1:11" s="18" customFormat="1" x14ac:dyDescent="0.15">
      <c r="A1754" s="25"/>
      <c r="B1754" s="85"/>
      <c r="C1754" s="34"/>
      <c r="D1754" s="38"/>
      <c r="E1754" s="39"/>
      <c r="F1754" s="39"/>
      <c r="G1754" s="38"/>
      <c r="H1754" s="38"/>
      <c r="I1754" s="35" t="str">
        <f>IF(OR(Data!G1754,Data!H1754,ISERR(Data!J1754)),"",Data!J1754)</f>
        <v/>
      </c>
      <c r="J1754" s="84" t="str">
        <f>IF(Data!G1754,"",IF(Data!E1754,"Age error",IF(Data!F1754,"Sex error",IF(OR(Data!H1754,Data!M1754),"Ht or wt error",Data!L1754))))</f>
        <v/>
      </c>
      <c r="K1754" s="21"/>
    </row>
    <row r="1755" spans="1:11" s="18" customFormat="1" x14ac:dyDescent="0.15">
      <c r="A1755" s="25"/>
      <c r="B1755" s="85"/>
      <c r="C1755" s="34"/>
      <c r="D1755" s="38"/>
      <c r="E1755" s="39"/>
      <c r="F1755" s="39"/>
      <c r="G1755" s="38"/>
      <c r="H1755" s="38"/>
      <c r="I1755" s="35" t="str">
        <f>IF(OR(Data!G1755,Data!H1755,ISERR(Data!J1755)),"",Data!J1755)</f>
        <v/>
      </c>
      <c r="J1755" s="84" t="str">
        <f>IF(Data!G1755,"",IF(Data!E1755,"Age error",IF(Data!F1755,"Sex error",IF(OR(Data!H1755,Data!M1755),"Ht or wt error",Data!L1755))))</f>
        <v/>
      </c>
      <c r="K1755" s="21"/>
    </row>
    <row r="1756" spans="1:11" s="18" customFormat="1" x14ac:dyDescent="0.15">
      <c r="A1756" s="25"/>
      <c r="B1756" s="85"/>
      <c r="C1756" s="34"/>
      <c r="D1756" s="38"/>
      <c r="E1756" s="39"/>
      <c r="F1756" s="39"/>
      <c r="G1756" s="38"/>
      <c r="H1756" s="38"/>
      <c r="I1756" s="35" t="str">
        <f>IF(OR(Data!G1756,Data!H1756,ISERR(Data!J1756)),"",Data!J1756)</f>
        <v/>
      </c>
      <c r="J1756" s="84" t="str">
        <f>IF(Data!G1756,"",IF(Data!E1756,"Age error",IF(Data!F1756,"Sex error",IF(OR(Data!H1756,Data!M1756),"Ht or wt error",Data!L1756))))</f>
        <v/>
      </c>
      <c r="K1756" s="21"/>
    </row>
    <row r="1757" spans="1:11" s="18" customFormat="1" x14ac:dyDescent="0.15">
      <c r="A1757" s="25"/>
      <c r="B1757" s="85"/>
      <c r="C1757" s="34"/>
      <c r="D1757" s="38"/>
      <c r="E1757" s="39"/>
      <c r="F1757" s="39"/>
      <c r="G1757" s="38"/>
      <c r="H1757" s="38"/>
      <c r="I1757" s="35" t="str">
        <f>IF(OR(Data!G1757,Data!H1757,ISERR(Data!J1757)),"",Data!J1757)</f>
        <v/>
      </c>
      <c r="J1757" s="84" t="str">
        <f>IF(Data!G1757,"",IF(Data!E1757,"Age error",IF(Data!F1757,"Sex error",IF(OR(Data!H1757,Data!M1757),"Ht or wt error",Data!L1757))))</f>
        <v/>
      </c>
      <c r="K1757" s="21"/>
    </row>
    <row r="1758" spans="1:11" s="18" customFormat="1" x14ac:dyDescent="0.15">
      <c r="A1758" s="25"/>
      <c r="B1758" s="85"/>
      <c r="C1758" s="34"/>
      <c r="D1758" s="38"/>
      <c r="E1758" s="39"/>
      <c r="F1758" s="39"/>
      <c r="G1758" s="38"/>
      <c r="H1758" s="38"/>
      <c r="I1758" s="35" t="str">
        <f>IF(OR(Data!G1758,Data!H1758,ISERR(Data!J1758)),"",Data!J1758)</f>
        <v/>
      </c>
      <c r="J1758" s="84" t="str">
        <f>IF(Data!G1758,"",IF(Data!E1758,"Age error",IF(Data!F1758,"Sex error",IF(OR(Data!H1758,Data!M1758),"Ht or wt error",Data!L1758))))</f>
        <v/>
      </c>
      <c r="K1758" s="21"/>
    </row>
    <row r="1759" spans="1:11" s="18" customFormat="1" x14ac:dyDescent="0.15">
      <c r="A1759" s="25"/>
      <c r="B1759" s="85"/>
      <c r="C1759" s="34"/>
      <c r="D1759" s="38"/>
      <c r="E1759" s="39"/>
      <c r="F1759" s="39"/>
      <c r="G1759" s="38"/>
      <c r="H1759" s="38"/>
      <c r="I1759" s="35" t="str">
        <f>IF(OR(Data!G1759,Data!H1759,ISERR(Data!J1759)),"",Data!J1759)</f>
        <v/>
      </c>
      <c r="J1759" s="84" t="str">
        <f>IF(Data!G1759,"",IF(Data!E1759,"Age error",IF(Data!F1759,"Sex error",IF(OR(Data!H1759,Data!M1759),"Ht or wt error",Data!L1759))))</f>
        <v/>
      </c>
      <c r="K1759" s="21"/>
    </row>
    <row r="1760" spans="1:11" s="18" customFormat="1" x14ac:dyDescent="0.15">
      <c r="A1760" s="25"/>
      <c r="B1760" s="85"/>
      <c r="C1760" s="34"/>
      <c r="D1760" s="38"/>
      <c r="E1760" s="39"/>
      <c r="F1760" s="39"/>
      <c r="G1760" s="38"/>
      <c r="H1760" s="38"/>
      <c r="I1760" s="35" t="str">
        <f>IF(OR(Data!G1760,Data!H1760,ISERR(Data!J1760)),"",Data!J1760)</f>
        <v/>
      </c>
      <c r="J1760" s="84" t="str">
        <f>IF(Data!G1760,"",IF(Data!E1760,"Age error",IF(Data!F1760,"Sex error",IF(OR(Data!H1760,Data!M1760),"Ht or wt error",Data!L1760))))</f>
        <v/>
      </c>
      <c r="K1760" s="21"/>
    </row>
    <row r="1761" spans="1:11" s="18" customFormat="1" x14ac:dyDescent="0.15">
      <c r="A1761" s="25"/>
      <c r="B1761" s="85"/>
      <c r="C1761" s="34"/>
      <c r="D1761" s="38"/>
      <c r="E1761" s="39"/>
      <c r="F1761" s="39"/>
      <c r="G1761" s="38"/>
      <c r="H1761" s="38"/>
      <c r="I1761" s="35" t="str">
        <f>IF(OR(Data!G1761,Data!H1761,ISERR(Data!J1761)),"",Data!J1761)</f>
        <v/>
      </c>
      <c r="J1761" s="84" t="str">
        <f>IF(Data!G1761,"",IF(Data!E1761,"Age error",IF(Data!F1761,"Sex error",IF(OR(Data!H1761,Data!M1761),"Ht or wt error",Data!L1761))))</f>
        <v/>
      </c>
      <c r="K1761" s="21"/>
    </row>
    <row r="1762" spans="1:11" s="18" customFormat="1" x14ac:dyDescent="0.15">
      <c r="A1762" s="25"/>
      <c r="B1762" s="85"/>
      <c r="C1762" s="34"/>
      <c r="D1762" s="38"/>
      <c r="E1762" s="39"/>
      <c r="F1762" s="39"/>
      <c r="G1762" s="38"/>
      <c r="H1762" s="38"/>
      <c r="I1762" s="35" t="str">
        <f>IF(OR(Data!G1762,Data!H1762,ISERR(Data!J1762)),"",Data!J1762)</f>
        <v/>
      </c>
      <c r="J1762" s="84" t="str">
        <f>IF(Data!G1762,"",IF(Data!E1762,"Age error",IF(Data!F1762,"Sex error",IF(OR(Data!H1762,Data!M1762),"Ht or wt error",Data!L1762))))</f>
        <v/>
      </c>
      <c r="K1762" s="21"/>
    </row>
    <row r="1763" spans="1:11" s="18" customFormat="1" x14ac:dyDescent="0.15">
      <c r="A1763" s="25"/>
      <c r="B1763" s="85"/>
      <c r="C1763" s="34"/>
      <c r="D1763" s="38"/>
      <c r="E1763" s="39"/>
      <c r="F1763" s="39"/>
      <c r="G1763" s="38"/>
      <c r="H1763" s="38"/>
      <c r="I1763" s="35" t="str">
        <f>IF(OR(Data!G1763,Data!H1763,ISERR(Data!J1763)),"",Data!J1763)</f>
        <v/>
      </c>
      <c r="J1763" s="84" t="str">
        <f>IF(Data!G1763,"",IF(Data!E1763,"Age error",IF(Data!F1763,"Sex error",IF(OR(Data!H1763,Data!M1763),"Ht or wt error",Data!L1763))))</f>
        <v/>
      </c>
      <c r="K1763" s="21"/>
    </row>
    <row r="1764" spans="1:11" s="18" customFormat="1" x14ac:dyDescent="0.15">
      <c r="A1764" s="25"/>
      <c r="B1764" s="85"/>
      <c r="C1764" s="34"/>
      <c r="D1764" s="38"/>
      <c r="E1764" s="39"/>
      <c r="F1764" s="39"/>
      <c r="G1764" s="38"/>
      <c r="H1764" s="38"/>
      <c r="I1764" s="35" t="str">
        <f>IF(OR(Data!G1764,Data!H1764,ISERR(Data!J1764)),"",Data!J1764)</f>
        <v/>
      </c>
      <c r="J1764" s="84" t="str">
        <f>IF(Data!G1764,"",IF(Data!E1764,"Age error",IF(Data!F1764,"Sex error",IF(OR(Data!H1764,Data!M1764),"Ht or wt error",Data!L1764))))</f>
        <v/>
      </c>
      <c r="K1764" s="21"/>
    </row>
    <row r="1765" spans="1:11" s="18" customFormat="1" x14ac:dyDescent="0.15">
      <c r="A1765" s="25"/>
      <c r="B1765" s="85"/>
      <c r="C1765" s="34"/>
      <c r="D1765" s="38"/>
      <c r="E1765" s="39"/>
      <c r="F1765" s="39"/>
      <c r="G1765" s="38"/>
      <c r="H1765" s="38"/>
      <c r="I1765" s="35" t="str">
        <f>IF(OR(Data!G1765,Data!H1765,ISERR(Data!J1765)),"",Data!J1765)</f>
        <v/>
      </c>
      <c r="J1765" s="84" t="str">
        <f>IF(Data!G1765,"",IF(Data!E1765,"Age error",IF(Data!F1765,"Sex error",IF(OR(Data!H1765,Data!M1765),"Ht or wt error",Data!L1765))))</f>
        <v/>
      </c>
      <c r="K1765" s="21"/>
    </row>
    <row r="1766" spans="1:11" s="18" customFormat="1" x14ac:dyDescent="0.15">
      <c r="A1766" s="25"/>
      <c r="B1766" s="85"/>
      <c r="C1766" s="34"/>
      <c r="D1766" s="38"/>
      <c r="E1766" s="39"/>
      <c r="F1766" s="39"/>
      <c r="G1766" s="38"/>
      <c r="H1766" s="38"/>
      <c r="I1766" s="35" t="str">
        <f>IF(OR(Data!G1766,Data!H1766,ISERR(Data!J1766)),"",Data!J1766)</f>
        <v/>
      </c>
      <c r="J1766" s="84" t="str">
        <f>IF(Data!G1766,"",IF(Data!E1766,"Age error",IF(Data!F1766,"Sex error",IF(OR(Data!H1766,Data!M1766),"Ht or wt error",Data!L1766))))</f>
        <v/>
      </c>
      <c r="K1766" s="21"/>
    </row>
    <row r="1767" spans="1:11" s="18" customFormat="1" x14ac:dyDescent="0.15">
      <c r="A1767" s="25"/>
      <c r="B1767" s="85"/>
      <c r="C1767" s="34"/>
      <c r="D1767" s="38"/>
      <c r="E1767" s="39"/>
      <c r="F1767" s="39"/>
      <c r="G1767" s="38"/>
      <c r="H1767" s="38"/>
      <c r="I1767" s="35" t="str">
        <f>IF(OR(Data!G1767,Data!H1767,ISERR(Data!J1767)),"",Data!J1767)</f>
        <v/>
      </c>
      <c r="J1767" s="84" t="str">
        <f>IF(Data!G1767,"",IF(Data!E1767,"Age error",IF(Data!F1767,"Sex error",IF(OR(Data!H1767,Data!M1767),"Ht or wt error",Data!L1767))))</f>
        <v/>
      </c>
      <c r="K1767" s="21"/>
    </row>
    <row r="1768" spans="1:11" s="18" customFormat="1" x14ac:dyDescent="0.15">
      <c r="A1768" s="25"/>
      <c r="B1768" s="85"/>
      <c r="C1768" s="34"/>
      <c r="D1768" s="38"/>
      <c r="E1768" s="39"/>
      <c r="F1768" s="39"/>
      <c r="G1768" s="38"/>
      <c r="H1768" s="38"/>
      <c r="I1768" s="35" t="str">
        <f>IF(OR(Data!G1768,Data!H1768,ISERR(Data!J1768)),"",Data!J1768)</f>
        <v/>
      </c>
      <c r="J1768" s="84" t="str">
        <f>IF(Data!G1768,"",IF(Data!E1768,"Age error",IF(Data!F1768,"Sex error",IF(OR(Data!H1768,Data!M1768),"Ht or wt error",Data!L1768))))</f>
        <v/>
      </c>
      <c r="K1768" s="21"/>
    </row>
    <row r="1769" spans="1:11" s="18" customFormat="1" x14ac:dyDescent="0.15">
      <c r="A1769" s="25"/>
      <c r="B1769" s="85"/>
      <c r="C1769" s="34"/>
      <c r="D1769" s="38"/>
      <c r="E1769" s="39"/>
      <c r="F1769" s="39"/>
      <c r="G1769" s="38"/>
      <c r="H1769" s="38"/>
      <c r="I1769" s="35" t="str">
        <f>IF(OR(Data!G1769,Data!H1769,ISERR(Data!J1769)),"",Data!J1769)</f>
        <v/>
      </c>
      <c r="J1769" s="84" t="str">
        <f>IF(Data!G1769,"",IF(Data!E1769,"Age error",IF(Data!F1769,"Sex error",IF(OR(Data!H1769,Data!M1769),"Ht or wt error",Data!L1769))))</f>
        <v/>
      </c>
      <c r="K1769" s="21"/>
    </row>
    <row r="1770" spans="1:11" s="18" customFormat="1" x14ac:dyDescent="0.15">
      <c r="A1770" s="25"/>
      <c r="B1770" s="85"/>
      <c r="C1770" s="34"/>
      <c r="D1770" s="38"/>
      <c r="E1770" s="39"/>
      <c r="F1770" s="39"/>
      <c r="G1770" s="38"/>
      <c r="H1770" s="38"/>
      <c r="I1770" s="35" t="str">
        <f>IF(OR(Data!G1770,Data!H1770,ISERR(Data!J1770)),"",Data!J1770)</f>
        <v/>
      </c>
      <c r="J1770" s="84" t="str">
        <f>IF(Data!G1770,"",IF(Data!E1770,"Age error",IF(Data!F1770,"Sex error",IF(OR(Data!H1770,Data!M1770),"Ht or wt error",Data!L1770))))</f>
        <v/>
      </c>
      <c r="K1770" s="21"/>
    </row>
    <row r="1771" spans="1:11" s="18" customFormat="1" x14ac:dyDescent="0.15">
      <c r="A1771" s="25"/>
      <c r="B1771" s="85"/>
      <c r="C1771" s="34"/>
      <c r="D1771" s="38"/>
      <c r="E1771" s="39"/>
      <c r="F1771" s="39"/>
      <c r="G1771" s="38"/>
      <c r="H1771" s="38"/>
      <c r="I1771" s="35" t="str">
        <f>IF(OR(Data!G1771,Data!H1771,ISERR(Data!J1771)),"",Data!J1771)</f>
        <v/>
      </c>
      <c r="J1771" s="84" t="str">
        <f>IF(Data!G1771,"",IF(Data!E1771,"Age error",IF(Data!F1771,"Sex error",IF(OR(Data!H1771,Data!M1771),"Ht or wt error",Data!L1771))))</f>
        <v/>
      </c>
      <c r="K1771" s="21"/>
    </row>
    <row r="1772" spans="1:11" s="18" customFormat="1" x14ac:dyDescent="0.15">
      <c r="A1772" s="25"/>
      <c r="B1772" s="85"/>
      <c r="C1772" s="34"/>
      <c r="D1772" s="38"/>
      <c r="E1772" s="39"/>
      <c r="F1772" s="39"/>
      <c r="G1772" s="38"/>
      <c r="H1772" s="38"/>
      <c r="I1772" s="35" t="str">
        <f>IF(OR(Data!G1772,Data!H1772,ISERR(Data!J1772)),"",Data!J1772)</f>
        <v/>
      </c>
      <c r="J1772" s="84" t="str">
        <f>IF(Data!G1772,"",IF(Data!E1772,"Age error",IF(Data!F1772,"Sex error",IF(OR(Data!H1772,Data!M1772),"Ht or wt error",Data!L1772))))</f>
        <v/>
      </c>
      <c r="K1772" s="21"/>
    </row>
    <row r="1773" spans="1:11" s="18" customFormat="1" x14ac:dyDescent="0.15">
      <c r="A1773" s="25"/>
      <c r="B1773" s="85"/>
      <c r="C1773" s="34"/>
      <c r="D1773" s="38"/>
      <c r="E1773" s="39"/>
      <c r="F1773" s="39"/>
      <c r="G1773" s="38"/>
      <c r="H1773" s="38"/>
      <c r="I1773" s="35" t="str">
        <f>IF(OR(Data!G1773,Data!H1773,ISERR(Data!J1773)),"",Data!J1773)</f>
        <v/>
      </c>
      <c r="J1773" s="84" t="str">
        <f>IF(Data!G1773,"",IF(Data!E1773,"Age error",IF(Data!F1773,"Sex error",IF(OR(Data!H1773,Data!M1773),"Ht or wt error",Data!L1773))))</f>
        <v/>
      </c>
      <c r="K1773" s="21"/>
    </row>
    <row r="1774" spans="1:11" s="18" customFormat="1" x14ac:dyDescent="0.15">
      <c r="A1774" s="25"/>
      <c r="B1774" s="85"/>
      <c r="C1774" s="34"/>
      <c r="D1774" s="38"/>
      <c r="E1774" s="39"/>
      <c r="F1774" s="39"/>
      <c r="G1774" s="38"/>
      <c r="H1774" s="38"/>
      <c r="I1774" s="35" t="str">
        <f>IF(OR(Data!G1774,Data!H1774,ISERR(Data!J1774)),"",Data!J1774)</f>
        <v/>
      </c>
      <c r="J1774" s="84" t="str">
        <f>IF(Data!G1774,"",IF(Data!E1774,"Age error",IF(Data!F1774,"Sex error",IF(OR(Data!H1774,Data!M1774),"Ht or wt error",Data!L1774))))</f>
        <v/>
      </c>
      <c r="K1774" s="21"/>
    </row>
    <row r="1775" spans="1:11" s="18" customFormat="1" x14ac:dyDescent="0.15">
      <c r="A1775" s="25"/>
      <c r="B1775" s="85"/>
      <c r="C1775" s="34"/>
      <c r="D1775" s="38"/>
      <c r="E1775" s="39"/>
      <c r="F1775" s="39"/>
      <c r="G1775" s="38"/>
      <c r="H1775" s="38"/>
      <c r="I1775" s="35" t="str">
        <f>IF(OR(Data!G1775,Data!H1775,ISERR(Data!J1775)),"",Data!J1775)</f>
        <v/>
      </c>
      <c r="J1775" s="84" t="str">
        <f>IF(Data!G1775,"",IF(Data!E1775,"Age error",IF(Data!F1775,"Sex error",IF(OR(Data!H1775,Data!M1775),"Ht or wt error",Data!L1775))))</f>
        <v/>
      </c>
      <c r="K1775" s="21"/>
    </row>
    <row r="1776" spans="1:11" s="18" customFormat="1" x14ac:dyDescent="0.15">
      <c r="A1776" s="25"/>
      <c r="B1776" s="85"/>
      <c r="C1776" s="34"/>
      <c r="D1776" s="38"/>
      <c r="E1776" s="39"/>
      <c r="F1776" s="39"/>
      <c r="G1776" s="38"/>
      <c r="H1776" s="38"/>
      <c r="I1776" s="35" t="str">
        <f>IF(OR(Data!G1776,Data!H1776,ISERR(Data!J1776)),"",Data!J1776)</f>
        <v/>
      </c>
      <c r="J1776" s="84" t="str">
        <f>IF(Data!G1776,"",IF(Data!E1776,"Age error",IF(Data!F1776,"Sex error",IF(OR(Data!H1776,Data!M1776),"Ht or wt error",Data!L1776))))</f>
        <v/>
      </c>
      <c r="K1776" s="21"/>
    </row>
    <row r="1777" spans="1:11" s="18" customFormat="1" x14ac:dyDescent="0.15">
      <c r="A1777" s="25"/>
      <c r="B1777" s="85"/>
      <c r="C1777" s="34"/>
      <c r="D1777" s="38"/>
      <c r="E1777" s="39"/>
      <c r="F1777" s="39"/>
      <c r="G1777" s="38"/>
      <c r="H1777" s="38"/>
      <c r="I1777" s="35" t="str">
        <f>IF(OR(Data!G1777,Data!H1777,ISERR(Data!J1777)),"",Data!J1777)</f>
        <v/>
      </c>
      <c r="J1777" s="84" t="str">
        <f>IF(Data!G1777,"",IF(Data!E1777,"Age error",IF(Data!F1777,"Sex error",IF(OR(Data!H1777,Data!M1777),"Ht or wt error",Data!L1777))))</f>
        <v/>
      </c>
      <c r="K1777" s="21"/>
    </row>
    <row r="1778" spans="1:11" s="18" customFormat="1" x14ac:dyDescent="0.15">
      <c r="A1778" s="25"/>
      <c r="B1778" s="85"/>
      <c r="C1778" s="34"/>
      <c r="D1778" s="38"/>
      <c r="E1778" s="39"/>
      <c r="F1778" s="39"/>
      <c r="G1778" s="38"/>
      <c r="H1778" s="38"/>
      <c r="I1778" s="35" t="str">
        <f>IF(OR(Data!G1778,Data!H1778,ISERR(Data!J1778)),"",Data!J1778)</f>
        <v/>
      </c>
      <c r="J1778" s="84" t="str">
        <f>IF(Data!G1778,"",IF(Data!E1778,"Age error",IF(Data!F1778,"Sex error",IF(OR(Data!H1778,Data!M1778),"Ht or wt error",Data!L1778))))</f>
        <v/>
      </c>
      <c r="K1778" s="21"/>
    </row>
    <row r="1779" spans="1:11" s="18" customFormat="1" x14ac:dyDescent="0.15">
      <c r="A1779" s="25"/>
      <c r="B1779" s="85"/>
      <c r="C1779" s="34"/>
      <c r="D1779" s="38"/>
      <c r="E1779" s="39"/>
      <c r="F1779" s="39"/>
      <c r="G1779" s="38"/>
      <c r="H1779" s="38"/>
      <c r="I1779" s="35" t="str">
        <f>IF(OR(Data!G1779,Data!H1779,ISERR(Data!J1779)),"",Data!J1779)</f>
        <v/>
      </c>
      <c r="J1779" s="84" t="str">
        <f>IF(Data!G1779,"",IF(Data!E1779,"Age error",IF(Data!F1779,"Sex error",IF(OR(Data!H1779,Data!M1779),"Ht or wt error",Data!L1779))))</f>
        <v/>
      </c>
      <c r="K1779" s="21"/>
    </row>
    <row r="1780" spans="1:11" s="18" customFormat="1" x14ac:dyDescent="0.15">
      <c r="A1780" s="25"/>
      <c r="B1780" s="85"/>
      <c r="C1780" s="34"/>
      <c r="D1780" s="38"/>
      <c r="E1780" s="39"/>
      <c r="F1780" s="39"/>
      <c r="G1780" s="38"/>
      <c r="H1780" s="38"/>
      <c r="I1780" s="35" t="str">
        <f>IF(OR(Data!G1780,Data!H1780,ISERR(Data!J1780)),"",Data!J1780)</f>
        <v/>
      </c>
      <c r="J1780" s="84" t="str">
        <f>IF(Data!G1780,"",IF(Data!E1780,"Age error",IF(Data!F1780,"Sex error",IF(OR(Data!H1780,Data!M1780),"Ht or wt error",Data!L1780))))</f>
        <v/>
      </c>
      <c r="K1780" s="21"/>
    </row>
    <row r="1781" spans="1:11" s="18" customFormat="1" x14ac:dyDescent="0.15">
      <c r="A1781" s="25"/>
      <c r="B1781" s="85"/>
      <c r="C1781" s="34"/>
      <c r="D1781" s="38"/>
      <c r="E1781" s="39"/>
      <c r="F1781" s="39"/>
      <c r="G1781" s="38"/>
      <c r="H1781" s="38"/>
      <c r="I1781" s="35" t="str">
        <f>IF(OR(Data!G1781,Data!H1781,ISERR(Data!J1781)),"",Data!J1781)</f>
        <v/>
      </c>
      <c r="J1781" s="84" t="str">
        <f>IF(Data!G1781,"",IF(Data!E1781,"Age error",IF(Data!F1781,"Sex error",IF(OR(Data!H1781,Data!M1781),"Ht or wt error",Data!L1781))))</f>
        <v/>
      </c>
      <c r="K1781" s="21"/>
    </row>
    <row r="1782" spans="1:11" s="18" customFormat="1" x14ac:dyDescent="0.15">
      <c r="A1782" s="25"/>
      <c r="B1782" s="85"/>
      <c r="C1782" s="34"/>
      <c r="D1782" s="38"/>
      <c r="E1782" s="39"/>
      <c r="F1782" s="39"/>
      <c r="G1782" s="38"/>
      <c r="H1782" s="38"/>
      <c r="I1782" s="35" t="str">
        <f>IF(OR(Data!G1782,Data!H1782,ISERR(Data!J1782)),"",Data!J1782)</f>
        <v/>
      </c>
      <c r="J1782" s="84" t="str">
        <f>IF(Data!G1782,"",IF(Data!E1782,"Age error",IF(Data!F1782,"Sex error",IF(OR(Data!H1782,Data!M1782),"Ht or wt error",Data!L1782))))</f>
        <v/>
      </c>
      <c r="K1782" s="21"/>
    </row>
    <row r="1783" spans="1:11" s="18" customFormat="1" x14ac:dyDescent="0.15">
      <c r="A1783" s="25"/>
      <c r="B1783" s="85"/>
      <c r="C1783" s="34"/>
      <c r="D1783" s="38"/>
      <c r="E1783" s="39"/>
      <c r="F1783" s="39"/>
      <c r="G1783" s="38"/>
      <c r="H1783" s="38"/>
      <c r="I1783" s="35" t="str">
        <f>IF(OR(Data!G1783,Data!H1783,ISERR(Data!J1783)),"",Data!J1783)</f>
        <v/>
      </c>
      <c r="J1783" s="84" t="str">
        <f>IF(Data!G1783,"",IF(Data!E1783,"Age error",IF(Data!F1783,"Sex error",IF(OR(Data!H1783,Data!M1783),"Ht or wt error",Data!L1783))))</f>
        <v/>
      </c>
      <c r="K1783" s="21"/>
    </row>
    <row r="1784" spans="1:11" s="18" customFormat="1" x14ac:dyDescent="0.15">
      <c r="A1784" s="25"/>
      <c r="B1784" s="85"/>
      <c r="C1784" s="34"/>
      <c r="D1784" s="38"/>
      <c r="E1784" s="39"/>
      <c r="F1784" s="39"/>
      <c r="G1784" s="38"/>
      <c r="H1784" s="38"/>
      <c r="I1784" s="35" t="str">
        <f>IF(OR(Data!G1784,Data!H1784,ISERR(Data!J1784)),"",Data!J1784)</f>
        <v/>
      </c>
      <c r="J1784" s="84" t="str">
        <f>IF(Data!G1784,"",IF(Data!E1784,"Age error",IF(Data!F1784,"Sex error",IF(OR(Data!H1784,Data!M1784),"Ht or wt error",Data!L1784))))</f>
        <v/>
      </c>
      <c r="K1784" s="21"/>
    </row>
    <row r="1785" spans="1:11" s="18" customFormat="1" x14ac:dyDescent="0.15">
      <c r="A1785" s="25"/>
      <c r="B1785" s="85"/>
      <c r="C1785" s="34"/>
      <c r="D1785" s="38"/>
      <c r="E1785" s="39"/>
      <c r="F1785" s="39"/>
      <c r="G1785" s="38"/>
      <c r="H1785" s="38"/>
      <c r="I1785" s="35" t="str">
        <f>IF(OR(Data!G1785,Data!H1785,ISERR(Data!J1785)),"",Data!J1785)</f>
        <v/>
      </c>
      <c r="J1785" s="84" t="str">
        <f>IF(Data!G1785,"",IF(Data!E1785,"Age error",IF(Data!F1785,"Sex error",IF(OR(Data!H1785,Data!M1785),"Ht or wt error",Data!L1785))))</f>
        <v/>
      </c>
      <c r="K1785" s="21"/>
    </row>
    <row r="1786" spans="1:11" s="18" customFormat="1" x14ac:dyDescent="0.15">
      <c r="A1786" s="25"/>
      <c r="B1786" s="85"/>
      <c r="C1786" s="34"/>
      <c r="D1786" s="38"/>
      <c r="E1786" s="39"/>
      <c r="F1786" s="39"/>
      <c r="G1786" s="38"/>
      <c r="H1786" s="38"/>
      <c r="I1786" s="35" t="str">
        <f>IF(OR(Data!G1786,Data!H1786,ISERR(Data!J1786)),"",Data!J1786)</f>
        <v/>
      </c>
      <c r="J1786" s="84" t="str">
        <f>IF(Data!G1786,"",IF(Data!E1786,"Age error",IF(Data!F1786,"Sex error",IF(OR(Data!H1786,Data!M1786),"Ht or wt error",Data!L1786))))</f>
        <v/>
      </c>
      <c r="K1786" s="21"/>
    </row>
    <row r="1787" spans="1:11" s="18" customFormat="1" x14ac:dyDescent="0.15">
      <c r="A1787" s="25"/>
      <c r="B1787" s="85"/>
      <c r="C1787" s="34"/>
      <c r="D1787" s="38"/>
      <c r="E1787" s="39"/>
      <c r="F1787" s="39"/>
      <c r="G1787" s="38"/>
      <c r="H1787" s="38"/>
      <c r="I1787" s="35" t="str">
        <f>IF(OR(Data!G1787,Data!H1787,ISERR(Data!J1787)),"",Data!J1787)</f>
        <v/>
      </c>
      <c r="J1787" s="84" t="str">
        <f>IF(Data!G1787,"",IF(Data!E1787,"Age error",IF(Data!F1787,"Sex error",IF(OR(Data!H1787,Data!M1787),"Ht or wt error",Data!L1787))))</f>
        <v/>
      </c>
      <c r="K1787" s="21"/>
    </row>
    <row r="1788" spans="1:11" s="18" customFormat="1" x14ac:dyDescent="0.15">
      <c r="A1788" s="25"/>
      <c r="B1788" s="85"/>
      <c r="C1788" s="34"/>
      <c r="D1788" s="38"/>
      <c r="E1788" s="39"/>
      <c r="F1788" s="39"/>
      <c r="G1788" s="38"/>
      <c r="H1788" s="38"/>
      <c r="I1788" s="35" t="str">
        <f>IF(OR(Data!G1788,Data!H1788,ISERR(Data!J1788)),"",Data!J1788)</f>
        <v/>
      </c>
      <c r="J1788" s="84" t="str">
        <f>IF(Data!G1788,"",IF(Data!E1788,"Age error",IF(Data!F1788,"Sex error",IF(OR(Data!H1788,Data!M1788),"Ht or wt error",Data!L1788))))</f>
        <v/>
      </c>
      <c r="K1788" s="21"/>
    </row>
    <row r="1789" spans="1:11" s="18" customFormat="1" x14ac:dyDescent="0.15">
      <c r="A1789" s="25"/>
      <c r="B1789" s="85"/>
      <c r="C1789" s="34"/>
      <c r="D1789" s="38"/>
      <c r="E1789" s="39"/>
      <c r="F1789" s="39"/>
      <c r="G1789" s="38"/>
      <c r="H1789" s="38"/>
      <c r="I1789" s="35" t="str">
        <f>IF(OR(Data!G1789,Data!H1789,ISERR(Data!J1789)),"",Data!J1789)</f>
        <v/>
      </c>
      <c r="J1789" s="84" t="str">
        <f>IF(Data!G1789,"",IF(Data!E1789,"Age error",IF(Data!F1789,"Sex error",IF(OR(Data!H1789,Data!M1789),"Ht or wt error",Data!L1789))))</f>
        <v/>
      </c>
      <c r="K1789" s="21"/>
    </row>
    <row r="1790" spans="1:11" s="18" customFormat="1" x14ac:dyDescent="0.15">
      <c r="A1790" s="25"/>
      <c r="B1790" s="85"/>
      <c r="C1790" s="34"/>
      <c r="D1790" s="38"/>
      <c r="E1790" s="39"/>
      <c r="F1790" s="39"/>
      <c r="G1790" s="38"/>
      <c r="H1790" s="38"/>
      <c r="I1790" s="35" t="str">
        <f>IF(OR(Data!G1790,Data!H1790,ISERR(Data!J1790)),"",Data!J1790)</f>
        <v/>
      </c>
      <c r="J1790" s="84" t="str">
        <f>IF(Data!G1790,"",IF(Data!E1790,"Age error",IF(Data!F1790,"Sex error",IF(OR(Data!H1790,Data!M1790),"Ht or wt error",Data!L1790))))</f>
        <v/>
      </c>
      <c r="K1790" s="21"/>
    </row>
    <row r="1791" spans="1:11" s="18" customFormat="1" x14ac:dyDescent="0.15">
      <c r="A1791" s="25"/>
      <c r="B1791" s="85"/>
      <c r="C1791" s="34"/>
      <c r="D1791" s="38"/>
      <c r="E1791" s="39"/>
      <c r="F1791" s="39"/>
      <c r="G1791" s="38"/>
      <c r="H1791" s="38"/>
      <c r="I1791" s="35" t="str">
        <f>IF(OR(Data!G1791,Data!H1791,ISERR(Data!J1791)),"",Data!J1791)</f>
        <v/>
      </c>
      <c r="J1791" s="84" t="str">
        <f>IF(Data!G1791,"",IF(Data!E1791,"Age error",IF(Data!F1791,"Sex error",IF(OR(Data!H1791,Data!M1791),"Ht or wt error",Data!L1791))))</f>
        <v/>
      </c>
      <c r="K1791" s="21"/>
    </row>
    <row r="1792" spans="1:11" s="18" customFormat="1" x14ac:dyDescent="0.15">
      <c r="A1792" s="25"/>
      <c r="B1792" s="85"/>
      <c r="C1792" s="34"/>
      <c r="D1792" s="38"/>
      <c r="E1792" s="39"/>
      <c r="F1792" s="39"/>
      <c r="G1792" s="38"/>
      <c r="H1792" s="38"/>
      <c r="I1792" s="35" t="str">
        <f>IF(OR(Data!G1792,Data!H1792,ISERR(Data!J1792)),"",Data!J1792)</f>
        <v/>
      </c>
      <c r="J1792" s="84" t="str">
        <f>IF(Data!G1792,"",IF(Data!E1792,"Age error",IF(Data!F1792,"Sex error",IF(OR(Data!H1792,Data!M1792),"Ht or wt error",Data!L1792))))</f>
        <v/>
      </c>
      <c r="K1792" s="21"/>
    </row>
    <row r="1793" spans="1:11" s="18" customFormat="1" x14ac:dyDescent="0.15">
      <c r="A1793" s="25"/>
      <c r="B1793" s="85"/>
      <c r="C1793" s="34"/>
      <c r="D1793" s="38"/>
      <c r="E1793" s="39"/>
      <c r="F1793" s="39"/>
      <c r="G1793" s="38"/>
      <c r="H1793" s="38"/>
      <c r="I1793" s="35" t="str">
        <f>IF(OR(Data!G1793,Data!H1793,ISERR(Data!J1793)),"",Data!J1793)</f>
        <v/>
      </c>
      <c r="J1793" s="84" t="str">
        <f>IF(Data!G1793,"",IF(Data!E1793,"Age error",IF(Data!F1793,"Sex error",IF(OR(Data!H1793,Data!M1793),"Ht or wt error",Data!L1793))))</f>
        <v/>
      </c>
      <c r="K1793" s="21"/>
    </row>
    <row r="1794" spans="1:11" s="18" customFormat="1" x14ac:dyDescent="0.15">
      <c r="A1794" s="25"/>
      <c r="B1794" s="85"/>
      <c r="C1794" s="34"/>
      <c r="D1794" s="38"/>
      <c r="E1794" s="39"/>
      <c r="F1794" s="39"/>
      <c r="G1794" s="38"/>
      <c r="H1794" s="38"/>
      <c r="I1794" s="35" t="str">
        <f>IF(OR(Data!G1794,Data!H1794,ISERR(Data!J1794)),"",Data!J1794)</f>
        <v/>
      </c>
      <c r="J1794" s="84" t="str">
        <f>IF(Data!G1794,"",IF(Data!E1794,"Age error",IF(Data!F1794,"Sex error",IF(OR(Data!H1794,Data!M1794),"Ht or wt error",Data!L1794))))</f>
        <v/>
      </c>
      <c r="K1794" s="21"/>
    </row>
    <row r="1795" spans="1:11" s="18" customFormat="1" x14ac:dyDescent="0.15">
      <c r="A1795" s="25"/>
      <c r="B1795" s="85"/>
      <c r="C1795" s="34"/>
      <c r="D1795" s="38"/>
      <c r="E1795" s="39"/>
      <c r="F1795" s="39"/>
      <c r="G1795" s="38"/>
      <c r="H1795" s="38"/>
      <c r="I1795" s="35" t="str">
        <f>IF(OR(Data!G1795,Data!H1795,ISERR(Data!J1795)),"",Data!J1795)</f>
        <v/>
      </c>
      <c r="J1795" s="84" t="str">
        <f>IF(Data!G1795,"",IF(Data!E1795,"Age error",IF(Data!F1795,"Sex error",IF(OR(Data!H1795,Data!M1795),"Ht or wt error",Data!L1795))))</f>
        <v/>
      </c>
      <c r="K1795" s="21"/>
    </row>
    <row r="1796" spans="1:11" s="18" customFormat="1" x14ac:dyDescent="0.15">
      <c r="A1796" s="25"/>
      <c r="B1796" s="85"/>
      <c r="C1796" s="34"/>
      <c r="D1796" s="38"/>
      <c r="E1796" s="39"/>
      <c r="F1796" s="39"/>
      <c r="G1796" s="38"/>
      <c r="H1796" s="38"/>
      <c r="I1796" s="35" t="str">
        <f>IF(OR(Data!G1796,Data!H1796,ISERR(Data!J1796)),"",Data!J1796)</f>
        <v/>
      </c>
      <c r="J1796" s="84" t="str">
        <f>IF(Data!G1796,"",IF(Data!E1796,"Age error",IF(Data!F1796,"Sex error",IF(OR(Data!H1796,Data!M1796),"Ht or wt error",Data!L1796))))</f>
        <v/>
      </c>
      <c r="K1796" s="21"/>
    </row>
    <row r="1797" spans="1:11" s="18" customFormat="1" x14ac:dyDescent="0.15">
      <c r="A1797" s="25"/>
      <c r="B1797" s="85"/>
      <c r="C1797" s="34"/>
      <c r="D1797" s="38"/>
      <c r="E1797" s="39"/>
      <c r="F1797" s="39"/>
      <c r="G1797" s="38"/>
      <c r="H1797" s="38"/>
      <c r="I1797" s="35" t="str">
        <f>IF(OR(Data!G1797,Data!H1797,ISERR(Data!J1797)),"",Data!J1797)</f>
        <v/>
      </c>
      <c r="J1797" s="84" t="str">
        <f>IF(Data!G1797,"",IF(Data!E1797,"Age error",IF(Data!F1797,"Sex error",IF(OR(Data!H1797,Data!M1797),"Ht or wt error",Data!L1797))))</f>
        <v/>
      </c>
      <c r="K1797" s="21"/>
    </row>
    <row r="1798" spans="1:11" s="18" customFormat="1" x14ac:dyDescent="0.15">
      <c r="A1798" s="25"/>
      <c r="B1798" s="85"/>
      <c r="C1798" s="34"/>
      <c r="D1798" s="38"/>
      <c r="E1798" s="39"/>
      <c r="F1798" s="39"/>
      <c r="G1798" s="38"/>
      <c r="H1798" s="38"/>
      <c r="I1798" s="35" t="str">
        <f>IF(OR(Data!G1798,Data!H1798,ISERR(Data!J1798)),"",Data!J1798)</f>
        <v/>
      </c>
      <c r="J1798" s="84" t="str">
        <f>IF(Data!G1798,"",IF(Data!E1798,"Age error",IF(Data!F1798,"Sex error",IF(OR(Data!H1798,Data!M1798),"Ht or wt error",Data!L1798))))</f>
        <v/>
      </c>
      <c r="K1798" s="21"/>
    </row>
    <row r="1799" spans="1:11" s="18" customFormat="1" x14ac:dyDescent="0.15">
      <c r="A1799" s="25"/>
      <c r="B1799" s="85"/>
      <c r="C1799" s="34"/>
      <c r="D1799" s="38"/>
      <c r="E1799" s="39"/>
      <c r="F1799" s="39"/>
      <c r="G1799" s="38"/>
      <c r="H1799" s="38"/>
      <c r="I1799" s="35" t="str">
        <f>IF(OR(Data!G1799,Data!H1799,ISERR(Data!J1799)),"",Data!J1799)</f>
        <v/>
      </c>
      <c r="J1799" s="84" t="str">
        <f>IF(Data!G1799,"",IF(Data!E1799,"Age error",IF(Data!F1799,"Sex error",IF(OR(Data!H1799,Data!M1799),"Ht or wt error",Data!L1799))))</f>
        <v/>
      </c>
      <c r="K1799" s="21"/>
    </row>
    <row r="1800" spans="1:11" s="18" customFormat="1" x14ac:dyDescent="0.15">
      <c r="A1800" s="25"/>
      <c r="B1800" s="85"/>
      <c r="C1800" s="34"/>
      <c r="D1800" s="38"/>
      <c r="E1800" s="39"/>
      <c r="F1800" s="39"/>
      <c r="G1800" s="38"/>
      <c r="H1800" s="38"/>
      <c r="I1800" s="35" t="str">
        <f>IF(OR(Data!G1800,Data!H1800,ISERR(Data!J1800)),"",Data!J1800)</f>
        <v/>
      </c>
      <c r="J1800" s="84" t="str">
        <f>IF(Data!G1800,"",IF(Data!E1800,"Age error",IF(Data!F1800,"Sex error",IF(OR(Data!H1800,Data!M1800),"Ht or wt error",Data!L1800))))</f>
        <v/>
      </c>
      <c r="K1800" s="21"/>
    </row>
    <row r="1801" spans="1:11" s="18" customFormat="1" x14ac:dyDescent="0.15">
      <c r="A1801" s="25"/>
      <c r="B1801" s="85"/>
      <c r="C1801" s="34"/>
      <c r="D1801" s="38"/>
      <c r="E1801" s="39"/>
      <c r="F1801" s="39"/>
      <c r="G1801" s="38"/>
      <c r="H1801" s="38"/>
      <c r="I1801" s="35" t="str">
        <f>IF(OR(Data!G1801,Data!H1801,ISERR(Data!J1801)),"",Data!J1801)</f>
        <v/>
      </c>
      <c r="J1801" s="84" t="str">
        <f>IF(Data!G1801,"",IF(Data!E1801,"Age error",IF(Data!F1801,"Sex error",IF(OR(Data!H1801,Data!M1801),"Ht or wt error",Data!L1801))))</f>
        <v/>
      </c>
      <c r="K1801" s="21"/>
    </row>
    <row r="1802" spans="1:11" s="18" customFormat="1" x14ac:dyDescent="0.15">
      <c r="A1802" s="25"/>
      <c r="B1802" s="85"/>
      <c r="C1802" s="34"/>
      <c r="D1802" s="38"/>
      <c r="E1802" s="39"/>
      <c r="F1802" s="39"/>
      <c r="G1802" s="38"/>
      <c r="H1802" s="38"/>
      <c r="I1802" s="35" t="str">
        <f>IF(OR(Data!G1802,Data!H1802,ISERR(Data!J1802)),"",Data!J1802)</f>
        <v/>
      </c>
      <c r="J1802" s="84" t="str">
        <f>IF(Data!G1802,"",IF(Data!E1802,"Age error",IF(Data!F1802,"Sex error",IF(OR(Data!H1802,Data!M1802),"Ht or wt error",Data!L1802))))</f>
        <v/>
      </c>
      <c r="K1802" s="21"/>
    </row>
    <row r="1803" spans="1:11" s="18" customFormat="1" x14ac:dyDescent="0.15">
      <c r="A1803" s="25"/>
      <c r="B1803" s="85"/>
      <c r="C1803" s="34"/>
      <c r="D1803" s="38"/>
      <c r="E1803" s="39"/>
      <c r="F1803" s="39"/>
      <c r="G1803" s="38"/>
      <c r="H1803" s="38"/>
      <c r="I1803" s="35" t="str">
        <f>IF(OR(Data!G1803,Data!H1803,ISERR(Data!J1803)),"",Data!J1803)</f>
        <v/>
      </c>
      <c r="J1803" s="84" t="str">
        <f>IF(Data!G1803,"",IF(Data!E1803,"Age error",IF(Data!F1803,"Sex error",IF(OR(Data!H1803,Data!M1803),"Ht or wt error",Data!L1803))))</f>
        <v/>
      </c>
      <c r="K1803" s="21"/>
    </row>
    <row r="1804" spans="1:11" s="18" customFormat="1" x14ac:dyDescent="0.15">
      <c r="A1804" s="25"/>
      <c r="B1804" s="85"/>
      <c r="C1804" s="34"/>
      <c r="D1804" s="38"/>
      <c r="E1804" s="39"/>
      <c r="F1804" s="39"/>
      <c r="G1804" s="38"/>
      <c r="H1804" s="38"/>
      <c r="I1804" s="35" t="str">
        <f>IF(OR(Data!G1804,Data!H1804,ISERR(Data!J1804)),"",Data!J1804)</f>
        <v/>
      </c>
      <c r="J1804" s="84" t="str">
        <f>IF(Data!G1804,"",IF(Data!E1804,"Age error",IF(Data!F1804,"Sex error",IF(OR(Data!H1804,Data!M1804),"Ht or wt error",Data!L1804))))</f>
        <v/>
      </c>
      <c r="K1804" s="21"/>
    </row>
    <row r="1805" spans="1:11" s="18" customFormat="1" x14ac:dyDescent="0.15">
      <c r="A1805" s="25"/>
      <c r="B1805" s="85"/>
      <c r="C1805" s="34"/>
      <c r="D1805" s="38"/>
      <c r="E1805" s="39"/>
      <c r="F1805" s="39"/>
      <c r="G1805" s="38"/>
      <c r="H1805" s="38"/>
      <c r="I1805" s="35" t="str">
        <f>IF(OR(Data!G1805,Data!H1805,ISERR(Data!J1805)),"",Data!J1805)</f>
        <v/>
      </c>
      <c r="J1805" s="84" t="str">
        <f>IF(Data!G1805,"",IF(Data!E1805,"Age error",IF(Data!F1805,"Sex error",IF(OR(Data!H1805,Data!M1805),"Ht or wt error",Data!L1805))))</f>
        <v/>
      </c>
      <c r="K1805" s="21"/>
    </row>
    <row r="1806" spans="1:11" s="18" customFormat="1" x14ac:dyDescent="0.15">
      <c r="A1806" s="25"/>
      <c r="B1806" s="85"/>
      <c r="C1806" s="34"/>
      <c r="D1806" s="38"/>
      <c r="E1806" s="39"/>
      <c r="F1806" s="39"/>
      <c r="G1806" s="38"/>
      <c r="H1806" s="38"/>
      <c r="I1806" s="35" t="str">
        <f>IF(OR(Data!G1806,Data!H1806,ISERR(Data!J1806)),"",Data!J1806)</f>
        <v/>
      </c>
      <c r="J1806" s="84" t="str">
        <f>IF(Data!G1806,"",IF(Data!E1806,"Age error",IF(Data!F1806,"Sex error",IF(OR(Data!H1806,Data!M1806),"Ht or wt error",Data!L1806))))</f>
        <v/>
      </c>
      <c r="K1806" s="21"/>
    </row>
    <row r="1807" spans="1:11" s="18" customFormat="1" x14ac:dyDescent="0.15">
      <c r="A1807" s="25"/>
      <c r="B1807" s="85"/>
      <c r="C1807" s="34"/>
      <c r="D1807" s="38"/>
      <c r="E1807" s="39"/>
      <c r="F1807" s="39"/>
      <c r="G1807" s="38"/>
      <c r="H1807" s="38"/>
      <c r="I1807" s="35" t="str">
        <f>IF(OR(Data!G1807,Data!H1807,ISERR(Data!J1807)),"",Data!J1807)</f>
        <v/>
      </c>
      <c r="J1807" s="84" t="str">
        <f>IF(Data!G1807,"",IF(Data!E1807,"Age error",IF(Data!F1807,"Sex error",IF(OR(Data!H1807,Data!M1807),"Ht or wt error",Data!L1807))))</f>
        <v/>
      </c>
      <c r="K1807" s="21"/>
    </row>
    <row r="1808" spans="1:11" s="18" customFormat="1" x14ac:dyDescent="0.15">
      <c r="A1808" s="25"/>
      <c r="B1808" s="85"/>
      <c r="C1808" s="34"/>
      <c r="D1808" s="38"/>
      <c r="E1808" s="39"/>
      <c r="F1808" s="39"/>
      <c r="G1808" s="38"/>
      <c r="H1808" s="38"/>
      <c r="I1808" s="35" t="str">
        <f>IF(OR(Data!G1808,Data!H1808,ISERR(Data!J1808)),"",Data!J1808)</f>
        <v/>
      </c>
      <c r="J1808" s="84" t="str">
        <f>IF(Data!G1808,"",IF(Data!E1808,"Age error",IF(Data!F1808,"Sex error",IF(OR(Data!H1808,Data!M1808),"Ht or wt error",Data!L1808))))</f>
        <v/>
      </c>
      <c r="K1808" s="21"/>
    </row>
    <row r="1809" spans="1:11" s="18" customFormat="1" x14ac:dyDescent="0.15">
      <c r="A1809" s="25"/>
      <c r="B1809" s="85"/>
      <c r="C1809" s="34"/>
      <c r="D1809" s="38"/>
      <c r="E1809" s="39"/>
      <c r="F1809" s="39"/>
      <c r="G1809" s="38"/>
      <c r="H1809" s="38"/>
      <c r="I1809" s="35" t="str">
        <f>IF(OR(Data!G1809,Data!H1809,ISERR(Data!J1809)),"",Data!J1809)</f>
        <v/>
      </c>
      <c r="J1809" s="84" t="str">
        <f>IF(Data!G1809,"",IF(Data!E1809,"Age error",IF(Data!F1809,"Sex error",IF(OR(Data!H1809,Data!M1809),"Ht or wt error",Data!L1809))))</f>
        <v/>
      </c>
      <c r="K1809" s="21"/>
    </row>
    <row r="1810" spans="1:11" s="18" customFormat="1" x14ac:dyDescent="0.15">
      <c r="A1810" s="25"/>
      <c r="B1810" s="85"/>
      <c r="C1810" s="34"/>
      <c r="D1810" s="38"/>
      <c r="E1810" s="39"/>
      <c r="F1810" s="39"/>
      <c r="G1810" s="38"/>
      <c r="H1810" s="38"/>
      <c r="I1810" s="35" t="str">
        <f>IF(OR(Data!G1810,Data!H1810,ISERR(Data!J1810)),"",Data!J1810)</f>
        <v/>
      </c>
      <c r="J1810" s="84" t="str">
        <f>IF(Data!G1810,"",IF(Data!E1810,"Age error",IF(Data!F1810,"Sex error",IF(OR(Data!H1810,Data!M1810),"Ht or wt error",Data!L1810))))</f>
        <v/>
      </c>
      <c r="K1810" s="21"/>
    </row>
    <row r="1811" spans="1:11" s="18" customFormat="1" x14ac:dyDescent="0.15">
      <c r="A1811" s="25"/>
      <c r="B1811" s="85"/>
      <c r="C1811" s="34"/>
      <c r="D1811" s="38"/>
      <c r="E1811" s="39"/>
      <c r="F1811" s="39"/>
      <c r="G1811" s="38"/>
      <c r="H1811" s="38"/>
      <c r="I1811" s="35" t="str">
        <f>IF(OR(Data!G1811,Data!H1811,ISERR(Data!J1811)),"",Data!J1811)</f>
        <v/>
      </c>
      <c r="J1811" s="84" t="str">
        <f>IF(Data!G1811,"",IF(Data!E1811,"Age error",IF(Data!F1811,"Sex error",IF(OR(Data!H1811,Data!M1811),"Ht or wt error",Data!L1811))))</f>
        <v/>
      </c>
      <c r="K1811" s="21"/>
    </row>
    <row r="1812" spans="1:11" s="18" customFormat="1" x14ac:dyDescent="0.15">
      <c r="A1812" s="25"/>
      <c r="B1812" s="85"/>
      <c r="C1812" s="34"/>
      <c r="D1812" s="38"/>
      <c r="E1812" s="39"/>
      <c r="F1812" s="39"/>
      <c r="G1812" s="38"/>
      <c r="H1812" s="38"/>
      <c r="I1812" s="35" t="str">
        <f>IF(OR(Data!G1812,Data!H1812,ISERR(Data!J1812)),"",Data!J1812)</f>
        <v/>
      </c>
      <c r="J1812" s="84" t="str">
        <f>IF(Data!G1812,"",IF(Data!E1812,"Age error",IF(Data!F1812,"Sex error",IF(OR(Data!H1812,Data!M1812),"Ht or wt error",Data!L1812))))</f>
        <v/>
      </c>
      <c r="K1812" s="21"/>
    </row>
    <row r="1813" spans="1:11" s="18" customFormat="1" x14ac:dyDescent="0.15">
      <c r="A1813" s="25"/>
      <c r="B1813" s="85"/>
      <c r="C1813" s="34"/>
      <c r="D1813" s="38"/>
      <c r="E1813" s="39"/>
      <c r="F1813" s="39"/>
      <c r="G1813" s="38"/>
      <c r="H1813" s="38"/>
      <c r="I1813" s="35" t="str">
        <f>IF(OR(Data!G1813,Data!H1813,ISERR(Data!J1813)),"",Data!J1813)</f>
        <v/>
      </c>
      <c r="J1813" s="84" t="str">
        <f>IF(Data!G1813,"",IF(Data!E1813,"Age error",IF(Data!F1813,"Sex error",IF(OR(Data!H1813,Data!M1813),"Ht or wt error",Data!L1813))))</f>
        <v/>
      </c>
      <c r="K1813" s="21"/>
    </row>
    <row r="1814" spans="1:11" s="18" customFormat="1" x14ac:dyDescent="0.15">
      <c r="A1814" s="25"/>
      <c r="B1814" s="85"/>
      <c r="C1814" s="34"/>
      <c r="D1814" s="38"/>
      <c r="E1814" s="39"/>
      <c r="F1814" s="39"/>
      <c r="G1814" s="38"/>
      <c r="H1814" s="38"/>
      <c r="I1814" s="35" t="str">
        <f>IF(OR(Data!G1814,Data!H1814,ISERR(Data!J1814)),"",Data!J1814)</f>
        <v/>
      </c>
      <c r="J1814" s="84" t="str">
        <f>IF(Data!G1814,"",IF(Data!E1814,"Age error",IF(Data!F1814,"Sex error",IF(OR(Data!H1814,Data!M1814),"Ht or wt error",Data!L1814))))</f>
        <v/>
      </c>
      <c r="K1814" s="21"/>
    </row>
    <row r="1815" spans="1:11" s="18" customFormat="1" x14ac:dyDescent="0.15">
      <c r="A1815" s="25"/>
      <c r="B1815" s="85"/>
      <c r="C1815" s="34"/>
      <c r="D1815" s="38"/>
      <c r="E1815" s="39"/>
      <c r="F1815" s="39"/>
      <c r="G1815" s="38"/>
      <c r="H1815" s="38"/>
      <c r="I1815" s="35" t="str">
        <f>IF(OR(Data!G1815,Data!H1815,ISERR(Data!J1815)),"",Data!J1815)</f>
        <v/>
      </c>
      <c r="J1815" s="84" t="str">
        <f>IF(Data!G1815,"",IF(Data!E1815,"Age error",IF(Data!F1815,"Sex error",IF(OR(Data!H1815,Data!M1815),"Ht or wt error",Data!L1815))))</f>
        <v/>
      </c>
      <c r="K1815" s="21"/>
    </row>
    <row r="1816" spans="1:11" s="18" customFormat="1" x14ac:dyDescent="0.15">
      <c r="A1816" s="25"/>
      <c r="B1816" s="85"/>
      <c r="C1816" s="34"/>
      <c r="D1816" s="38"/>
      <c r="E1816" s="39"/>
      <c r="F1816" s="39"/>
      <c r="G1816" s="38"/>
      <c r="H1816" s="38"/>
      <c r="I1816" s="35" t="str">
        <f>IF(OR(Data!G1816,Data!H1816,ISERR(Data!J1816)),"",Data!J1816)</f>
        <v/>
      </c>
      <c r="J1816" s="84" t="str">
        <f>IF(Data!G1816,"",IF(Data!E1816,"Age error",IF(Data!F1816,"Sex error",IF(OR(Data!H1816,Data!M1816),"Ht or wt error",Data!L1816))))</f>
        <v/>
      </c>
      <c r="K1816" s="21"/>
    </row>
    <row r="1817" spans="1:11" s="18" customFormat="1" x14ac:dyDescent="0.15">
      <c r="A1817" s="25"/>
      <c r="B1817" s="85"/>
      <c r="C1817" s="34"/>
      <c r="D1817" s="38"/>
      <c r="E1817" s="39"/>
      <c r="F1817" s="39"/>
      <c r="G1817" s="38"/>
      <c r="H1817" s="38"/>
      <c r="I1817" s="35" t="str">
        <f>IF(OR(Data!G1817,Data!H1817,ISERR(Data!J1817)),"",Data!J1817)</f>
        <v/>
      </c>
      <c r="J1817" s="84" t="str">
        <f>IF(Data!G1817,"",IF(Data!E1817,"Age error",IF(Data!F1817,"Sex error",IF(OR(Data!H1817,Data!M1817),"Ht or wt error",Data!L1817))))</f>
        <v/>
      </c>
      <c r="K1817" s="21"/>
    </row>
    <row r="1818" spans="1:11" s="18" customFormat="1" x14ac:dyDescent="0.15">
      <c r="A1818" s="25"/>
      <c r="B1818" s="85"/>
      <c r="C1818" s="34"/>
      <c r="D1818" s="38"/>
      <c r="E1818" s="39"/>
      <c r="F1818" s="39"/>
      <c r="G1818" s="38"/>
      <c r="H1818" s="38"/>
      <c r="I1818" s="35" t="str">
        <f>IF(OR(Data!G1818,Data!H1818,ISERR(Data!J1818)),"",Data!J1818)</f>
        <v/>
      </c>
      <c r="J1818" s="84" t="str">
        <f>IF(Data!G1818,"",IF(Data!E1818,"Age error",IF(Data!F1818,"Sex error",IF(OR(Data!H1818,Data!M1818),"Ht or wt error",Data!L1818))))</f>
        <v/>
      </c>
      <c r="K1818" s="21"/>
    </row>
    <row r="1819" spans="1:11" s="18" customFormat="1" x14ac:dyDescent="0.15">
      <c r="A1819" s="25"/>
      <c r="B1819" s="85"/>
      <c r="C1819" s="34"/>
      <c r="D1819" s="38"/>
      <c r="E1819" s="39"/>
      <c r="F1819" s="39"/>
      <c r="G1819" s="38"/>
      <c r="H1819" s="38"/>
      <c r="I1819" s="35" t="str">
        <f>IF(OR(Data!G1819,Data!H1819,ISERR(Data!J1819)),"",Data!J1819)</f>
        <v/>
      </c>
      <c r="J1819" s="84" t="str">
        <f>IF(Data!G1819,"",IF(Data!E1819,"Age error",IF(Data!F1819,"Sex error",IF(OR(Data!H1819,Data!M1819),"Ht or wt error",Data!L1819))))</f>
        <v/>
      </c>
      <c r="K1819" s="21"/>
    </row>
    <row r="1820" spans="1:11" s="18" customFormat="1" x14ac:dyDescent="0.15">
      <c r="A1820" s="25"/>
      <c r="B1820" s="85"/>
      <c r="C1820" s="34"/>
      <c r="D1820" s="38"/>
      <c r="E1820" s="39"/>
      <c r="F1820" s="39"/>
      <c r="G1820" s="38"/>
      <c r="H1820" s="38"/>
      <c r="I1820" s="35" t="str">
        <f>IF(OR(Data!G1820,Data!H1820,ISERR(Data!J1820)),"",Data!J1820)</f>
        <v/>
      </c>
      <c r="J1820" s="84" t="str">
        <f>IF(Data!G1820,"",IF(Data!E1820,"Age error",IF(Data!F1820,"Sex error",IF(OR(Data!H1820,Data!M1820),"Ht or wt error",Data!L1820))))</f>
        <v/>
      </c>
      <c r="K1820" s="21"/>
    </row>
    <row r="1821" spans="1:11" s="18" customFormat="1" x14ac:dyDescent="0.15">
      <c r="A1821" s="25"/>
      <c r="B1821" s="85"/>
      <c r="C1821" s="34"/>
      <c r="D1821" s="38"/>
      <c r="E1821" s="39"/>
      <c r="F1821" s="39"/>
      <c r="G1821" s="38"/>
      <c r="H1821" s="38"/>
      <c r="I1821" s="35" t="str">
        <f>IF(OR(Data!G1821,Data!H1821,ISERR(Data!J1821)),"",Data!J1821)</f>
        <v/>
      </c>
      <c r="J1821" s="84" t="str">
        <f>IF(Data!G1821,"",IF(Data!E1821,"Age error",IF(Data!F1821,"Sex error",IF(OR(Data!H1821,Data!M1821),"Ht or wt error",Data!L1821))))</f>
        <v/>
      </c>
      <c r="K1821" s="21"/>
    </row>
    <row r="1822" spans="1:11" s="18" customFormat="1" x14ac:dyDescent="0.15">
      <c r="A1822" s="25"/>
      <c r="B1822" s="85"/>
      <c r="C1822" s="34"/>
      <c r="D1822" s="38"/>
      <c r="E1822" s="39"/>
      <c r="F1822" s="39"/>
      <c r="G1822" s="38"/>
      <c r="H1822" s="38"/>
      <c r="I1822" s="35" t="str">
        <f>IF(OR(Data!G1822,Data!H1822,ISERR(Data!J1822)),"",Data!J1822)</f>
        <v/>
      </c>
      <c r="J1822" s="84" t="str">
        <f>IF(Data!G1822,"",IF(Data!E1822,"Age error",IF(Data!F1822,"Sex error",IF(OR(Data!H1822,Data!M1822),"Ht or wt error",Data!L1822))))</f>
        <v/>
      </c>
      <c r="K1822" s="21"/>
    </row>
    <row r="1823" spans="1:11" s="18" customFormat="1" x14ac:dyDescent="0.15">
      <c r="A1823" s="25"/>
      <c r="B1823" s="85"/>
      <c r="C1823" s="34"/>
      <c r="D1823" s="38"/>
      <c r="E1823" s="39"/>
      <c r="F1823" s="39"/>
      <c r="G1823" s="38"/>
      <c r="H1823" s="38"/>
      <c r="I1823" s="35" t="str">
        <f>IF(OR(Data!G1823,Data!H1823,ISERR(Data!J1823)),"",Data!J1823)</f>
        <v/>
      </c>
      <c r="J1823" s="84" t="str">
        <f>IF(Data!G1823,"",IF(Data!E1823,"Age error",IF(Data!F1823,"Sex error",IF(OR(Data!H1823,Data!M1823),"Ht or wt error",Data!L1823))))</f>
        <v/>
      </c>
      <c r="K1823" s="21"/>
    </row>
    <row r="1824" spans="1:11" s="18" customFormat="1" x14ac:dyDescent="0.15">
      <c r="A1824" s="25"/>
      <c r="B1824" s="85"/>
      <c r="C1824" s="34"/>
      <c r="D1824" s="38"/>
      <c r="E1824" s="39"/>
      <c r="F1824" s="39"/>
      <c r="G1824" s="38"/>
      <c r="H1824" s="38"/>
      <c r="I1824" s="35" t="str">
        <f>IF(OR(Data!G1824,Data!H1824,ISERR(Data!J1824)),"",Data!J1824)</f>
        <v/>
      </c>
      <c r="J1824" s="84" t="str">
        <f>IF(Data!G1824,"",IF(Data!E1824,"Age error",IF(Data!F1824,"Sex error",IF(OR(Data!H1824,Data!M1824),"Ht or wt error",Data!L1824))))</f>
        <v/>
      </c>
      <c r="K1824" s="21"/>
    </row>
    <row r="1825" spans="1:11" s="18" customFormat="1" x14ac:dyDescent="0.15">
      <c r="A1825" s="25"/>
      <c r="B1825" s="85"/>
      <c r="C1825" s="34"/>
      <c r="D1825" s="38"/>
      <c r="E1825" s="39"/>
      <c r="F1825" s="39"/>
      <c r="G1825" s="38"/>
      <c r="H1825" s="38"/>
      <c r="I1825" s="35" t="str">
        <f>IF(OR(Data!G1825,Data!H1825,ISERR(Data!J1825)),"",Data!J1825)</f>
        <v/>
      </c>
      <c r="J1825" s="84" t="str">
        <f>IF(Data!G1825,"",IF(Data!E1825,"Age error",IF(Data!F1825,"Sex error",IF(OR(Data!H1825,Data!M1825),"Ht or wt error",Data!L1825))))</f>
        <v/>
      </c>
      <c r="K1825" s="21"/>
    </row>
    <row r="1826" spans="1:11" s="18" customFormat="1" x14ac:dyDescent="0.15">
      <c r="A1826" s="25"/>
      <c r="B1826" s="85"/>
      <c r="C1826" s="34"/>
      <c r="D1826" s="38"/>
      <c r="E1826" s="39"/>
      <c r="F1826" s="39"/>
      <c r="G1826" s="38"/>
      <c r="H1826" s="38"/>
      <c r="I1826" s="35" t="str">
        <f>IF(OR(Data!G1826,Data!H1826,ISERR(Data!J1826)),"",Data!J1826)</f>
        <v/>
      </c>
      <c r="J1826" s="84" t="str">
        <f>IF(Data!G1826,"",IF(Data!E1826,"Age error",IF(Data!F1826,"Sex error",IF(OR(Data!H1826,Data!M1826),"Ht or wt error",Data!L1826))))</f>
        <v/>
      </c>
      <c r="K1826" s="21"/>
    </row>
    <row r="1827" spans="1:11" s="18" customFormat="1" x14ac:dyDescent="0.15">
      <c r="A1827" s="25"/>
      <c r="B1827" s="85"/>
      <c r="C1827" s="34"/>
      <c r="D1827" s="38"/>
      <c r="E1827" s="39"/>
      <c r="F1827" s="39"/>
      <c r="G1827" s="38"/>
      <c r="H1827" s="38"/>
      <c r="I1827" s="35" t="str">
        <f>IF(OR(Data!G1827,Data!H1827,ISERR(Data!J1827)),"",Data!J1827)</f>
        <v/>
      </c>
      <c r="J1827" s="84" t="str">
        <f>IF(Data!G1827,"",IF(Data!E1827,"Age error",IF(Data!F1827,"Sex error",IF(OR(Data!H1827,Data!M1827),"Ht or wt error",Data!L1827))))</f>
        <v/>
      </c>
      <c r="K1827" s="21"/>
    </row>
    <row r="1828" spans="1:11" s="18" customFormat="1" x14ac:dyDescent="0.15">
      <c r="A1828" s="25"/>
      <c r="B1828" s="85"/>
      <c r="C1828" s="34"/>
      <c r="D1828" s="38"/>
      <c r="E1828" s="39"/>
      <c r="F1828" s="39"/>
      <c r="G1828" s="38"/>
      <c r="H1828" s="38"/>
      <c r="I1828" s="35" t="str">
        <f>IF(OR(Data!G1828,Data!H1828,ISERR(Data!J1828)),"",Data!J1828)</f>
        <v/>
      </c>
      <c r="J1828" s="84" t="str">
        <f>IF(Data!G1828,"",IF(Data!E1828,"Age error",IF(Data!F1828,"Sex error",IF(OR(Data!H1828,Data!M1828),"Ht or wt error",Data!L1828))))</f>
        <v/>
      </c>
      <c r="K1828" s="21"/>
    </row>
    <row r="1829" spans="1:11" s="18" customFormat="1" x14ac:dyDescent="0.15">
      <c r="A1829" s="25"/>
      <c r="B1829" s="85"/>
      <c r="C1829" s="34"/>
      <c r="D1829" s="38"/>
      <c r="E1829" s="39"/>
      <c r="F1829" s="39"/>
      <c r="G1829" s="38"/>
      <c r="H1829" s="38"/>
      <c r="I1829" s="35" t="str">
        <f>IF(OR(Data!G1829,Data!H1829,ISERR(Data!J1829)),"",Data!J1829)</f>
        <v/>
      </c>
      <c r="J1829" s="84" t="str">
        <f>IF(Data!G1829,"",IF(Data!E1829,"Age error",IF(Data!F1829,"Sex error",IF(OR(Data!H1829,Data!M1829),"Ht or wt error",Data!L1829))))</f>
        <v/>
      </c>
      <c r="K1829" s="21"/>
    </row>
    <row r="1830" spans="1:11" s="18" customFormat="1" x14ac:dyDescent="0.15">
      <c r="A1830" s="25"/>
      <c r="B1830" s="85"/>
      <c r="C1830" s="34"/>
      <c r="D1830" s="38"/>
      <c r="E1830" s="39"/>
      <c r="F1830" s="39"/>
      <c r="G1830" s="38"/>
      <c r="H1830" s="38"/>
      <c r="I1830" s="35" t="str">
        <f>IF(OR(Data!G1830,Data!H1830,ISERR(Data!J1830)),"",Data!J1830)</f>
        <v/>
      </c>
      <c r="J1830" s="84" t="str">
        <f>IF(Data!G1830,"",IF(Data!E1830,"Age error",IF(Data!F1830,"Sex error",IF(OR(Data!H1830,Data!M1830),"Ht or wt error",Data!L1830))))</f>
        <v/>
      </c>
      <c r="K1830" s="21"/>
    </row>
    <row r="1831" spans="1:11" s="18" customFormat="1" x14ac:dyDescent="0.15">
      <c r="A1831" s="25"/>
      <c r="B1831" s="85"/>
      <c r="C1831" s="34"/>
      <c r="D1831" s="38"/>
      <c r="E1831" s="39"/>
      <c r="F1831" s="39"/>
      <c r="G1831" s="38"/>
      <c r="H1831" s="38"/>
      <c r="I1831" s="35" t="str">
        <f>IF(OR(Data!G1831,Data!H1831,ISERR(Data!J1831)),"",Data!J1831)</f>
        <v/>
      </c>
      <c r="J1831" s="84" t="str">
        <f>IF(Data!G1831,"",IF(Data!E1831,"Age error",IF(Data!F1831,"Sex error",IF(OR(Data!H1831,Data!M1831),"Ht or wt error",Data!L1831))))</f>
        <v/>
      </c>
      <c r="K1831" s="21"/>
    </row>
    <row r="1832" spans="1:11" s="18" customFormat="1" x14ac:dyDescent="0.15">
      <c r="A1832" s="25"/>
      <c r="B1832" s="85"/>
      <c r="C1832" s="34"/>
      <c r="D1832" s="38"/>
      <c r="E1832" s="39"/>
      <c r="F1832" s="39"/>
      <c r="G1832" s="38"/>
      <c r="H1832" s="38"/>
      <c r="I1832" s="35" t="str">
        <f>IF(OR(Data!G1832,Data!H1832,ISERR(Data!J1832)),"",Data!J1832)</f>
        <v/>
      </c>
      <c r="J1832" s="84" t="str">
        <f>IF(Data!G1832,"",IF(Data!E1832,"Age error",IF(Data!F1832,"Sex error",IF(OR(Data!H1832,Data!M1832),"Ht or wt error",Data!L1832))))</f>
        <v/>
      </c>
      <c r="K1832" s="21"/>
    </row>
    <row r="1833" spans="1:11" s="18" customFormat="1" x14ac:dyDescent="0.15">
      <c r="A1833" s="25"/>
      <c r="B1833" s="85"/>
      <c r="C1833" s="34"/>
      <c r="D1833" s="38"/>
      <c r="E1833" s="39"/>
      <c r="F1833" s="39"/>
      <c r="G1833" s="38"/>
      <c r="H1833" s="38"/>
      <c r="I1833" s="35" t="str">
        <f>IF(OR(Data!G1833,Data!H1833,ISERR(Data!J1833)),"",Data!J1833)</f>
        <v/>
      </c>
      <c r="J1833" s="84" t="str">
        <f>IF(Data!G1833,"",IF(Data!E1833,"Age error",IF(Data!F1833,"Sex error",IF(OR(Data!H1833,Data!M1833),"Ht or wt error",Data!L1833))))</f>
        <v/>
      </c>
      <c r="K1833" s="21"/>
    </row>
    <row r="1834" spans="1:11" s="18" customFormat="1" x14ac:dyDescent="0.15">
      <c r="A1834" s="25"/>
      <c r="B1834" s="85"/>
      <c r="C1834" s="34"/>
      <c r="D1834" s="38"/>
      <c r="E1834" s="39"/>
      <c r="F1834" s="39"/>
      <c r="G1834" s="38"/>
      <c r="H1834" s="38"/>
      <c r="I1834" s="35" t="str">
        <f>IF(OR(Data!G1834,Data!H1834,ISERR(Data!J1834)),"",Data!J1834)</f>
        <v/>
      </c>
      <c r="J1834" s="84" t="str">
        <f>IF(Data!G1834,"",IF(Data!E1834,"Age error",IF(Data!F1834,"Sex error",IF(OR(Data!H1834,Data!M1834),"Ht or wt error",Data!L1834))))</f>
        <v/>
      </c>
      <c r="K1834" s="21"/>
    </row>
    <row r="1835" spans="1:11" s="18" customFormat="1" x14ac:dyDescent="0.15">
      <c r="A1835" s="25"/>
      <c r="B1835" s="85"/>
      <c r="C1835" s="34"/>
      <c r="D1835" s="38"/>
      <c r="E1835" s="39"/>
      <c r="F1835" s="39"/>
      <c r="G1835" s="38"/>
      <c r="H1835" s="38"/>
      <c r="I1835" s="35" t="str">
        <f>IF(OR(Data!G1835,Data!H1835,ISERR(Data!J1835)),"",Data!J1835)</f>
        <v/>
      </c>
      <c r="J1835" s="84" t="str">
        <f>IF(Data!G1835,"",IF(Data!E1835,"Age error",IF(Data!F1835,"Sex error",IF(OR(Data!H1835,Data!M1835),"Ht or wt error",Data!L1835))))</f>
        <v/>
      </c>
      <c r="K1835" s="21"/>
    </row>
    <row r="1836" spans="1:11" s="18" customFormat="1" x14ac:dyDescent="0.15">
      <c r="A1836" s="25"/>
      <c r="B1836" s="85"/>
      <c r="C1836" s="34"/>
      <c r="D1836" s="38"/>
      <c r="E1836" s="39"/>
      <c r="F1836" s="39"/>
      <c r="G1836" s="38"/>
      <c r="H1836" s="38"/>
      <c r="I1836" s="35" t="str">
        <f>IF(OR(Data!G1836,Data!H1836,ISERR(Data!J1836)),"",Data!J1836)</f>
        <v/>
      </c>
      <c r="J1836" s="84" t="str">
        <f>IF(Data!G1836,"",IF(Data!E1836,"Age error",IF(Data!F1836,"Sex error",IF(OR(Data!H1836,Data!M1836),"Ht or wt error",Data!L1836))))</f>
        <v/>
      </c>
      <c r="K1836" s="21"/>
    </row>
    <row r="1837" spans="1:11" s="18" customFormat="1" x14ac:dyDescent="0.15">
      <c r="A1837" s="25"/>
      <c r="B1837" s="85"/>
      <c r="C1837" s="34"/>
      <c r="D1837" s="38"/>
      <c r="E1837" s="39"/>
      <c r="F1837" s="39"/>
      <c r="G1837" s="38"/>
      <c r="H1837" s="38"/>
      <c r="I1837" s="35" t="str">
        <f>IF(OR(Data!G1837,Data!H1837,ISERR(Data!J1837)),"",Data!J1837)</f>
        <v/>
      </c>
      <c r="J1837" s="84" t="str">
        <f>IF(Data!G1837,"",IF(Data!E1837,"Age error",IF(Data!F1837,"Sex error",IF(OR(Data!H1837,Data!M1837),"Ht or wt error",Data!L1837))))</f>
        <v/>
      </c>
      <c r="K1837" s="21"/>
    </row>
    <row r="1838" spans="1:11" s="18" customFormat="1" x14ac:dyDescent="0.15">
      <c r="A1838" s="25"/>
      <c r="B1838" s="85"/>
      <c r="C1838" s="34"/>
      <c r="D1838" s="38"/>
      <c r="E1838" s="39"/>
      <c r="F1838" s="39"/>
      <c r="G1838" s="38"/>
      <c r="H1838" s="38"/>
      <c r="I1838" s="35" t="str">
        <f>IF(OR(Data!G1838,Data!H1838,ISERR(Data!J1838)),"",Data!J1838)</f>
        <v/>
      </c>
      <c r="J1838" s="84" t="str">
        <f>IF(Data!G1838,"",IF(Data!E1838,"Age error",IF(Data!F1838,"Sex error",IF(OR(Data!H1838,Data!M1838),"Ht or wt error",Data!L1838))))</f>
        <v/>
      </c>
      <c r="K1838" s="21"/>
    </row>
    <row r="1839" spans="1:11" s="18" customFormat="1" x14ac:dyDescent="0.15">
      <c r="A1839" s="25"/>
      <c r="B1839" s="85"/>
      <c r="C1839" s="34"/>
      <c r="D1839" s="38"/>
      <c r="E1839" s="39"/>
      <c r="F1839" s="39"/>
      <c r="G1839" s="38"/>
      <c r="H1839" s="38"/>
      <c r="I1839" s="35" t="str">
        <f>IF(OR(Data!G1839,Data!H1839,ISERR(Data!J1839)),"",Data!J1839)</f>
        <v/>
      </c>
      <c r="J1839" s="84" t="str">
        <f>IF(Data!G1839,"",IF(Data!E1839,"Age error",IF(Data!F1839,"Sex error",IF(OR(Data!H1839,Data!M1839),"Ht or wt error",Data!L1839))))</f>
        <v/>
      </c>
      <c r="K1839" s="21"/>
    </row>
    <row r="1840" spans="1:11" s="18" customFormat="1" x14ac:dyDescent="0.15">
      <c r="A1840" s="25"/>
      <c r="B1840" s="85"/>
      <c r="C1840" s="34"/>
      <c r="D1840" s="38"/>
      <c r="E1840" s="39"/>
      <c r="F1840" s="39"/>
      <c r="G1840" s="38"/>
      <c r="H1840" s="38"/>
      <c r="I1840" s="35" t="str">
        <f>IF(OR(Data!G1840,Data!H1840,ISERR(Data!J1840)),"",Data!J1840)</f>
        <v/>
      </c>
      <c r="J1840" s="84" t="str">
        <f>IF(Data!G1840,"",IF(Data!E1840,"Age error",IF(Data!F1840,"Sex error",IF(OR(Data!H1840,Data!M1840),"Ht or wt error",Data!L1840))))</f>
        <v/>
      </c>
      <c r="K1840" s="21"/>
    </row>
    <row r="1841" spans="1:11" s="18" customFormat="1" x14ac:dyDescent="0.15">
      <c r="A1841" s="25"/>
      <c r="B1841" s="85"/>
      <c r="C1841" s="34"/>
      <c r="D1841" s="38"/>
      <c r="E1841" s="39"/>
      <c r="F1841" s="39"/>
      <c r="G1841" s="38"/>
      <c r="H1841" s="38"/>
      <c r="I1841" s="35" t="str">
        <f>IF(OR(Data!G1841,Data!H1841,ISERR(Data!J1841)),"",Data!J1841)</f>
        <v/>
      </c>
      <c r="J1841" s="84" t="str">
        <f>IF(Data!G1841,"",IF(Data!E1841,"Age error",IF(Data!F1841,"Sex error",IF(OR(Data!H1841,Data!M1841),"Ht or wt error",Data!L1841))))</f>
        <v/>
      </c>
      <c r="K1841" s="21"/>
    </row>
    <row r="1842" spans="1:11" s="18" customFormat="1" x14ac:dyDescent="0.15">
      <c r="A1842" s="25"/>
      <c r="B1842" s="85"/>
      <c r="C1842" s="34"/>
      <c r="D1842" s="38"/>
      <c r="E1842" s="39"/>
      <c r="F1842" s="39"/>
      <c r="G1842" s="38"/>
      <c r="H1842" s="38"/>
      <c r="I1842" s="35" t="str">
        <f>IF(OR(Data!G1842,Data!H1842,ISERR(Data!J1842)),"",Data!J1842)</f>
        <v/>
      </c>
      <c r="J1842" s="84" t="str">
        <f>IF(Data!G1842,"",IF(Data!E1842,"Age error",IF(Data!F1842,"Sex error",IF(OR(Data!H1842,Data!M1842),"Ht or wt error",Data!L1842))))</f>
        <v/>
      </c>
      <c r="K1842" s="21"/>
    </row>
    <row r="1843" spans="1:11" s="18" customFormat="1" x14ac:dyDescent="0.15">
      <c r="A1843" s="25"/>
      <c r="B1843" s="85"/>
      <c r="C1843" s="34"/>
      <c r="D1843" s="38"/>
      <c r="E1843" s="39"/>
      <c r="F1843" s="39"/>
      <c r="G1843" s="38"/>
      <c r="H1843" s="38"/>
      <c r="I1843" s="35" t="str">
        <f>IF(OR(Data!G1843,Data!H1843,ISERR(Data!J1843)),"",Data!J1843)</f>
        <v/>
      </c>
      <c r="J1843" s="84" t="str">
        <f>IF(Data!G1843,"",IF(Data!E1843,"Age error",IF(Data!F1843,"Sex error",IF(OR(Data!H1843,Data!M1843),"Ht or wt error",Data!L1843))))</f>
        <v/>
      </c>
      <c r="K1843" s="21"/>
    </row>
    <row r="1844" spans="1:11" s="18" customFormat="1" x14ac:dyDescent="0.15">
      <c r="A1844" s="25"/>
      <c r="B1844" s="85"/>
      <c r="C1844" s="34"/>
      <c r="D1844" s="38"/>
      <c r="E1844" s="39"/>
      <c r="F1844" s="39"/>
      <c r="G1844" s="38"/>
      <c r="H1844" s="38"/>
      <c r="I1844" s="35" t="str">
        <f>IF(OR(Data!G1844,Data!H1844,ISERR(Data!J1844)),"",Data!J1844)</f>
        <v/>
      </c>
      <c r="J1844" s="84" t="str">
        <f>IF(Data!G1844,"",IF(Data!E1844,"Age error",IF(Data!F1844,"Sex error",IF(OR(Data!H1844,Data!M1844),"Ht or wt error",Data!L1844))))</f>
        <v/>
      </c>
      <c r="K1844" s="21"/>
    </row>
    <row r="1845" spans="1:11" s="18" customFormat="1" x14ac:dyDescent="0.15">
      <c r="A1845" s="25"/>
      <c r="B1845" s="85"/>
      <c r="C1845" s="34"/>
      <c r="D1845" s="38"/>
      <c r="E1845" s="39"/>
      <c r="F1845" s="39"/>
      <c r="G1845" s="38"/>
      <c r="H1845" s="38"/>
      <c r="I1845" s="35" t="str">
        <f>IF(OR(Data!G1845,Data!H1845,ISERR(Data!J1845)),"",Data!J1845)</f>
        <v/>
      </c>
      <c r="J1845" s="84" t="str">
        <f>IF(Data!G1845,"",IF(Data!E1845,"Age error",IF(Data!F1845,"Sex error",IF(OR(Data!H1845,Data!M1845),"Ht or wt error",Data!L1845))))</f>
        <v/>
      </c>
      <c r="K1845" s="21"/>
    </row>
    <row r="1846" spans="1:11" s="18" customFormat="1" x14ac:dyDescent="0.15">
      <c r="A1846" s="25"/>
      <c r="B1846" s="85"/>
      <c r="C1846" s="34"/>
      <c r="D1846" s="38"/>
      <c r="E1846" s="39"/>
      <c r="F1846" s="39"/>
      <c r="G1846" s="38"/>
      <c r="H1846" s="38"/>
      <c r="I1846" s="35" t="str">
        <f>IF(OR(Data!G1846,Data!H1846,ISERR(Data!J1846)),"",Data!J1846)</f>
        <v/>
      </c>
      <c r="J1846" s="84" t="str">
        <f>IF(Data!G1846,"",IF(Data!E1846,"Age error",IF(Data!F1846,"Sex error",IF(OR(Data!H1846,Data!M1846),"Ht or wt error",Data!L1846))))</f>
        <v/>
      </c>
      <c r="K1846" s="21"/>
    </row>
    <row r="1847" spans="1:11" s="18" customFormat="1" x14ac:dyDescent="0.15">
      <c r="A1847" s="25"/>
      <c r="B1847" s="85"/>
      <c r="C1847" s="34"/>
      <c r="D1847" s="38"/>
      <c r="E1847" s="39"/>
      <c r="F1847" s="39"/>
      <c r="G1847" s="38"/>
      <c r="H1847" s="38"/>
      <c r="I1847" s="35" t="str">
        <f>IF(OR(Data!G1847,Data!H1847,ISERR(Data!J1847)),"",Data!J1847)</f>
        <v/>
      </c>
      <c r="J1847" s="84" t="str">
        <f>IF(Data!G1847,"",IF(Data!E1847,"Age error",IF(Data!F1847,"Sex error",IF(OR(Data!H1847,Data!M1847),"Ht or wt error",Data!L1847))))</f>
        <v/>
      </c>
      <c r="K1847" s="21"/>
    </row>
    <row r="1848" spans="1:11" s="18" customFormat="1" x14ac:dyDescent="0.15">
      <c r="A1848" s="25"/>
      <c r="B1848" s="85"/>
      <c r="C1848" s="34"/>
      <c r="D1848" s="38"/>
      <c r="E1848" s="39"/>
      <c r="F1848" s="39"/>
      <c r="G1848" s="38"/>
      <c r="H1848" s="38"/>
      <c r="I1848" s="35" t="str">
        <f>IF(OR(Data!G1848,Data!H1848,ISERR(Data!J1848)),"",Data!J1848)</f>
        <v/>
      </c>
      <c r="J1848" s="84" t="str">
        <f>IF(Data!G1848,"",IF(Data!E1848,"Age error",IF(Data!F1848,"Sex error",IF(OR(Data!H1848,Data!M1848),"Ht or wt error",Data!L1848))))</f>
        <v/>
      </c>
      <c r="K1848" s="21"/>
    </row>
    <row r="1849" spans="1:11" s="18" customFormat="1" x14ac:dyDescent="0.15">
      <c r="A1849" s="25"/>
      <c r="B1849" s="85"/>
      <c r="C1849" s="34"/>
      <c r="D1849" s="38"/>
      <c r="E1849" s="39"/>
      <c r="F1849" s="39"/>
      <c r="G1849" s="38"/>
      <c r="H1849" s="38"/>
      <c r="I1849" s="35" t="str">
        <f>IF(OR(Data!G1849,Data!H1849,ISERR(Data!J1849)),"",Data!J1849)</f>
        <v/>
      </c>
      <c r="J1849" s="84" t="str">
        <f>IF(Data!G1849,"",IF(Data!E1849,"Age error",IF(Data!F1849,"Sex error",IF(OR(Data!H1849,Data!M1849),"Ht or wt error",Data!L1849))))</f>
        <v/>
      </c>
      <c r="K1849" s="21"/>
    </row>
    <row r="1850" spans="1:11" s="18" customFormat="1" x14ac:dyDescent="0.15">
      <c r="A1850" s="25"/>
      <c r="B1850" s="85"/>
      <c r="C1850" s="34"/>
      <c r="D1850" s="38"/>
      <c r="E1850" s="39"/>
      <c r="F1850" s="39"/>
      <c r="G1850" s="38"/>
      <c r="H1850" s="38"/>
      <c r="I1850" s="35" t="str">
        <f>IF(OR(Data!G1850,Data!H1850,ISERR(Data!J1850)),"",Data!J1850)</f>
        <v/>
      </c>
      <c r="J1850" s="84" t="str">
        <f>IF(Data!G1850,"",IF(Data!E1850,"Age error",IF(Data!F1850,"Sex error",IF(OR(Data!H1850,Data!M1850),"Ht or wt error",Data!L1850))))</f>
        <v/>
      </c>
      <c r="K1850" s="21"/>
    </row>
    <row r="1851" spans="1:11" s="18" customFormat="1" x14ac:dyDescent="0.15">
      <c r="A1851" s="25"/>
      <c r="B1851" s="85"/>
      <c r="C1851" s="34"/>
      <c r="D1851" s="38"/>
      <c r="E1851" s="39"/>
      <c r="F1851" s="39"/>
      <c r="G1851" s="38"/>
      <c r="H1851" s="38"/>
      <c r="I1851" s="35" t="str">
        <f>IF(OR(Data!G1851,Data!H1851,ISERR(Data!J1851)),"",Data!J1851)</f>
        <v/>
      </c>
      <c r="J1851" s="84" t="str">
        <f>IF(Data!G1851,"",IF(Data!E1851,"Age error",IF(Data!F1851,"Sex error",IF(OR(Data!H1851,Data!M1851),"Ht or wt error",Data!L1851))))</f>
        <v/>
      </c>
      <c r="K1851" s="21"/>
    </row>
    <row r="1852" spans="1:11" s="18" customFormat="1" x14ac:dyDescent="0.15">
      <c r="A1852" s="25"/>
      <c r="B1852" s="85"/>
      <c r="C1852" s="34"/>
      <c r="D1852" s="38"/>
      <c r="E1852" s="39"/>
      <c r="F1852" s="39"/>
      <c r="G1852" s="38"/>
      <c r="H1852" s="38"/>
      <c r="I1852" s="35" t="str">
        <f>IF(OR(Data!G1852,Data!H1852,ISERR(Data!J1852)),"",Data!J1852)</f>
        <v/>
      </c>
      <c r="J1852" s="84" t="str">
        <f>IF(Data!G1852,"",IF(Data!E1852,"Age error",IF(Data!F1852,"Sex error",IF(OR(Data!H1852,Data!M1852),"Ht or wt error",Data!L1852))))</f>
        <v/>
      </c>
      <c r="K1852" s="21"/>
    </row>
    <row r="1853" spans="1:11" s="18" customFormat="1" x14ac:dyDescent="0.15">
      <c r="A1853" s="25"/>
      <c r="B1853" s="85"/>
      <c r="C1853" s="34"/>
      <c r="D1853" s="38"/>
      <c r="E1853" s="39"/>
      <c r="F1853" s="39"/>
      <c r="G1853" s="38"/>
      <c r="H1853" s="38"/>
      <c r="I1853" s="35" t="str">
        <f>IF(OR(Data!G1853,Data!H1853,ISERR(Data!J1853)),"",Data!J1853)</f>
        <v/>
      </c>
      <c r="J1853" s="84" t="str">
        <f>IF(Data!G1853,"",IF(Data!E1853,"Age error",IF(Data!F1853,"Sex error",IF(OR(Data!H1853,Data!M1853),"Ht or wt error",Data!L1853))))</f>
        <v/>
      </c>
      <c r="K1853" s="21"/>
    </row>
    <row r="1854" spans="1:11" s="18" customFormat="1" x14ac:dyDescent="0.15">
      <c r="A1854" s="25"/>
      <c r="B1854" s="85"/>
      <c r="C1854" s="34"/>
      <c r="D1854" s="38"/>
      <c r="E1854" s="39"/>
      <c r="F1854" s="39"/>
      <c r="G1854" s="38"/>
      <c r="H1854" s="38"/>
      <c r="I1854" s="35" t="str">
        <f>IF(OR(Data!G1854,Data!H1854,ISERR(Data!J1854)),"",Data!J1854)</f>
        <v/>
      </c>
      <c r="J1854" s="84" t="str">
        <f>IF(Data!G1854,"",IF(Data!E1854,"Age error",IF(Data!F1854,"Sex error",IF(OR(Data!H1854,Data!M1854),"Ht or wt error",Data!L1854))))</f>
        <v/>
      </c>
      <c r="K1854" s="21"/>
    </row>
    <row r="1855" spans="1:11" s="18" customFormat="1" x14ac:dyDescent="0.15">
      <c r="A1855" s="25"/>
      <c r="B1855" s="85"/>
      <c r="C1855" s="34"/>
      <c r="D1855" s="38"/>
      <c r="E1855" s="39"/>
      <c r="F1855" s="39"/>
      <c r="G1855" s="38"/>
      <c r="H1855" s="38"/>
      <c r="I1855" s="35" t="str">
        <f>IF(OR(Data!G1855,Data!H1855,ISERR(Data!J1855)),"",Data!J1855)</f>
        <v/>
      </c>
      <c r="J1855" s="84" t="str">
        <f>IF(Data!G1855,"",IF(Data!E1855,"Age error",IF(Data!F1855,"Sex error",IF(OR(Data!H1855,Data!M1855),"Ht or wt error",Data!L1855))))</f>
        <v/>
      </c>
      <c r="K1855" s="21"/>
    </row>
    <row r="1856" spans="1:11" s="18" customFormat="1" x14ac:dyDescent="0.15">
      <c r="A1856" s="25"/>
      <c r="B1856" s="85"/>
      <c r="C1856" s="34"/>
      <c r="D1856" s="38"/>
      <c r="E1856" s="39"/>
      <c r="F1856" s="39"/>
      <c r="G1856" s="38"/>
      <c r="H1856" s="38"/>
      <c r="I1856" s="35" t="str">
        <f>IF(OR(Data!G1856,Data!H1856,ISERR(Data!J1856)),"",Data!J1856)</f>
        <v/>
      </c>
      <c r="J1856" s="84" t="str">
        <f>IF(Data!G1856,"",IF(Data!E1856,"Age error",IF(Data!F1856,"Sex error",IF(OR(Data!H1856,Data!M1856),"Ht or wt error",Data!L1856))))</f>
        <v/>
      </c>
      <c r="K1856" s="21"/>
    </row>
    <row r="1857" spans="1:11" s="18" customFormat="1" x14ac:dyDescent="0.15">
      <c r="A1857" s="25"/>
      <c r="B1857" s="85"/>
      <c r="C1857" s="34"/>
      <c r="D1857" s="38"/>
      <c r="E1857" s="39"/>
      <c r="F1857" s="39"/>
      <c r="G1857" s="38"/>
      <c r="H1857" s="38"/>
      <c r="I1857" s="35" t="str">
        <f>IF(OR(Data!G1857,Data!H1857,ISERR(Data!J1857)),"",Data!J1857)</f>
        <v/>
      </c>
      <c r="J1857" s="84" t="str">
        <f>IF(Data!G1857,"",IF(Data!E1857,"Age error",IF(Data!F1857,"Sex error",IF(OR(Data!H1857,Data!M1857),"Ht or wt error",Data!L1857))))</f>
        <v/>
      </c>
      <c r="K1857" s="21"/>
    </row>
    <row r="1858" spans="1:11" s="18" customFormat="1" x14ac:dyDescent="0.15">
      <c r="A1858" s="25"/>
      <c r="B1858" s="85"/>
      <c r="C1858" s="34"/>
      <c r="D1858" s="38"/>
      <c r="E1858" s="39"/>
      <c r="F1858" s="39"/>
      <c r="G1858" s="38"/>
      <c r="H1858" s="38"/>
      <c r="I1858" s="35" t="str">
        <f>IF(OR(Data!G1858,Data!H1858,ISERR(Data!J1858)),"",Data!J1858)</f>
        <v/>
      </c>
      <c r="J1858" s="84" t="str">
        <f>IF(Data!G1858,"",IF(Data!E1858,"Age error",IF(Data!F1858,"Sex error",IF(OR(Data!H1858,Data!M1858),"Ht or wt error",Data!L1858))))</f>
        <v/>
      </c>
      <c r="K1858" s="21"/>
    </row>
    <row r="1859" spans="1:11" s="18" customFormat="1" x14ac:dyDescent="0.15">
      <c r="A1859" s="25"/>
      <c r="B1859" s="85"/>
      <c r="C1859" s="34"/>
      <c r="D1859" s="38"/>
      <c r="E1859" s="39"/>
      <c r="F1859" s="39"/>
      <c r="G1859" s="38"/>
      <c r="H1859" s="38"/>
      <c r="I1859" s="35" t="str">
        <f>IF(OR(Data!G1859,Data!H1859,ISERR(Data!J1859)),"",Data!J1859)</f>
        <v/>
      </c>
      <c r="J1859" s="84" t="str">
        <f>IF(Data!G1859,"",IF(Data!E1859,"Age error",IF(Data!F1859,"Sex error",IF(OR(Data!H1859,Data!M1859),"Ht or wt error",Data!L1859))))</f>
        <v/>
      </c>
      <c r="K1859" s="21"/>
    </row>
    <row r="1860" spans="1:11" s="18" customFormat="1" x14ac:dyDescent="0.15">
      <c r="A1860" s="25"/>
      <c r="B1860" s="85"/>
      <c r="C1860" s="34"/>
      <c r="D1860" s="38"/>
      <c r="E1860" s="39"/>
      <c r="F1860" s="39"/>
      <c r="G1860" s="38"/>
      <c r="H1860" s="38"/>
      <c r="I1860" s="35" t="str">
        <f>IF(OR(Data!G1860,Data!H1860,ISERR(Data!J1860)),"",Data!J1860)</f>
        <v/>
      </c>
      <c r="J1860" s="84" t="str">
        <f>IF(Data!G1860,"",IF(Data!E1860,"Age error",IF(Data!F1860,"Sex error",IF(OR(Data!H1860,Data!M1860),"Ht or wt error",Data!L1860))))</f>
        <v/>
      </c>
      <c r="K1860" s="21"/>
    </row>
    <row r="1861" spans="1:11" s="18" customFormat="1" x14ac:dyDescent="0.15">
      <c r="A1861" s="25"/>
      <c r="B1861" s="85"/>
      <c r="C1861" s="34"/>
      <c r="D1861" s="38"/>
      <c r="E1861" s="39"/>
      <c r="F1861" s="39"/>
      <c r="G1861" s="38"/>
      <c r="H1861" s="38"/>
      <c r="I1861" s="35" t="str">
        <f>IF(OR(Data!G1861,Data!H1861,ISERR(Data!J1861)),"",Data!J1861)</f>
        <v/>
      </c>
      <c r="J1861" s="84" t="str">
        <f>IF(Data!G1861,"",IF(Data!E1861,"Age error",IF(Data!F1861,"Sex error",IF(OR(Data!H1861,Data!M1861),"Ht or wt error",Data!L1861))))</f>
        <v/>
      </c>
      <c r="K1861" s="21"/>
    </row>
    <row r="1862" spans="1:11" s="18" customFormat="1" x14ac:dyDescent="0.15">
      <c r="A1862" s="25"/>
      <c r="B1862" s="85"/>
      <c r="C1862" s="34"/>
      <c r="D1862" s="38"/>
      <c r="E1862" s="39"/>
      <c r="F1862" s="39"/>
      <c r="G1862" s="38"/>
      <c r="H1862" s="38"/>
      <c r="I1862" s="35" t="str">
        <f>IF(OR(Data!G1862,Data!H1862,ISERR(Data!J1862)),"",Data!J1862)</f>
        <v/>
      </c>
      <c r="J1862" s="84" t="str">
        <f>IF(Data!G1862,"",IF(Data!E1862,"Age error",IF(Data!F1862,"Sex error",IF(OR(Data!H1862,Data!M1862),"Ht or wt error",Data!L1862))))</f>
        <v/>
      </c>
      <c r="K1862" s="21"/>
    </row>
    <row r="1863" spans="1:11" s="18" customFormat="1" x14ac:dyDescent="0.15">
      <c r="A1863" s="25"/>
      <c r="B1863" s="85"/>
      <c r="C1863" s="34"/>
      <c r="D1863" s="38"/>
      <c r="E1863" s="39"/>
      <c r="F1863" s="39"/>
      <c r="G1863" s="38"/>
      <c r="H1863" s="38"/>
      <c r="I1863" s="35" t="str">
        <f>IF(OR(Data!G1863,Data!H1863,ISERR(Data!J1863)),"",Data!J1863)</f>
        <v/>
      </c>
      <c r="J1863" s="84" t="str">
        <f>IF(Data!G1863,"",IF(Data!E1863,"Age error",IF(Data!F1863,"Sex error",IF(OR(Data!H1863,Data!M1863),"Ht or wt error",Data!L1863))))</f>
        <v/>
      </c>
      <c r="K1863" s="21"/>
    </row>
    <row r="1864" spans="1:11" s="18" customFormat="1" x14ac:dyDescent="0.15">
      <c r="A1864" s="25"/>
      <c r="B1864" s="85"/>
      <c r="C1864" s="34"/>
      <c r="D1864" s="38"/>
      <c r="E1864" s="39"/>
      <c r="F1864" s="39"/>
      <c r="G1864" s="38"/>
      <c r="H1864" s="38"/>
      <c r="I1864" s="35" t="str">
        <f>IF(OR(Data!G1864,Data!H1864,ISERR(Data!J1864)),"",Data!J1864)</f>
        <v/>
      </c>
      <c r="J1864" s="84" t="str">
        <f>IF(Data!G1864,"",IF(Data!E1864,"Age error",IF(Data!F1864,"Sex error",IF(OR(Data!H1864,Data!M1864),"Ht or wt error",Data!L1864))))</f>
        <v/>
      </c>
      <c r="K1864" s="21"/>
    </row>
    <row r="1865" spans="1:11" s="18" customFormat="1" x14ac:dyDescent="0.15">
      <c r="A1865" s="25"/>
      <c r="B1865" s="85"/>
      <c r="C1865" s="34"/>
      <c r="D1865" s="38"/>
      <c r="E1865" s="39"/>
      <c r="F1865" s="39"/>
      <c r="G1865" s="38"/>
      <c r="H1865" s="38"/>
      <c r="I1865" s="35" t="str">
        <f>IF(OR(Data!G1865,Data!H1865,ISERR(Data!J1865)),"",Data!J1865)</f>
        <v/>
      </c>
      <c r="J1865" s="84" t="str">
        <f>IF(Data!G1865,"",IF(Data!E1865,"Age error",IF(Data!F1865,"Sex error",IF(OR(Data!H1865,Data!M1865),"Ht or wt error",Data!L1865))))</f>
        <v/>
      </c>
      <c r="K1865" s="21"/>
    </row>
    <row r="1866" spans="1:11" s="18" customFormat="1" x14ac:dyDescent="0.15">
      <c r="A1866" s="25"/>
      <c r="B1866" s="85"/>
      <c r="C1866" s="34"/>
      <c r="D1866" s="38"/>
      <c r="E1866" s="39"/>
      <c r="F1866" s="39"/>
      <c r="G1866" s="38"/>
      <c r="H1866" s="38"/>
      <c r="I1866" s="35" t="str">
        <f>IF(OR(Data!G1866,Data!H1866,ISERR(Data!J1866)),"",Data!J1866)</f>
        <v/>
      </c>
      <c r="J1866" s="84" t="str">
        <f>IF(Data!G1866,"",IF(Data!E1866,"Age error",IF(Data!F1866,"Sex error",IF(OR(Data!H1866,Data!M1866),"Ht or wt error",Data!L1866))))</f>
        <v/>
      </c>
      <c r="K1866" s="21"/>
    </row>
    <row r="1867" spans="1:11" s="18" customFormat="1" x14ac:dyDescent="0.15">
      <c r="A1867" s="25"/>
      <c r="B1867" s="85"/>
      <c r="C1867" s="34"/>
      <c r="D1867" s="38"/>
      <c r="E1867" s="39"/>
      <c r="F1867" s="39"/>
      <c r="G1867" s="38"/>
      <c r="H1867" s="38"/>
      <c r="I1867" s="35" t="str">
        <f>IF(OR(Data!G1867,Data!H1867,ISERR(Data!J1867)),"",Data!J1867)</f>
        <v/>
      </c>
      <c r="J1867" s="84" t="str">
        <f>IF(Data!G1867,"",IF(Data!E1867,"Age error",IF(Data!F1867,"Sex error",IF(OR(Data!H1867,Data!M1867),"Ht or wt error",Data!L1867))))</f>
        <v/>
      </c>
      <c r="K1867" s="21"/>
    </row>
    <row r="1868" spans="1:11" s="18" customFormat="1" x14ac:dyDescent="0.15">
      <c r="A1868" s="25"/>
      <c r="B1868" s="85"/>
      <c r="C1868" s="34"/>
      <c r="D1868" s="38"/>
      <c r="E1868" s="39"/>
      <c r="F1868" s="39"/>
      <c r="G1868" s="38"/>
      <c r="H1868" s="38"/>
      <c r="I1868" s="35" t="str">
        <f>IF(OR(Data!G1868,Data!H1868,ISERR(Data!J1868)),"",Data!J1868)</f>
        <v/>
      </c>
      <c r="J1868" s="84" t="str">
        <f>IF(Data!G1868,"",IF(Data!E1868,"Age error",IF(Data!F1868,"Sex error",IF(OR(Data!H1868,Data!M1868),"Ht or wt error",Data!L1868))))</f>
        <v/>
      </c>
      <c r="K1868" s="21"/>
    </row>
    <row r="1869" spans="1:11" s="18" customFormat="1" x14ac:dyDescent="0.15">
      <c r="A1869" s="25"/>
      <c r="B1869" s="85"/>
      <c r="C1869" s="34"/>
      <c r="D1869" s="38"/>
      <c r="E1869" s="39"/>
      <c r="F1869" s="39"/>
      <c r="G1869" s="38"/>
      <c r="H1869" s="38"/>
      <c r="I1869" s="35" t="str">
        <f>IF(OR(Data!G1869,Data!H1869,ISERR(Data!J1869)),"",Data!J1869)</f>
        <v/>
      </c>
      <c r="J1869" s="84" t="str">
        <f>IF(Data!G1869,"",IF(Data!E1869,"Age error",IF(Data!F1869,"Sex error",IF(OR(Data!H1869,Data!M1869),"Ht or wt error",Data!L1869))))</f>
        <v/>
      </c>
      <c r="K1869" s="21"/>
    </row>
    <row r="1870" spans="1:11" s="18" customFormat="1" x14ac:dyDescent="0.15">
      <c r="A1870" s="25"/>
      <c r="B1870" s="85"/>
      <c r="C1870" s="34"/>
      <c r="D1870" s="38"/>
      <c r="E1870" s="39"/>
      <c r="F1870" s="39"/>
      <c r="G1870" s="38"/>
      <c r="H1870" s="38"/>
      <c r="I1870" s="35" t="str">
        <f>IF(OR(Data!G1870,Data!H1870,ISERR(Data!J1870)),"",Data!J1870)</f>
        <v/>
      </c>
      <c r="J1870" s="84" t="str">
        <f>IF(Data!G1870,"",IF(Data!E1870,"Age error",IF(Data!F1870,"Sex error",IF(OR(Data!H1870,Data!M1870),"Ht or wt error",Data!L1870))))</f>
        <v/>
      </c>
      <c r="K1870" s="21"/>
    </row>
    <row r="1871" spans="1:11" s="18" customFormat="1" x14ac:dyDescent="0.15">
      <c r="A1871" s="25"/>
      <c r="B1871" s="85"/>
      <c r="C1871" s="34"/>
      <c r="D1871" s="38"/>
      <c r="E1871" s="39"/>
      <c r="F1871" s="39"/>
      <c r="G1871" s="38"/>
      <c r="H1871" s="38"/>
      <c r="I1871" s="35" t="str">
        <f>IF(OR(Data!G1871,Data!H1871,ISERR(Data!J1871)),"",Data!J1871)</f>
        <v/>
      </c>
      <c r="J1871" s="84" t="str">
        <f>IF(Data!G1871,"",IF(Data!E1871,"Age error",IF(Data!F1871,"Sex error",IF(OR(Data!H1871,Data!M1871),"Ht or wt error",Data!L1871))))</f>
        <v/>
      </c>
      <c r="K1871" s="21"/>
    </row>
    <row r="1872" spans="1:11" s="18" customFormat="1" x14ac:dyDescent="0.15">
      <c r="A1872" s="25"/>
      <c r="B1872" s="85"/>
      <c r="C1872" s="34"/>
      <c r="D1872" s="38"/>
      <c r="E1872" s="39"/>
      <c r="F1872" s="39"/>
      <c r="G1872" s="38"/>
      <c r="H1872" s="38"/>
      <c r="I1872" s="35" t="str">
        <f>IF(OR(Data!G1872,Data!H1872,ISERR(Data!J1872)),"",Data!J1872)</f>
        <v/>
      </c>
      <c r="J1872" s="84" t="str">
        <f>IF(Data!G1872,"",IF(Data!E1872,"Age error",IF(Data!F1872,"Sex error",IF(OR(Data!H1872,Data!M1872),"Ht or wt error",Data!L1872))))</f>
        <v/>
      </c>
      <c r="K1872" s="21"/>
    </row>
    <row r="1873" spans="1:11" s="18" customFormat="1" x14ac:dyDescent="0.15">
      <c r="A1873" s="25"/>
      <c r="B1873" s="85"/>
      <c r="C1873" s="34"/>
      <c r="D1873" s="38"/>
      <c r="E1873" s="39"/>
      <c r="F1873" s="39"/>
      <c r="G1873" s="38"/>
      <c r="H1873" s="38"/>
      <c r="I1873" s="35" t="str">
        <f>IF(OR(Data!G1873,Data!H1873,ISERR(Data!J1873)),"",Data!J1873)</f>
        <v/>
      </c>
      <c r="J1873" s="84" t="str">
        <f>IF(Data!G1873,"",IF(Data!E1873,"Age error",IF(Data!F1873,"Sex error",IF(OR(Data!H1873,Data!M1873),"Ht or wt error",Data!L1873))))</f>
        <v/>
      </c>
      <c r="K1873" s="21"/>
    </row>
    <row r="1874" spans="1:11" s="18" customFormat="1" x14ac:dyDescent="0.15">
      <c r="A1874" s="25"/>
      <c r="B1874" s="85"/>
      <c r="C1874" s="34"/>
      <c r="D1874" s="38"/>
      <c r="E1874" s="39"/>
      <c r="F1874" s="39"/>
      <c r="G1874" s="38"/>
      <c r="H1874" s="38"/>
      <c r="I1874" s="35" t="str">
        <f>IF(OR(Data!G1874,Data!H1874,ISERR(Data!J1874)),"",Data!J1874)</f>
        <v/>
      </c>
      <c r="J1874" s="84" t="str">
        <f>IF(Data!G1874,"",IF(Data!E1874,"Age error",IF(Data!F1874,"Sex error",IF(OR(Data!H1874,Data!M1874),"Ht or wt error",Data!L1874))))</f>
        <v/>
      </c>
      <c r="K1874" s="21"/>
    </row>
    <row r="1875" spans="1:11" s="18" customFormat="1" x14ac:dyDescent="0.15">
      <c r="A1875" s="25"/>
      <c r="B1875" s="85"/>
      <c r="C1875" s="34"/>
      <c r="D1875" s="38"/>
      <c r="E1875" s="39"/>
      <c r="F1875" s="39"/>
      <c r="G1875" s="38"/>
      <c r="H1875" s="38"/>
      <c r="I1875" s="35" t="str">
        <f>IF(OR(Data!G1875,Data!H1875,ISERR(Data!J1875)),"",Data!J1875)</f>
        <v/>
      </c>
      <c r="J1875" s="84" t="str">
        <f>IF(Data!G1875,"",IF(Data!E1875,"Age error",IF(Data!F1875,"Sex error",IF(OR(Data!H1875,Data!M1875),"Ht or wt error",Data!L1875))))</f>
        <v/>
      </c>
      <c r="K1875" s="21"/>
    </row>
    <row r="1876" spans="1:11" s="18" customFormat="1" x14ac:dyDescent="0.15">
      <c r="A1876" s="25"/>
      <c r="B1876" s="85"/>
      <c r="C1876" s="34"/>
      <c r="D1876" s="38"/>
      <c r="E1876" s="39"/>
      <c r="F1876" s="39"/>
      <c r="G1876" s="38"/>
      <c r="H1876" s="38"/>
      <c r="I1876" s="35" t="str">
        <f>IF(OR(Data!G1876,Data!H1876,ISERR(Data!J1876)),"",Data!J1876)</f>
        <v/>
      </c>
      <c r="J1876" s="84" t="str">
        <f>IF(Data!G1876,"",IF(Data!E1876,"Age error",IF(Data!F1876,"Sex error",IF(OR(Data!H1876,Data!M1876),"Ht or wt error",Data!L1876))))</f>
        <v/>
      </c>
      <c r="K1876" s="21"/>
    </row>
    <row r="1877" spans="1:11" s="18" customFormat="1" x14ac:dyDescent="0.15">
      <c r="A1877" s="25"/>
      <c r="B1877" s="85"/>
      <c r="C1877" s="34"/>
      <c r="D1877" s="38"/>
      <c r="E1877" s="39"/>
      <c r="F1877" s="39"/>
      <c r="G1877" s="38"/>
      <c r="H1877" s="38"/>
      <c r="I1877" s="35" t="str">
        <f>IF(OR(Data!G1877,Data!H1877,ISERR(Data!J1877)),"",Data!J1877)</f>
        <v/>
      </c>
      <c r="J1877" s="84" t="str">
        <f>IF(Data!G1877,"",IF(Data!E1877,"Age error",IF(Data!F1877,"Sex error",IF(OR(Data!H1877,Data!M1877),"Ht or wt error",Data!L1877))))</f>
        <v/>
      </c>
      <c r="K1877" s="21"/>
    </row>
    <row r="1878" spans="1:11" s="18" customFormat="1" x14ac:dyDescent="0.15">
      <c r="A1878" s="25"/>
      <c r="B1878" s="85"/>
      <c r="C1878" s="34"/>
      <c r="D1878" s="38"/>
      <c r="E1878" s="39"/>
      <c r="F1878" s="39"/>
      <c r="G1878" s="38"/>
      <c r="H1878" s="38"/>
      <c r="I1878" s="35" t="str">
        <f>IF(OR(Data!G1878,Data!H1878,ISERR(Data!J1878)),"",Data!J1878)</f>
        <v/>
      </c>
      <c r="J1878" s="84" t="str">
        <f>IF(Data!G1878,"",IF(Data!E1878,"Age error",IF(Data!F1878,"Sex error",IF(OR(Data!H1878,Data!M1878),"Ht or wt error",Data!L1878))))</f>
        <v/>
      </c>
      <c r="K1878" s="21"/>
    </row>
    <row r="1879" spans="1:11" s="18" customFormat="1" x14ac:dyDescent="0.15">
      <c r="A1879" s="25"/>
      <c r="B1879" s="85"/>
      <c r="C1879" s="34"/>
      <c r="D1879" s="38"/>
      <c r="E1879" s="39"/>
      <c r="F1879" s="39"/>
      <c r="G1879" s="38"/>
      <c r="H1879" s="38"/>
      <c r="I1879" s="35" t="str">
        <f>IF(OR(Data!G1879,Data!H1879,ISERR(Data!J1879)),"",Data!J1879)</f>
        <v/>
      </c>
      <c r="J1879" s="84" t="str">
        <f>IF(Data!G1879,"",IF(Data!E1879,"Age error",IF(Data!F1879,"Sex error",IF(OR(Data!H1879,Data!M1879),"Ht or wt error",Data!L1879))))</f>
        <v/>
      </c>
      <c r="K1879" s="21"/>
    </row>
    <row r="1880" spans="1:11" s="18" customFormat="1" x14ac:dyDescent="0.15">
      <c r="A1880" s="25"/>
      <c r="B1880" s="85"/>
      <c r="C1880" s="34"/>
      <c r="D1880" s="38"/>
      <c r="E1880" s="39"/>
      <c r="F1880" s="39"/>
      <c r="G1880" s="38"/>
      <c r="H1880" s="38"/>
      <c r="I1880" s="35" t="str">
        <f>IF(OR(Data!G1880,Data!H1880,ISERR(Data!J1880)),"",Data!J1880)</f>
        <v/>
      </c>
      <c r="J1880" s="84" t="str">
        <f>IF(Data!G1880,"",IF(Data!E1880,"Age error",IF(Data!F1880,"Sex error",IF(OR(Data!H1880,Data!M1880),"Ht or wt error",Data!L1880))))</f>
        <v/>
      </c>
      <c r="K1880" s="21"/>
    </row>
    <row r="1881" spans="1:11" s="18" customFormat="1" x14ac:dyDescent="0.15">
      <c r="A1881" s="25"/>
      <c r="B1881" s="85"/>
      <c r="C1881" s="34"/>
      <c r="D1881" s="38"/>
      <c r="E1881" s="39"/>
      <c r="F1881" s="39"/>
      <c r="G1881" s="38"/>
      <c r="H1881" s="38"/>
      <c r="I1881" s="35" t="str">
        <f>IF(OR(Data!G1881,Data!H1881,ISERR(Data!J1881)),"",Data!J1881)</f>
        <v/>
      </c>
      <c r="J1881" s="84" t="str">
        <f>IF(Data!G1881,"",IF(Data!E1881,"Age error",IF(Data!F1881,"Sex error",IF(OR(Data!H1881,Data!M1881),"Ht or wt error",Data!L1881))))</f>
        <v/>
      </c>
      <c r="K1881" s="21"/>
    </row>
    <row r="1882" spans="1:11" s="18" customFormat="1" x14ac:dyDescent="0.15">
      <c r="A1882" s="25"/>
      <c r="B1882" s="85"/>
      <c r="C1882" s="34"/>
      <c r="D1882" s="38"/>
      <c r="E1882" s="39"/>
      <c r="F1882" s="39"/>
      <c r="G1882" s="38"/>
      <c r="H1882" s="38"/>
      <c r="I1882" s="35" t="str">
        <f>IF(OR(Data!G1882,Data!H1882,ISERR(Data!J1882)),"",Data!J1882)</f>
        <v/>
      </c>
      <c r="J1882" s="84" t="str">
        <f>IF(Data!G1882,"",IF(Data!E1882,"Age error",IF(Data!F1882,"Sex error",IF(OR(Data!H1882,Data!M1882),"Ht or wt error",Data!L1882))))</f>
        <v/>
      </c>
      <c r="K1882" s="21"/>
    </row>
    <row r="1883" spans="1:11" s="18" customFormat="1" x14ac:dyDescent="0.15">
      <c r="A1883" s="25"/>
      <c r="B1883" s="85"/>
      <c r="C1883" s="34"/>
      <c r="D1883" s="38"/>
      <c r="E1883" s="39"/>
      <c r="F1883" s="39"/>
      <c r="G1883" s="38"/>
      <c r="H1883" s="38"/>
      <c r="I1883" s="35" t="str">
        <f>IF(OR(Data!G1883,Data!H1883,ISERR(Data!J1883)),"",Data!J1883)</f>
        <v/>
      </c>
      <c r="J1883" s="84" t="str">
        <f>IF(Data!G1883,"",IF(Data!E1883,"Age error",IF(Data!F1883,"Sex error",IF(OR(Data!H1883,Data!M1883),"Ht or wt error",Data!L1883))))</f>
        <v/>
      </c>
      <c r="K1883" s="21"/>
    </row>
    <row r="1884" spans="1:11" s="18" customFormat="1" x14ac:dyDescent="0.15">
      <c r="A1884" s="25"/>
      <c r="B1884" s="85"/>
      <c r="C1884" s="34"/>
      <c r="D1884" s="38"/>
      <c r="E1884" s="39"/>
      <c r="F1884" s="39"/>
      <c r="G1884" s="38"/>
      <c r="H1884" s="38"/>
      <c r="I1884" s="35" t="str">
        <f>IF(OR(Data!G1884,Data!H1884,ISERR(Data!J1884)),"",Data!J1884)</f>
        <v/>
      </c>
      <c r="J1884" s="84" t="str">
        <f>IF(Data!G1884,"",IF(Data!E1884,"Age error",IF(Data!F1884,"Sex error",IF(OR(Data!H1884,Data!M1884),"Ht or wt error",Data!L1884))))</f>
        <v/>
      </c>
      <c r="K1884" s="21"/>
    </row>
    <row r="1885" spans="1:11" s="18" customFormat="1" x14ac:dyDescent="0.15">
      <c r="A1885" s="25"/>
      <c r="B1885" s="85"/>
      <c r="C1885" s="34"/>
      <c r="D1885" s="38"/>
      <c r="E1885" s="39"/>
      <c r="F1885" s="39"/>
      <c r="G1885" s="38"/>
      <c r="H1885" s="38"/>
      <c r="I1885" s="35" t="str">
        <f>IF(OR(Data!G1885,Data!H1885,ISERR(Data!J1885)),"",Data!J1885)</f>
        <v/>
      </c>
      <c r="J1885" s="84" t="str">
        <f>IF(Data!G1885,"",IF(Data!E1885,"Age error",IF(Data!F1885,"Sex error",IF(OR(Data!H1885,Data!M1885),"Ht or wt error",Data!L1885))))</f>
        <v/>
      </c>
      <c r="K1885" s="21"/>
    </row>
    <row r="1886" spans="1:11" s="18" customFormat="1" x14ac:dyDescent="0.15">
      <c r="A1886" s="25"/>
      <c r="B1886" s="85"/>
      <c r="C1886" s="34"/>
      <c r="D1886" s="38"/>
      <c r="E1886" s="39"/>
      <c r="F1886" s="39"/>
      <c r="G1886" s="38"/>
      <c r="H1886" s="38"/>
      <c r="I1886" s="35" t="str">
        <f>IF(OR(Data!G1886,Data!H1886,ISERR(Data!J1886)),"",Data!J1886)</f>
        <v/>
      </c>
      <c r="J1886" s="84" t="str">
        <f>IF(Data!G1886,"",IF(Data!E1886,"Age error",IF(Data!F1886,"Sex error",IF(OR(Data!H1886,Data!M1886),"Ht or wt error",Data!L1886))))</f>
        <v/>
      </c>
      <c r="K1886" s="21"/>
    </row>
    <row r="1887" spans="1:11" s="18" customFormat="1" x14ac:dyDescent="0.15">
      <c r="A1887" s="25"/>
      <c r="B1887" s="85"/>
      <c r="C1887" s="34"/>
      <c r="D1887" s="38"/>
      <c r="E1887" s="39"/>
      <c r="F1887" s="39"/>
      <c r="G1887" s="38"/>
      <c r="H1887" s="38"/>
      <c r="I1887" s="35" t="str">
        <f>IF(OR(Data!G1887,Data!H1887,ISERR(Data!J1887)),"",Data!J1887)</f>
        <v/>
      </c>
      <c r="J1887" s="84" t="str">
        <f>IF(Data!G1887,"",IF(Data!E1887,"Age error",IF(Data!F1887,"Sex error",IF(OR(Data!H1887,Data!M1887),"Ht or wt error",Data!L1887))))</f>
        <v/>
      </c>
      <c r="K1887" s="21"/>
    </row>
    <row r="1888" spans="1:11" s="18" customFormat="1" x14ac:dyDescent="0.15">
      <c r="A1888" s="25"/>
      <c r="B1888" s="85"/>
      <c r="C1888" s="34"/>
      <c r="D1888" s="38"/>
      <c r="E1888" s="39"/>
      <c r="F1888" s="39"/>
      <c r="G1888" s="38"/>
      <c r="H1888" s="38"/>
      <c r="I1888" s="35" t="str">
        <f>IF(OR(Data!G1888,Data!H1888,ISERR(Data!J1888)),"",Data!J1888)</f>
        <v/>
      </c>
      <c r="J1888" s="84" t="str">
        <f>IF(Data!G1888,"",IF(Data!E1888,"Age error",IF(Data!F1888,"Sex error",IF(OR(Data!H1888,Data!M1888),"Ht or wt error",Data!L1888))))</f>
        <v/>
      </c>
      <c r="K1888" s="21"/>
    </row>
    <row r="1889" spans="1:11" s="18" customFormat="1" x14ac:dyDescent="0.15">
      <c r="A1889" s="25"/>
      <c r="B1889" s="85"/>
      <c r="C1889" s="34"/>
      <c r="D1889" s="38"/>
      <c r="E1889" s="39"/>
      <c r="F1889" s="39"/>
      <c r="G1889" s="38"/>
      <c r="H1889" s="38"/>
      <c r="I1889" s="35" t="str">
        <f>IF(OR(Data!G1889,Data!H1889,ISERR(Data!J1889)),"",Data!J1889)</f>
        <v/>
      </c>
      <c r="J1889" s="84" t="str">
        <f>IF(Data!G1889,"",IF(Data!E1889,"Age error",IF(Data!F1889,"Sex error",IF(OR(Data!H1889,Data!M1889),"Ht or wt error",Data!L1889))))</f>
        <v/>
      </c>
      <c r="K1889" s="21"/>
    </row>
    <row r="1890" spans="1:11" s="18" customFormat="1" x14ac:dyDescent="0.15">
      <c r="A1890" s="25"/>
      <c r="B1890" s="85"/>
      <c r="C1890" s="34"/>
      <c r="D1890" s="38"/>
      <c r="E1890" s="39"/>
      <c r="F1890" s="39"/>
      <c r="G1890" s="38"/>
      <c r="H1890" s="38"/>
      <c r="I1890" s="35" t="str">
        <f>IF(OR(Data!G1890,Data!H1890,ISERR(Data!J1890)),"",Data!J1890)</f>
        <v/>
      </c>
      <c r="J1890" s="84" t="str">
        <f>IF(Data!G1890,"",IF(Data!E1890,"Age error",IF(Data!F1890,"Sex error",IF(OR(Data!H1890,Data!M1890),"Ht or wt error",Data!L1890))))</f>
        <v/>
      </c>
      <c r="K1890" s="21"/>
    </row>
    <row r="1891" spans="1:11" s="18" customFormat="1" x14ac:dyDescent="0.15">
      <c r="A1891" s="25"/>
      <c r="B1891" s="85"/>
      <c r="C1891" s="34"/>
      <c r="D1891" s="38"/>
      <c r="E1891" s="39"/>
      <c r="F1891" s="39"/>
      <c r="G1891" s="38"/>
      <c r="H1891" s="38"/>
      <c r="I1891" s="35" t="str">
        <f>IF(OR(Data!G1891,Data!H1891,ISERR(Data!J1891)),"",Data!J1891)</f>
        <v/>
      </c>
      <c r="J1891" s="84" t="str">
        <f>IF(Data!G1891,"",IF(Data!E1891,"Age error",IF(Data!F1891,"Sex error",IF(OR(Data!H1891,Data!M1891),"Ht or wt error",Data!L1891))))</f>
        <v/>
      </c>
      <c r="K1891" s="21"/>
    </row>
    <row r="1892" spans="1:11" s="18" customFormat="1" x14ac:dyDescent="0.15">
      <c r="A1892" s="25"/>
      <c r="B1892" s="85"/>
      <c r="C1892" s="34"/>
      <c r="D1892" s="38"/>
      <c r="E1892" s="39"/>
      <c r="F1892" s="39"/>
      <c r="G1892" s="38"/>
      <c r="H1892" s="38"/>
      <c r="I1892" s="35" t="str">
        <f>IF(OR(Data!G1892,Data!H1892,ISERR(Data!J1892)),"",Data!J1892)</f>
        <v/>
      </c>
      <c r="J1892" s="84" t="str">
        <f>IF(Data!G1892,"",IF(Data!E1892,"Age error",IF(Data!F1892,"Sex error",IF(OR(Data!H1892,Data!M1892),"Ht or wt error",Data!L1892))))</f>
        <v/>
      </c>
      <c r="K1892" s="21"/>
    </row>
    <row r="1893" spans="1:11" s="18" customFormat="1" x14ac:dyDescent="0.15">
      <c r="A1893" s="25"/>
      <c r="B1893" s="85"/>
      <c r="C1893" s="34"/>
      <c r="D1893" s="38"/>
      <c r="E1893" s="39"/>
      <c r="F1893" s="39"/>
      <c r="G1893" s="38"/>
      <c r="H1893" s="38"/>
      <c r="I1893" s="35" t="str">
        <f>IF(OR(Data!G1893,Data!H1893,ISERR(Data!J1893)),"",Data!J1893)</f>
        <v/>
      </c>
      <c r="J1893" s="84" t="str">
        <f>IF(Data!G1893,"",IF(Data!E1893,"Age error",IF(Data!F1893,"Sex error",IF(OR(Data!H1893,Data!M1893),"Ht or wt error",Data!L1893))))</f>
        <v/>
      </c>
      <c r="K1893" s="21"/>
    </row>
    <row r="1894" spans="1:11" s="18" customFormat="1" x14ac:dyDescent="0.15">
      <c r="A1894" s="25"/>
      <c r="B1894" s="85"/>
      <c r="C1894" s="34"/>
      <c r="D1894" s="38"/>
      <c r="E1894" s="39"/>
      <c r="F1894" s="39"/>
      <c r="G1894" s="38"/>
      <c r="H1894" s="38"/>
      <c r="I1894" s="35" t="str">
        <f>IF(OR(Data!G1894,Data!H1894,ISERR(Data!J1894)),"",Data!J1894)</f>
        <v/>
      </c>
      <c r="J1894" s="84" t="str">
        <f>IF(Data!G1894,"",IF(Data!E1894,"Age error",IF(Data!F1894,"Sex error",IF(OR(Data!H1894,Data!M1894),"Ht or wt error",Data!L1894))))</f>
        <v/>
      </c>
      <c r="K1894" s="21"/>
    </row>
    <row r="1895" spans="1:11" s="18" customFormat="1" x14ac:dyDescent="0.15">
      <c r="A1895" s="25"/>
      <c r="B1895" s="85"/>
      <c r="C1895" s="34"/>
      <c r="D1895" s="38"/>
      <c r="E1895" s="39"/>
      <c r="F1895" s="39"/>
      <c r="G1895" s="38"/>
      <c r="H1895" s="38"/>
      <c r="I1895" s="35" t="str">
        <f>IF(OR(Data!G1895,Data!H1895,ISERR(Data!J1895)),"",Data!J1895)</f>
        <v/>
      </c>
      <c r="J1895" s="84" t="str">
        <f>IF(Data!G1895,"",IF(Data!E1895,"Age error",IF(Data!F1895,"Sex error",IF(OR(Data!H1895,Data!M1895),"Ht or wt error",Data!L1895))))</f>
        <v/>
      </c>
      <c r="K1895" s="21"/>
    </row>
    <row r="1896" spans="1:11" s="18" customFormat="1" x14ac:dyDescent="0.15">
      <c r="A1896" s="25"/>
      <c r="B1896" s="85"/>
      <c r="C1896" s="34"/>
      <c r="D1896" s="38"/>
      <c r="E1896" s="39"/>
      <c r="F1896" s="39"/>
      <c r="G1896" s="38"/>
      <c r="H1896" s="38"/>
      <c r="I1896" s="35" t="str">
        <f>IF(OR(Data!G1896,Data!H1896,ISERR(Data!J1896)),"",Data!J1896)</f>
        <v/>
      </c>
      <c r="J1896" s="84" t="str">
        <f>IF(Data!G1896,"",IF(Data!E1896,"Age error",IF(Data!F1896,"Sex error",IF(OR(Data!H1896,Data!M1896),"Ht or wt error",Data!L1896))))</f>
        <v/>
      </c>
      <c r="K1896" s="21"/>
    </row>
    <row r="1897" spans="1:11" s="18" customFormat="1" x14ac:dyDescent="0.15">
      <c r="A1897" s="25"/>
      <c r="B1897" s="85"/>
      <c r="C1897" s="34"/>
      <c r="D1897" s="38"/>
      <c r="E1897" s="39"/>
      <c r="F1897" s="39"/>
      <c r="G1897" s="38"/>
      <c r="H1897" s="38"/>
      <c r="I1897" s="35" t="str">
        <f>IF(OR(Data!G1897,Data!H1897,ISERR(Data!J1897)),"",Data!J1897)</f>
        <v/>
      </c>
      <c r="J1897" s="84" t="str">
        <f>IF(Data!G1897,"",IF(Data!E1897,"Age error",IF(Data!F1897,"Sex error",IF(OR(Data!H1897,Data!M1897),"Ht or wt error",Data!L1897))))</f>
        <v/>
      </c>
      <c r="K1897" s="21"/>
    </row>
    <row r="1898" spans="1:11" s="18" customFormat="1" x14ac:dyDescent="0.15">
      <c r="A1898" s="25"/>
      <c r="B1898" s="85"/>
      <c r="C1898" s="34"/>
      <c r="D1898" s="38"/>
      <c r="E1898" s="39"/>
      <c r="F1898" s="39"/>
      <c r="G1898" s="38"/>
      <c r="H1898" s="38"/>
      <c r="I1898" s="35" t="str">
        <f>IF(OR(Data!G1898,Data!H1898,ISERR(Data!J1898)),"",Data!J1898)</f>
        <v/>
      </c>
      <c r="J1898" s="84" t="str">
        <f>IF(Data!G1898,"",IF(Data!E1898,"Age error",IF(Data!F1898,"Sex error",IF(OR(Data!H1898,Data!M1898),"Ht or wt error",Data!L1898))))</f>
        <v/>
      </c>
      <c r="K1898" s="21"/>
    </row>
    <row r="1899" spans="1:11" s="18" customFormat="1" x14ac:dyDescent="0.15">
      <c r="A1899" s="25"/>
      <c r="B1899" s="85"/>
      <c r="C1899" s="34"/>
      <c r="D1899" s="38"/>
      <c r="E1899" s="39"/>
      <c r="F1899" s="39"/>
      <c r="G1899" s="38"/>
      <c r="H1899" s="38"/>
      <c r="I1899" s="35" t="str">
        <f>IF(OR(Data!G1899,Data!H1899,ISERR(Data!J1899)),"",Data!J1899)</f>
        <v/>
      </c>
      <c r="J1899" s="84" t="str">
        <f>IF(Data!G1899,"",IF(Data!E1899,"Age error",IF(Data!F1899,"Sex error",IF(OR(Data!H1899,Data!M1899),"Ht or wt error",Data!L1899))))</f>
        <v/>
      </c>
      <c r="K1899" s="21"/>
    </row>
    <row r="1900" spans="1:11" s="18" customFormat="1" x14ac:dyDescent="0.15">
      <c r="A1900" s="25"/>
      <c r="B1900" s="85"/>
      <c r="C1900" s="34"/>
      <c r="D1900" s="38"/>
      <c r="E1900" s="39"/>
      <c r="F1900" s="39"/>
      <c r="G1900" s="38"/>
      <c r="H1900" s="38"/>
      <c r="I1900" s="35" t="str">
        <f>IF(OR(Data!G1900,Data!H1900,ISERR(Data!J1900)),"",Data!J1900)</f>
        <v/>
      </c>
      <c r="J1900" s="84" t="str">
        <f>IF(Data!G1900,"",IF(Data!E1900,"Age error",IF(Data!F1900,"Sex error",IF(OR(Data!H1900,Data!M1900),"Ht or wt error",Data!L1900))))</f>
        <v/>
      </c>
      <c r="K1900" s="21"/>
    </row>
    <row r="1901" spans="1:11" s="18" customFormat="1" x14ac:dyDescent="0.15">
      <c r="A1901" s="25"/>
      <c r="B1901" s="85"/>
      <c r="C1901" s="34"/>
      <c r="D1901" s="38"/>
      <c r="E1901" s="39"/>
      <c r="F1901" s="39"/>
      <c r="G1901" s="38"/>
      <c r="H1901" s="38"/>
      <c r="I1901" s="35" t="str">
        <f>IF(OR(Data!G1901,Data!H1901,ISERR(Data!J1901)),"",Data!J1901)</f>
        <v/>
      </c>
      <c r="J1901" s="84" t="str">
        <f>IF(Data!G1901,"",IF(Data!E1901,"Age error",IF(Data!F1901,"Sex error",IF(OR(Data!H1901,Data!M1901),"Ht or wt error",Data!L1901))))</f>
        <v/>
      </c>
      <c r="K1901" s="21"/>
    </row>
    <row r="1902" spans="1:11" s="18" customFormat="1" x14ac:dyDescent="0.15">
      <c r="A1902" s="25"/>
      <c r="B1902" s="85"/>
      <c r="C1902" s="34"/>
      <c r="D1902" s="38"/>
      <c r="E1902" s="39"/>
      <c r="F1902" s="39"/>
      <c r="G1902" s="38"/>
      <c r="H1902" s="38"/>
      <c r="I1902" s="35" t="str">
        <f>IF(OR(Data!G1902,Data!H1902,ISERR(Data!J1902)),"",Data!J1902)</f>
        <v/>
      </c>
      <c r="J1902" s="84" t="str">
        <f>IF(Data!G1902,"",IF(Data!E1902,"Age error",IF(Data!F1902,"Sex error",IF(OR(Data!H1902,Data!M1902),"Ht or wt error",Data!L1902))))</f>
        <v/>
      </c>
      <c r="K1902" s="21"/>
    </row>
    <row r="1903" spans="1:11" s="18" customFormat="1" x14ac:dyDescent="0.15">
      <c r="A1903" s="25"/>
      <c r="B1903" s="85"/>
      <c r="C1903" s="34"/>
      <c r="D1903" s="38"/>
      <c r="E1903" s="39"/>
      <c r="F1903" s="39"/>
      <c r="G1903" s="38"/>
      <c r="H1903" s="38"/>
      <c r="I1903" s="35" t="str">
        <f>IF(OR(Data!G1903,Data!H1903,ISERR(Data!J1903)),"",Data!J1903)</f>
        <v/>
      </c>
      <c r="J1903" s="84" t="str">
        <f>IF(Data!G1903,"",IF(Data!E1903,"Age error",IF(Data!F1903,"Sex error",IF(OR(Data!H1903,Data!M1903),"Ht or wt error",Data!L1903))))</f>
        <v/>
      </c>
      <c r="K1903" s="21"/>
    </row>
    <row r="1904" spans="1:11" s="18" customFormat="1" x14ac:dyDescent="0.15">
      <c r="A1904" s="25"/>
      <c r="B1904" s="85"/>
      <c r="C1904" s="34"/>
      <c r="D1904" s="38"/>
      <c r="E1904" s="39"/>
      <c r="F1904" s="39"/>
      <c r="G1904" s="38"/>
      <c r="H1904" s="38"/>
      <c r="I1904" s="35" t="str">
        <f>IF(OR(Data!G1904,Data!H1904,ISERR(Data!J1904)),"",Data!J1904)</f>
        <v/>
      </c>
      <c r="J1904" s="84" t="str">
        <f>IF(Data!G1904,"",IF(Data!E1904,"Age error",IF(Data!F1904,"Sex error",IF(OR(Data!H1904,Data!M1904),"Ht or wt error",Data!L1904))))</f>
        <v/>
      </c>
      <c r="K1904" s="21"/>
    </row>
    <row r="1905" spans="1:11" s="18" customFormat="1" x14ac:dyDescent="0.15">
      <c r="A1905" s="25"/>
      <c r="B1905" s="85"/>
      <c r="C1905" s="34"/>
      <c r="D1905" s="38"/>
      <c r="E1905" s="39"/>
      <c r="F1905" s="39"/>
      <c r="G1905" s="38"/>
      <c r="H1905" s="38"/>
      <c r="I1905" s="35" t="str">
        <f>IF(OR(Data!G1905,Data!H1905,ISERR(Data!J1905)),"",Data!J1905)</f>
        <v/>
      </c>
      <c r="J1905" s="84" t="str">
        <f>IF(Data!G1905,"",IF(Data!E1905,"Age error",IF(Data!F1905,"Sex error",IF(OR(Data!H1905,Data!M1905),"Ht or wt error",Data!L1905))))</f>
        <v/>
      </c>
      <c r="K1905" s="21"/>
    </row>
    <row r="1906" spans="1:11" s="18" customFormat="1" x14ac:dyDescent="0.15">
      <c r="A1906" s="25"/>
      <c r="B1906" s="85"/>
      <c r="C1906" s="34"/>
      <c r="D1906" s="38"/>
      <c r="E1906" s="39"/>
      <c r="F1906" s="39"/>
      <c r="G1906" s="38"/>
      <c r="H1906" s="38"/>
      <c r="I1906" s="35" t="str">
        <f>IF(OR(Data!G1906,Data!H1906,ISERR(Data!J1906)),"",Data!J1906)</f>
        <v/>
      </c>
      <c r="J1906" s="84" t="str">
        <f>IF(Data!G1906,"",IF(Data!E1906,"Age error",IF(Data!F1906,"Sex error",IF(OR(Data!H1906,Data!M1906),"Ht or wt error",Data!L1906))))</f>
        <v/>
      </c>
      <c r="K1906" s="21"/>
    </row>
    <row r="1907" spans="1:11" s="18" customFormat="1" x14ac:dyDescent="0.15">
      <c r="A1907" s="25"/>
      <c r="B1907" s="85"/>
      <c r="C1907" s="34"/>
      <c r="D1907" s="38"/>
      <c r="E1907" s="39"/>
      <c r="F1907" s="39"/>
      <c r="G1907" s="38"/>
      <c r="H1907" s="38"/>
      <c r="I1907" s="35" t="str">
        <f>IF(OR(Data!G1907,Data!H1907,ISERR(Data!J1907)),"",Data!J1907)</f>
        <v/>
      </c>
      <c r="J1907" s="84" t="str">
        <f>IF(Data!G1907,"",IF(Data!E1907,"Age error",IF(Data!F1907,"Sex error",IF(OR(Data!H1907,Data!M1907),"Ht or wt error",Data!L1907))))</f>
        <v/>
      </c>
      <c r="K1907" s="21"/>
    </row>
    <row r="1908" spans="1:11" s="18" customFormat="1" x14ac:dyDescent="0.15">
      <c r="A1908" s="25"/>
      <c r="B1908" s="85"/>
      <c r="C1908" s="34"/>
      <c r="D1908" s="38"/>
      <c r="E1908" s="39"/>
      <c r="F1908" s="39"/>
      <c r="G1908" s="38"/>
      <c r="H1908" s="38"/>
      <c r="I1908" s="35" t="str">
        <f>IF(OR(Data!G1908,Data!H1908,ISERR(Data!J1908)),"",Data!J1908)</f>
        <v/>
      </c>
      <c r="J1908" s="84" t="str">
        <f>IF(Data!G1908,"",IF(Data!E1908,"Age error",IF(Data!F1908,"Sex error",IF(OR(Data!H1908,Data!M1908),"Ht or wt error",Data!L1908))))</f>
        <v/>
      </c>
      <c r="K1908" s="21"/>
    </row>
    <row r="1909" spans="1:11" s="18" customFormat="1" x14ac:dyDescent="0.15">
      <c r="A1909" s="25"/>
      <c r="B1909" s="85"/>
      <c r="C1909" s="34"/>
      <c r="D1909" s="38"/>
      <c r="E1909" s="39"/>
      <c r="F1909" s="39"/>
      <c r="G1909" s="38"/>
      <c r="H1909" s="38"/>
      <c r="I1909" s="35" t="str">
        <f>IF(OR(Data!G1909,Data!H1909,ISERR(Data!J1909)),"",Data!J1909)</f>
        <v/>
      </c>
      <c r="J1909" s="84" t="str">
        <f>IF(Data!G1909,"",IF(Data!E1909,"Age error",IF(Data!F1909,"Sex error",IF(OR(Data!H1909,Data!M1909),"Ht or wt error",Data!L1909))))</f>
        <v/>
      </c>
      <c r="K1909" s="21"/>
    </row>
    <row r="1910" spans="1:11" s="18" customFormat="1" x14ac:dyDescent="0.15">
      <c r="A1910" s="25"/>
      <c r="B1910" s="85"/>
      <c r="C1910" s="34"/>
      <c r="D1910" s="38"/>
      <c r="E1910" s="39"/>
      <c r="F1910" s="39"/>
      <c r="G1910" s="38"/>
      <c r="H1910" s="38"/>
      <c r="I1910" s="35" t="str">
        <f>IF(OR(Data!G1910,Data!H1910,ISERR(Data!J1910)),"",Data!J1910)</f>
        <v/>
      </c>
      <c r="J1910" s="84" t="str">
        <f>IF(Data!G1910,"",IF(Data!E1910,"Age error",IF(Data!F1910,"Sex error",IF(OR(Data!H1910,Data!M1910),"Ht or wt error",Data!L1910))))</f>
        <v/>
      </c>
      <c r="K1910" s="21"/>
    </row>
    <row r="1911" spans="1:11" s="18" customFormat="1" x14ac:dyDescent="0.15">
      <c r="A1911" s="25"/>
      <c r="B1911" s="85"/>
      <c r="C1911" s="34"/>
      <c r="D1911" s="38"/>
      <c r="E1911" s="39"/>
      <c r="F1911" s="39"/>
      <c r="G1911" s="38"/>
      <c r="H1911" s="38"/>
      <c r="I1911" s="35" t="str">
        <f>IF(OR(Data!G1911,Data!H1911,ISERR(Data!J1911)),"",Data!J1911)</f>
        <v/>
      </c>
      <c r="J1911" s="84" t="str">
        <f>IF(Data!G1911,"",IF(Data!E1911,"Age error",IF(Data!F1911,"Sex error",IF(OR(Data!H1911,Data!M1911),"Ht or wt error",Data!L1911))))</f>
        <v/>
      </c>
      <c r="K1911" s="21"/>
    </row>
    <row r="1912" spans="1:11" s="18" customFormat="1" x14ac:dyDescent="0.15">
      <c r="A1912" s="25"/>
      <c r="B1912" s="85"/>
      <c r="C1912" s="34"/>
      <c r="D1912" s="38"/>
      <c r="E1912" s="39"/>
      <c r="F1912" s="39"/>
      <c r="G1912" s="38"/>
      <c r="H1912" s="38"/>
      <c r="I1912" s="35" t="str">
        <f>IF(OR(Data!G1912,Data!H1912,ISERR(Data!J1912)),"",Data!J1912)</f>
        <v/>
      </c>
      <c r="J1912" s="84" t="str">
        <f>IF(Data!G1912,"",IF(Data!E1912,"Age error",IF(Data!F1912,"Sex error",IF(OR(Data!H1912,Data!M1912),"Ht or wt error",Data!L1912))))</f>
        <v/>
      </c>
      <c r="K1912" s="21"/>
    </row>
    <row r="1913" spans="1:11" s="18" customFormat="1" x14ac:dyDescent="0.15">
      <c r="A1913" s="25"/>
      <c r="B1913" s="85"/>
      <c r="C1913" s="34"/>
      <c r="D1913" s="38"/>
      <c r="E1913" s="39"/>
      <c r="F1913" s="39"/>
      <c r="G1913" s="38"/>
      <c r="H1913" s="38"/>
      <c r="I1913" s="35" t="str">
        <f>IF(OR(Data!G1913,Data!H1913,ISERR(Data!J1913)),"",Data!J1913)</f>
        <v/>
      </c>
      <c r="J1913" s="84" t="str">
        <f>IF(Data!G1913,"",IF(Data!E1913,"Age error",IF(Data!F1913,"Sex error",IF(OR(Data!H1913,Data!M1913),"Ht or wt error",Data!L1913))))</f>
        <v/>
      </c>
      <c r="K1913" s="21"/>
    </row>
    <row r="1914" spans="1:11" s="18" customFormat="1" x14ac:dyDescent="0.15">
      <c r="A1914" s="25"/>
      <c r="B1914" s="85"/>
      <c r="C1914" s="34"/>
      <c r="D1914" s="38"/>
      <c r="E1914" s="39"/>
      <c r="F1914" s="39"/>
      <c r="G1914" s="38"/>
      <c r="H1914" s="38"/>
      <c r="I1914" s="35" t="str">
        <f>IF(OR(Data!G1914,Data!H1914,ISERR(Data!J1914)),"",Data!J1914)</f>
        <v/>
      </c>
      <c r="J1914" s="84" t="str">
        <f>IF(Data!G1914,"",IF(Data!E1914,"Age error",IF(Data!F1914,"Sex error",IF(OR(Data!H1914,Data!M1914),"Ht or wt error",Data!L1914))))</f>
        <v/>
      </c>
      <c r="K1914" s="21"/>
    </row>
    <row r="1915" spans="1:11" s="18" customFormat="1" x14ac:dyDescent="0.15">
      <c r="A1915" s="25"/>
      <c r="B1915" s="85"/>
      <c r="C1915" s="34"/>
      <c r="D1915" s="38"/>
      <c r="E1915" s="39"/>
      <c r="F1915" s="39"/>
      <c r="G1915" s="38"/>
      <c r="H1915" s="38"/>
      <c r="I1915" s="35" t="str">
        <f>IF(OR(Data!G1915,Data!H1915,ISERR(Data!J1915)),"",Data!J1915)</f>
        <v/>
      </c>
      <c r="J1915" s="84" t="str">
        <f>IF(Data!G1915,"",IF(Data!E1915,"Age error",IF(Data!F1915,"Sex error",IF(OR(Data!H1915,Data!M1915),"Ht or wt error",Data!L1915))))</f>
        <v/>
      </c>
      <c r="K1915" s="21"/>
    </row>
    <row r="1916" spans="1:11" s="18" customFormat="1" x14ac:dyDescent="0.15">
      <c r="A1916" s="25"/>
      <c r="B1916" s="85"/>
      <c r="C1916" s="34"/>
      <c r="D1916" s="38"/>
      <c r="E1916" s="39"/>
      <c r="F1916" s="39"/>
      <c r="G1916" s="38"/>
      <c r="H1916" s="38"/>
      <c r="I1916" s="35" t="str">
        <f>IF(OR(Data!G1916,Data!H1916,ISERR(Data!J1916)),"",Data!J1916)</f>
        <v/>
      </c>
      <c r="J1916" s="84" t="str">
        <f>IF(Data!G1916,"",IF(Data!E1916,"Age error",IF(Data!F1916,"Sex error",IF(OR(Data!H1916,Data!M1916),"Ht or wt error",Data!L1916))))</f>
        <v/>
      </c>
      <c r="K1916" s="21"/>
    </row>
    <row r="1917" spans="1:11" s="18" customFormat="1" x14ac:dyDescent="0.15">
      <c r="A1917" s="25"/>
      <c r="B1917" s="85"/>
      <c r="C1917" s="34"/>
      <c r="D1917" s="38"/>
      <c r="E1917" s="39"/>
      <c r="F1917" s="39"/>
      <c r="G1917" s="38"/>
      <c r="H1917" s="38"/>
      <c r="I1917" s="35" t="str">
        <f>IF(OR(Data!G1917,Data!H1917,ISERR(Data!J1917)),"",Data!J1917)</f>
        <v/>
      </c>
      <c r="J1917" s="84" t="str">
        <f>IF(Data!G1917,"",IF(Data!E1917,"Age error",IF(Data!F1917,"Sex error",IF(OR(Data!H1917,Data!M1917),"Ht or wt error",Data!L1917))))</f>
        <v/>
      </c>
      <c r="K1917" s="21"/>
    </row>
    <row r="1918" spans="1:11" s="18" customFormat="1" x14ac:dyDescent="0.15">
      <c r="A1918" s="25"/>
      <c r="B1918" s="85"/>
      <c r="C1918" s="34"/>
      <c r="D1918" s="38"/>
      <c r="E1918" s="39"/>
      <c r="F1918" s="39"/>
      <c r="G1918" s="38"/>
      <c r="H1918" s="38"/>
      <c r="I1918" s="35" t="str">
        <f>IF(OR(Data!G1918,Data!H1918,ISERR(Data!J1918)),"",Data!J1918)</f>
        <v/>
      </c>
      <c r="J1918" s="84" t="str">
        <f>IF(Data!G1918,"",IF(Data!E1918,"Age error",IF(Data!F1918,"Sex error",IF(OR(Data!H1918,Data!M1918),"Ht or wt error",Data!L1918))))</f>
        <v/>
      </c>
      <c r="K1918" s="21"/>
    </row>
    <row r="1919" spans="1:11" s="18" customFormat="1" x14ac:dyDescent="0.15">
      <c r="A1919" s="25"/>
      <c r="B1919" s="85"/>
      <c r="C1919" s="34"/>
      <c r="D1919" s="38"/>
      <c r="E1919" s="39"/>
      <c r="F1919" s="39"/>
      <c r="G1919" s="38"/>
      <c r="H1919" s="38"/>
      <c r="I1919" s="35" t="str">
        <f>IF(OR(Data!G1919,Data!H1919,ISERR(Data!J1919)),"",Data!J1919)</f>
        <v/>
      </c>
      <c r="J1919" s="84" t="str">
        <f>IF(Data!G1919,"",IF(Data!E1919,"Age error",IF(Data!F1919,"Sex error",IF(OR(Data!H1919,Data!M1919),"Ht or wt error",Data!L1919))))</f>
        <v/>
      </c>
      <c r="K1919" s="21"/>
    </row>
    <row r="1920" spans="1:11" s="18" customFormat="1" x14ac:dyDescent="0.15">
      <c r="A1920" s="25"/>
      <c r="B1920" s="85"/>
      <c r="C1920" s="34"/>
      <c r="D1920" s="38"/>
      <c r="E1920" s="39"/>
      <c r="F1920" s="39"/>
      <c r="G1920" s="38"/>
      <c r="H1920" s="38"/>
      <c r="I1920" s="35" t="str">
        <f>IF(OR(Data!G1920,Data!H1920,ISERR(Data!J1920)),"",Data!J1920)</f>
        <v/>
      </c>
      <c r="J1920" s="84" t="str">
        <f>IF(Data!G1920,"",IF(Data!E1920,"Age error",IF(Data!F1920,"Sex error",IF(OR(Data!H1920,Data!M1920),"Ht or wt error",Data!L1920))))</f>
        <v/>
      </c>
      <c r="K1920" s="21"/>
    </row>
    <row r="1921" spans="1:11" s="18" customFormat="1" x14ac:dyDescent="0.15">
      <c r="A1921" s="25"/>
      <c r="B1921" s="85"/>
      <c r="C1921" s="34"/>
      <c r="D1921" s="38"/>
      <c r="E1921" s="39"/>
      <c r="F1921" s="39"/>
      <c r="G1921" s="38"/>
      <c r="H1921" s="38"/>
      <c r="I1921" s="35" t="str">
        <f>IF(OR(Data!G1921,Data!H1921,ISERR(Data!J1921)),"",Data!J1921)</f>
        <v/>
      </c>
      <c r="J1921" s="84" t="str">
        <f>IF(Data!G1921,"",IF(Data!E1921,"Age error",IF(Data!F1921,"Sex error",IF(OR(Data!H1921,Data!M1921),"Ht or wt error",Data!L1921))))</f>
        <v/>
      </c>
      <c r="K1921" s="21"/>
    </row>
    <row r="1922" spans="1:11" s="18" customFormat="1" x14ac:dyDescent="0.15">
      <c r="A1922" s="25"/>
      <c r="B1922" s="85"/>
      <c r="C1922" s="34"/>
      <c r="D1922" s="38"/>
      <c r="E1922" s="39"/>
      <c r="F1922" s="39"/>
      <c r="G1922" s="38"/>
      <c r="H1922" s="38"/>
      <c r="I1922" s="35" t="str">
        <f>IF(OR(Data!G1922,Data!H1922,ISERR(Data!J1922)),"",Data!J1922)</f>
        <v/>
      </c>
      <c r="J1922" s="84" t="str">
        <f>IF(Data!G1922,"",IF(Data!E1922,"Age error",IF(Data!F1922,"Sex error",IF(OR(Data!H1922,Data!M1922),"Ht or wt error",Data!L1922))))</f>
        <v/>
      </c>
      <c r="K1922" s="21"/>
    </row>
    <row r="1923" spans="1:11" s="18" customFormat="1" x14ac:dyDescent="0.15">
      <c r="A1923" s="25"/>
      <c r="B1923" s="85"/>
      <c r="C1923" s="34"/>
      <c r="D1923" s="38"/>
      <c r="E1923" s="39"/>
      <c r="F1923" s="39"/>
      <c r="G1923" s="38"/>
      <c r="H1923" s="38"/>
      <c r="I1923" s="35" t="str">
        <f>IF(OR(Data!G1923,Data!H1923,ISERR(Data!J1923)),"",Data!J1923)</f>
        <v/>
      </c>
      <c r="J1923" s="84" t="str">
        <f>IF(Data!G1923,"",IF(Data!E1923,"Age error",IF(Data!F1923,"Sex error",IF(OR(Data!H1923,Data!M1923),"Ht or wt error",Data!L1923))))</f>
        <v/>
      </c>
      <c r="K1923" s="21"/>
    </row>
    <row r="1924" spans="1:11" s="18" customFormat="1" x14ac:dyDescent="0.15">
      <c r="A1924" s="25"/>
      <c r="B1924" s="85"/>
      <c r="C1924" s="34"/>
      <c r="D1924" s="38"/>
      <c r="E1924" s="39"/>
      <c r="F1924" s="39"/>
      <c r="G1924" s="38"/>
      <c r="H1924" s="38"/>
      <c r="I1924" s="35" t="str">
        <f>IF(OR(Data!G1924,Data!H1924,ISERR(Data!J1924)),"",Data!J1924)</f>
        <v/>
      </c>
      <c r="J1924" s="84" t="str">
        <f>IF(Data!G1924,"",IF(Data!E1924,"Age error",IF(Data!F1924,"Sex error",IF(OR(Data!H1924,Data!M1924),"Ht or wt error",Data!L1924))))</f>
        <v/>
      </c>
      <c r="K1924" s="21"/>
    </row>
    <row r="1925" spans="1:11" s="18" customFormat="1" x14ac:dyDescent="0.15">
      <c r="A1925" s="25"/>
      <c r="B1925" s="85"/>
      <c r="C1925" s="34"/>
      <c r="D1925" s="38"/>
      <c r="E1925" s="39"/>
      <c r="F1925" s="39"/>
      <c r="G1925" s="38"/>
      <c r="H1925" s="38"/>
      <c r="I1925" s="35" t="str">
        <f>IF(OR(Data!G1925,Data!H1925,ISERR(Data!J1925)),"",Data!J1925)</f>
        <v/>
      </c>
      <c r="J1925" s="84" t="str">
        <f>IF(Data!G1925,"",IF(Data!E1925,"Age error",IF(Data!F1925,"Sex error",IF(OR(Data!H1925,Data!M1925),"Ht or wt error",Data!L1925))))</f>
        <v/>
      </c>
      <c r="K1925" s="21"/>
    </row>
    <row r="1926" spans="1:11" s="18" customFormat="1" x14ac:dyDescent="0.15">
      <c r="A1926" s="25"/>
      <c r="B1926" s="85"/>
      <c r="C1926" s="34"/>
      <c r="D1926" s="38"/>
      <c r="E1926" s="39"/>
      <c r="F1926" s="39"/>
      <c r="G1926" s="38"/>
      <c r="H1926" s="38"/>
      <c r="I1926" s="35" t="str">
        <f>IF(OR(Data!G1926,Data!H1926,ISERR(Data!J1926)),"",Data!J1926)</f>
        <v/>
      </c>
      <c r="J1926" s="84" t="str">
        <f>IF(Data!G1926,"",IF(Data!E1926,"Age error",IF(Data!F1926,"Sex error",IF(OR(Data!H1926,Data!M1926),"Ht or wt error",Data!L1926))))</f>
        <v/>
      </c>
      <c r="K1926" s="21"/>
    </row>
    <row r="1927" spans="1:11" s="18" customFormat="1" x14ac:dyDescent="0.15">
      <c r="A1927" s="25"/>
      <c r="B1927" s="85"/>
      <c r="C1927" s="34"/>
      <c r="D1927" s="38"/>
      <c r="E1927" s="39"/>
      <c r="F1927" s="39"/>
      <c r="G1927" s="38"/>
      <c r="H1927" s="38"/>
      <c r="I1927" s="35" t="str">
        <f>IF(OR(Data!G1927,Data!H1927,ISERR(Data!J1927)),"",Data!J1927)</f>
        <v/>
      </c>
      <c r="J1927" s="84" t="str">
        <f>IF(Data!G1927,"",IF(Data!E1927,"Age error",IF(Data!F1927,"Sex error",IF(OR(Data!H1927,Data!M1927),"Ht or wt error",Data!L1927))))</f>
        <v/>
      </c>
      <c r="K1927" s="21"/>
    </row>
    <row r="1928" spans="1:11" s="18" customFormat="1" x14ac:dyDescent="0.15">
      <c r="A1928" s="25"/>
      <c r="B1928" s="85"/>
      <c r="C1928" s="34"/>
      <c r="D1928" s="38"/>
      <c r="E1928" s="39"/>
      <c r="F1928" s="39"/>
      <c r="G1928" s="38"/>
      <c r="H1928" s="38"/>
      <c r="I1928" s="35" t="str">
        <f>IF(OR(Data!G1928,Data!H1928,ISERR(Data!J1928)),"",Data!J1928)</f>
        <v/>
      </c>
      <c r="J1928" s="84" t="str">
        <f>IF(Data!G1928,"",IF(Data!E1928,"Age error",IF(Data!F1928,"Sex error",IF(OR(Data!H1928,Data!M1928),"Ht or wt error",Data!L1928))))</f>
        <v/>
      </c>
      <c r="K1928" s="21"/>
    </row>
    <row r="1929" spans="1:11" s="18" customFormat="1" x14ac:dyDescent="0.15">
      <c r="A1929" s="25"/>
      <c r="B1929" s="85"/>
      <c r="C1929" s="34"/>
      <c r="D1929" s="38"/>
      <c r="E1929" s="39"/>
      <c r="F1929" s="39"/>
      <c r="G1929" s="38"/>
      <c r="H1929" s="38"/>
      <c r="I1929" s="35" t="str">
        <f>IF(OR(Data!G1929,Data!H1929,ISERR(Data!J1929)),"",Data!J1929)</f>
        <v/>
      </c>
      <c r="J1929" s="84" t="str">
        <f>IF(Data!G1929,"",IF(Data!E1929,"Age error",IF(Data!F1929,"Sex error",IF(OR(Data!H1929,Data!M1929),"Ht or wt error",Data!L1929))))</f>
        <v/>
      </c>
      <c r="K1929" s="21"/>
    </row>
    <row r="1930" spans="1:11" s="18" customFormat="1" x14ac:dyDescent="0.15">
      <c r="A1930" s="25"/>
      <c r="B1930" s="85"/>
      <c r="C1930" s="34"/>
      <c r="D1930" s="38"/>
      <c r="E1930" s="39"/>
      <c r="F1930" s="39"/>
      <c r="G1930" s="38"/>
      <c r="H1930" s="38"/>
      <c r="I1930" s="35" t="str">
        <f>IF(OR(Data!G1930,Data!H1930,ISERR(Data!J1930)),"",Data!J1930)</f>
        <v/>
      </c>
      <c r="J1930" s="84" t="str">
        <f>IF(Data!G1930,"",IF(Data!E1930,"Age error",IF(Data!F1930,"Sex error",IF(OR(Data!H1930,Data!M1930),"Ht or wt error",Data!L1930))))</f>
        <v/>
      </c>
      <c r="K1930" s="21"/>
    </row>
    <row r="1931" spans="1:11" s="18" customFormat="1" x14ac:dyDescent="0.15">
      <c r="A1931" s="25"/>
      <c r="B1931" s="85"/>
      <c r="C1931" s="34"/>
      <c r="D1931" s="38"/>
      <c r="E1931" s="39"/>
      <c r="F1931" s="39"/>
      <c r="G1931" s="38"/>
      <c r="H1931" s="38"/>
      <c r="I1931" s="35" t="str">
        <f>IF(OR(Data!G1931,Data!H1931,ISERR(Data!J1931)),"",Data!J1931)</f>
        <v/>
      </c>
      <c r="J1931" s="84" t="str">
        <f>IF(Data!G1931,"",IF(Data!E1931,"Age error",IF(Data!F1931,"Sex error",IF(OR(Data!H1931,Data!M1931),"Ht or wt error",Data!L1931))))</f>
        <v/>
      </c>
      <c r="K1931" s="21"/>
    </row>
    <row r="1932" spans="1:11" s="18" customFormat="1" x14ac:dyDescent="0.15">
      <c r="A1932" s="25"/>
      <c r="B1932" s="85"/>
      <c r="C1932" s="34"/>
      <c r="D1932" s="38"/>
      <c r="E1932" s="39"/>
      <c r="F1932" s="39"/>
      <c r="G1932" s="38"/>
      <c r="H1932" s="38"/>
      <c r="I1932" s="35" t="str">
        <f>IF(OR(Data!G1932,Data!H1932,ISERR(Data!J1932)),"",Data!J1932)</f>
        <v/>
      </c>
      <c r="J1932" s="84" t="str">
        <f>IF(Data!G1932,"",IF(Data!E1932,"Age error",IF(Data!F1932,"Sex error",IF(OR(Data!H1932,Data!M1932),"Ht or wt error",Data!L1932))))</f>
        <v/>
      </c>
      <c r="K1932" s="21"/>
    </row>
    <row r="1933" spans="1:11" s="18" customFormat="1" x14ac:dyDescent="0.15">
      <c r="A1933" s="25"/>
      <c r="B1933" s="85"/>
      <c r="C1933" s="34"/>
      <c r="D1933" s="38"/>
      <c r="E1933" s="39"/>
      <c r="F1933" s="39"/>
      <c r="G1933" s="38"/>
      <c r="H1933" s="38"/>
      <c r="I1933" s="35" t="str">
        <f>IF(OR(Data!G1933,Data!H1933,ISERR(Data!J1933)),"",Data!J1933)</f>
        <v/>
      </c>
      <c r="J1933" s="84" t="str">
        <f>IF(Data!G1933,"",IF(Data!E1933,"Age error",IF(Data!F1933,"Sex error",IF(OR(Data!H1933,Data!M1933),"Ht or wt error",Data!L1933))))</f>
        <v/>
      </c>
      <c r="K1933" s="21"/>
    </row>
    <row r="1934" spans="1:11" s="18" customFormat="1" x14ac:dyDescent="0.15">
      <c r="A1934" s="25"/>
      <c r="B1934" s="85"/>
      <c r="C1934" s="34"/>
      <c r="D1934" s="38"/>
      <c r="E1934" s="39"/>
      <c r="F1934" s="39"/>
      <c r="G1934" s="38"/>
      <c r="H1934" s="38"/>
      <c r="I1934" s="35" t="str">
        <f>IF(OR(Data!G1934,Data!H1934,ISERR(Data!J1934)),"",Data!J1934)</f>
        <v/>
      </c>
      <c r="J1934" s="84" t="str">
        <f>IF(Data!G1934,"",IF(Data!E1934,"Age error",IF(Data!F1934,"Sex error",IF(OR(Data!H1934,Data!M1934),"Ht or wt error",Data!L1934))))</f>
        <v/>
      </c>
      <c r="K1934" s="21"/>
    </row>
    <row r="1935" spans="1:11" s="18" customFormat="1" x14ac:dyDescent="0.15">
      <c r="A1935" s="25"/>
      <c r="B1935" s="85"/>
      <c r="C1935" s="34"/>
      <c r="D1935" s="38"/>
      <c r="E1935" s="39"/>
      <c r="F1935" s="39"/>
      <c r="G1935" s="38"/>
      <c r="H1935" s="38"/>
      <c r="I1935" s="35" t="str">
        <f>IF(OR(Data!G1935,Data!H1935,ISERR(Data!J1935)),"",Data!J1935)</f>
        <v/>
      </c>
      <c r="J1935" s="84" t="str">
        <f>IF(Data!G1935,"",IF(Data!E1935,"Age error",IF(Data!F1935,"Sex error",IF(OR(Data!H1935,Data!M1935),"Ht or wt error",Data!L1935))))</f>
        <v/>
      </c>
      <c r="K1935" s="21"/>
    </row>
    <row r="1936" spans="1:11" s="18" customFormat="1" x14ac:dyDescent="0.15">
      <c r="A1936" s="25"/>
      <c r="B1936" s="85"/>
      <c r="C1936" s="34"/>
      <c r="D1936" s="38"/>
      <c r="E1936" s="39"/>
      <c r="F1936" s="39"/>
      <c r="G1936" s="38"/>
      <c r="H1936" s="38"/>
      <c r="I1936" s="35" t="str">
        <f>IF(OR(Data!G1936,Data!H1936,ISERR(Data!J1936)),"",Data!J1936)</f>
        <v/>
      </c>
      <c r="J1936" s="84" t="str">
        <f>IF(Data!G1936,"",IF(Data!E1936,"Age error",IF(Data!F1936,"Sex error",IF(OR(Data!H1936,Data!M1936),"Ht or wt error",Data!L1936))))</f>
        <v/>
      </c>
      <c r="K1936" s="21"/>
    </row>
    <row r="1937" spans="1:11" s="18" customFormat="1" x14ac:dyDescent="0.15">
      <c r="A1937" s="25"/>
      <c r="B1937" s="85"/>
      <c r="C1937" s="34"/>
      <c r="D1937" s="38"/>
      <c r="E1937" s="39"/>
      <c r="F1937" s="39"/>
      <c r="G1937" s="38"/>
      <c r="H1937" s="38"/>
      <c r="I1937" s="35" t="str">
        <f>IF(OR(Data!G1937,Data!H1937,ISERR(Data!J1937)),"",Data!J1937)</f>
        <v/>
      </c>
      <c r="J1937" s="84" t="str">
        <f>IF(Data!G1937,"",IF(Data!E1937,"Age error",IF(Data!F1937,"Sex error",IF(OR(Data!H1937,Data!M1937),"Ht or wt error",Data!L1937))))</f>
        <v/>
      </c>
      <c r="K1937" s="21"/>
    </row>
    <row r="1938" spans="1:11" s="18" customFormat="1" x14ac:dyDescent="0.15">
      <c r="A1938" s="25"/>
      <c r="B1938" s="85"/>
      <c r="C1938" s="34"/>
      <c r="D1938" s="38"/>
      <c r="E1938" s="39"/>
      <c r="F1938" s="39"/>
      <c r="G1938" s="38"/>
      <c r="H1938" s="38"/>
      <c r="I1938" s="35" t="str">
        <f>IF(OR(Data!G1938,Data!H1938,ISERR(Data!J1938)),"",Data!J1938)</f>
        <v/>
      </c>
      <c r="J1938" s="84" t="str">
        <f>IF(Data!G1938,"",IF(Data!E1938,"Age error",IF(Data!F1938,"Sex error",IF(OR(Data!H1938,Data!M1938),"Ht or wt error",Data!L1938))))</f>
        <v/>
      </c>
      <c r="K1938" s="21"/>
    </row>
    <row r="1939" spans="1:11" s="18" customFormat="1" x14ac:dyDescent="0.15">
      <c r="A1939" s="25"/>
      <c r="B1939" s="85"/>
      <c r="C1939" s="34"/>
      <c r="D1939" s="38"/>
      <c r="E1939" s="39"/>
      <c r="F1939" s="39"/>
      <c r="G1939" s="38"/>
      <c r="H1939" s="38"/>
      <c r="I1939" s="35" t="str">
        <f>IF(OR(Data!G1939,Data!H1939,ISERR(Data!J1939)),"",Data!J1939)</f>
        <v/>
      </c>
      <c r="J1939" s="84" t="str">
        <f>IF(Data!G1939,"",IF(Data!E1939,"Age error",IF(Data!F1939,"Sex error",IF(OR(Data!H1939,Data!M1939),"Ht or wt error",Data!L1939))))</f>
        <v/>
      </c>
      <c r="K1939" s="21"/>
    </row>
    <row r="1940" spans="1:11" s="18" customFormat="1" x14ac:dyDescent="0.15">
      <c r="A1940" s="25"/>
      <c r="B1940" s="85"/>
      <c r="C1940" s="34"/>
      <c r="D1940" s="38"/>
      <c r="E1940" s="39"/>
      <c r="F1940" s="39"/>
      <c r="G1940" s="38"/>
      <c r="H1940" s="38"/>
      <c r="I1940" s="35" t="str">
        <f>IF(OR(Data!G1940,Data!H1940,ISERR(Data!J1940)),"",Data!J1940)</f>
        <v/>
      </c>
      <c r="J1940" s="84" t="str">
        <f>IF(Data!G1940,"",IF(Data!E1940,"Age error",IF(Data!F1940,"Sex error",IF(OR(Data!H1940,Data!M1940),"Ht or wt error",Data!L1940))))</f>
        <v/>
      </c>
      <c r="K1940" s="21"/>
    </row>
    <row r="1941" spans="1:11" s="18" customFormat="1" x14ac:dyDescent="0.15">
      <c r="A1941" s="25"/>
      <c r="B1941" s="85"/>
      <c r="C1941" s="34"/>
      <c r="D1941" s="38"/>
      <c r="E1941" s="39"/>
      <c r="F1941" s="39"/>
      <c r="G1941" s="38"/>
      <c r="H1941" s="38"/>
      <c r="I1941" s="35" t="str">
        <f>IF(OR(Data!G1941,Data!H1941,ISERR(Data!J1941)),"",Data!J1941)</f>
        <v/>
      </c>
      <c r="J1941" s="84" t="str">
        <f>IF(Data!G1941,"",IF(Data!E1941,"Age error",IF(Data!F1941,"Sex error",IF(OR(Data!H1941,Data!M1941),"Ht or wt error",Data!L1941))))</f>
        <v/>
      </c>
      <c r="K1941" s="21"/>
    </row>
    <row r="1942" spans="1:11" s="18" customFormat="1" x14ac:dyDescent="0.15">
      <c r="A1942" s="25"/>
      <c r="B1942" s="85"/>
      <c r="C1942" s="34"/>
      <c r="D1942" s="38"/>
      <c r="E1942" s="39"/>
      <c r="F1942" s="39"/>
      <c r="G1942" s="38"/>
      <c r="H1942" s="38"/>
      <c r="I1942" s="35" t="str">
        <f>IF(OR(Data!G1942,Data!H1942,ISERR(Data!J1942)),"",Data!J1942)</f>
        <v/>
      </c>
      <c r="J1942" s="84" t="str">
        <f>IF(Data!G1942,"",IF(Data!E1942,"Age error",IF(Data!F1942,"Sex error",IF(OR(Data!H1942,Data!M1942),"Ht or wt error",Data!L1942))))</f>
        <v/>
      </c>
      <c r="K1942" s="21"/>
    </row>
    <row r="1943" spans="1:11" s="18" customFormat="1" x14ac:dyDescent="0.15">
      <c r="A1943" s="25"/>
      <c r="B1943" s="85"/>
      <c r="C1943" s="34"/>
      <c r="D1943" s="38"/>
      <c r="E1943" s="39"/>
      <c r="F1943" s="39"/>
      <c r="G1943" s="38"/>
      <c r="H1943" s="38"/>
      <c r="I1943" s="35" t="str">
        <f>IF(OR(Data!G1943,Data!H1943,ISERR(Data!J1943)),"",Data!J1943)</f>
        <v/>
      </c>
      <c r="J1943" s="84" t="str">
        <f>IF(Data!G1943,"",IF(Data!E1943,"Age error",IF(Data!F1943,"Sex error",IF(OR(Data!H1943,Data!M1943),"Ht or wt error",Data!L1943))))</f>
        <v/>
      </c>
      <c r="K1943" s="21"/>
    </row>
    <row r="1944" spans="1:11" s="18" customFormat="1" x14ac:dyDescent="0.15">
      <c r="A1944" s="25"/>
      <c r="B1944" s="85"/>
      <c r="C1944" s="34"/>
      <c r="D1944" s="38"/>
      <c r="E1944" s="39"/>
      <c r="F1944" s="39"/>
      <c r="G1944" s="38"/>
      <c r="H1944" s="38"/>
      <c r="I1944" s="35" t="str">
        <f>IF(OR(Data!G1944,Data!H1944,ISERR(Data!J1944)),"",Data!J1944)</f>
        <v/>
      </c>
      <c r="J1944" s="84" t="str">
        <f>IF(Data!G1944,"",IF(Data!E1944,"Age error",IF(Data!F1944,"Sex error",IF(OR(Data!H1944,Data!M1944),"Ht or wt error",Data!L1944))))</f>
        <v/>
      </c>
      <c r="K1944" s="21"/>
    </row>
    <row r="1945" spans="1:11" s="18" customFormat="1" x14ac:dyDescent="0.15">
      <c r="A1945" s="25"/>
      <c r="B1945" s="85"/>
      <c r="C1945" s="34"/>
      <c r="D1945" s="38"/>
      <c r="E1945" s="39"/>
      <c r="F1945" s="39"/>
      <c r="G1945" s="38"/>
      <c r="H1945" s="38"/>
      <c r="I1945" s="35" t="str">
        <f>IF(OR(Data!G1945,Data!H1945,ISERR(Data!J1945)),"",Data!J1945)</f>
        <v/>
      </c>
      <c r="J1945" s="84" t="str">
        <f>IF(Data!G1945,"",IF(Data!E1945,"Age error",IF(Data!F1945,"Sex error",IF(OR(Data!H1945,Data!M1945),"Ht or wt error",Data!L1945))))</f>
        <v/>
      </c>
      <c r="K1945" s="21"/>
    </row>
    <row r="1946" spans="1:11" s="18" customFormat="1" x14ac:dyDescent="0.15">
      <c r="A1946" s="25"/>
      <c r="B1946" s="85"/>
      <c r="C1946" s="34"/>
      <c r="D1946" s="38"/>
      <c r="E1946" s="39"/>
      <c r="F1946" s="39"/>
      <c r="G1946" s="38"/>
      <c r="H1946" s="38"/>
      <c r="I1946" s="35" t="str">
        <f>IF(OR(Data!G1946,Data!H1946,ISERR(Data!J1946)),"",Data!J1946)</f>
        <v/>
      </c>
      <c r="J1946" s="84" t="str">
        <f>IF(Data!G1946,"",IF(Data!E1946,"Age error",IF(Data!F1946,"Sex error",IF(OR(Data!H1946,Data!M1946),"Ht or wt error",Data!L1946))))</f>
        <v/>
      </c>
      <c r="K1946" s="21"/>
    </row>
    <row r="1947" spans="1:11" s="18" customFormat="1" x14ac:dyDescent="0.15">
      <c r="A1947" s="25"/>
      <c r="B1947" s="85"/>
      <c r="C1947" s="34"/>
      <c r="D1947" s="38"/>
      <c r="E1947" s="39"/>
      <c r="F1947" s="39"/>
      <c r="G1947" s="38"/>
      <c r="H1947" s="38"/>
      <c r="I1947" s="35" t="str">
        <f>IF(OR(Data!G1947,Data!H1947,ISERR(Data!J1947)),"",Data!J1947)</f>
        <v/>
      </c>
      <c r="J1947" s="84" t="str">
        <f>IF(Data!G1947,"",IF(Data!E1947,"Age error",IF(Data!F1947,"Sex error",IF(OR(Data!H1947,Data!M1947),"Ht or wt error",Data!L1947))))</f>
        <v/>
      </c>
      <c r="K1947" s="21"/>
    </row>
    <row r="1948" spans="1:11" s="18" customFormat="1" x14ac:dyDescent="0.15">
      <c r="A1948" s="25"/>
      <c r="B1948" s="85"/>
      <c r="C1948" s="34"/>
      <c r="D1948" s="38"/>
      <c r="E1948" s="39"/>
      <c r="F1948" s="39"/>
      <c r="G1948" s="38"/>
      <c r="H1948" s="38"/>
      <c r="I1948" s="35" t="str">
        <f>IF(OR(Data!G1948,Data!H1948,ISERR(Data!J1948)),"",Data!J1948)</f>
        <v/>
      </c>
      <c r="J1948" s="84" t="str">
        <f>IF(Data!G1948,"",IF(Data!E1948,"Age error",IF(Data!F1948,"Sex error",IF(OR(Data!H1948,Data!M1948),"Ht or wt error",Data!L1948))))</f>
        <v/>
      </c>
      <c r="K1948" s="21"/>
    </row>
    <row r="1949" spans="1:11" s="18" customFormat="1" x14ac:dyDescent="0.15">
      <c r="A1949" s="25"/>
      <c r="B1949" s="85"/>
      <c r="C1949" s="34"/>
      <c r="D1949" s="38"/>
      <c r="E1949" s="39"/>
      <c r="F1949" s="39"/>
      <c r="G1949" s="38"/>
      <c r="H1949" s="38"/>
      <c r="I1949" s="35" t="str">
        <f>IF(OR(Data!G1949,Data!H1949,ISERR(Data!J1949)),"",Data!J1949)</f>
        <v/>
      </c>
      <c r="J1949" s="84" t="str">
        <f>IF(Data!G1949,"",IF(Data!E1949,"Age error",IF(Data!F1949,"Sex error",IF(OR(Data!H1949,Data!M1949),"Ht or wt error",Data!L1949))))</f>
        <v/>
      </c>
      <c r="K1949" s="21"/>
    </row>
    <row r="1950" spans="1:11" s="18" customFormat="1" x14ac:dyDescent="0.15">
      <c r="A1950" s="25"/>
      <c r="B1950" s="85"/>
      <c r="C1950" s="34"/>
      <c r="D1950" s="38"/>
      <c r="E1950" s="39"/>
      <c r="F1950" s="39"/>
      <c r="G1950" s="38"/>
      <c r="H1950" s="38"/>
      <c r="I1950" s="35" t="str">
        <f>IF(OR(Data!G1950,Data!H1950,ISERR(Data!J1950)),"",Data!J1950)</f>
        <v/>
      </c>
      <c r="J1950" s="84" t="str">
        <f>IF(Data!G1950,"",IF(Data!E1950,"Age error",IF(Data!F1950,"Sex error",IF(OR(Data!H1950,Data!M1950),"Ht or wt error",Data!L1950))))</f>
        <v/>
      </c>
      <c r="K1950" s="21"/>
    </row>
    <row r="1951" spans="1:11" s="18" customFormat="1" x14ac:dyDescent="0.15">
      <c r="A1951" s="25"/>
      <c r="B1951" s="85"/>
      <c r="C1951" s="34"/>
      <c r="D1951" s="38"/>
      <c r="E1951" s="39"/>
      <c r="F1951" s="39"/>
      <c r="G1951" s="38"/>
      <c r="H1951" s="38"/>
      <c r="I1951" s="35" t="str">
        <f>IF(OR(Data!G1951,Data!H1951,ISERR(Data!J1951)),"",Data!J1951)</f>
        <v/>
      </c>
      <c r="J1951" s="84" t="str">
        <f>IF(Data!G1951,"",IF(Data!E1951,"Age error",IF(Data!F1951,"Sex error",IF(OR(Data!H1951,Data!M1951),"Ht or wt error",Data!L1951))))</f>
        <v/>
      </c>
      <c r="K1951" s="21"/>
    </row>
    <row r="1952" spans="1:11" s="18" customFormat="1" x14ac:dyDescent="0.15">
      <c r="A1952" s="25"/>
      <c r="B1952" s="85"/>
      <c r="C1952" s="34"/>
      <c r="D1952" s="38"/>
      <c r="E1952" s="39"/>
      <c r="F1952" s="39"/>
      <c r="G1952" s="38"/>
      <c r="H1952" s="38"/>
      <c r="I1952" s="35" t="str">
        <f>IF(OR(Data!G1952,Data!H1952,ISERR(Data!J1952)),"",Data!J1952)</f>
        <v/>
      </c>
      <c r="J1952" s="84" t="str">
        <f>IF(Data!G1952,"",IF(Data!E1952,"Age error",IF(Data!F1952,"Sex error",IF(OR(Data!H1952,Data!M1952),"Ht or wt error",Data!L1952))))</f>
        <v/>
      </c>
      <c r="K1952" s="21"/>
    </row>
    <row r="1953" spans="1:11" s="18" customFormat="1" x14ac:dyDescent="0.15">
      <c r="A1953" s="25"/>
      <c r="B1953" s="85"/>
      <c r="C1953" s="34"/>
      <c r="D1953" s="38"/>
      <c r="E1953" s="39"/>
      <c r="F1953" s="39"/>
      <c r="G1953" s="38"/>
      <c r="H1953" s="38"/>
      <c r="I1953" s="35" t="str">
        <f>IF(OR(Data!G1953,Data!H1953,ISERR(Data!J1953)),"",Data!J1953)</f>
        <v/>
      </c>
      <c r="J1953" s="84" t="str">
        <f>IF(Data!G1953,"",IF(Data!E1953,"Age error",IF(Data!F1953,"Sex error",IF(OR(Data!H1953,Data!M1953),"Ht or wt error",Data!L1953))))</f>
        <v/>
      </c>
      <c r="K1953" s="21"/>
    </row>
    <row r="1954" spans="1:11" s="18" customFormat="1" x14ac:dyDescent="0.15">
      <c r="A1954" s="25"/>
      <c r="B1954" s="85"/>
      <c r="C1954" s="34"/>
      <c r="D1954" s="38"/>
      <c r="E1954" s="39"/>
      <c r="F1954" s="39"/>
      <c r="G1954" s="38"/>
      <c r="H1954" s="38"/>
      <c r="I1954" s="35" t="str">
        <f>IF(OR(Data!G1954,Data!H1954,ISERR(Data!J1954)),"",Data!J1954)</f>
        <v/>
      </c>
      <c r="J1954" s="84" t="str">
        <f>IF(Data!G1954,"",IF(Data!E1954,"Age error",IF(Data!F1954,"Sex error",IF(OR(Data!H1954,Data!M1954),"Ht or wt error",Data!L1954))))</f>
        <v/>
      </c>
      <c r="K1954" s="21"/>
    </row>
    <row r="1955" spans="1:11" s="18" customFormat="1" x14ac:dyDescent="0.15">
      <c r="A1955" s="25"/>
      <c r="B1955" s="85"/>
      <c r="C1955" s="34"/>
      <c r="D1955" s="38"/>
      <c r="E1955" s="39"/>
      <c r="F1955" s="39"/>
      <c r="G1955" s="38"/>
      <c r="H1955" s="38"/>
      <c r="I1955" s="35" t="str">
        <f>IF(OR(Data!G1955,Data!H1955,ISERR(Data!J1955)),"",Data!J1955)</f>
        <v/>
      </c>
      <c r="J1955" s="84" t="str">
        <f>IF(Data!G1955,"",IF(Data!E1955,"Age error",IF(Data!F1955,"Sex error",IF(OR(Data!H1955,Data!M1955),"Ht or wt error",Data!L1955))))</f>
        <v/>
      </c>
      <c r="K1955" s="21"/>
    </row>
    <row r="1956" spans="1:11" s="18" customFormat="1" x14ac:dyDescent="0.15">
      <c r="A1956" s="25"/>
      <c r="B1956" s="85"/>
      <c r="C1956" s="34"/>
      <c r="D1956" s="38"/>
      <c r="E1956" s="39"/>
      <c r="F1956" s="39"/>
      <c r="G1956" s="38"/>
      <c r="H1956" s="38"/>
      <c r="I1956" s="35" t="str">
        <f>IF(OR(Data!G1956,Data!H1956,ISERR(Data!J1956)),"",Data!J1956)</f>
        <v/>
      </c>
      <c r="J1956" s="84" t="str">
        <f>IF(Data!G1956,"",IF(Data!E1956,"Age error",IF(Data!F1956,"Sex error",IF(OR(Data!H1956,Data!M1956),"Ht or wt error",Data!L1956))))</f>
        <v/>
      </c>
      <c r="K1956" s="21"/>
    </row>
    <row r="1957" spans="1:11" s="18" customFormat="1" x14ac:dyDescent="0.15">
      <c r="A1957" s="25"/>
      <c r="B1957" s="85"/>
      <c r="C1957" s="34"/>
      <c r="D1957" s="38"/>
      <c r="E1957" s="39"/>
      <c r="F1957" s="39"/>
      <c r="G1957" s="38"/>
      <c r="H1957" s="38"/>
      <c r="I1957" s="35" t="str">
        <f>IF(OR(Data!G1957,Data!H1957,ISERR(Data!J1957)),"",Data!J1957)</f>
        <v/>
      </c>
      <c r="J1957" s="84" t="str">
        <f>IF(Data!G1957,"",IF(Data!E1957,"Age error",IF(Data!F1957,"Sex error",IF(OR(Data!H1957,Data!M1957),"Ht or wt error",Data!L1957))))</f>
        <v/>
      </c>
      <c r="K1957" s="21"/>
    </row>
    <row r="1958" spans="1:11" s="18" customFormat="1" x14ac:dyDescent="0.15">
      <c r="A1958" s="25"/>
      <c r="B1958" s="85"/>
      <c r="C1958" s="34"/>
      <c r="D1958" s="38"/>
      <c r="E1958" s="39"/>
      <c r="F1958" s="39"/>
      <c r="G1958" s="38"/>
      <c r="H1958" s="38"/>
      <c r="I1958" s="35" t="str">
        <f>IF(OR(Data!G1958,Data!H1958,ISERR(Data!J1958)),"",Data!J1958)</f>
        <v/>
      </c>
      <c r="J1958" s="84" t="str">
        <f>IF(Data!G1958,"",IF(Data!E1958,"Age error",IF(Data!F1958,"Sex error",IF(OR(Data!H1958,Data!M1958),"Ht or wt error",Data!L1958))))</f>
        <v/>
      </c>
      <c r="K1958" s="21"/>
    </row>
    <row r="1959" spans="1:11" s="18" customFormat="1" x14ac:dyDescent="0.15">
      <c r="A1959" s="25"/>
      <c r="B1959" s="85"/>
      <c r="C1959" s="34"/>
      <c r="D1959" s="38"/>
      <c r="E1959" s="39"/>
      <c r="F1959" s="39"/>
      <c r="G1959" s="38"/>
      <c r="H1959" s="38"/>
      <c r="I1959" s="35" t="str">
        <f>IF(OR(Data!G1959,Data!H1959,ISERR(Data!J1959)),"",Data!J1959)</f>
        <v/>
      </c>
      <c r="J1959" s="84" t="str">
        <f>IF(Data!G1959,"",IF(Data!E1959,"Age error",IF(Data!F1959,"Sex error",IF(OR(Data!H1959,Data!M1959),"Ht or wt error",Data!L1959))))</f>
        <v/>
      </c>
      <c r="K1959" s="21"/>
    </row>
    <row r="1960" spans="1:11" s="18" customFormat="1" x14ac:dyDescent="0.15">
      <c r="A1960" s="25"/>
      <c r="B1960" s="85"/>
      <c r="C1960" s="34"/>
      <c r="D1960" s="38"/>
      <c r="E1960" s="39"/>
      <c r="F1960" s="39"/>
      <c r="G1960" s="38"/>
      <c r="H1960" s="38"/>
      <c r="I1960" s="35" t="str">
        <f>IF(OR(Data!G1960,Data!H1960,ISERR(Data!J1960)),"",Data!J1960)</f>
        <v/>
      </c>
      <c r="J1960" s="84" t="str">
        <f>IF(Data!G1960,"",IF(Data!E1960,"Age error",IF(Data!F1960,"Sex error",IF(OR(Data!H1960,Data!M1960),"Ht or wt error",Data!L1960))))</f>
        <v/>
      </c>
      <c r="K1960" s="21"/>
    </row>
    <row r="1961" spans="1:11" s="18" customFormat="1" x14ac:dyDescent="0.15">
      <c r="A1961" s="25"/>
      <c r="B1961" s="85"/>
      <c r="C1961" s="34"/>
      <c r="D1961" s="38"/>
      <c r="E1961" s="39"/>
      <c r="F1961" s="39"/>
      <c r="G1961" s="38"/>
      <c r="H1961" s="38"/>
      <c r="I1961" s="35" t="str">
        <f>IF(OR(Data!G1961,Data!H1961,ISERR(Data!J1961)),"",Data!J1961)</f>
        <v/>
      </c>
      <c r="J1961" s="84" t="str">
        <f>IF(Data!G1961,"",IF(Data!E1961,"Age error",IF(Data!F1961,"Sex error",IF(OR(Data!H1961,Data!M1961),"Ht or wt error",Data!L1961))))</f>
        <v/>
      </c>
      <c r="K1961" s="21"/>
    </row>
    <row r="1962" spans="1:11" s="18" customFormat="1" x14ac:dyDescent="0.15">
      <c r="A1962" s="25"/>
      <c r="B1962" s="85"/>
      <c r="C1962" s="34"/>
      <c r="D1962" s="38"/>
      <c r="E1962" s="39"/>
      <c r="F1962" s="39"/>
      <c r="G1962" s="38"/>
      <c r="H1962" s="38"/>
      <c r="I1962" s="35" t="str">
        <f>IF(OR(Data!G1962,Data!H1962,ISERR(Data!J1962)),"",Data!J1962)</f>
        <v/>
      </c>
      <c r="J1962" s="84" t="str">
        <f>IF(Data!G1962,"",IF(Data!E1962,"Age error",IF(Data!F1962,"Sex error",IF(OR(Data!H1962,Data!M1962),"Ht or wt error",Data!L1962))))</f>
        <v/>
      </c>
      <c r="K1962" s="21"/>
    </row>
    <row r="1963" spans="1:11" s="18" customFormat="1" x14ac:dyDescent="0.15">
      <c r="A1963" s="25"/>
      <c r="B1963" s="85"/>
      <c r="C1963" s="34"/>
      <c r="D1963" s="38"/>
      <c r="E1963" s="39"/>
      <c r="F1963" s="39"/>
      <c r="G1963" s="38"/>
      <c r="H1963" s="38"/>
      <c r="I1963" s="35" t="str">
        <f>IF(OR(Data!G1963,Data!H1963,ISERR(Data!J1963)),"",Data!J1963)</f>
        <v/>
      </c>
      <c r="J1963" s="84" t="str">
        <f>IF(Data!G1963,"",IF(Data!E1963,"Age error",IF(Data!F1963,"Sex error",IF(OR(Data!H1963,Data!M1963),"Ht or wt error",Data!L1963))))</f>
        <v/>
      </c>
      <c r="K1963" s="21"/>
    </row>
    <row r="1964" spans="1:11" s="18" customFormat="1" x14ac:dyDescent="0.15">
      <c r="A1964" s="25"/>
      <c r="B1964" s="85"/>
      <c r="C1964" s="34"/>
      <c r="D1964" s="38"/>
      <c r="E1964" s="39"/>
      <c r="F1964" s="39"/>
      <c r="G1964" s="38"/>
      <c r="H1964" s="38"/>
      <c r="I1964" s="35" t="str">
        <f>IF(OR(Data!G1964,Data!H1964,ISERR(Data!J1964)),"",Data!J1964)</f>
        <v/>
      </c>
      <c r="J1964" s="84" t="str">
        <f>IF(Data!G1964,"",IF(Data!E1964,"Age error",IF(Data!F1964,"Sex error",IF(OR(Data!H1964,Data!M1964),"Ht or wt error",Data!L1964))))</f>
        <v/>
      </c>
      <c r="K1964" s="21"/>
    </row>
    <row r="1965" spans="1:11" s="18" customFormat="1" x14ac:dyDescent="0.15">
      <c r="A1965" s="25"/>
      <c r="B1965" s="85"/>
      <c r="C1965" s="34"/>
      <c r="D1965" s="38"/>
      <c r="E1965" s="39"/>
      <c r="F1965" s="39"/>
      <c r="G1965" s="38"/>
      <c r="H1965" s="38"/>
      <c r="I1965" s="35" t="str">
        <f>IF(OR(Data!G1965,Data!H1965,ISERR(Data!J1965)),"",Data!J1965)</f>
        <v/>
      </c>
      <c r="J1965" s="84" t="str">
        <f>IF(Data!G1965,"",IF(Data!E1965,"Age error",IF(Data!F1965,"Sex error",IF(OR(Data!H1965,Data!M1965),"Ht or wt error",Data!L1965))))</f>
        <v/>
      </c>
      <c r="K1965" s="21"/>
    </row>
    <row r="1966" spans="1:11" s="18" customFormat="1" x14ac:dyDescent="0.15">
      <c r="A1966" s="25"/>
      <c r="B1966" s="85"/>
      <c r="C1966" s="34"/>
      <c r="D1966" s="38"/>
      <c r="E1966" s="39"/>
      <c r="F1966" s="39"/>
      <c r="G1966" s="38"/>
      <c r="H1966" s="38"/>
      <c r="I1966" s="35" t="str">
        <f>IF(OR(Data!G1966,Data!H1966,ISERR(Data!J1966)),"",Data!J1966)</f>
        <v/>
      </c>
      <c r="J1966" s="84" t="str">
        <f>IF(Data!G1966,"",IF(Data!E1966,"Age error",IF(Data!F1966,"Sex error",IF(OR(Data!H1966,Data!M1966),"Ht or wt error",Data!L1966))))</f>
        <v/>
      </c>
      <c r="K1966" s="21"/>
    </row>
    <row r="1967" spans="1:11" s="18" customFormat="1" x14ac:dyDescent="0.15">
      <c r="A1967" s="25"/>
      <c r="B1967" s="85"/>
      <c r="C1967" s="34"/>
      <c r="D1967" s="38"/>
      <c r="E1967" s="39"/>
      <c r="F1967" s="39"/>
      <c r="G1967" s="38"/>
      <c r="H1967" s="38"/>
      <c r="I1967" s="35" t="str">
        <f>IF(OR(Data!G1967,Data!H1967,ISERR(Data!J1967)),"",Data!J1967)</f>
        <v/>
      </c>
      <c r="J1967" s="84" t="str">
        <f>IF(Data!G1967,"",IF(Data!E1967,"Age error",IF(Data!F1967,"Sex error",IF(OR(Data!H1967,Data!M1967),"Ht or wt error",Data!L1967))))</f>
        <v/>
      </c>
      <c r="K1967" s="21"/>
    </row>
    <row r="1968" spans="1:11" s="18" customFormat="1" x14ac:dyDescent="0.15">
      <c r="A1968" s="25"/>
      <c r="B1968" s="85"/>
      <c r="C1968" s="34"/>
      <c r="D1968" s="38"/>
      <c r="E1968" s="39"/>
      <c r="F1968" s="39"/>
      <c r="G1968" s="38"/>
      <c r="H1968" s="38"/>
      <c r="I1968" s="35" t="str">
        <f>IF(OR(Data!G1968,Data!H1968,ISERR(Data!J1968)),"",Data!J1968)</f>
        <v/>
      </c>
      <c r="J1968" s="84" t="str">
        <f>IF(Data!G1968,"",IF(Data!E1968,"Age error",IF(Data!F1968,"Sex error",IF(OR(Data!H1968,Data!M1968),"Ht or wt error",Data!L1968))))</f>
        <v/>
      </c>
      <c r="K1968" s="21"/>
    </row>
    <row r="1969" spans="1:11" s="18" customFormat="1" x14ac:dyDescent="0.15">
      <c r="A1969" s="25"/>
      <c r="B1969" s="85"/>
      <c r="C1969" s="34"/>
      <c r="D1969" s="38"/>
      <c r="E1969" s="39"/>
      <c r="F1969" s="39"/>
      <c r="G1969" s="38"/>
      <c r="H1969" s="38"/>
      <c r="I1969" s="35" t="str">
        <f>IF(OR(Data!G1969,Data!H1969,ISERR(Data!J1969)),"",Data!J1969)</f>
        <v/>
      </c>
      <c r="J1969" s="84" t="str">
        <f>IF(Data!G1969,"",IF(Data!E1969,"Age error",IF(Data!F1969,"Sex error",IF(OR(Data!H1969,Data!M1969),"Ht or wt error",Data!L1969))))</f>
        <v/>
      </c>
      <c r="K1969" s="21"/>
    </row>
    <row r="1970" spans="1:11" s="18" customFormat="1" x14ac:dyDescent="0.15">
      <c r="A1970" s="25"/>
      <c r="B1970" s="85"/>
      <c r="C1970" s="34"/>
      <c r="D1970" s="38"/>
      <c r="E1970" s="39"/>
      <c r="F1970" s="39"/>
      <c r="G1970" s="38"/>
      <c r="H1970" s="38"/>
      <c r="I1970" s="35" t="str">
        <f>IF(OR(Data!G1970,Data!H1970,ISERR(Data!J1970)),"",Data!J1970)</f>
        <v/>
      </c>
      <c r="J1970" s="84" t="str">
        <f>IF(Data!G1970,"",IF(Data!E1970,"Age error",IF(Data!F1970,"Sex error",IF(OR(Data!H1970,Data!M1970),"Ht or wt error",Data!L1970))))</f>
        <v/>
      </c>
      <c r="K1970" s="21"/>
    </row>
    <row r="1971" spans="1:11" s="18" customFormat="1" x14ac:dyDescent="0.15">
      <c r="A1971" s="25"/>
      <c r="B1971" s="85"/>
      <c r="C1971" s="34"/>
      <c r="D1971" s="38"/>
      <c r="E1971" s="39"/>
      <c r="F1971" s="39"/>
      <c r="G1971" s="38"/>
      <c r="H1971" s="38"/>
      <c r="I1971" s="35" t="str">
        <f>IF(OR(Data!G1971,Data!H1971,ISERR(Data!J1971)),"",Data!J1971)</f>
        <v/>
      </c>
      <c r="J1971" s="84" t="str">
        <f>IF(Data!G1971,"",IF(Data!E1971,"Age error",IF(Data!F1971,"Sex error",IF(OR(Data!H1971,Data!M1971),"Ht or wt error",Data!L1971))))</f>
        <v/>
      </c>
      <c r="K1971" s="21"/>
    </row>
    <row r="1972" spans="1:11" s="18" customFormat="1" x14ac:dyDescent="0.15">
      <c r="A1972" s="25"/>
      <c r="B1972" s="85"/>
      <c r="C1972" s="34"/>
      <c r="D1972" s="38"/>
      <c r="E1972" s="39"/>
      <c r="F1972" s="39"/>
      <c r="G1972" s="38"/>
      <c r="H1972" s="38"/>
      <c r="I1972" s="35" t="str">
        <f>IF(OR(Data!G1972,Data!H1972,ISERR(Data!J1972)),"",Data!J1972)</f>
        <v/>
      </c>
      <c r="J1972" s="84" t="str">
        <f>IF(Data!G1972,"",IF(Data!E1972,"Age error",IF(Data!F1972,"Sex error",IF(OR(Data!H1972,Data!M1972),"Ht or wt error",Data!L1972))))</f>
        <v/>
      </c>
      <c r="K1972" s="21"/>
    </row>
    <row r="1973" spans="1:11" s="18" customFormat="1" x14ac:dyDescent="0.15">
      <c r="A1973" s="25"/>
      <c r="B1973" s="85"/>
      <c r="C1973" s="34"/>
      <c r="D1973" s="38"/>
      <c r="E1973" s="39"/>
      <c r="F1973" s="39"/>
      <c r="G1973" s="38"/>
      <c r="H1973" s="38"/>
      <c r="I1973" s="35" t="str">
        <f>IF(OR(Data!G1973,Data!H1973,ISERR(Data!J1973)),"",Data!J1973)</f>
        <v/>
      </c>
      <c r="J1973" s="84" t="str">
        <f>IF(Data!G1973,"",IF(Data!E1973,"Age error",IF(Data!F1973,"Sex error",IF(OR(Data!H1973,Data!M1973),"Ht or wt error",Data!L1973))))</f>
        <v/>
      </c>
      <c r="K1973" s="21"/>
    </row>
    <row r="1974" spans="1:11" s="18" customFormat="1" x14ac:dyDescent="0.15">
      <c r="A1974" s="25"/>
      <c r="B1974" s="85"/>
      <c r="C1974" s="34"/>
      <c r="D1974" s="38"/>
      <c r="E1974" s="39"/>
      <c r="F1974" s="39"/>
      <c r="G1974" s="38"/>
      <c r="H1974" s="38"/>
      <c r="I1974" s="35" t="str">
        <f>IF(OR(Data!G1974,Data!H1974,ISERR(Data!J1974)),"",Data!J1974)</f>
        <v/>
      </c>
      <c r="J1974" s="84" t="str">
        <f>IF(Data!G1974,"",IF(Data!E1974,"Age error",IF(Data!F1974,"Sex error",IF(OR(Data!H1974,Data!M1974),"Ht or wt error",Data!L1974))))</f>
        <v/>
      </c>
      <c r="K1974" s="21"/>
    </row>
    <row r="1975" spans="1:11" s="18" customFormat="1" x14ac:dyDescent="0.15">
      <c r="A1975" s="25"/>
      <c r="B1975" s="85"/>
      <c r="C1975" s="34"/>
      <c r="D1975" s="38"/>
      <c r="E1975" s="39"/>
      <c r="F1975" s="39"/>
      <c r="G1975" s="38"/>
      <c r="H1975" s="38"/>
      <c r="I1975" s="35" t="str">
        <f>IF(OR(Data!G1975,Data!H1975,ISERR(Data!J1975)),"",Data!J1975)</f>
        <v/>
      </c>
      <c r="J1975" s="84" t="str">
        <f>IF(Data!G1975,"",IF(Data!E1975,"Age error",IF(Data!F1975,"Sex error",IF(OR(Data!H1975,Data!M1975),"Ht or wt error",Data!L1975))))</f>
        <v/>
      </c>
      <c r="K1975" s="21"/>
    </row>
    <row r="1976" spans="1:11" s="18" customFormat="1" x14ac:dyDescent="0.15">
      <c r="A1976" s="25"/>
      <c r="B1976" s="85"/>
      <c r="C1976" s="34"/>
      <c r="D1976" s="38"/>
      <c r="E1976" s="39"/>
      <c r="F1976" s="39"/>
      <c r="G1976" s="38"/>
      <c r="H1976" s="38"/>
      <c r="I1976" s="35" t="str">
        <f>IF(OR(Data!G1976,Data!H1976,ISERR(Data!J1976)),"",Data!J1976)</f>
        <v/>
      </c>
      <c r="J1976" s="84" t="str">
        <f>IF(Data!G1976,"",IF(Data!E1976,"Age error",IF(Data!F1976,"Sex error",IF(OR(Data!H1976,Data!M1976),"Ht or wt error",Data!L1976))))</f>
        <v/>
      </c>
      <c r="K1976" s="21"/>
    </row>
    <row r="1977" spans="1:11" s="18" customFormat="1" x14ac:dyDescent="0.15">
      <c r="A1977" s="25"/>
      <c r="B1977" s="85"/>
      <c r="C1977" s="34"/>
      <c r="D1977" s="38"/>
      <c r="E1977" s="39"/>
      <c r="F1977" s="39"/>
      <c r="G1977" s="38"/>
      <c r="H1977" s="38"/>
      <c r="I1977" s="35" t="str">
        <f>IF(OR(Data!G1977,Data!H1977,ISERR(Data!J1977)),"",Data!J1977)</f>
        <v/>
      </c>
      <c r="J1977" s="84" t="str">
        <f>IF(Data!G1977,"",IF(Data!E1977,"Age error",IF(Data!F1977,"Sex error",IF(OR(Data!H1977,Data!M1977),"Ht or wt error",Data!L1977))))</f>
        <v/>
      </c>
      <c r="K1977" s="21"/>
    </row>
    <row r="1978" spans="1:11" s="18" customFormat="1" x14ac:dyDescent="0.15">
      <c r="A1978" s="25"/>
      <c r="B1978" s="85"/>
      <c r="C1978" s="34"/>
      <c r="D1978" s="38"/>
      <c r="E1978" s="39"/>
      <c r="F1978" s="39"/>
      <c r="G1978" s="38"/>
      <c r="H1978" s="38"/>
      <c r="I1978" s="35" t="str">
        <f>IF(OR(Data!G1978,Data!H1978,ISERR(Data!J1978)),"",Data!J1978)</f>
        <v/>
      </c>
      <c r="J1978" s="84" t="str">
        <f>IF(Data!G1978,"",IF(Data!E1978,"Age error",IF(Data!F1978,"Sex error",IF(OR(Data!H1978,Data!M1978),"Ht or wt error",Data!L1978))))</f>
        <v/>
      </c>
      <c r="K1978" s="21"/>
    </row>
    <row r="1979" spans="1:11" s="18" customFormat="1" x14ac:dyDescent="0.15">
      <c r="A1979" s="25"/>
      <c r="B1979" s="85"/>
      <c r="C1979" s="34"/>
      <c r="D1979" s="38"/>
      <c r="E1979" s="39"/>
      <c r="F1979" s="39"/>
      <c r="G1979" s="38"/>
      <c r="H1979" s="38"/>
      <c r="I1979" s="35" t="str">
        <f>IF(OR(Data!G1979,Data!H1979,ISERR(Data!J1979)),"",Data!J1979)</f>
        <v/>
      </c>
      <c r="J1979" s="84" t="str">
        <f>IF(Data!G1979,"",IF(Data!E1979,"Age error",IF(Data!F1979,"Sex error",IF(OR(Data!H1979,Data!M1979),"Ht or wt error",Data!L1979))))</f>
        <v/>
      </c>
      <c r="K1979" s="21"/>
    </row>
    <row r="1980" spans="1:11" s="18" customFormat="1" x14ac:dyDescent="0.15">
      <c r="A1980" s="25"/>
      <c r="B1980" s="85"/>
      <c r="C1980" s="34"/>
      <c r="D1980" s="38"/>
      <c r="E1980" s="39"/>
      <c r="F1980" s="39"/>
      <c r="G1980" s="38"/>
      <c r="H1980" s="38"/>
      <c r="I1980" s="35" t="str">
        <f>IF(OR(Data!G1980,Data!H1980,ISERR(Data!J1980)),"",Data!J1980)</f>
        <v/>
      </c>
      <c r="J1980" s="84" t="str">
        <f>IF(Data!G1980,"",IF(Data!E1980,"Age error",IF(Data!F1980,"Sex error",IF(OR(Data!H1980,Data!M1980),"Ht or wt error",Data!L1980))))</f>
        <v/>
      </c>
      <c r="K1980" s="21"/>
    </row>
    <row r="1981" spans="1:11" s="18" customFormat="1" x14ac:dyDescent="0.15">
      <c r="A1981" s="25"/>
      <c r="B1981" s="85"/>
      <c r="C1981" s="34"/>
      <c r="D1981" s="38"/>
      <c r="E1981" s="39"/>
      <c r="F1981" s="39"/>
      <c r="G1981" s="38"/>
      <c r="H1981" s="38"/>
      <c r="I1981" s="35" t="str">
        <f>IF(OR(Data!G1981,Data!H1981,ISERR(Data!J1981)),"",Data!J1981)</f>
        <v/>
      </c>
      <c r="J1981" s="84" t="str">
        <f>IF(Data!G1981,"",IF(Data!E1981,"Age error",IF(Data!F1981,"Sex error",IF(OR(Data!H1981,Data!M1981),"Ht or wt error",Data!L1981))))</f>
        <v/>
      </c>
      <c r="K1981" s="21"/>
    </row>
    <row r="1982" spans="1:11" s="18" customFormat="1" x14ac:dyDescent="0.15">
      <c r="A1982" s="25"/>
      <c r="B1982" s="85"/>
      <c r="C1982" s="34"/>
      <c r="D1982" s="38"/>
      <c r="E1982" s="39"/>
      <c r="F1982" s="39"/>
      <c r="G1982" s="38"/>
      <c r="H1982" s="38"/>
      <c r="I1982" s="35" t="str">
        <f>IF(OR(Data!G1982,Data!H1982,ISERR(Data!J1982)),"",Data!J1982)</f>
        <v/>
      </c>
      <c r="J1982" s="84" t="str">
        <f>IF(Data!G1982,"",IF(Data!E1982,"Age error",IF(Data!F1982,"Sex error",IF(OR(Data!H1982,Data!M1982),"Ht or wt error",Data!L1982))))</f>
        <v/>
      </c>
      <c r="K1982" s="21"/>
    </row>
    <row r="1983" spans="1:11" s="18" customFormat="1" x14ac:dyDescent="0.15">
      <c r="A1983" s="25"/>
      <c r="B1983" s="85"/>
      <c r="C1983" s="34"/>
      <c r="D1983" s="38"/>
      <c r="E1983" s="39"/>
      <c r="F1983" s="39"/>
      <c r="G1983" s="38"/>
      <c r="H1983" s="38"/>
      <c r="I1983" s="35" t="str">
        <f>IF(OR(Data!G1983,Data!H1983,ISERR(Data!J1983)),"",Data!J1983)</f>
        <v/>
      </c>
      <c r="J1983" s="84" t="str">
        <f>IF(Data!G1983,"",IF(Data!E1983,"Age error",IF(Data!F1983,"Sex error",IF(OR(Data!H1983,Data!M1983),"Ht or wt error",Data!L1983))))</f>
        <v/>
      </c>
      <c r="K1983" s="21"/>
    </row>
    <row r="1984" spans="1:11" s="18" customFormat="1" x14ac:dyDescent="0.15">
      <c r="A1984" s="25"/>
      <c r="B1984" s="85"/>
      <c r="C1984" s="34"/>
      <c r="D1984" s="38"/>
      <c r="E1984" s="39"/>
      <c r="F1984" s="39"/>
      <c r="G1984" s="38"/>
      <c r="H1984" s="38"/>
      <c r="I1984" s="35" t="str">
        <f>IF(OR(Data!G1984,Data!H1984,ISERR(Data!J1984)),"",Data!J1984)</f>
        <v/>
      </c>
      <c r="J1984" s="84" t="str">
        <f>IF(Data!G1984,"",IF(Data!E1984,"Age error",IF(Data!F1984,"Sex error",IF(OR(Data!H1984,Data!M1984),"Ht or wt error",Data!L1984))))</f>
        <v/>
      </c>
      <c r="K1984" s="21"/>
    </row>
    <row r="1985" spans="1:11" s="18" customFormat="1" x14ac:dyDescent="0.15">
      <c r="A1985" s="25"/>
      <c r="B1985" s="85"/>
      <c r="C1985" s="34"/>
      <c r="D1985" s="38"/>
      <c r="E1985" s="39"/>
      <c r="F1985" s="39"/>
      <c r="G1985" s="38"/>
      <c r="H1985" s="38"/>
      <c r="I1985" s="35" t="str">
        <f>IF(OR(Data!G1985,Data!H1985,ISERR(Data!J1985)),"",Data!J1985)</f>
        <v/>
      </c>
      <c r="J1985" s="84" t="str">
        <f>IF(Data!G1985,"",IF(Data!E1985,"Age error",IF(Data!F1985,"Sex error",IF(OR(Data!H1985,Data!M1985),"Ht or wt error",Data!L1985))))</f>
        <v/>
      </c>
      <c r="K1985" s="21"/>
    </row>
    <row r="1986" spans="1:11" s="18" customFormat="1" x14ac:dyDescent="0.15">
      <c r="A1986" s="25"/>
      <c r="B1986" s="85"/>
      <c r="C1986" s="34"/>
      <c r="D1986" s="38"/>
      <c r="E1986" s="39"/>
      <c r="F1986" s="39"/>
      <c r="G1986" s="38"/>
      <c r="H1986" s="38"/>
      <c r="I1986" s="35" t="str">
        <f>IF(OR(Data!G1986,Data!H1986,ISERR(Data!J1986)),"",Data!J1986)</f>
        <v/>
      </c>
      <c r="J1986" s="84" t="str">
        <f>IF(Data!G1986,"",IF(Data!E1986,"Age error",IF(Data!F1986,"Sex error",IF(OR(Data!H1986,Data!M1986),"Ht or wt error",Data!L1986))))</f>
        <v/>
      </c>
      <c r="K1986" s="21"/>
    </row>
    <row r="1987" spans="1:11" s="18" customFormat="1" x14ac:dyDescent="0.15">
      <c r="A1987" s="25"/>
      <c r="B1987" s="85"/>
      <c r="C1987" s="34"/>
      <c r="D1987" s="38"/>
      <c r="E1987" s="39"/>
      <c r="F1987" s="39"/>
      <c r="G1987" s="38"/>
      <c r="H1987" s="38"/>
      <c r="I1987" s="35" t="str">
        <f>IF(OR(Data!G1987,Data!H1987,ISERR(Data!J1987)),"",Data!J1987)</f>
        <v/>
      </c>
      <c r="J1987" s="84" t="str">
        <f>IF(Data!G1987,"",IF(Data!E1987,"Age error",IF(Data!F1987,"Sex error",IF(OR(Data!H1987,Data!M1987),"Ht or wt error",Data!L1987))))</f>
        <v/>
      </c>
      <c r="K1987" s="21"/>
    </row>
    <row r="1988" spans="1:11" s="18" customFormat="1" x14ac:dyDescent="0.15">
      <c r="A1988" s="25"/>
      <c r="B1988" s="85"/>
      <c r="C1988" s="34"/>
      <c r="D1988" s="38"/>
      <c r="E1988" s="39"/>
      <c r="F1988" s="39"/>
      <c r="G1988" s="38"/>
      <c r="H1988" s="38"/>
      <c r="I1988" s="35" t="str">
        <f>IF(OR(Data!G1988,Data!H1988,ISERR(Data!J1988)),"",Data!J1988)</f>
        <v/>
      </c>
      <c r="J1988" s="84" t="str">
        <f>IF(Data!G1988,"",IF(Data!E1988,"Age error",IF(Data!F1988,"Sex error",IF(OR(Data!H1988,Data!M1988),"Ht or wt error",Data!L1988))))</f>
        <v/>
      </c>
      <c r="K1988" s="21"/>
    </row>
    <row r="1989" spans="1:11" s="18" customFormat="1" x14ac:dyDescent="0.15">
      <c r="A1989" s="25"/>
      <c r="B1989" s="85"/>
      <c r="C1989" s="34"/>
      <c r="D1989" s="38"/>
      <c r="E1989" s="39"/>
      <c r="F1989" s="39"/>
      <c r="G1989" s="38"/>
      <c r="H1989" s="38"/>
      <c r="I1989" s="35" t="str">
        <f>IF(OR(Data!G1989,Data!H1989,ISERR(Data!J1989)),"",Data!J1989)</f>
        <v/>
      </c>
      <c r="J1989" s="84" t="str">
        <f>IF(Data!G1989,"",IF(Data!E1989,"Age error",IF(Data!F1989,"Sex error",IF(OR(Data!H1989,Data!M1989),"Ht or wt error",Data!L1989))))</f>
        <v/>
      </c>
      <c r="K1989" s="21"/>
    </row>
    <row r="1990" spans="1:11" s="18" customFormat="1" x14ac:dyDescent="0.15">
      <c r="A1990" s="25"/>
      <c r="B1990" s="85"/>
      <c r="C1990" s="34"/>
      <c r="D1990" s="38"/>
      <c r="E1990" s="39"/>
      <c r="F1990" s="39"/>
      <c r="G1990" s="38"/>
      <c r="H1990" s="38"/>
      <c r="I1990" s="35" t="str">
        <f>IF(OR(Data!G1990,Data!H1990,ISERR(Data!J1990)),"",Data!J1990)</f>
        <v/>
      </c>
      <c r="J1990" s="84" t="str">
        <f>IF(Data!G1990,"",IF(Data!E1990,"Age error",IF(Data!F1990,"Sex error",IF(OR(Data!H1990,Data!M1990),"Ht or wt error",Data!L1990))))</f>
        <v/>
      </c>
      <c r="K1990" s="21"/>
    </row>
    <row r="1991" spans="1:11" s="18" customFormat="1" x14ac:dyDescent="0.15">
      <c r="A1991" s="25"/>
      <c r="B1991" s="85"/>
      <c r="C1991" s="34"/>
      <c r="D1991" s="38"/>
      <c r="E1991" s="39"/>
      <c r="F1991" s="39"/>
      <c r="G1991" s="38"/>
      <c r="H1991" s="38"/>
      <c r="I1991" s="35" t="str">
        <f>IF(OR(Data!G1991,Data!H1991,ISERR(Data!J1991)),"",Data!J1991)</f>
        <v/>
      </c>
      <c r="J1991" s="84" t="str">
        <f>IF(Data!G1991,"",IF(Data!E1991,"Age error",IF(Data!F1991,"Sex error",IF(OR(Data!H1991,Data!M1991),"Ht or wt error",Data!L1991))))</f>
        <v/>
      </c>
      <c r="K1991" s="21"/>
    </row>
    <row r="1992" spans="1:11" s="18" customFormat="1" x14ac:dyDescent="0.15">
      <c r="A1992" s="25"/>
      <c r="B1992" s="85"/>
      <c r="C1992" s="34"/>
      <c r="D1992" s="38"/>
      <c r="E1992" s="39"/>
      <c r="F1992" s="39"/>
      <c r="G1992" s="38"/>
      <c r="H1992" s="38"/>
      <c r="I1992" s="35" t="str">
        <f>IF(OR(Data!G1992,Data!H1992,ISERR(Data!J1992)),"",Data!J1992)</f>
        <v/>
      </c>
      <c r="J1992" s="84" t="str">
        <f>IF(Data!G1992,"",IF(Data!E1992,"Age error",IF(Data!F1992,"Sex error",IF(OR(Data!H1992,Data!M1992),"Ht or wt error",Data!L1992))))</f>
        <v/>
      </c>
      <c r="K1992" s="21"/>
    </row>
    <row r="1993" spans="1:11" s="18" customFormat="1" x14ac:dyDescent="0.15">
      <c r="A1993" s="25"/>
      <c r="B1993" s="85"/>
      <c r="C1993" s="34"/>
      <c r="D1993" s="38"/>
      <c r="E1993" s="39"/>
      <c r="F1993" s="39"/>
      <c r="G1993" s="38"/>
      <c r="H1993" s="38"/>
      <c r="I1993" s="35" t="str">
        <f>IF(OR(Data!G1993,Data!H1993,ISERR(Data!J1993)),"",Data!J1993)</f>
        <v/>
      </c>
      <c r="J1993" s="84" t="str">
        <f>IF(Data!G1993,"",IF(Data!E1993,"Age error",IF(Data!F1993,"Sex error",IF(OR(Data!H1993,Data!M1993),"Ht or wt error",Data!L1993))))</f>
        <v/>
      </c>
      <c r="K1993" s="21"/>
    </row>
    <row r="1994" spans="1:11" s="18" customFormat="1" x14ac:dyDescent="0.15">
      <c r="A1994" s="25"/>
      <c r="B1994" s="85"/>
      <c r="C1994" s="34"/>
      <c r="D1994" s="38"/>
      <c r="E1994" s="39"/>
      <c r="F1994" s="39"/>
      <c r="G1994" s="38"/>
      <c r="H1994" s="38"/>
      <c r="I1994" s="35" t="str">
        <f>IF(OR(Data!G1994,Data!H1994,ISERR(Data!J1994)),"",Data!J1994)</f>
        <v/>
      </c>
      <c r="J1994" s="84" t="str">
        <f>IF(Data!G1994,"",IF(Data!E1994,"Age error",IF(Data!F1994,"Sex error",IF(OR(Data!H1994,Data!M1994),"Ht or wt error",Data!L1994))))</f>
        <v/>
      </c>
      <c r="K1994" s="21"/>
    </row>
    <row r="1995" spans="1:11" s="18" customFormat="1" x14ac:dyDescent="0.15">
      <c r="A1995" s="25"/>
      <c r="B1995" s="85"/>
      <c r="C1995" s="34"/>
      <c r="D1995" s="38"/>
      <c r="E1995" s="39"/>
      <c r="F1995" s="39"/>
      <c r="G1995" s="38"/>
      <c r="H1995" s="38"/>
      <c r="I1995" s="35" t="str">
        <f>IF(OR(Data!G1995,Data!H1995,ISERR(Data!J1995)),"",Data!J1995)</f>
        <v/>
      </c>
      <c r="J1995" s="84" t="str">
        <f>IF(Data!G1995,"",IF(Data!E1995,"Age error",IF(Data!F1995,"Sex error",IF(OR(Data!H1995,Data!M1995),"Ht or wt error",Data!L1995))))</f>
        <v/>
      </c>
      <c r="K1995" s="21"/>
    </row>
    <row r="1996" spans="1:11" s="18" customFormat="1" x14ac:dyDescent="0.15">
      <c r="A1996" s="25"/>
      <c r="B1996" s="85"/>
      <c r="C1996" s="34"/>
      <c r="D1996" s="38"/>
      <c r="E1996" s="39"/>
      <c r="F1996" s="39"/>
      <c r="G1996" s="38"/>
      <c r="H1996" s="38"/>
      <c r="I1996" s="35" t="str">
        <f>IF(OR(Data!G1996,Data!H1996,ISERR(Data!J1996)),"",Data!J1996)</f>
        <v/>
      </c>
      <c r="J1996" s="84" t="str">
        <f>IF(Data!G1996,"",IF(Data!E1996,"Age error",IF(Data!F1996,"Sex error",IF(OR(Data!H1996,Data!M1996),"Ht or wt error",Data!L1996))))</f>
        <v/>
      </c>
      <c r="K1996" s="21"/>
    </row>
    <row r="1997" spans="1:11" s="18" customFormat="1" x14ac:dyDescent="0.15">
      <c r="A1997" s="25"/>
      <c r="B1997" s="85"/>
      <c r="C1997" s="34"/>
      <c r="D1997" s="38"/>
      <c r="E1997" s="39"/>
      <c r="F1997" s="39"/>
      <c r="G1997" s="38"/>
      <c r="H1997" s="38"/>
      <c r="I1997" s="35" t="str">
        <f>IF(OR(Data!G1997,Data!H1997,ISERR(Data!J1997)),"",Data!J1997)</f>
        <v/>
      </c>
      <c r="J1997" s="84" t="str">
        <f>IF(Data!G1997,"",IF(Data!E1997,"Age error",IF(Data!F1997,"Sex error",IF(OR(Data!H1997,Data!M1997),"Ht or wt error",Data!L1997))))</f>
        <v/>
      </c>
      <c r="K1997" s="21"/>
    </row>
    <row r="1998" spans="1:11" s="18" customFormat="1" x14ac:dyDescent="0.15">
      <c r="A1998" s="25"/>
      <c r="B1998" s="85"/>
      <c r="C1998" s="34"/>
      <c r="D1998" s="38"/>
      <c r="E1998" s="39"/>
      <c r="F1998" s="39"/>
      <c r="G1998" s="38"/>
      <c r="H1998" s="38"/>
      <c r="I1998" s="35" t="str">
        <f>IF(OR(Data!G1998,Data!H1998,ISERR(Data!J1998)),"",Data!J1998)</f>
        <v/>
      </c>
      <c r="J1998" s="84" t="str">
        <f>IF(Data!G1998,"",IF(Data!E1998,"Age error",IF(Data!F1998,"Sex error",IF(OR(Data!H1998,Data!M1998),"Ht or wt error",Data!L1998))))</f>
        <v/>
      </c>
      <c r="K1998" s="21"/>
    </row>
    <row r="1999" spans="1:11" s="18" customFormat="1" x14ac:dyDescent="0.15">
      <c r="A1999" s="25"/>
      <c r="B1999" s="85"/>
      <c r="C1999" s="34"/>
      <c r="D1999" s="38"/>
      <c r="E1999" s="39"/>
      <c r="F1999" s="39"/>
      <c r="G1999" s="38"/>
      <c r="H1999" s="38"/>
      <c r="I1999" s="35" t="str">
        <f>IF(OR(Data!G1999,Data!H1999,ISERR(Data!J1999)),"",Data!J1999)</f>
        <v/>
      </c>
      <c r="J1999" s="84" t="str">
        <f>IF(Data!G1999,"",IF(Data!E1999,"Age error",IF(Data!F1999,"Sex error",IF(OR(Data!H1999,Data!M1999),"Ht or wt error",Data!L1999))))</f>
        <v/>
      </c>
      <c r="K1999" s="21"/>
    </row>
    <row r="2000" spans="1:11" s="18" customFormat="1" x14ac:dyDescent="0.15">
      <c r="A2000" s="25"/>
      <c r="B2000" s="85"/>
      <c r="C2000" s="34"/>
      <c r="D2000" s="38"/>
      <c r="E2000" s="39"/>
      <c r="F2000" s="39"/>
      <c r="G2000" s="38"/>
      <c r="H2000" s="38"/>
      <c r="I2000" s="35" t="str">
        <f>IF(OR(Data!G2000,Data!H2000,ISERR(Data!J2000)),"",Data!J2000)</f>
        <v/>
      </c>
      <c r="J2000" s="84" t="str">
        <f>IF(Data!G2000,"",IF(Data!E2000,"Age error",IF(Data!F2000,"Sex error",IF(OR(Data!H2000,Data!M2000),"Ht or wt error",Data!L2000))))</f>
        <v/>
      </c>
      <c r="K2000" s="21"/>
    </row>
    <row r="2001" spans="1:19" s="18" customFormat="1" x14ac:dyDescent="0.15">
      <c r="A2001" s="25"/>
      <c r="B2001" s="85"/>
      <c r="C2001" s="34"/>
      <c r="D2001" s="38"/>
      <c r="E2001" s="39"/>
      <c r="F2001" s="39"/>
      <c r="G2001" s="38"/>
      <c r="H2001" s="38"/>
      <c r="I2001" s="35" t="str">
        <f>IF(OR(Data!G2001,Data!H2001,ISERR(Data!J2001)),"",Data!J2001)</f>
        <v/>
      </c>
      <c r="J2001" s="84" t="str">
        <f>IF(Data!G2001,"",IF(Data!E2001,"Age error",IF(Data!F2001,"Sex error",IF(OR(Data!H2001,Data!M2001),"Ht or wt error",Data!L2001))))</f>
        <v/>
      </c>
      <c r="K2001" s="21"/>
    </row>
    <row r="2002" spans="1:19" s="18" customFormat="1" ht="17.25" customHeight="1" x14ac:dyDescent="0.15">
      <c r="A2002" s="25"/>
      <c r="B2002" s="86"/>
      <c r="C2002" s="87"/>
      <c r="D2002" s="88"/>
      <c r="E2002" s="89"/>
      <c r="F2002" s="89"/>
      <c r="G2002" s="88"/>
      <c r="H2002" s="88"/>
      <c r="I2002" s="90" t="str">
        <f>IF(OR(Data!G2002,Data!H2002,ISERR(Data!J2002)),"",Data!J2002)</f>
        <v/>
      </c>
      <c r="J2002" s="91" t="str">
        <f>IF(Data!G2002,"",IF(Data!E2002,"Age error",IF(Data!F2002,"Sex error",IF(OR(Data!H2002,Data!M2002),"Ht or wt error",Data!L2002))))</f>
        <v/>
      </c>
      <c r="K2002" s="21"/>
    </row>
    <row r="2003" spans="1:19" s="18" customFormat="1" x14ac:dyDescent="0.15">
      <c r="A2003" s="12"/>
      <c r="B2003" s="76"/>
      <c r="C2003" s="76"/>
      <c r="D2003" s="77"/>
      <c r="E2003" s="78"/>
      <c r="F2003" s="78"/>
      <c r="G2003" s="79"/>
      <c r="H2003" s="79"/>
      <c r="I2003" s="80" t="str">
        <f>IF(OR(Data!G2003,Data!H2003,ISERR(Data!J2003)),"",Data!J2003)</f>
        <v/>
      </c>
      <c r="J2003" s="80" t="str">
        <f>IF(Data!G2003,"",IF(Data!E2003,"Age error",IF(Data!F2003,"Sex error",IF(OR(Data!H2003,Data!M2003),"Ht or wt error",Data!L2003))))</f>
        <v/>
      </c>
      <c r="K2003" s="21"/>
    </row>
    <row r="2004" spans="1:19" s="22" customFormat="1" x14ac:dyDescent="0.15">
      <c r="A2004" s="3"/>
      <c r="B2004" s="3"/>
      <c r="C2004" s="3"/>
      <c r="J2004" s="23"/>
      <c r="S2004" s="24"/>
    </row>
    <row r="2005" spans="1:19" s="22" customFormat="1" x14ac:dyDescent="0.15">
      <c r="A2005" s="3"/>
      <c r="B2005" s="3"/>
      <c r="C2005" s="3"/>
      <c r="J2005" s="23"/>
      <c r="S2005" s="24"/>
    </row>
    <row r="2006" spans="1:19" s="22" customFormat="1" x14ac:dyDescent="0.15">
      <c r="A2006" s="3"/>
      <c r="B2006" s="3"/>
      <c r="C2006" s="3"/>
      <c r="J2006" s="23"/>
      <c r="S2006" s="24"/>
    </row>
    <row r="2007" spans="1:19" s="22" customFormat="1" x14ac:dyDescent="0.15">
      <c r="A2007" s="3"/>
      <c r="B2007" s="3"/>
      <c r="C2007" s="3"/>
      <c r="J2007" s="23"/>
      <c r="S2007" s="24"/>
    </row>
    <row r="2008" spans="1:19" s="22" customFormat="1" x14ac:dyDescent="0.15">
      <c r="A2008" s="3"/>
      <c r="B2008" s="3"/>
      <c r="C2008" s="3"/>
      <c r="J2008" s="23"/>
      <c r="S2008" s="24"/>
    </row>
    <row r="2009" spans="1:19" s="22" customFormat="1" x14ac:dyDescent="0.15">
      <c r="A2009" s="3"/>
      <c r="B2009" s="3"/>
      <c r="C2009" s="3"/>
      <c r="J2009" s="23"/>
      <c r="S2009" s="24"/>
    </row>
    <row r="2010" spans="1:19" s="22" customFormat="1" x14ac:dyDescent="0.15">
      <c r="A2010" s="3"/>
      <c r="B2010" s="3"/>
      <c r="C2010" s="3"/>
      <c r="J2010" s="23"/>
      <c r="S2010" s="24"/>
    </row>
    <row r="2011" spans="1:19" s="22" customFormat="1" x14ac:dyDescent="0.15">
      <c r="A2011" s="3"/>
      <c r="B2011" s="3"/>
      <c r="C2011" s="3"/>
      <c r="J2011" s="23"/>
      <c r="S2011" s="24"/>
    </row>
    <row r="2012" spans="1:19" s="22" customFormat="1" x14ac:dyDescent="0.15">
      <c r="A2012" s="3"/>
      <c r="B2012" s="3"/>
      <c r="C2012" s="3"/>
      <c r="J2012" s="23"/>
      <c r="S2012" s="24"/>
    </row>
    <row r="2013" spans="1:19" s="22" customFormat="1" x14ac:dyDescent="0.15">
      <c r="A2013" s="3"/>
      <c r="B2013" s="3"/>
      <c r="C2013" s="3"/>
      <c r="J2013" s="23"/>
      <c r="S2013" s="24"/>
    </row>
    <row r="2014" spans="1:19" s="22" customFormat="1" x14ac:dyDescent="0.15">
      <c r="A2014" s="3"/>
      <c r="B2014" s="3"/>
      <c r="C2014" s="3"/>
      <c r="J2014" s="23"/>
      <c r="S2014" s="24"/>
    </row>
    <row r="2015" spans="1:19" s="22" customFormat="1" x14ac:dyDescent="0.15">
      <c r="A2015" s="3"/>
      <c r="B2015" s="3"/>
      <c r="C2015" s="3"/>
      <c r="J2015" s="23"/>
      <c r="S2015" s="24"/>
    </row>
    <row r="2016" spans="1:19" s="22" customFormat="1" x14ac:dyDescent="0.15">
      <c r="A2016" s="3"/>
      <c r="B2016" s="3"/>
      <c r="C2016" s="3"/>
      <c r="J2016" s="23"/>
      <c r="S2016" s="24"/>
    </row>
    <row r="2017" spans="1:19" s="22" customFormat="1" x14ac:dyDescent="0.15">
      <c r="A2017" s="3"/>
      <c r="B2017" s="3"/>
      <c r="C2017" s="3"/>
      <c r="J2017" s="23"/>
      <c r="S2017" s="24"/>
    </row>
  </sheetData>
  <sheetProtection sheet="1" objects="1" scenarios="1"/>
  <protectedRanges>
    <protectedRange sqref="D17:F2000 D2001:H2003 D4:D16 G4:H2000 B17:C2003" name="Data entry"/>
    <protectedRange sqref="E8:F16 C10:C16 B4:B16 E4:F4 C4:C8" name="Data entry_2"/>
    <protectedRange sqref="E5:F7" name="Data entry_1_2"/>
  </protectedRanges>
  <phoneticPr fontId="2" type="noConversion"/>
  <dataValidations count="5">
    <dataValidation type="date" operator="greaterThan" allowBlank="1" showInputMessage="1" showErrorMessage="1" errorTitle="Incorrect Date!" error="Date of measurement should be greater than Date of birth" sqref="F8:F2003" xr:uid="{E6106697-99D7-1A4F-A735-5C298F11D28C}">
      <formula1>E8</formula1>
    </dataValidation>
    <dataValidation type="decimal" allowBlank="1" showInputMessage="1" showErrorMessage="1" errorTitle="Incorrect Weight!" error="Please enter a correct Weight." sqref="H8:H2002" xr:uid="{77980C14-B29F-F44A-9BFA-6D7D7B52B93A}">
      <formula1>0</formula1>
      <formula2>240</formula2>
    </dataValidation>
    <dataValidation type="list" allowBlank="1" showInputMessage="1" showErrorMessage="1" sqref="D4:D2003" xr:uid="{DC1432CF-D92C-6C41-AA4E-0A5514319D59}">
      <formula1>$D$1:$E$1</formula1>
    </dataValidation>
    <dataValidation type="date" operator="lessThanOrEqual" allowBlank="1" showInputMessage="1" showErrorMessage="1" errorTitle="Incorrect Date!" error="Please enter the right date" sqref="E8:E2003" xr:uid="{732FA975-6D8D-344F-9B71-8312B78D728F}">
      <formula1>DATE(YEAR(TODAY()),MONTH(TODAY()),DAY(TODAY()))</formula1>
    </dataValidation>
    <dataValidation type="decimal" allowBlank="1" showInputMessage="1" showErrorMessage="1" errorTitle="Incorrect Height" error="Please enter a correct Height." sqref="G8:G2002" xr:uid="{798FC884-2E6C-FF49-8FFC-E2642BFCDA4A}">
      <formula1>1</formula1>
      <formula2>240</formula2>
    </dataValidation>
  </dataValidations>
  <printOptions gridLines="1"/>
  <pageMargins left="0.75" right="0.75" top="1" bottom="1" header="0.5" footer="0.5"/>
  <pageSetup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AF7DE-8585-F741-8A10-FE10A6DE9A2C}">
  <sheetPr codeName="Sheet3">
    <tabColor indexed="62"/>
    <pageSetUpPr fitToPage="1"/>
  </sheetPr>
  <dimension ref="B1:BB26"/>
  <sheetViews>
    <sheetView tabSelected="1" workbookViewId="0">
      <selection activeCell="H10" sqref="H10"/>
    </sheetView>
  </sheetViews>
  <sheetFormatPr baseColWidth="10" defaultColWidth="9.1640625" defaultRowHeight="20" x14ac:dyDescent="0.2"/>
  <cols>
    <col min="1" max="1" width="2" style="1" customWidth="1"/>
    <col min="2" max="2" width="62" style="1" customWidth="1"/>
    <col min="3" max="4" width="8" style="1" customWidth="1"/>
    <col min="5" max="5" width="11.33203125" style="1" customWidth="1"/>
    <col min="6" max="49" width="9" style="1" customWidth="1"/>
    <col min="50" max="16384" width="9.1640625" style="1"/>
  </cols>
  <sheetData>
    <row r="1" spans="2:54" ht="25.5" customHeight="1" x14ac:dyDescent="0.2">
      <c r="B1" s="110" t="s">
        <v>60</v>
      </c>
      <c r="C1" s="111"/>
      <c r="D1" s="111"/>
      <c r="E1" s="111"/>
      <c r="F1" s="8"/>
    </row>
    <row r="2" spans="2:54" ht="13.5" customHeight="1" x14ac:dyDescent="0.2">
      <c r="B2" s="112"/>
      <c r="C2" s="113"/>
      <c r="D2" s="113"/>
      <c r="E2" s="113"/>
    </row>
    <row r="3" spans="2:54" x14ac:dyDescent="0.2">
      <c r="B3" s="9"/>
      <c r="C3" s="26" t="s">
        <v>52</v>
      </c>
      <c r="D3" s="26" t="s">
        <v>53</v>
      </c>
      <c r="E3" s="26" t="s">
        <v>20</v>
      </c>
      <c r="AZ3" s="92" t="s">
        <v>4</v>
      </c>
      <c r="BA3" s="93" t="s">
        <v>9</v>
      </c>
      <c r="BB3" s="92" t="s">
        <v>4</v>
      </c>
    </row>
    <row r="4" spans="2:54" ht="18" customHeight="1" x14ac:dyDescent="0.2">
      <c r="B4" s="7" t="s">
        <v>54</v>
      </c>
      <c r="C4" s="27">
        <f>DCOUNT(Medidas!$D$3:$J$2002,7,Informe!$AZ3:$AZ6)</f>
        <v>0</v>
      </c>
      <c r="D4" s="27">
        <f>DCOUNT(Medidas!$D$3:$J$2002,7,Informe!$BB3:$BB6)</f>
        <v>1</v>
      </c>
      <c r="E4" s="28">
        <f>SUM(C4:D4)</f>
        <v>1</v>
      </c>
      <c r="AZ4" s="94" t="s">
        <v>1</v>
      </c>
      <c r="BA4" s="96" t="s">
        <v>24</v>
      </c>
      <c r="BB4" s="94" t="s">
        <v>16</v>
      </c>
    </row>
    <row r="5" spans="2:54" ht="18.75" customHeight="1" x14ac:dyDescent="0.2">
      <c r="B5" s="109" t="s">
        <v>55</v>
      </c>
      <c r="C5" s="98" t="str">
        <f>IF(C4=0,"N/A",DCOUNT(Medidas!$D$3:$J$2002,7,Informe!$AZ3:$BA6)/$C$4)</f>
        <v>N/A</v>
      </c>
      <c r="D5" s="98">
        <f>IF(D4=0,"N/A",DCOUNT(Medidas!$D$3:$J$2002,7,Informe!$BA3:$BB6)/$D$4)</f>
        <v>0</v>
      </c>
      <c r="E5" s="99">
        <f>IF(E4=0,"N/A",DCOUNT(Medidas!$D$3:$J$2002,7,Informe!$BA3:$BA6)/$E$4)</f>
        <v>0</v>
      </c>
      <c r="AZ5" s="94" t="s">
        <v>15</v>
      </c>
      <c r="BA5" s="96" t="s">
        <v>24</v>
      </c>
      <c r="BB5" s="94" t="s">
        <v>21</v>
      </c>
    </row>
    <row r="6" spans="2:54" ht="18.75" customHeight="1" x14ac:dyDescent="0.2">
      <c r="B6" s="109" t="s">
        <v>56</v>
      </c>
      <c r="C6" s="100" t="str">
        <f>IF(C4=0,"N/A",1-C5-C7)</f>
        <v>N/A</v>
      </c>
      <c r="D6" s="100">
        <f>IF(D4=0,"N/A",1-D5-D7)</f>
        <v>0</v>
      </c>
      <c r="E6" s="99">
        <f>IF(E4=0,"N/A",1-E5-E7)</f>
        <v>0</v>
      </c>
      <c r="AZ6" s="94">
        <v>1</v>
      </c>
      <c r="BA6" s="96" t="s">
        <v>24</v>
      </c>
      <c r="BB6" s="94">
        <v>2</v>
      </c>
    </row>
    <row r="7" spans="2:54" ht="16.5" customHeight="1" x14ac:dyDescent="0.2">
      <c r="B7" s="109" t="s">
        <v>57</v>
      </c>
      <c r="C7" s="98" t="str">
        <f>IF(C4=0,"N/A",DCOUNT(Medidas!$D$3:$J$2002,7,Informe!$AZ8:$BA11)/$C$4)</f>
        <v>N/A</v>
      </c>
      <c r="D7" s="98">
        <f>IF(D4=0,"N/A",DCOUNT(Medidas!$D$3:$J$2002,7,Informe!$BA8:$BB11)/$D$4)</f>
        <v>1</v>
      </c>
      <c r="E7" s="99">
        <f>IF(E4=0,"N/A",DCOUNT(Medidas!$D$3:$J$2002,7,Informe!$BA8:$BA11)/$E$4)</f>
        <v>1</v>
      </c>
    </row>
    <row r="8" spans="2:54" ht="16.5" customHeight="1" x14ac:dyDescent="0.2">
      <c r="B8" s="29" t="s">
        <v>58</v>
      </c>
      <c r="C8" s="30" t="str">
        <f>IF(C4=0,"N/A",DCOUNT(Medidas!$D$3:$J$2002,7,Informe!$AZ13:$BA16)/$C$4)</f>
        <v>N/A</v>
      </c>
      <c r="D8" s="30">
        <f>IF(D4=0,"N/A",DCOUNT(Medidas!$D$3:$J$2002,7,Informe!$BA13:$BB16)/$D$4)</f>
        <v>1</v>
      </c>
      <c r="E8" s="31">
        <f>IF(E4=0,"N/A",DCOUNT(Medidas!$D$3:$J$2002,7,Informe!$BA13:$BA16)/$E$4)</f>
        <v>1</v>
      </c>
      <c r="AZ8" s="92" t="s">
        <v>4</v>
      </c>
      <c r="BA8" s="93" t="s">
        <v>9</v>
      </c>
      <c r="BB8" s="92" t="s">
        <v>4</v>
      </c>
    </row>
    <row r="9" spans="2:54" ht="40.5" customHeight="1" x14ac:dyDescent="0.2">
      <c r="B9" s="114" t="s">
        <v>59</v>
      </c>
      <c r="C9" s="115"/>
      <c r="D9" s="115"/>
      <c r="E9" s="116"/>
      <c r="AZ9" s="94" t="s">
        <v>1</v>
      </c>
      <c r="BA9" s="95" t="s">
        <v>22</v>
      </c>
      <c r="BB9" s="94" t="s">
        <v>16</v>
      </c>
    </row>
    <row r="10" spans="2:54" ht="15.75" customHeight="1" x14ac:dyDescent="0.2">
      <c r="AZ10" s="94" t="s">
        <v>15</v>
      </c>
      <c r="BA10" s="96" t="s">
        <v>22</v>
      </c>
      <c r="BB10" s="94" t="s">
        <v>21</v>
      </c>
    </row>
    <row r="11" spans="2:54" x14ac:dyDescent="0.2">
      <c r="F11" s="32"/>
      <c r="AZ11" s="94">
        <v>1</v>
      </c>
      <c r="BA11" s="96" t="s">
        <v>22</v>
      </c>
      <c r="BB11" s="94">
        <v>2</v>
      </c>
    </row>
    <row r="13" spans="2:54" x14ac:dyDescent="0.2">
      <c r="AZ13" s="92" t="s">
        <v>4</v>
      </c>
      <c r="BA13" s="93" t="s">
        <v>9</v>
      </c>
      <c r="BB13" s="92" t="s">
        <v>4</v>
      </c>
    </row>
    <row r="14" spans="2:54" x14ac:dyDescent="0.2">
      <c r="AZ14" s="94" t="s">
        <v>1</v>
      </c>
      <c r="BA14" s="96" t="s">
        <v>23</v>
      </c>
      <c r="BB14" s="94" t="s">
        <v>16</v>
      </c>
    </row>
    <row r="15" spans="2:54" x14ac:dyDescent="0.2">
      <c r="AZ15" s="94" t="s">
        <v>15</v>
      </c>
      <c r="BA15" s="96" t="s">
        <v>23</v>
      </c>
      <c r="BB15" s="94" t="s">
        <v>21</v>
      </c>
    </row>
    <row r="16" spans="2:54" x14ac:dyDescent="0.2">
      <c r="AZ16" s="94">
        <v>1</v>
      </c>
      <c r="BA16" s="96" t="s">
        <v>23</v>
      </c>
      <c r="BB16" s="94">
        <v>2</v>
      </c>
    </row>
    <row r="18" spans="52:54" x14ac:dyDescent="0.2">
      <c r="AZ18" s="92" t="s">
        <v>4</v>
      </c>
      <c r="BA18" s="93" t="s">
        <v>9</v>
      </c>
      <c r="BB18" s="92" t="s">
        <v>4</v>
      </c>
    </row>
    <row r="19" spans="52:54" x14ac:dyDescent="0.2">
      <c r="AZ19" s="94" t="s">
        <v>1</v>
      </c>
      <c r="BA19" s="96" t="s">
        <v>25</v>
      </c>
      <c r="BB19" s="94" t="s">
        <v>16</v>
      </c>
    </row>
    <row r="20" spans="52:54" ht="17.25" customHeight="1" x14ac:dyDescent="0.2">
      <c r="AZ20" s="94" t="s">
        <v>15</v>
      </c>
      <c r="BA20" s="96" t="s">
        <v>25</v>
      </c>
      <c r="BB20" s="94" t="s">
        <v>21</v>
      </c>
    </row>
    <row r="21" spans="52:54" ht="12.75" customHeight="1" x14ac:dyDescent="0.2">
      <c r="AZ21" s="94">
        <v>1</v>
      </c>
      <c r="BA21" s="96" t="s">
        <v>23</v>
      </c>
      <c r="BB21" s="94">
        <v>2</v>
      </c>
    </row>
    <row r="23" spans="52:54" x14ac:dyDescent="0.2">
      <c r="AZ23" s="40" t="str">
        <f>IF(RIGHT(B5)="*", MID(A%,1,LEN(B5)-1), (B5))</f>
        <v>Bajo peso (&lt; 5to %il)</v>
      </c>
    </row>
    <row r="24" spans="52:54" x14ac:dyDescent="0.2">
      <c r="AZ24" s="40" t="str">
        <f>IF(RIGHT(B6)="*", MID(A%,1,LEN(B6)-1), (B6))</f>
        <v>IMC Normal (5to - 85vo %il)</v>
      </c>
    </row>
    <row r="25" spans="52:54" x14ac:dyDescent="0.2">
      <c r="AZ25" s="40" t="str">
        <f>IF(RIGHT(B7)="*", MID(B7,1,LEN(B7)-1), (B7))</f>
        <v>Sobrepeso u obesidad (≥ 85vo %il)</v>
      </c>
    </row>
    <row r="26" spans="52:54" x14ac:dyDescent="0.2">
      <c r="AZ26" s="40" t="str">
        <f>IF(RIGHT(B8)="*", MID(A%,1,LEN(B8)-1), (B8))</f>
        <v>Obesidad (≥ 95vo %il)</v>
      </c>
    </row>
  </sheetData>
  <sheetProtection sheet="1" objects="1" scenarios="1"/>
  <protectedRanges>
    <protectedRange sqref="BB19:BB21 AZ10:AZ11 BB10:BB11 AZ14:AZ16 BB14:BB16 AZ19:AZ21 BB4:BB6 AZ4:AZ6" name="Data entry"/>
  </protectedRanges>
  <mergeCells count="3">
    <mergeCell ref="B1:E1"/>
    <mergeCell ref="B2:E2"/>
    <mergeCell ref="B9:E9"/>
  </mergeCells>
  <phoneticPr fontId="2" type="noConversion"/>
  <conditionalFormatting sqref="C5:D5">
    <cfRule type="cellIs" dxfId="0" priority="1" stopIfTrue="1" operator="equal">
      <formula>"ISERROR(cell_reference)"</formula>
    </cfRule>
  </conditionalFormatting>
  <printOptions horizontalCentered="1"/>
  <pageMargins left="0.5" right="0.5" top="0.75" bottom="0.75" header="0.5" footer="0.5"/>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F8C90-B923-BA43-B557-944A157CD0DB}">
  <sheetPr codeName="Sheet1">
    <tabColor indexed="17"/>
  </sheetPr>
  <dimension ref="B2:E121"/>
  <sheetViews>
    <sheetView showGridLines="0" zoomScaleNormal="100" workbookViewId="0">
      <selection activeCell="C32" sqref="C32"/>
    </sheetView>
  </sheetViews>
  <sheetFormatPr baseColWidth="10" defaultColWidth="9.1640625" defaultRowHeight="16" x14ac:dyDescent="0.2"/>
  <cols>
    <col min="1" max="1" width="4.33203125" style="2" customWidth="1"/>
    <col min="2" max="2" width="1.83203125" style="2" customWidth="1"/>
    <col min="3" max="3" width="100.6640625" style="2" customWidth="1"/>
    <col min="4" max="4" width="2" style="2" customWidth="1"/>
    <col min="5" max="5" width="1.1640625" style="2" customWidth="1"/>
    <col min="6" max="16384" width="9.1640625" style="2"/>
  </cols>
  <sheetData>
    <row r="2" spans="2:5" x14ac:dyDescent="0.2">
      <c r="B2" s="44"/>
      <c r="C2" s="57"/>
      <c r="D2" s="58"/>
    </row>
    <row r="3" spans="2:5" ht="17" x14ac:dyDescent="0.2">
      <c r="B3" s="45"/>
      <c r="C3" s="56" t="s">
        <v>29</v>
      </c>
      <c r="D3" s="59"/>
      <c r="E3" s="43"/>
    </row>
    <row r="4" spans="2:5" x14ac:dyDescent="0.2">
      <c r="B4" s="45"/>
      <c r="C4" s="46"/>
      <c r="D4" s="47"/>
      <c r="E4" s="43"/>
    </row>
    <row r="5" spans="2:5" ht="34" x14ac:dyDescent="0.2">
      <c r="B5" s="45"/>
      <c r="C5" s="46" t="s">
        <v>37</v>
      </c>
      <c r="D5" s="47"/>
      <c r="E5" s="43"/>
    </row>
    <row r="6" spans="2:5" ht="7" customHeight="1" x14ac:dyDescent="0.2">
      <c r="B6" s="45"/>
      <c r="C6" s="41"/>
      <c r="D6" s="47"/>
      <c r="E6" s="43"/>
    </row>
    <row r="7" spans="2:5" ht="7" customHeight="1" x14ac:dyDescent="0.2">
      <c r="B7" s="45"/>
      <c r="C7" s="46"/>
      <c r="D7" s="47"/>
      <c r="E7" s="43"/>
    </row>
    <row r="8" spans="2:5" ht="85" x14ac:dyDescent="0.2">
      <c r="B8" s="45"/>
      <c r="C8" s="46" t="s">
        <v>38</v>
      </c>
      <c r="D8" s="47"/>
      <c r="E8" s="43"/>
    </row>
    <row r="9" spans="2:5" ht="7" customHeight="1" x14ac:dyDescent="0.2">
      <c r="B9" s="45"/>
      <c r="C9" s="41"/>
      <c r="D9" s="47"/>
      <c r="E9" s="43"/>
    </row>
    <row r="10" spans="2:5" ht="7" customHeight="1" x14ac:dyDescent="0.2">
      <c r="B10" s="45"/>
      <c r="C10" s="46"/>
      <c r="D10" s="47"/>
      <c r="E10" s="43"/>
    </row>
    <row r="11" spans="2:5" ht="34" x14ac:dyDescent="0.2">
      <c r="B11" s="45"/>
      <c r="C11" s="48" t="s">
        <v>43</v>
      </c>
      <c r="D11" s="49"/>
      <c r="E11" s="43"/>
    </row>
    <row r="12" spans="2:5" ht="7" customHeight="1" x14ac:dyDescent="0.2">
      <c r="B12" s="45"/>
      <c r="C12" s="42"/>
      <c r="D12" s="49"/>
      <c r="E12" s="43"/>
    </row>
    <row r="13" spans="2:5" ht="7" customHeight="1" x14ac:dyDescent="0.2">
      <c r="B13" s="45"/>
      <c r="C13" s="48"/>
      <c r="D13" s="49"/>
      <c r="E13" s="43"/>
    </row>
    <row r="14" spans="2:5" ht="34" x14ac:dyDescent="0.2">
      <c r="B14" s="45"/>
      <c r="C14" s="48" t="s">
        <v>33</v>
      </c>
      <c r="D14" s="49"/>
      <c r="E14" s="43"/>
    </row>
    <row r="15" spans="2:5" ht="7" customHeight="1" x14ac:dyDescent="0.2">
      <c r="B15" s="45"/>
      <c r="C15" s="42"/>
      <c r="D15" s="47"/>
      <c r="E15" s="43"/>
    </row>
    <row r="16" spans="2:5" ht="7" customHeight="1" x14ac:dyDescent="0.2">
      <c r="B16" s="45"/>
      <c r="C16" s="46"/>
      <c r="D16" s="49"/>
      <c r="E16" s="43"/>
    </row>
    <row r="17" spans="2:5" ht="34" x14ac:dyDescent="0.2">
      <c r="B17" s="45"/>
      <c r="C17" s="48" t="s">
        <v>44</v>
      </c>
      <c r="D17" s="47"/>
      <c r="E17" s="43"/>
    </row>
    <row r="18" spans="2:5" ht="7" customHeight="1" x14ac:dyDescent="0.2">
      <c r="B18" s="45"/>
      <c r="C18" s="42"/>
      <c r="D18" s="49"/>
      <c r="E18" s="43"/>
    </row>
    <row r="19" spans="2:5" ht="7" customHeight="1" x14ac:dyDescent="0.2">
      <c r="B19" s="45"/>
      <c r="C19" s="46"/>
      <c r="D19" s="49"/>
      <c r="E19" s="43"/>
    </row>
    <row r="20" spans="2:5" ht="58.5" customHeight="1" x14ac:dyDescent="0.2">
      <c r="B20" s="45"/>
      <c r="C20" s="48" t="s">
        <v>39</v>
      </c>
      <c r="D20" s="49"/>
      <c r="E20" s="43"/>
    </row>
    <row r="21" spans="2:5" ht="7" customHeight="1" x14ac:dyDescent="0.2">
      <c r="B21" s="45"/>
      <c r="C21" s="42"/>
      <c r="D21" s="49"/>
      <c r="E21" s="43"/>
    </row>
    <row r="22" spans="2:5" ht="7" customHeight="1" x14ac:dyDescent="0.2">
      <c r="B22" s="45"/>
      <c r="C22" s="48"/>
      <c r="D22" s="49"/>
      <c r="E22" s="43"/>
    </row>
    <row r="23" spans="2:5" ht="34" x14ac:dyDescent="0.2">
      <c r="B23" s="45"/>
      <c r="C23" s="48" t="s">
        <v>42</v>
      </c>
      <c r="D23" s="49"/>
      <c r="E23" s="43"/>
    </row>
    <row r="24" spans="2:5" ht="7" customHeight="1" x14ac:dyDescent="0.2">
      <c r="B24" s="45"/>
      <c r="C24" s="42"/>
      <c r="D24" s="49"/>
      <c r="E24" s="43"/>
    </row>
    <row r="25" spans="2:5" ht="7" customHeight="1" x14ac:dyDescent="0.2">
      <c r="B25" s="45"/>
      <c r="C25" s="48"/>
      <c r="D25" s="47"/>
      <c r="E25" s="43"/>
    </row>
    <row r="26" spans="2:5" ht="34" x14ac:dyDescent="0.2">
      <c r="B26" s="45"/>
      <c r="C26" s="48" t="s">
        <v>41</v>
      </c>
      <c r="D26" s="49"/>
      <c r="E26" s="43"/>
    </row>
    <row r="27" spans="2:5" ht="7" customHeight="1" x14ac:dyDescent="0.2">
      <c r="B27" s="45"/>
      <c r="C27" s="42"/>
      <c r="D27" s="49"/>
      <c r="E27" s="43"/>
    </row>
    <row r="28" spans="2:5" ht="7" customHeight="1" x14ac:dyDescent="0.2">
      <c r="B28" s="45"/>
      <c r="C28" s="48"/>
      <c r="D28" s="49"/>
      <c r="E28" s="43"/>
    </row>
    <row r="29" spans="2:5" ht="19.5" customHeight="1" x14ac:dyDescent="0.2">
      <c r="B29" s="45"/>
      <c r="C29" s="48" t="s">
        <v>36</v>
      </c>
      <c r="D29" s="47"/>
      <c r="E29" s="43"/>
    </row>
    <row r="30" spans="2:5" ht="7" customHeight="1" x14ac:dyDescent="0.2">
      <c r="B30" s="45"/>
      <c r="C30" s="42"/>
      <c r="D30" s="47"/>
      <c r="E30" s="43"/>
    </row>
    <row r="31" spans="2:5" ht="7" customHeight="1" x14ac:dyDescent="0.2">
      <c r="B31" s="45"/>
      <c r="C31" s="48"/>
      <c r="D31" s="47"/>
      <c r="E31" s="43"/>
    </row>
    <row r="32" spans="2:5" ht="97.5" customHeight="1" x14ac:dyDescent="0.2">
      <c r="B32" s="45"/>
      <c r="C32" s="46" t="s">
        <v>45</v>
      </c>
      <c r="D32" s="47"/>
      <c r="E32" s="43"/>
    </row>
    <row r="33" spans="2:5" ht="7" customHeight="1" x14ac:dyDescent="0.2">
      <c r="B33" s="45"/>
      <c r="C33" s="42"/>
      <c r="D33" s="47"/>
      <c r="E33" s="43"/>
    </row>
    <row r="34" spans="2:5" ht="7" customHeight="1" x14ac:dyDescent="0.2">
      <c r="B34" s="45"/>
      <c r="C34" s="48"/>
      <c r="D34" s="47"/>
      <c r="E34" s="43"/>
    </row>
    <row r="35" spans="2:5" ht="108" customHeight="1" x14ac:dyDescent="0.2">
      <c r="B35" s="45"/>
      <c r="C35" s="48" t="s">
        <v>46</v>
      </c>
      <c r="D35" s="49"/>
      <c r="E35" s="43"/>
    </row>
    <row r="36" spans="2:5" ht="7" customHeight="1" x14ac:dyDescent="0.2">
      <c r="B36" s="45"/>
      <c r="C36" s="42"/>
      <c r="D36" s="50"/>
      <c r="E36" s="43"/>
    </row>
    <row r="37" spans="2:5" ht="7" customHeight="1" x14ac:dyDescent="0.2">
      <c r="B37" s="45"/>
      <c r="C37" s="48"/>
      <c r="D37" s="47"/>
      <c r="E37" s="43"/>
    </row>
    <row r="38" spans="2:5" ht="78.75" customHeight="1" x14ac:dyDescent="0.2">
      <c r="B38" s="45"/>
      <c r="C38" s="48" t="s">
        <v>47</v>
      </c>
      <c r="D38" s="47"/>
      <c r="E38" s="43"/>
    </row>
    <row r="39" spans="2:5" ht="7" customHeight="1" x14ac:dyDescent="0.2">
      <c r="B39" s="45"/>
      <c r="C39" s="41"/>
      <c r="D39" s="47"/>
      <c r="E39" s="43"/>
    </row>
    <row r="40" spans="2:5" ht="7" customHeight="1" x14ac:dyDescent="0.2">
      <c r="B40" s="45"/>
      <c r="C40" s="46"/>
      <c r="D40" s="47"/>
      <c r="E40" s="43"/>
    </row>
    <row r="41" spans="2:5" ht="97.5" customHeight="1" x14ac:dyDescent="0.2">
      <c r="B41" s="45"/>
      <c r="C41" s="46" t="s">
        <v>48</v>
      </c>
      <c r="D41" s="51"/>
      <c r="E41" s="43"/>
    </row>
    <row r="42" spans="2:5" ht="7" customHeight="1" x14ac:dyDescent="0.2">
      <c r="B42" s="45"/>
      <c r="C42" s="41"/>
      <c r="D42" s="47"/>
      <c r="E42" s="43"/>
    </row>
    <row r="43" spans="2:5" ht="7" customHeight="1" x14ac:dyDescent="0.2">
      <c r="B43" s="45"/>
      <c r="C43" s="46"/>
      <c r="D43" s="47"/>
      <c r="E43" s="43"/>
    </row>
    <row r="44" spans="2:5" ht="17" x14ac:dyDescent="0.2">
      <c r="B44" s="45"/>
      <c r="C44" s="46" t="s">
        <v>40</v>
      </c>
      <c r="D44" s="47"/>
      <c r="E44" s="43"/>
    </row>
    <row r="45" spans="2:5" x14ac:dyDescent="0.2">
      <c r="B45" s="45"/>
      <c r="C45" s="48"/>
      <c r="D45" s="47"/>
      <c r="E45" s="43"/>
    </row>
    <row r="46" spans="2:5" ht="17" x14ac:dyDescent="0.2">
      <c r="B46" s="45"/>
      <c r="C46" s="52" t="s">
        <v>31</v>
      </c>
      <c r="D46" s="47"/>
      <c r="E46" s="43"/>
    </row>
    <row r="47" spans="2:5" x14ac:dyDescent="0.2">
      <c r="B47" s="45"/>
      <c r="C47" s="46"/>
      <c r="D47" s="47"/>
      <c r="E47" s="43"/>
    </row>
    <row r="48" spans="2:5" x14ac:dyDescent="0.2">
      <c r="B48" s="45"/>
      <c r="C48" s="46"/>
      <c r="D48" s="47"/>
      <c r="E48" s="43"/>
    </row>
    <row r="49" spans="2:5" x14ac:dyDescent="0.2">
      <c r="B49" s="45"/>
      <c r="C49" s="46"/>
      <c r="D49" s="47"/>
      <c r="E49" s="43"/>
    </row>
    <row r="50" spans="2:5" x14ac:dyDescent="0.2">
      <c r="B50" s="45"/>
      <c r="C50" s="53"/>
      <c r="D50" s="47"/>
      <c r="E50" s="43"/>
    </row>
    <row r="51" spans="2:5" x14ac:dyDescent="0.2">
      <c r="B51" s="45"/>
      <c r="C51" s="46"/>
      <c r="D51" s="47"/>
      <c r="E51" s="43"/>
    </row>
    <row r="52" spans="2:5" x14ac:dyDescent="0.2">
      <c r="B52" s="45"/>
      <c r="C52" s="46"/>
      <c r="D52" s="47"/>
      <c r="E52" s="43"/>
    </row>
    <row r="53" spans="2:5" x14ac:dyDescent="0.2">
      <c r="B53" s="45"/>
      <c r="C53" s="46"/>
      <c r="D53" s="47"/>
      <c r="E53" s="43"/>
    </row>
    <row r="54" spans="2:5" x14ac:dyDescent="0.2">
      <c r="B54" s="45"/>
      <c r="C54" s="46"/>
      <c r="D54" s="47"/>
      <c r="E54" s="43"/>
    </row>
    <row r="55" spans="2:5" x14ac:dyDescent="0.2">
      <c r="B55" s="45"/>
      <c r="C55" s="46"/>
      <c r="D55" s="47"/>
      <c r="E55" s="43"/>
    </row>
    <row r="56" spans="2:5" x14ac:dyDescent="0.2">
      <c r="B56" s="45"/>
      <c r="C56" s="46"/>
      <c r="D56" s="47"/>
      <c r="E56" s="43"/>
    </row>
    <row r="57" spans="2:5" x14ac:dyDescent="0.2">
      <c r="B57" s="45"/>
      <c r="C57" s="46"/>
      <c r="D57" s="47"/>
      <c r="E57" s="43"/>
    </row>
    <row r="58" spans="2:5" x14ac:dyDescent="0.2">
      <c r="B58" s="45"/>
      <c r="C58" s="46"/>
      <c r="D58" s="47"/>
      <c r="E58" s="43"/>
    </row>
    <row r="59" spans="2:5" x14ac:dyDescent="0.2">
      <c r="B59" s="45"/>
      <c r="C59" s="46"/>
      <c r="D59" s="47"/>
      <c r="E59" s="43"/>
    </row>
    <row r="60" spans="2:5" x14ac:dyDescent="0.2">
      <c r="B60" s="45"/>
      <c r="C60" s="46"/>
      <c r="D60" s="47"/>
      <c r="E60" s="43"/>
    </row>
    <row r="61" spans="2:5" x14ac:dyDescent="0.2">
      <c r="B61" s="45"/>
      <c r="C61" s="46"/>
      <c r="D61" s="47"/>
      <c r="E61" s="43"/>
    </row>
    <row r="62" spans="2:5" x14ac:dyDescent="0.2">
      <c r="B62" s="45"/>
      <c r="C62" s="46"/>
      <c r="D62" s="47"/>
      <c r="E62" s="43"/>
    </row>
    <row r="63" spans="2:5" x14ac:dyDescent="0.2">
      <c r="B63" s="45"/>
      <c r="C63" s="46"/>
      <c r="D63" s="50"/>
      <c r="E63" s="43"/>
    </row>
    <row r="64" spans="2:5" x14ac:dyDescent="0.2">
      <c r="B64" s="45"/>
      <c r="C64" s="46"/>
      <c r="D64" s="47"/>
      <c r="E64" s="43"/>
    </row>
    <row r="65" spans="2:5" x14ac:dyDescent="0.2">
      <c r="B65" s="45"/>
      <c r="C65" s="46"/>
      <c r="D65" s="47"/>
      <c r="E65" s="43"/>
    </row>
    <row r="66" spans="2:5" x14ac:dyDescent="0.2">
      <c r="B66" s="45"/>
      <c r="C66" s="46"/>
      <c r="D66" s="47"/>
      <c r="E66" s="43"/>
    </row>
    <row r="67" spans="2:5" x14ac:dyDescent="0.2">
      <c r="B67" s="45"/>
      <c r="C67" s="46"/>
      <c r="D67" s="47"/>
      <c r="E67" s="43"/>
    </row>
    <row r="68" spans="2:5" x14ac:dyDescent="0.2">
      <c r="B68" s="45"/>
      <c r="C68" s="46"/>
      <c r="D68" s="47"/>
      <c r="E68" s="43"/>
    </row>
    <row r="69" spans="2:5" x14ac:dyDescent="0.2">
      <c r="B69" s="45"/>
      <c r="C69" s="46"/>
      <c r="D69" s="47"/>
      <c r="E69" s="43"/>
    </row>
    <row r="70" spans="2:5" x14ac:dyDescent="0.2">
      <c r="B70" s="45"/>
      <c r="C70" s="46"/>
      <c r="D70" s="47"/>
      <c r="E70" s="43"/>
    </row>
    <row r="71" spans="2:5" x14ac:dyDescent="0.2">
      <c r="B71" s="45"/>
      <c r="D71" s="51"/>
      <c r="E71" s="43"/>
    </row>
    <row r="72" spans="2:5" x14ac:dyDescent="0.2">
      <c r="B72" s="45"/>
      <c r="C72" s="46"/>
      <c r="D72" s="47"/>
      <c r="E72" s="43"/>
    </row>
    <row r="73" spans="2:5" x14ac:dyDescent="0.2">
      <c r="B73" s="45"/>
      <c r="C73" s="46"/>
      <c r="D73" s="47"/>
      <c r="E73" s="43"/>
    </row>
    <row r="74" spans="2:5" x14ac:dyDescent="0.2">
      <c r="B74" s="45"/>
      <c r="C74" s="46"/>
      <c r="D74" s="47"/>
      <c r="E74" s="43"/>
    </row>
    <row r="75" spans="2:5" x14ac:dyDescent="0.2">
      <c r="B75" s="45"/>
      <c r="C75" s="46"/>
      <c r="D75" s="47"/>
      <c r="E75" s="43"/>
    </row>
    <row r="76" spans="2:5" x14ac:dyDescent="0.2">
      <c r="B76" s="45"/>
      <c r="C76" s="46"/>
      <c r="D76" s="47"/>
      <c r="E76" s="43"/>
    </row>
    <row r="77" spans="2:5" x14ac:dyDescent="0.2">
      <c r="B77" s="45"/>
      <c r="C77" s="46"/>
      <c r="D77" s="47"/>
      <c r="E77" s="43"/>
    </row>
    <row r="78" spans="2:5" ht="17" x14ac:dyDescent="0.2">
      <c r="B78" s="45"/>
      <c r="C78" s="52" t="s">
        <v>30</v>
      </c>
      <c r="D78" s="47"/>
      <c r="E78" s="43"/>
    </row>
    <row r="79" spans="2:5" x14ac:dyDescent="0.2">
      <c r="B79" s="45"/>
      <c r="C79" s="46"/>
      <c r="D79" s="47"/>
      <c r="E79" s="43"/>
    </row>
    <row r="80" spans="2:5" x14ac:dyDescent="0.2">
      <c r="B80" s="45"/>
      <c r="C80" s="53"/>
      <c r="D80" s="47"/>
      <c r="E80" s="43"/>
    </row>
    <row r="81" spans="2:5" x14ac:dyDescent="0.2">
      <c r="B81" s="45"/>
      <c r="C81" s="63"/>
      <c r="D81" s="47"/>
      <c r="E81" s="43"/>
    </row>
    <row r="82" spans="2:5" x14ac:dyDescent="0.2">
      <c r="B82" s="45"/>
      <c r="C82" s="46"/>
      <c r="D82" s="47"/>
      <c r="E82" s="43"/>
    </row>
    <row r="83" spans="2:5" x14ac:dyDescent="0.2">
      <c r="B83" s="45"/>
      <c r="C83" s="46"/>
      <c r="D83" s="47"/>
      <c r="E83" s="43"/>
    </row>
    <row r="84" spans="2:5" x14ac:dyDescent="0.2">
      <c r="B84" s="45"/>
      <c r="C84" s="46"/>
      <c r="D84" s="47"/>
      <c r="E84" s="43"/>
    </row>
    <row r="85" spans="2:5" x14ac:dyDescent="0.2">
      <c r="B85" s="45"/>
      <c r="C85" s="46"/>
      <c r="D85" s="47"/>
      <c r="E85" s="43"/>
    </row>
    <row r="86" spans="2:5" x14ac:dyDescent="0.2">
      <c r="B86" s="45"/>
      <c r="C86" s="46"/>
      <c r="D86" s="47"/>
      <c r="E86" s="43"/>
    </row>
    <row r="87" spans="2:5" x14ac:dyDescent="0.2">
      <c r="B87" s="45"/>
      <c r="C87" s="46"/>
      <c r="D87" s="47"/>
      <c r="E87" s="43"/>
    </row>
    <row r="88" spans="2:5" x14ac:dyDescent="0.2">
      <c r="B88" s="45"/>
      <c r="C88" s="46"/>
      <c r="D88" s="47"/>
      <c r="E88" s="43"/>
    </row>
    <row r="89" spans="2:5" x14ac:dyDescent="0.2">
      <c r="B89" s="45"/>
      <c r="C89" s="46"/>
      <c r="D89" s="47"/>
      <c r="E89" s="43"/>
    </row>
    <row r="90" spans="2:5" x14ac:dyDescent="0.2">
      <c r="B90" s="45"/>
      <c r="C90" s="46"/>
      <c r="D90" s="47"/>
      <c r="E90" s="43"/>
    </row>
    <row r="91" spans="2:5" x14ac:dyDescent="0.2">
      <c r="B91" s="45"/>
      <c r="C91" s="46"/>
      <c r="D91" s="47"/>
      <c r="E91" s="43"/>
    </row>
    <row r="92" spans="2:5" x14ac:dyDescent="0.2">
      <c r="B92" s="45"/>
      <c r="C92" s="46"/>
      <c r="D92" s="47"/>
      <c r="E92" s="43"/>
    </row>
    <row r="93" spans="2:5" x14ac:dyDescent="0.2">
      <c r="B93" s="45"/>
      <c r="C93" s="46"/>
      <c r="D93" s="47"/>
      <c r="E93" s="43"/>
    </row>
    <row r="94" spans="2:5" x14ac:dyDescent="0.2">
      <c r="B94" s="45"/>
      <c r="C94" s="46"/>
      <c r="D94" s="47"/>
      <c r="E94" s="43"/>
    </row>
    <row r="95" spans="2:5" x14ac:dyDescent="0.2">
      <c r="B95" s="45"/>
      <c r="C95" s="46"/>
      <c r="D95" s="47"/>
      <c r="E95" s="43"/>
    </row>
    <row r="96" spans="2:5" x14ac:dyDescent="0.2">
      <c r="B96" s="45"/>
      <c r="C96" s="46"/>
      <c r="D96" s="47"/>
      <c r="E96" s="43"/>
    </row>
    <row r="97" spans="2:5" x14ac:dyDescent="0.2">
      <c r="B97" s="45"/>
      <c r="C97" s="46"/>
      <c r="D97" s="47"/>
      <c r="E97" s="43"/>
    </row>
    <row r="98" spans="2:5" x14ac:dyDescent="0.2">
      <c r="B98" s="45"/>
      <c r="C98" s="46"/>
      <c r="D98" s="47"/>
      <c r="E98" s="43"/>
    </row>
    <row r="99" spans="2:5" x14ac:dyDescent="0.2">
      <c r="B99" s="45"/>
      <c r="C99" s="46"/>
      <c r="D99" s="47"/>
      <c r="E99" s="43"/>
    </row>
    <row r="100" spans="2:5" x14ac:dyDescent="0.2">
      <c r="B100" s="45"/>
      <c r="C100" s="46"/>
      <c r="D100" s="47"/>
      <c r="E100" s="43"/>
    </row>
    <row r="101" spans="2:5" x14ac:dyDescent="0.2">
      <c r="B101" s="45"/>
      <c r="C101" s="46"/>
      <c r="D101" s="47"/>
      <c r="E101" s="43"/>
    </row>
    <row r="102" spans="2:5" x14ac:dyDescent="0.2">
      <c r="B102" s="45"/>
      <c r="C102" s="46"/>
      <c r="D102" s="47"/>
      <c r="E102" s="43"/>
    </row>
    <row r="103" spans="2:5" x14ac:dyDescent="0.2">
      <c r="B103" s="45"/>
      <c r="C103" s="46"/>
      <c r="D103" s="47"/>
      <c r="E103" s="43"/>
    </row>
    <row r="104" spans="2:5" x14ac:dyDescent="0.2">
      <c r="B104" s="45"/>
      <c r="C104" s="46"/>
      <c r="D104" s="47"/>
      <c r="E104" s="43"/>
    </row>
    <row r="105" spans="2:5" x14ac:dyDescent="0.2">
      <c r="B105" s="45"/>
      <c r="C105" s="46"/>
      <c r="D105" s="47"/>
      <c r="E105" s="43"/>
    </row>
    <row r="106" spans="2:5" x14ac:dyDescent="0.2">
      <c r="B106" s="45"/>
      <c r="C106" s="46"/>
      <c r="D106" s="47"/>
      <c r="E106" s="43"/>
    </row>
    <row r="107" spans="2:5" x14ac:dyDescent="0.2">
      <c r="B107" s="45"/>
      <c r="C107" s="46"/>
      <c r="D107" s="47"/>
      <c r="E107" s="43"/>
    </row>
    <row r="108" spans="2:5" x14ac:dyDescent="0.2">
      <c r="B108" s="45"/>
      <c r="C108" s="46"/>
      <c r="D108" s="47"/>
      <c r="E108" s="43"/>
    </row>
    <row r="109" spans="2:5" x14ac:dyDescent="0.2">
      <c r="B109" s="45"/>
      <c r="C109" s="46"/>
      <c r="D109" s="47"/>
      <c r="E109" s="43"/>
    </row>
    <row r="110" spans="2:5" x14ac:dyDescent="0.2">
      <c r="B110" s="45"/>
      <c r="C110" s="46"/>
      <c r="D110" s="47"/>
      <c r="E110" s="43"/>
    </row>
    <row r="111" spans="2:5" x14ac:dyDescent="0.2">
      <c r="B111" s="45"/>
      <c r="C111" s="46"/>
      <c r="D111" s="47"/>
      <c r="E111" s="43"/>
    </row>
    <row r="112" spans="2:5" x14ac:dyDescent="0.2">
      <c r="B112" s="45"/>
      <c r="C112" s="46"/>
      <c r="D112" s="47"/>
      <c r="E112" s="43"/>
    </row>
    <row r="113" spans="2:5" x14ac:dyDescent="0.2">
      <c r="B113" s="45"/>
      <c r="C113" s="46"/>
      <c r="D113" s="47"/>
      <c r="E113" s="43"/>
    </row>
    <row r="114" spans="2:5" x14ac:dyDescent="0.2">
      <c r="B114" s="45"/>
      <c r="C114" s="46"/>
      <c r="D114" s="47"/>
      <c r="E114" s="43"/>
    </row>
    <row r="115" spans="2:5" x14ac:dyDescent="0.2">
      <c r="B115" s="45"/>
      <c r="C115" s="46"/>
      <c r="D115" s="47"/>
      <c r="E115" s="43"/>
    </row>
    <row r="116" spans="2:5" x14ac:dyDescent="0.2">
      <c r="B116" s="45"/>
      <c r="C116" s="46"/>
      <c r="D116" s="47"/>
      <c r="E116" s="43"/>
    </row>
    <row r="117" spans="2:5" x14ac:dyDescent="0.2">
      <c r="B117" s="45"/>
      <c r="C117" s="46"/>
      <c r="D117" s="47"/>
      <c r="E117" s="43"/>
    </row>
    <row r="118" spans="2:5" x14ac:dyDescent="0.2">
      <c r="B118" s="45"/>
      <c r="C118" s="46"/>
      <c r="D118" s="47"/>
      <c r="E118" s="43"/>
    </row>
    <row r="119" spans="2:5" x14ac:dyDescent="0.2">
      <c r="B119" s="45"/>
      <c r="C119" s="46"/>
      <c r="D119" s="47"/>
      <c r="E119" s="43"/>
    </row>
    <row r="120" spans="2:5" x14ac:dyDescent="0.2">
      <c r="B120" s="54"/>
      <c r="C120" s="41"/>
      <c r="D120" s="55"/>
      <c r="E120" s="43"/>
    </row>
    <row r="121" spans="2:5" ht="5.25" customHeight="1" x14ac:dyDescent="0.2">
      <c r="C121" s="43"/>
      <c r="D121" s="43"/>
      <c r="E121" s="43"/>
    </row>
  </sheetData>
  <sheetProtection sheet="1" objects="1" scenarios="1"/>
  <phoneticPr fontId="2" type="noConversion"/>
  <printOptions horizontalCentered="1"/>
  <pageMargins left="0.5" right="0.5" top="0.5" bottom="0.5" header="0.5" footer="0.5"/>
  <pageSetup scale="64" fitToHeight="2" orientation="portrait"/>
  <headerFooter alignWithMargins="0"/>
  <rowBreaks count="1" manualBreakCount="1">
    <brk id="44" min="2" max="2" man="1"/>
  </row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F8895-2470-9846-B6E0-FA4FCF863A9A}">
  <sheetPr>
    <tabColor indexed="10"/>
  </sheetPr>
  <dimension ref="A1:O2003"/>
  <sheetViews>
    <sheetView workbookViewId="0">
      <selection activeCell="A2004" sqref="A2004"/>
    </sheetView>
  </sheetViews>
  <sheetFormatPr baseColWidth="10" defaultColWidth="8.83203125" defaultRowHeight="13" x14ac:dyDescent="0.15"/>
  <sheetData>
    <row r="1" spans="1:15" x14ac:dyDescent="0.15">
      <c r="A1" s="15"/>
      <c r="B1" s="15"/>
      <c r="C1" s="15"/>
      <c r="D1" s="15"/>
      <c r="E1" s="15"/>
      <c r="F1" s="15"/>
      <c r="G1" s="119" t="s">
        <v>19</v>
      </c>
      <c r="H1" s="119" t="s">
        <v>26</v>
      </c>
      <c r="I1" s="117" t="s">
        <v>10</v>
      </c>
      <c r="J1" s="15"/>
      <c r="K1" s="15"/>
      <c r="L1" s="15"/>
      <c r="M1" s="17" t="s">
        <v>27</v>
      </c>
      <c r="N1" s="15"/>
      <c r="O1" s="15"/>
    </row>
    <row r="2" spans="1:15" ht="28" x14ac:dyDescent="0.15">
      <c r="A2" s="16" t="s">
        <v>3</v>
      </c>
      <c r="B2" s="16" t="s">
        <v>0</v>
      </c>
      <c r="C2" s="16" t="s">
        <v>1</v>
      </c>
      <c r="D2" s="16" t="s">
        <v>2</v>
      </c>
      <c r="E2" s="16" t="s">
        <v>5</v>
      </c>
      <c r="F2" s="16" t="s">
        <v>11</v>
      </c>
      <c r="G2" s="118"/>
      <c r="H2" s="119"/>
      <c r="I2" s="118"/>
      <c r="J2" s="16" t="s">
        <v>7</v>
      </c>
      <c r="K2" s="16" t="s">
        <v>6</v>
      </c>
      <c r="L2" s="16" t="s">
        <v>8</v>
      </c>
      <c r="M2" s="16" t="s">
        <v>14</v>
      </c>
      <c r="N2" s="16" t="s">
        <v>12</v>
      </c>
      <c r="O2" s="16" t="s">
        <v>13</v>
      </c>
    </row>
    <row r="3" spans="1:15" x14ac:dyDescent="0.15">
      <c r="A3" s="19"/>
      <c r="B3" s="19"/>
      <c r="C3" s="19"/>
      <c r="D3" s="19"/>
      <c r="E3" s="19"/>
      <c r="F3" s="19"/>
      <c r="G3" s="10"/>
      <c r="H3" s="19"/>
      <c r="I3" s="10"/>
      <c r="J3" s="19"/>
      <c r="K3" s="19"/>
      <c r="L3" s="19"/>
      <c r="M3" s="19"/>
      <c r="N3" s="19"/>
      <c r="O3" s="19"/>
    </row>
    <row r="4" spans="1:15" x14ac:dyDescent="0.15">
      <c r="A4" s="106">
        <f>I4-INT(I4+0.5)+1</f>
        <v>1.0246406570841913</v>
      </c>
      <c r="B4" s="15">
        <f>IF(OR(Medidas!D4=1,Medidas!D4="M",Medidas!D4="m"),$A4*LOOKUP($I4+1,'OMS2007'!$A$3:$A$220,'OMS2007'!B$3:B$220)+(1-$A4)*LOOKUP($I4,'OMS2007'!$A$3:$A$220,'OMS2007'!B$3:B$220),$A4*LOOKUP($I4+1,'OMS2007'!$A$3:$A$220,'OMS2007'!E$3:E$220)+(1-$A4)*LOOKUP($I4,'OMS2007'!$A$3:$A$220,'OMS2007'!E$3:E$220))</f>
        <v>-0.896489938398358</v>
      </c>
      <c r="C4" s="15">
        <f>IF(OR(Medidas!D4=1,Medidas!D4="M",Medidas!D4="m"),$A4*LOOKUP($I4+1,'OMS2007'!$A$3:$A$220,'OMS2007'!C$3:C$220)+(1-$A4)*LOOKUP($I4,'OMS2007'!$A$3:$A$220,'OMS2007'!C$3:C$220),$A4*LOOKUP($I4+1,'OMS2007'!$A$3:$A$220,'OMS2007'!F$3:F$220)+(1-$A4)*LOOKUP($I4,'OMS2007'!$A$3:$A$220,'OMS2007'!F$3:F$220))</f>
        <v>15.243345995893224</v>
      </c>
      <c r="D4" s="15">
        <f>IF(OR(Medidas!D4=1,Medidas!D4="M",Medidas!D4="m"),$A4*LOOKUP($I4+1,'OMS2007'!$A$3:$A$220,'OMS2007'!D$3:D$220)+(1-$A4)*LOOKUP($I4,'OMS2007'!$A$3:$A$220,'OMS2007'!D$3:D$220),$A4*LOOKUP($I4+1,'OMS2007'!$A$3:$A$220,'OMS2007'!G$3:G$220)+(1-$A4)*LOOKUP($I4,'OMS2007'!$A$3:$A$220,'OMS2007'!G$3:G$220))</f>
        <v>9.6896098562628333E-2</v>
      </c>
      <c r="E4" s="15">
        <f t="shared" ref="E4:E67" si="0">IF(OR(I4&lt;24,I4&gt;240),1,0)</f>
        <v>0</v>
      </c>
      <c r="F4" s="15">
        <f>IF(OR(Medidas!D4=1,Medidas!D4="M",Medidas!D4="m",Medidas!D4=2,Medidas!D4="F",Medidas!D4="f"),0,1)</f>
        <v>0</v>
      </c>
      <c r="G4" s="15">
        <f>IF(OR(ISBLANK(Medidas!G4),(ISBLANK(Medidas!H4))),1,0)</f>
        <v>0</v>
      </c>
      <c r="H4" s="15">
        <f>IF(AND(NOT(G4),OR(Medidas!G4&lt;20,Medidas!G4&gt;250,Medidas!H4&lt;0.5,Medidas!H4&gt;400)),1,0)</f>
        <v>0</v>
      </c>
      <c r="I4" s="20">
        <f>(Medidas!F4-Medidas!E4)/30.4375</f>
        <v>60.024640657084191</v>
      </c>
      <c r="J4" s="15">
        <f>Medidas!H4/(Medidas!G4^2)*10000</f>
        <v>18.181818181818183</v>
      </c>
      <c r="K4" s="15">
        <f t="shared" ref="K4:K67" si="1">(((J4/C4)^B4)-1)/(B4*D4)</f>
        <v>1.682789757984168</v>
      </c>
      <c r="L4" s="15">
        <f t="shared" ref="L4:L67" si="2">INT(NORMSDIST(K4)*1000)/10</f>
        <v>95.3</v>
      </c>
      <c r="M4" s="15">
        <f t="shared" ref="M4:M67" si="3">IF(OR((J4-C4)/N4&lt;-4,(J4-C4)/O4&gt;8),1,0)</f>
        <v>0</v>
      </c>
      <c r="N4" s="15">
        <f t="shared" ref="N4:N67" si="4">(C4-(C4*(1+B4*D4*(-2))^(1/B4)))/2</f>
        <v>1.247137833269381</v>
      </c>
      <c r="O4" s="15">
        <f t="shared" ref="O4:O67" si="5">((C4*(1+B4*D4*2)^(1/B4))-C4)/2</f>
        <v>1.8080549004745992</v>
      </c>
    </row>
    <row r="5" spans="1:15" x14ac:dyDescent="0.15">
      <c r="A5" s="106">
        <f t="shared" ref="A5:A68" si="6">I5-INT(I5+0.5)+1</f>
        <v>1</v>
      </c>
      <c r="B5" s="15" t="e">
        <f>IF(OR(Medidas!D5=1,Medidas!D5="M",Medidas!D5="m"),$A5*LOOKUP($I5+1,'OMS2007'!$A$3:$A$220,'OMS2007'!B$3:B$220)+(1-$A5)*LOOKUP($I5,'OMS2007'!$A$3:$A$220,'OMS2007'!B$3:B$220),$A5*LOOKUP($I5+1,'OMS2007'!$A$3:$A$220,'OMS2007'!E$3:E$220)+(1-$A5)*LOOKUP($I5,'OMS2007'!$A$3:$A$220,'OMS2007'!E$3:E$220))</f>
        <v>#N/A</v>
      </c>
      <c r="C5" s="15" t="e">
        <f>IF(OR(Medidas!D5=1,Medidas!D5="M",Medidas!D5="m"),$A5*LOOKUP($I5+1,'OMS2007'!$A$3:$A$220,'OMS2007'!C$3:C$220)+(1-$A5)*LOOKUP($I5,'OMS2007'!$A$3:$A$220,'OMS2007'!C$3:C$220),$A5*LOOKUP($I5+1,'OMS2007'!$A$3:$A$220,'OMS2007'!F$3:F$220)+(1-$A5)*LOOKUP($I5,'OMS2007'!$A$3:$A$220,'OMS2007'!F$3:F$220))</f>
        <v>#N/A</v>
      </c>
      <c r="D5" s="15" t="e">
        <f>IF(OR(Medidas!D5=1,Medidas!D5="M",Medidas!D5="m"),$A5*LOOKUP($I5+1,'OMS2007'!$A$3:$A$220,'OMS2007'!D$3:D$220)+(1-$A5)*LOOKUP($I5,'OMS2007'!$A$3:$A$220,'OMS2007'!D$3:D$220),$A5*LOOKUP($I5+1,'OMS2007'!$A$3:$A$220,'OMS2007'!G$3:G$220)+(1-$A5)*LOOKUP($I5,'OMS2007'!$A$3:$A$220,'OMS2007'!G$3:G$220))</f>
        <v>#N/A</v>
      </c>
      <c r="E5" s="15">
        <f t="shared" si="0"/>
        <v>1</v>
      </c>
      <c r="F5" s="15">
        <f>IF(OR(Medidas!D5=1,Medidas!D5="M",Medidas!D5="m",Medidas!D5=2,Medidas!D5="F",Medidas!D5="f"),0,1)</f>
        <v>0</v>
      </c>
      <c r="G5" s="15">
        <f>IF(OR(ISBLANK(Medidas!G5),(ISBLANK(Medidas!H5))),1,0)</f>
        <v>1</v>
      </c>
      <c r="H5" s="15">
        <f>IF(AND(NOT(G5),OR(Medidas!G5&lt;20,Medidas!G5&gt;250,Medidas!H5&lt;0.5,Medidas!H5&gt;400)),1,0)</f>
        <v>0</v>
      </c>
      <c r="I5" s="20">
        <f>(Medidas!F5-Medidas!E5)/30.4375</f>
        <v>0</v>
      </c>
      <c r="J5" s="15" t="e">
        <f>Medidas!H5/(Medidas!G5^2)*10000</f>
        <v>#DIV/0!</v>
      </c>
      <c r="K5" s="15" t="e">
        <f t="shared" si="1"/>
        <v>#DIV/0!</v>
      </c>
      <c r="L5" s="15" t="e">
        <f t="shared" si="2"/>
        <v>#DIV/0!</v>
      </c>
      <c r="M5" s="15" t="e">
        <f t="shared" si="3"/>
        <v>#DIV/0!</v>
      </c>
      <c r="N5" s="15" t="e">
        <f t="shared" si="4"/>
        <v>#N/A</v>
      </c>
      <c r="O5" s="15" t="e">
        <f t="shared" si="5"/>
        <v>#N/A</v>
      </c>
    </row>
    <row r="6" spans="1:15" x14ac:dyDescent="0.15">
      <c r="A6" s="106">
        <f t="shared" si="6"/>
        <v>1</v>
      </c>
      <c r="B6" s="15" t="e">
        <f>IF(OR(Medidas!D6=1,Medidas!D6="M",Medidas!D6="m"),$A6*LOOKUP($I6+1,'OMS2007'!$A$3:$A$220,'OMS2007'!B$3:B$220)+(1-$A6)*LOOKUP($I6,'OMS2007'!$A$3:$A$220,'OMS2007'!B$3:B$220),$A6*LOOKUP($I6+1,'OMS2007'!$A$3:$A$220,'OMS2007'!E$3:E$220)+(1-$A6)*LOOKUP($I6,'OMS2007'!$A$3:$A$220,'OMS2007'!E$3:E$220))</f>
        <v>#N/A</v>
      </c>
      <c r="C6" s="15" t="e">
        <f>IF(OR(Medidas!D6=1,Medidas!D6="M",Medidas!D6="m"),$A6*LOOKUP($I6+1,'OMS2007'!$A$3:$A$220,'OMS2007'!C$3:C$220)+(1-$A6)*LOOKUP($I6,'OMS2007'!$A$3:$A$220,'OMS2007'!C$3:C$220),$A6*LOOKUP($I6+1,'OMS2007'!$A$3:$A$220,'OMS2007'!F$3:F$220)+(1-$A6)*LOOKUP($I6,'OMS2007'!$A$3:$A$220,'OMS2007'!F$3:F$220))</f>
        <v>#N/A</v>
      </c>
      <c r="D6" s="15" t="e">
        <f>IF(OR(Medidas!D6=1,Medidas!D6="M",Medidas!D6="m"),$A6*LOOKUP($I6+1,'OMS2007'!$A$3:$A$220,'OMS2007'!D$3:D$220)+(1-$A6)*LOOKUP($I6,'OMS2007'!$A$3:$A$220,'OMS2007'!D$3:D$220),$A6*LOOKUP($I6+1,'OMS2007'!$A$3:$A$220,'OMS2007'!G$3:G$220)+(1-$A6)*LOOKUP($I6,'OMS2007'!$A$3:$A$220,'OMS2007'!G$3:G$220))</f>
        <v>#N/A</v>
      </c>
      <c r="E6" s="15">
        <f t="shared" si="0"/>
        <v>1</v>
      </c>
      <c r="F6" s="15">
        <f>IF(OR(Medidas!D6=1,Medidas!D6="M",Medidas!D6="m",Medidas!D6=2,Medidas!D6="F",Medidas!D6="f"),0,1)</f>
        <v>1</v>
      </c>
      <c r="G6" s="15">
        <f>IF(OR(ISBLANK(Medidas!G6),(ISBLANK(Medidas!H6))),1,0)</f>
        <v>1</v>
      </c>
      <c r="H6" s="15">
        <f>IF(AND(NOT(G6),OR(Medidas!G6&lt;20,Medidas!G6&gt;250,Medidas!H6&lt;0.5,Medidas!H6&gt;400)),1,0)</f>
        <v>0</v>
      </c>
      <c r="I6" s="20">
        <f>(Medidas!F6-Medidas!E6)/30.4375</f>
        <v>0</v>
      </c>
      <c r="J6" s="15" t="e">
        <f>Medidas!H6/(Medidas!G6^2)*10000</f>
        <v>#DIV/0!</v>
      </c>
      <c r="K6" s="15" t="e">
        <f t="shared" si="1"/>
        <v>#DIV/0!</v>
      </c>
      <c r="L6" s="15" t="e">
        <f t="shared" si="2"/>
        <v>#DIV/0!</v>
      </c>
      <c r="M6" s="15" t="e">
        <f t="shared" si="3"/>
        <v>#DIV/0!</v>
      </c>
      <c r="N6" s="15" t="e">
        <f t="shared" si="4"/>
        <v>#N/A</v>
      </c>
      <c r="O6" s="15" t="e">
        <f t="shared" si="5"/>
        <v>#N/A</v>
      </c>
    </row>
    <row r="7" spans="1:15" x14ac:dyDescent="0.15">
      <c r="A7" s="106">
        <f t="shared" si="6"/>
        <v>1</v>
      </c>
      <c r="B7" s="15" t="e">
        <f>IF(OR(Medidas!D7=1,Medidas!D7="M",Medidas!D7="m"),$A7*LOOKUP($I7+1,'OMS2007'!$A$3:$A$220,'OMS2007'!B$3:B$220)+(1-$A7)*LOOKUP($I7,'OMS2007'!$A$3:$A$220,'OMS2007'!B$3:B$220),$A7*LOOKUP($I7+1,'OMS2007'!$A$3:$A$220,'OMS2007'!E$3:E$220)+(1-$A7)*LOOKUP($I7,'OMS2007'!$A$3:$A$220,'OMS2007'!E$3:E$220))</f>
        <v>#N/A</v>
      </c>
      <c r="C7" s="15" t="e">
        <f>IF(OR(Medidas!D7=1,Medidas!D7="M",Medidas!D7="m"),$A7*LOOKUP($I7+1,'OMS2007'!$A$3:$A$220,'OMS2007'!C$3:C$220)+(1-$A7)*LOOKUP($I7,'OMS2007'!$A$3:$A$220,'OMS2007'!C$3:C$220),$A7*LOOKUP($I7+1,'OMS2007'!$A$3:$A$220,'OMS2007'!F$3:F$220)+(1-$A7)*LOOKUP($I7,'OMS2007'!$A$3:$A$220,'OMS2007'!F$3:F$220))</f>
        <v>#N/A</v>
      </c>
      <c r="D7" s="15" t="e">
        <f>IF(OR(Medidas!D7=1,Medidas!D7="M",Medidas!D7="m"),$A7*LOOKUP($I7+1,'OMS2007'!$A$3:$A$220,'OMS2007'!D$3:D$220)+(1-$A7)*LOOKUP($I7,'OMS2007'!$A$3:$A$220,'OMS2007'!D$3:D$220),$A7*LOOKUP($I7+1,'OMS2007'!$A$3:$A$220,'OMS2007'!G$3:G$220)+(1-$A7)*LOOKUP($I7,'OMS2007'!$A$3:$A$220,'OMS2007'!G$3:G$220))</f>
        <v>#N/A</v>
      </c>
      <c r="E7" s="15">
        <f t="shared" si="0"/>
        <v>1</v>
      </c>
      <c r="F7" s="15">
        <f>IF(OR(Medidas!D7=1,Medidas!D7="M",Medidas!D7="m",Medidas!D7=2,Medidas!D7="F",Medidas!D7="f"),0,1)</f>
        <v>1</v>
      </c>
      <c r="G7" s="15">
        <f>IF(OR(ISBLANK(Medidas!G7),(ISBLANK(Medidas!H7))),1,0)</f>
        <v>1</v>
      </c>
      <c r="H7" s="15">
        <f>IF(AND(NOT(G7),OR(Medidas!G7&lt;20,Medidas!G7&gt;250,Medidas!H7&lt;0.5,Medidas!H7&gt;400)),1,0)</f>
        <v>0</v>
      </c>
      <c r="I7" s="20">
        <f>(Medidas!F7-Medidas!E7)/30.4375</f>
        <v>0</v>
      </c>
      <c r="J7" s="15" t="e">
        <f>Medidas!H7/(Medidas!G7^2)*10000</f>
        <v>#DIV/0!</v>
      </c>
      <c r="K7" s="15" t="e">
        <f t="shared" si="1"/>
        <v>#DIV/0!</v>
      </c>
      <c r="L7" s="15" t="e">
        <f t="shared" si="2"/>
        <v>#DIV/0!</v>
      </c>
      <c r="M7" s="15" t="e">
        <f t="shared" si="3"/>
        <v>#DIV/0!</v>
      </c>
      <c r="N7" s="15" t="e">
        <f t="shared" si="4"/>
        <v>#N/A</v>
      </c>
      <c r="O7" s="15" t="e">
        <f t="shared" si="5"/>
        <v>#N/A</v>
      </c>
    </row>
    <row r="8" spans="1:15" x14ac:dyDescent="0.15">
      <c r="A8" s="106">
        <f t="shared" si="6"/>
        <v>1</v>
      </c>
      <c r="B8" s="15" t="e">
        <f>IF(OR(Medidas!D8=1,Medidas!D8="M",Medidas!D8="m"),$A8*LOOKUP($I8+1,'OMS2007'!$A$3:$A$220,'OMS2007'!B$3:B$220)+(1-$A8)*LOOKUP($I8,'OMS2007'!$A$3:$A$220,'OMS2007'!B$3:B$220),$A8*LOOKUP($I8+1,'OMS2007'!$A$3:$A$220,'OMS2007'!E$3:E$220)+(1-$A8)*LOOKUP($I8,'OMS2007'!$A$3:$A$220,'OMS2007'!E$3:E$220))</f>
        <v>#N/A</v>
      </c>
      <c r="C8" s="15" t="e">
        <f>IF(OR(Medidas!D8=1,Medidas!D8="M",Medidas!D8="m"),$A8*LOOKUP($I8+1,'OMS2007'!$A$3:$A$220,'OMS2007'!C$3:C$220)+(1-$A8)*LOOKUP($I8,'OMS2007'!$A$3:$A$220,'OMS2007'!C$3:C$220),$A8*LOOKUP($I8+1,'OMS2007'!$A$3:$A$220,'OMS2007'!F$3:F$220)+(1-$A8)*LOOKUP($I8,'OMS2007'!$A$3:$A$220,'OMS2007'!F$3:F$220))</f>
        <v>#N/A</v>
      </c>
      <c r="D8" s="15" t="e">
        <f>IF(OR(Medidas!D8=1,Medidas!D8="M",Medidas!D8="m"),$A8*LOOKUP($I8+1,'OMS2007'!$A$3:$A$220,'OMS2007'!D$3:D$220)+(1-$A8)*LOOKUP($I8,'OMS2007'!$A$3:$A$220,'OMS2007'!D$3:D$220),$A8*LOOKUP($I8+1,'OMS2007'!$A$3:$A$220,'OMS2007'!G$3:G$220)+(1-$A8)*LOOKUP($I8,'OMS2007'!$A$3:$A$220,'OMS2007'!G$3:G$220))</f>
        <v>#N/A</v>
      </c>
      <c r="E8" s="15">
        <f t="shared" si="0"/>
        <v>1</v>
      </c>
      <c r="F8" s="15">
        <f>IF(OR(Medidas!D8=1,Medidas!D8="M",Medidas!D8="m",Medidas!D8=2,Medidas!D8="F",Medidas!D8="f"),0,1)</f>
        <v>1</v>
      </c>
      <c r="G8" s="15">
        <f>IF(OR(ISBLANK(Medidas!G8),(ISBLANK(Medidas!H8))),1,0)</f>
        <v>1</v>
      </c>
      <c r="H8" s="15">
        <f>IF(AND(NOT(G8),OR(Medidas!G8&lt;20,Medidas!G8&gt;250,Medidas!H8&lt;0.5,Medidas!H8&gt;400)),1,0)</f>
        <v>0</v>
      </c>
      <c r="I8" s="20">
        <f>(Medidas!F8-Medidas!E8)/30.4375</f>
        <v>0</v>
      </c>
      <c r="J8" s="15" t="e">
        <f>Medidas!H8/(Medidas!G8^2)*10000</f>
        <v>#DIV/0!</v>
      </c>
      <c r="K8" s="15" t="e">
        <f t="shared" si="1"/>
        <v>#DIV/0!</v>
      </c>
      <c r="L8" s="15" t="e">
        <f t="shared" si="2"/>
        <v>#DIV/0!</v>
      </c>
      <c r="M8" s="15" t="e">
        <f t="shared" si="3"/>
        <v>#DIV/0!</v>
      </c>
      <c r="N8" s="15" t="e">
        <f t="shared" si="4"/>
        <v>#N/A</v>
      </c>
      <c r="O8" s="15" t="e">
        <f t="shared" si="5"/>
        <v>#N/A</v>
      </c>
    </row>
    <row r="9" spans="1:15" x14ac:dyDescent="0.15">
      <c r="A9" s="106">
        <f t="shared" si="6"/>
        <v>1</v>
      </c>
      <c r="B9" s="15" t="e">
        <f>IF(OR(Medidas!D9=1,Medidas!D9="M",Medidas!D9="m"),$A9*LOOKUP($I9+1,'OMS2007'!$A$3:$A$220,'OMS2007'!B$3:B$220)+(1-$A9)*LOOKUP($I9,'OMS2007'!$A$3:$A$220,'OMS2007'!B$3:B$220),$A9*LOOKUP($I9+1,'OMS2007'!$A$3:$A$220,'OMS2007'!E$3:E$220)+(1-$A9)*LOOKUP($I9,'OMS2007'!$A$3:$A$220,'OMS2007'!E$3:E$220))</f>
        <v>#N/A</v>
      </c>
      <c r="C9" s="15" t="e">
        <f>IF(OR(Medidas!D9=1,Medidas!D9="M",Medidas!D9="m"),$A9*LOOKUP($I9+1,'OMS2007'!$A$3:$A$220,'OMS2007'!C$3:C$220)+(1-$A9)*LOOKUP($I9,'OMS2007'!$A$3:$A$220,'OMS2007'!C$3:C$220),$A9*LOOKUP($I9+1,'OMS2007'!$A$3:$A$220,'OMS2007'!F$3:F$220)+(1-$A9)*LOOKUP($I9,'OMS2007'!$A$3:$A$220,'OMS2007'!F$3:F$220))</f>
        <v>#N/A</v>
      </c>
      <c r="D9" s="15" t="e">
        <f>IF(OR(Medidas!D9=1,Medidas!D9="M",Medidas!D9="m"),$A9*LOOKUP($I9+1,'OMS2007'!$A$3:$A$220,'OMS2007'!D$3:D$220)+(1-$A9)*LOOKUP($I9,'OMS2007'!$A$3:$A$220,'OMS2007'!D$3:D$220),$A9*LOOKUP($I9+1,'OMS2007'!$A$3:$A$220,'OMS2007'!G$3:G$220)+(1-$A9)*LOOKUP($I9,'OMS2007'!$A$3:$A$220,'OMS2007'!G$3:G$220))</f>
        <v>#N/A</v>
      </c>
      <c r="E9" s="15">
        <f t="shared" si="0"/>
        <v>1</v>
      </c>
      <c r="F9" s="15">
        <f>IF(OR(Medidas!D9=1,Medidas!D9="M",Medidas!D9="m",Medidas!D9=2,Medidas!D9="F",Medidas!D9="f"),0,1)</f>
        <v>1</v>
      </c>
      <c r="G9" s="15">
        <f>IF(OR(ISBLANK(Medidas!G9),(ISBLANK(Medidas!H9))),1,0)</f>
        <v>1</v>
      </c>
      <c r="H9" s="15">
        <f>IF(AND(NOT(G9),OR(Medidas!G9&lt;20,Medidas!G9&gt;250,Medidas!H9&lt;0.5,Medidas!H9&gt;400)),1,0)</f>
        <v>0</v>
      </c>
      <c r="I9" s="20">
        <f>(Medidas!F9-Medidas!E9)/30.4375</f>
        <v>0</v>
      </c>
      <c r="J9" s="15" t="e">
        <f>Medidas!H9/(Medidas!G9^2)*10000</f>
        <v>#DIV/0!</v>
      </c>
      <c r="K9" s="15" t="e">
        <f t="shared" si="1"/>
        <v>#DIV/0!</v>
      </c>
      <c r="L9" s="15" t="e">
        <f t="shared" si="2"/>
        <v>#DIV/0!</v>
      </c>
      <c r="M9" s="15" t="e">
        <f t="shared" si="3"/>
        <v>#DIV/0!</v>
      </c>
      <c r="N9" s="15" t="e">
        <f t="shared" si="4"/>
        <v>#N/A</v>
      </c>
      <c r="O9" s="15" t="e">
        <f t="shared" si="5"/>
        <v>#N/A</v>
      </c>
    </row>
    <row r="10" spans="1:15" x14ac:dyDescent="0.15">
      <c r="A10" s="106">
        <f t="shared" si="6"/>
        <v>1</v>
      </c>
      <c r="B10" s="15" t="e">
        <f>IF(OR(Medidas!D10=1,Medidas!D10="M",Medidas!D10="m"),$A10*LOOKUP($I10+1,'OMS2007'!$A$3:$A$220,'OMS2007'!B$3:B$220)+(1-$A10)*LOOKUP($I10,'OMS2007'!$A$3:$A$220,'OMS2007'!B$3:B$220),$A10*LOOKUP($I10+1,'OMS2007'!$A$3:$A$220,'OMS2007'!E$3:E$220)+(1-$A10)*LOOKUP($I10,'OMS2007'!$A$3:$A$220,'OMS2007'!E$3:E$220))</f>
        <v>#N/A</v>
      </c>
      <c r="C10" s="15" t="e">
        <f>IF(OR(Medidas!D10=1,Medidas!D10="M",Medidas!D10="m"),$A10*LOOKUP($I10+1,'OMS2007'!$A$3:$A$220,'OMS2007'!C$3:C$220)+(1-$A10)*LOOKUP($I10,'OMS2007'!$A$3:$A$220,'OMS2007'!C$3:C$220),$A10*LOOKUP($I10+1,'OMS2007'!$A$3:$A$220,'OMS2007'!F$3:F$220)+(1-$A10)*LOOKUP($I10,'OMS2007'!$A$3:$A$220,'OMS2007'!F$3:F$220))</f>
        <v>#N/A</v>
      </c>
      <c r="D10" s="15" t="e">
        <f>IF(OR(Medidas!D10=1,Medidas!D10="M",Medidas!D10="m"),$A10*LOOKUP($I10+1,'OMS2007'!$A$3:$A$220,'OMS2007'!D$3:D$220)+(1-$A10)*LOOKUP($I10,'OMS2007'!$A$3:$A$220,'OMS2007'!D$3:D$220),$A10*LOOKUP($I10+1,'OMS2007'!$A$3:$A$220,'OMS2007'!G$3:G$220)+(1-$A10)*LOOKUP($I10,'OMS2007'!$A$3:$A$220,'OMS2007'!G$3:G$220))</f>
        <v>#N/A</v>
      </c>
      <c r="E10" s="15">
        <f t="shared" si="0"/>
        <v>1</v>
      </c>
      <c r="F10" s="15">
        <f>IF(OR(Medidas!D10=1,Medidas!D10="M",Medidas!D10="m",Medidas!D10=2,Medidas!D10="F",Medidas!D10="f"),0,1)</f>
        <v>1</v>
      </c>
      <c r="G10" s="15">
        <f>IF(OR(ISBLANK(Medidas!G10),(ISBLANK(Medidas!H10))),1,0)</f>
        <v>1</v>
      </c>
      <c r="H10" s="15">
        <f>IF(AND(NOT(G10),OR(Medidas!G10&lt;20,Medidas!G10&gt;250,Medidas!H10&lt;0.5,Medidas!H10&gt;400)),1,0)</f>
        <v>0</v>
      </c>
      <c r="I10" s="20">
        <f>(Medidas!F10-Medidas!E10)/30.4375</f>
        <v>0</v>
      </c>
      <c r="J10" s="15" t="e">
        <f>Medidas!H10/(Medidas!G10^2)*10000</f>
        <v>#DIV/0!</v>
      </c>
      <c r="K10" s="15" t="e">
        <f t="shared" si="1"/>
        <v>#DIV/0!</v>
      </c>
      <c r="L10" s="15" t="e">
        <f t="shared" si="2"/>
        <v>#DIV/0!</v>
      </c>
      <c r="M10" s="15" t="e">
        <f t="shared" si="3"/>
        <v>#DIV/0!</v>
      </c>
      <c r="N10" s="15" t="e">
        <f t="shared" si="4"/>
        <v>#N/A</v>
      </c>
      <c r="O10" s="15" t="e">
        <f t="shared" si="5"/>
        <v>#N/A</v>
      </c>
    </row>
    <row r="11" spans="1:15" x14ac:dyDescent="0.15">
      <c r="A11" s="106">
        <f t="shared" si="6"/>
        <v>1</v>
      </c>
      <c r="B11" s="15" t="e">
        <f>IF(OR(Medidas!D11=1,Medidas!D11="M",Medidas!D11="m"),$A11*LOOKUP($I11+1,'OMS2007'!$A$3:$A$220,'OMS2007'!B$3:B$220)+(1-$A11)*LOOKUP($I11,'OMS2007'!$A$3:$A$220,'OMS2007'!B$3:B$220),$A11*LOOKUP($I11+1,'OMS2007'!$A$3:$A$220,'OMS2007'!E$3:E$220)+(1-$A11)*LOOKUP($I11,'OMS2007'!$A$3:$A$220,'OMS2007'!E$3:E$220))</f>
        <v>#N/A</v>
      </c>
      <c r="C11" s="15" t="e">
        <f>IF(OR(Medidas!D11=1,Medidas!D11="M",Medidas!D11="m"),$A11*LOOKUP($I11+1,'OMS2007'!$A$3:$A$220,'OMS2007'!C$3:C$220)+(1-$A11)*LOOKUP($I11,'OMS2007'!$A$3:$A$220,'OMS2007'!C$3:C$220),$A11*LOOKUP($I11+1,'OMS2007'!$A$3:$A$220,'OMS2007'!F$3:F$220)+(1-$A11)*LOOKUP($I11,'OMS2007'!$A$3:$A$220,'OMS2007'!F$3:F$220))</f>
        <v>#N/A</v>
      </c>
      <c r="D11" s="15" t="e">
        <f>IF(OR(Medidas!D11=1,Medidas!D11="M",Medidas!D11="m"),$A11*LOOKUP($I11+1,'OMS2007'!$A$3:$A$220,'OMS2007'!D$3:D$220)+(1-$A11)*LOOKUP($I11,'OMS2007'!$A$3:$A$220,'OMS2007'!D$3:D$220),$A11*LOOKUP($I11+1,'OMS2007'!$A$3:$A$220,'OMS2007'!G$3:G$220)+(1-$A11)*LOOKUP($I11,'OMS2007'!$A$3:$A$220,'OMS2007'!G$3:G$220))</f>
        <v>#N/A</v>
      </c>
      <c r="E11" s="15">
        <f t="shared" si="0"/>
        <v>1</v>
      </c>
      <c r="F11" s="15">
        <f>IF(OR(Medidas!D11=1,Medidas!D11="M",Medidas!D11="m",Medidas!D11=2,Medidas!D11="F",Medidas!D11="f"),0,1)</f>
        <v>1</v>
      </c>
      <c r="G11" s="15">
        <f>IF(OR(ISBLANK(Medidas!G11),(ISBLANK(Medidas!H11))),1,0)</f>
        <v>1</v>
      </c>
      <c r="H11" s="15">
        <f>IF(AND(NOT(G11),OR(Medidas!G11&lt;20,Medidas!G11&gt;250,Medidas!H11&lt;0.5,Medidas!H11&gt;400)),1,0)</f>
        <v>0</v>
      </c>
      <c r="I11" s="20">
        <f>(Medidas!F11-Medidas!E11)/30.4375</f>
        <v>0</v>
      </c>
      <c r="J11" s="15" t="e">
        <f>Medidas!H11/(Medidas!G11^2)*10000</f>
        <v>#DIV/0!</v>
      </c>
      <c r="K11" s="15" t="e">
        <f t="shared" si="1"/>
        <v>#DIV/0!</v>
      </c>
      <c r="L11" s="15" t="e">
        <f t="shared" si="2"/>
        <v>#DIV/0!</v>
      </c>
      <c r="M11" s="15" t="e">
        <f t="shared" si="3"/>
        <v>#DIV/0!</v>
      </c>
      <c r="N11" s="15" t="e">
        <f t="shared" si="4"/>
        <v>#N/A</v>
      </c>
      <c r="O11" s="15" t="e">
        <f t="shared" si="5"/>
        <v>#N/A</v>
      </c>
    </row>
    <row r="12" spans="1:15" x14ac:dyDescent="0.15">
      <c r="A12" s="106">
        <f t="shared" si="6"/>
        <v>1</v>
      </c>
      <c r="B12" s="15" t="e">
        <f>IF(OR(Medidas!D12=1,Medidas!D12="M",Medidas!D12="m"),$A12*LOOKUP($I12+1,'OMS2007'!$A$3:$A$220,'OMS2007'!B$3:B$220)+(1-$A12)*LOOKUP($I12,'OMS2007'!$A$3:$A$220,'OMS2007'!B$3:B$220),$A12*LOOKUP($I12+1,'OMS2007'!$A$3:$A$220,'OMS2007'!E$3:E$220)+(1-$A12)*LOOKUP($I12,'OMS2007'!$A$3:$A$220,'OMS2007'!E$3:E$220))</f>
        <v>#N/A</v>
      </c>
      <c r="C12" s="15" t="e">
        <f>IF(OR(Medidas!D12=1,Medidas!D12="M",Medidas!D12="m"),$A12*LOOKUP($I12+1,'OMS2007'!$A$3:$A$220,'OMS2007'!C$3:C$220)+(1-$A12)*LOOKUP($I12,'OMS2007'!$A$3:$A$220,'OMS2007'!C$3:C$220),$A12*LOOKUP($I12+1,'OMS2007'!$A$3:$A$220,'OMS2007'!F$3:F$220)+(1-$A12)*LOOKUP($I12,'OMS2007'!$A$3:$A$220,'OMS2007'!F$3:F$220))</f>
        <v>#N/A</v>
      </c>
      <c r="D12" s="15" t="e">
        <f>IF(OR(Medidas!D12=1,Medidas!D12="M",Medidas!D12="m"),$A12*LOOKUP($I12+1,'OMS2007'!$A$3:$A$220,'OMS2007'!D$3:D$220)+(1-$A12)*LOOKUP($I12,'OMS2007'!$A$3:$A$220,'OMS2007'!D$3:D$220),$A12*LOOKUP($I12+1,'OMS2007'!$A$3:$A$220,'OMS2007'!G$3:G$220)+(1-$A12)*LOOKUP($I12,'OMS2007'!$A$3:$A$220,'OMS2007'!G$3:G$220))</f>
        <v>#N/A</v>
      </c>
      <c r="E12" s="15">
        <f t="shared" si="0"/>
        <v>1</v>
      </c>
      <c r="F12" s="15">
        <f>IF(OR(Medidas!D12=1,Medidas!D12="M",Medidas!D12="m",Medidas!D12=2,Medidas!D12="F",Medidas!D12="f"),0,1)</f>
        <v>1</v>
      </c>
      <c r="G12" s="15">
        <f>IF(OR(ISBLANK(Medidas!G12),(ISBLANK(Medidas!H12))),1,0)</f>
        <v>1</v>
      </c>
      <c r="H12" s="15">
        <f>IF(AND(NOT(G12),OR(Medidas!G12&lt;20,Medidas!G12&gt;250,Medidas!H12&lt;0.5,Medidas!H12&gt;400)),1,0)</f>
        <v>0</v>
      </c>
      <c r="I12" s="20">
        <f>(Medidas!F12-Medidas!E12)/30.4375</f>
        <v>0</v>
      </c>
      <c r="J12" s="15" t="e">
        <f>Medidas!H12/(Medidas!G12^2)*10000</f>
        <v>#DIV/0!</v>
      </c>
      <c r="K12" s="15" t="e">
        <f t="shared" si="1"/>
        <v>#DIV/0!</v>
      </c>
      <c r="L12" s="15" t="e">
        <f t="shared" si="2"/>
        <v>#DIV/0!</v>
      </c>
      <c r="M12" s="15" t="e">
        <f t="shared" si="3"/>
        <v>#DIV/0!</v>
      </c>
      <c r="N12" s="15" t="e">
        <f t="shared" si="4"/>
        <v>#N/A</v>
      </c>
      <c r="O12" s="15" t="e">
        <f t="shared" si="5"/>
        <v>#N/A</v>
      </c>
    </row>
    <row r="13" spans="1:15" x14ac:dyDescent="0.15">
      <c r="A13" s="106">
        <f t="shared" si="6"/>
        <v>1</v>
      </c>
      <c r="B13" s="15" t="e">
        <f>IF(OR(Medidas!D13=1,Medidas!D13="M",Medidas!D13="m"),$A13*LOOKUP($I13+1,'OMS2007'!$A$3:$A$220,'OMS2007'!B$3:B$220)+(1-$A13)*LOOKUP($I13,'OMS2007'!$A$3:$A$220,'OMS2007'!B$3:B$220),$A13*LOOKUP($I13+1,'OMS2007'!$A$3:$A$220,'OMS2007'!E$3:E$220)+(1-$A13)*LOOKUP($I13,'OMS2007'!$A$3:$A$220,'OMS2007'!E$3:E$220))</f>
        <v>#N/A</v>
      </c>
      <c r="C13" s="15" t="e">
        <f>IF(OR(Medidas!D13=1,Medidas!D13="M",Medidas!D13="m"),$A13*LOOKUP($I13+1,'OMS2007'!$A$3:$A$220,'OMS2007'!C$3:C$220)+(1-$A13)*LOOKUP($I13,'OMS2007'!$A$3:$A$220,'OMS2007'!C$3:C$220),$A13*LOOKUP($I13+1,'OMS2007'!$A$3:$A$220,'OMS2007'!F$3:F$220)+(1-$A13)*LOOKUP($I13,'OMS2007'!$A$3:$A$220,'OMS2007'!F$3:F$220))</f>
        <v>#N/A</v>
      </c>
      <c r="D13" s="15" t="e">
        <f>IF(OR(Medidas!D13=1,Medidas!D13="M",Medidas!D13="m"),$A13*LOOKUP($I13+1,'OMS2007'!$A$3:$A$220,'OMS2007'!D$3:D$220)+(1-$A13)*LOOKUP($I13,'OMS2007'!$A$3:$A$220,'OMS2007'!D$3:D$220),$A13*LOOKUP($I13+1,'OMS2007'!$A$3:$A$220,'OMS2007'!G$3:G$220)+(1-$A13)*LOOKUP($I13,'OMS2007'!$A$3:$A$220,'OMS2007'!G$3:G$220))</f>
        <v>#N/A</v>
      </c>
      <c r="E13" s="15">
        <f t="shared" si="0"/>
        <v>1</v>
      </c>
      <c r="F13" s="15">
        <f>IF(OR(Medidas!D13=1,Medidas!D13="M",Medidas!D13="m",Medidas!D13=2,Medidas!D13="F",Medidas!D13="f"),0,1)</f>
        <v>1</v>
      </c>
      <c r="G13" s="15">
        <f>IF(OR(ISBLANK(Medidas!G13),(ISBLANK(Medidas!H13))),1,0)</f>
        <v>1</v>
      </c>
      <c r="H13" s="15">
        <f>IF(AND(NOT(G13),OR(Medidas!G13&lt;20,Medidas!G13&gt;250,Medidas!H13&lt;0.5,Medidas!H13&gt;400)),1,0)</f>
        <v>0</v>
      </c>
      <c r="I13" s="20">
        <f>(Medidas!F13-Medidas!E13)/30.4375</f>
        <v>0</v>
      </c>
      <c r="J13" s="15" t="e">
        <f>Medidas!H13/(Medidas!G13^2)*10000</f>
        <v>#DIV/0!</v>
      </c>
      <c r="K13" s="15" t="e">
        <f t="shared" si="1"/>
        <v>#DIV/0!</v>
      </c>
      <c r="L13" s="15" t="e">
        <f t="shared" si="2"/>
        <v>#DIV/0!</v>
      </c>
      <c r="M13" s="15" t="e">
        <f t="shared" si="3"/>
        <v>#DIV/0!</v>
      </c>
      <c r="N13" s="15" t="e">
        <f t="shared" si="4"/>
        <v>#N/A</v>
      </c>
      <c r="O13" s="15" t="e">
        <f t="shared" si="5"/>
        <v>#N/A</v>
      </c>
    </row>
    <row r="14" spans="1:15" x14ac:dyDescent="0.15">
      <c r="A14" s="106">
        <f t="shared" si="6"/>
        <v>1</v>
      </c>
      <c r="B14" s="15" t="e">
        <f>IF(OR(Medidas!D14=1,Medidas!D14="M",Medidas!D14="m"),$A14*LOOKUP($I14+1,'OMS2007'!$A$3:$A$220,'OMS2007'!B$3:B$220)+(1-$A14)*LOOKUP($I14,'OMS2007'!$A$3:$A$220,'OMS2007'!B$3:B$220),$A14*LOOKUP($I14+1,'OMS2007'!$A$3:$A$220,'OMS2007'!E$3:E$220)+(1-$A14)*LOOKUP($I14,'OMS2007'!$A$3:$A$220,'OMS2007'!E$3:E$220))</f>
        <v>#N/A</v>
      </c>
      <c r="C14" s="15" t="e">
        <f>IF(OR(Medidas!D14=1,Medidas!D14="M",Medidas!D14="m"),$A14*LOOKUP($I14+1,'OMS2007'!$A$3:$A$220,'OMS2007'!C$3:C$220)+(1-$A14)*LOOKUP($I14,'OMS2007'!$A$3:$A$220,'OMS2007'!C$3:C$220),$A14*LOOKUP($I14+1,'OMS2007'!$A$3:$A$220,'OMS2007'!F$3:F$220)+(1-$A14)*LOOKUP($I14,'OMS2007'!$A$3:$A$220,'OMS2007'!F$3:F$220))</f>
        <v>#N/A</v>
      </c>
      <c r="D14" s="15" t="e">
        <f>IF(OR(Medidas!D14=1,Medidas!D14="M",Medidas!D14="m"),$A14*LOOKUP($I14+1,'OMS2007'!$A$3:$A$220,'OMS2007'!D$3:D$220)+(1-$A14)*LOOKUP($I14,'OMS2007'!$A$3:$A$220,'OMS2007'!D$3:D$220),$A14*LOOKUP($I14+1,'OMS2007'!$A$3:$A$220,'OMS2007'!G$3:G$220)+(1-$A14)*LOOKUP($I14,'OMS2007'!$A$3:$A$220,'OMS2007'!G$3:G$220))</f>
        <v>#N/A</v>
      </c>
      <c r="E14" s="15">
        <f t="shared" si="0"/>
        <v>1</v>
      </c>
      <c r="F14" s="15">
        <f>IF(OR(Medidas!D14=1,Medidas!D14="M",Medidas!D14="m",Medidas!D14=2,Medidas!D14="F",Medidas!D14="f"),0,1)</f>
        <v>1</v>
      </c>
      <c r="G14" s="15">
        <f>IF(OR(ISBLANK(Medidas!G14),(ISBLANK(Medidas!H14))),1,0)</f>
        <v>1</v>
      </c>
      <c r="H14" s="15">
        <f>IF(AND(NOT(G14),OR(Medidas!G14&lt;20,Medidas!G14&gt;250,Medidas!H14&lt;0.5,Medidas!H14&gt;400)),1,0)</f>
        <v>0</v>
      </c>
      <c r="I14" s="20">
        <f>(Medidas!F14-Medidas!E14)/30.4375</f>
        <v>0</v>
      </c>
      <c r="J14" s="15" t="e">
        <f>Medidas!H14/(Medidas!G14^2)*10000</f>
        <v>#DIV/0!</v>
      </c>
      <c r="K14" s="15" t="e">
        <f t="shared" si="1"/>
        <v>#DIV/0!</v>
      </c>
      <c r="L14" s="15" t="e">
        <f t="shared" si="2"/>
        <v>#DIV/0!</v>
      </c>
      <c r="M14" s="15" t="e">
        <f t="shared" si="3"/>
        <v>#DIV/0!</v>
      </c>
      <c r="N14" s="15" t="e">
        <f t="shared" si="4"/>
        <v>#N/A</v>
      </c>
      <c r="O14" s="15" t="e">
        <f t="shared" si="5"/>
        <v>#N/A</v>
      </c>
    </row>
    <row r="15" spans="1:15" x14ac:dyDescent="0.15">
      <c r="A15" s="106">
        <f t="shared" si="6"/>
        <v>1</v>
      </c>
      <c r="B15" s="15" t="e">
        <f>IF(OR(Medidas!D15=1,Medidas!D15="M",Medidas!D15="m"),$A15*LOOKUP($I15+1,'OMS2007'!$A$3:$A$220,'OMS2007'!B$3:B$220)+(1-$A15)*LOOKUP($I15,'OMS2007'!$A$3:$A$220,'OMS2007'!B$3:B$220),$A15*LOOKUP($I15+1,'OMS2007'!$A$3:$A$220,'OMS2007'!E$3:E$220)+(1-$A15)*LOOKUP($I15,'OMS2007'!$A$3:$A$220,'OMS2007'!E$3:E$220))</f>
        <v>#N/A</v>
      </c>
      <c r="C15" s="15" t="e">
        <f>IF(OR(Medidas!D15=1,Medidas!D15="M",Medidas!D15="m"),$A15*LOOKUP($I15+1,'OMS2007'!$A$3:$A$220,'OMS2007'!C$3:C$220)+(1-$A15)*LOOKUP($I15,'OMS2007'!$A$3:$A$220,'OMS2007'!C$3:C$220),$A15*LOOKUP($I15+1,'OMS2007'!$A$3:$A$220,'OMS2007'!F$3:F$220)+(1-$A15)*LOOKUP($I15,'OMS2007'!$A$3:$A$220,'OMS2007'!F$3:F$220))</f>
        <v>#N/A</v>
      </c>
      <c r="D15" s="15" t="e">
        <f>IF(OR(Medidas!D15=1,Medidas!D15="M",Medidas!D15="m"),$A15*LOOKUP($I15+1,'OMS2007'!$A$3:$A$220,'OMS2007'!D$3:D$220)+(1-$A15)*LOOKUP($I15,'OMS2007'!$A$3:$A$220,'OMS2007'!D$3:D$220),$A15*LOOKUP($I15+1,'OMS2007'!$A$3:$A$220,'OMS2007'!G$3:G$220)+(1-$A15)*LOOKUP($I15,'OMS2007'!$A$3:$A$220,'OMS2007'!G$3:G$220))</f>
        <v>#N/A</v>
      </c>
      <c r="E15" s="15">
        <f t="shared" si="0"/>
        <v>1</v>
      </c>
      <c r="F15" s="15">
        <f>IF(OR(Medidas!D15=1,Medidas!D15="M",Medidas!D15="m",Medidas!D15=2,Medidas!D15="F",Medidas!D15="f"),0,1)</f>
        <v>1</v>
      </c>
      <c r="G15" s="15">
        <f>IF(OR(ISBLANK(Medidas!G15),(ISBLANK(Medidas!H15))),1,0)</f>
        <v>1</v>
      </c>
      <c r="H15" s="15">
        <f>IF(AND(NOT(G15),OR(Medidas!G15&lt;20,Medidas!G15&gt;250,Medidas!H15&lt;0.5,Medidas!H15&gt;400)),1,0)</f>
        <v>0</v>
      </c>
      <c r="I15" s="20">
        <f>(Medidas!F15-Medidas!E15)/30.4375</f>
        <v>0</v>
      </c>
      <c r="J15" s="15" t="e">
        <f>Medidas!H15/(Medidas!G15^2)*10000</f>
        <v>#DIV/0!</v>
      </c>
      <c r="K15" s="15" t="e">
        <f t="shared" si="1"/>
        <v>#DIV/0!</v>
      </c>
      <c r="L15" s="15" t="e">
        <f t="shared" si="2"/>
        <v>#DIV/0!</v>
      </c>
      <c r="M15" s="15" t="e">
        <f t="shared" si="3"/>
        <v>#DIV/0!</v>
      </c>
      <c r="N15" s="15" t="e">
        <f t="shared" si="4"/>
        <v>#N/A</v>
      </c>
      <c r="O15" s="15" t="e">
        <f t="shared" si="5"/>
        <v>#N/A</v>
      </c>
    </row>
    <row r="16" spans="1:15" x14ac:dyDescent="0.15">
      <c r="A16" s="106">
        <f t="shared" si="6"/>
        <v>1</v>
      </c>
      <c r="B16" s="15" t="e">
        <f>IF(OR(Medidas!D16=1,Medidas!D16="M",Medidas!D16="m"),$A16*LOOKUP($I16+1,'OMS2007'!$A$3:$A$220,'OMS2007'!B$3:B$220)+(1-$A16)*LOOKUP($I16,'OMS2007'!$A$3:$A$220,'OMS2007'!B$3:B$220),$A16*LOOKUP($I16+1,'OMS2007'!$A$3:$A$220,'OMS2007'!E$3:E$220)+(1-$A16)*LOOKUP($I16,'OMS2007'!$A$3:$A$220,'OMS2007'!E$3:E$220))</f>
        <v>#N/A</v>
      </c>
      <c r="C16" s="15" t="e">
        <f>IF(OR(Medidas!D16=1,Medidas!D16="M",Medidas!D16="m"),$A16*LOOKUP($I16+1,'OMS2007'!$A$3:$A$220,'OMS2007'!C$3:C$220)+(1-$A16)*LOOKUP($I16,'OMS2007'!$A$3:$A$220,'OMS2007'!C$3:C$220),$A16*LOOKUP($I16+1,'OMS2007'!$A$3:$A$220,'OMS2007'!F$3:F$220)+(1-$A16)*LOOKUP($I16,'OMS2007'!$A$3:$A$220,'OMS2007'!F$3:F$220))</f>
        <v>#N/A</v>
      </c>
      <c r="D16" s="15" t="e">
        <f>IF(OR(Medidas!D16=1,Medidas!D16="M",Medidas!D16="m"),$A16*LOOKUP($I16+1,'OMS2007'!$A$3:$A$220,'OMS2007'!D$3:D$220)+(1-$A16)*LOOKUP($I16,'OMS2007'!$A$3:$A$220,'OMS2007'!D$3:D$220),$A16*LOOKUP($I16+1,'OMS2007'!$A$3:$A$220,'OMS2007'!G$3:G$220)+(1-$A16)*LOOKUP($I16,'OMS2007'!$A$3:$A$220,'OMS2007'!G$3:G$220))</f>
        <v>#N/A</v>
      </c>
      <c r="E16" s="15">
        <f t="shared" si="0"/>
        <v>1</v>
      </c>
      <c r="F16" s="15">
        <f>IF(OR(Medidas!D16=1,Medidas!D16="M",Medidas!D16="m",Medidas!D16=2,Medidas!D16="F",Medidas!D16="f"),0,1)</f>
        <v>1</v>
      </c>
      <c r="G16" s="15">
        <f>IF(OR(ISBLANK(Medidas!G16),(ISBLANK(Medidas!H16))),1,0)</f>
        <v>1</v>
      </c>
      <c r="H16" s="15">
        <f>IF(AND(NOT(G16),OR(Medidas!G16&lt;20,Medidas!G16&gt;250,Medidas!H16&lt;0.5,Medidas!H16&gt;400)),1,0)</f>
        <v>0</v>
      </c>
      <c r="I16" s="20">
        <f>(Medidas!F16-Medidas!E16)/30.4375</f>
        <v>0</v>
      </c>
      <c r="J16" s="15" t="e">
        <f>Medidas!H16/(Medidas!G16^2)*10000</f>
        <v>#DIV/0!</v>
      </c>
      <c r="K16" s="15" t="e">
        <f t="shared" si="1"/>
        <v>#DIV/0!</v>
      </c>
      <c r="L16" s="15" t="e">
        <f t="shared" si="2"/>
        <v>#DIV/0!</v>
      </c>
      <c r="M16" s="15" t="e">
        <f t="shared" si="3"/>
        <v>#DIV/0!</v>
      </c>
      <c r="N16" s="15" t="e">
        <f t="shared" si="4"/>
        <v>#N/A</v>
      </c>
      <c r="O16" s="15" t="e">
        <f t="shared" si="5"/>
        <v>#N/A</v>
      </c>
    </row>
    <row r="17" spans="1:15" x14ac:dyDescent="0.15">
      <c r="A17" s="106">
        <f t="shared" si="6"/>
        <v>1</v>
      </c>
      <c r="B17" s="15" t="e">
        <f>IF(OR(Medidas!D17=1,Medidas!D17="M",Medidas!D17="m"),$A17*LOOKUP($I17+1,'OMS2007'!$A$3:$A$220,'OMS2007'!B$3:B$220)+(1-$A17)*LOOKUP($I17,'OMS2007'!$A$3:$A$220,'OMS2007'!B$3:B$220),$A17*LOOKUP($I17+1,'OMS2007'!$A$3:$A$220,'OMS2007'!E$3:E$220)+(1-$A17)*LOOKUP($I17,'OMS2007'!$A$3:$A$220,'OMS2007'!E$3:E$220))</f>
        <v>#N/A</v>
      </c>
      <c r="C17" s="15" t="e">
        <f>IF(OR(Medidas!D17=1,Medidas!D17="M",Medidas!D17="m"),$A17*LOOKUP($I17+1,'OMS2007'!$A$3:$A$220,'OMS2007'!C$3:C$220)+(1-$A17)*LOOKUP($I17,'OMS2007'!$A$3:$A$220,'OMS2007'!C$3:C$220),$A17*LOOKUP($I17+1,'OMS2007'!$A$3:$A$220,'OMS2007'!F$3:F$220)+(1-$A17)*LOOKUP($I17,'OMS2007'!$A$3:$A$220,'OMS2007'!F$3:F$220))</f>
        <v>#N/A</v>
      </c>
      <c r="D17" s="15" t="e">
        <f>IF(OR(Medidas!D17=1,Medidas!D17="M",Medidas!D17="m"),$A17*LOOKUP($I17+1,'OMS2007'!$A$3:$A$220,'OMS2007'!D$3:D$220)+(1-$A17)*LOOKUP($I17,'OMS2007'!$A$3:$A$220,'OMS2007'!D$3:D$220),$A17*LOOKUP($I17+1,'OMS2007'!$A$3:$A$220,'OMS2007'!G$3:G$220)+(1-$A17)*LOOKUP($I17,'OMS2007'!$A$3:$A$220,'OMS2007'!G$3:G$220))</f>
        <v>#N/A</v>
      </c>
      <c r="E17" s="15">
        <f t="shared" si="0"/>
        <v>1</v>
      </c>
      <c r="F17" s="15">
        <f>IF(OR(Medidas!D17=1,Medidas!D17="M",Medidas!D17="m",Medidas!D17=2,Medidas!D17="F",Medidas!D17="f"),0,1)</f>
        <v>1</v>
      </c>
      <c r="G17" s="15">
        <f>IF(OR(ISBLANK(Medidas!G17),(ISBLANK(Medidas!H17))),1,0)</f>
        <v>1</v>
      </c>
      <c r="H17" s="15">
        <f>IF(AND(NOT(G17),OR(Medidas!G17&lt;20,Medidas!G17&gt;250,Medidas!H17&lt;0.5,Medidas!H17&gt;400)),1,0)</f>
        <v>0</v>
      </c>
      <c r="I17" s="20">
        <f>(Medidas!F17-Medidas!E17)/30.4375</f>
        <v>0</v>
      </c>
      <c r="J17" s="15" t="e">
        <f>Medidas!H17/(Medidas!G17^2)*10000</f>
        <v>#DIV/0!</v>
      </c>
      <c r="K17" s="15" t="e">
        <f t="shared" si="1"/>
        <v>#DIV/0!</v>
      </c>
      <c r="L17" s="15" t="e">
        <f t="shared" si="2"/>
        <v>#DIV/0!</v>
      </c>
      <c r="M17" s="15" t="e">
        <f t="shared" si="3"/>
        <v>#DIV/0!</v>
      </c>
      <c r="N17" s="15" t="e">
        <f t="shared" si="4"/>
        <v>#N/A</v>
      </c>
      <c r="O17" s="15" t="e">
        <f t="shared" si="5"/>
        <v>#N/A</v>
      </c>
    </row>
    <row r="18" spans="1:15" x14ac:dyDescent="0.15">
      <c r="A18" s="106">
        <f t="shared" si="6"/>
        <v>1</v>
      </c>
      <c r="B18" s="15" t="e">
        <f>IF(OR(Medidas!D18=1,Medidas!D18="M",Medidas!D18="m"),$A18*LOOKUP($I18+1,'OMS2007'!$A$3:$A$220,'OMS2007'!B$3:B$220)+(1-$A18)*LOOKUP($I18,'OMS2007'!$A$3:$A$220,'OMS2007'!B$3:B$220),$A18*LOOKUP($I18+1,'OMS2007'!$A$3:$A$220,'OMS2007'!E$3:E$220)+(1-$A18)*LOOKUP($I18,'OMS2007'!$A$3:$A$220,'OMS2007'!E$3:E$220))</f>
        <v>#N/A</v>
      </c>
      <c r="C18" s="15" t="e">
        <f>IF(OR(Medidas!D18=1,Medidas!D18="M",Medidas!D18="m"),$A18*LOOKUP($I18+1,'OMS2007'!$A$3:$A$220,'OMS2007'!C$3:C$220)+(1-$A18)*LOOKUP($I18,'OMS2007'!$A$3:$A$220,'OMS2007'!C$3:C$220),$A18*LOOKUP($I18+1,'OMS2007'!$A$3:$A$220,'OMS2007'!F$3:F$220)+(1-$A18)*LOOKUP($I18,'OMS2007'!$A$3:$A$220,'OMS2007'!F$3:F$220))</f>
        <v>#N/A</v>
      </c>
      <c r="D18" s="15" t="e">
        <f>IF(OR(Medidas!D18=1,Medidas!D18="M",Medidas!D18="m"),$A18*LOOKUP($I18+1,'OMS2007'!$A$3:$A$220,'OMS2007'!D$3:D$220)+(1-$A18)*LOOKUP($I18,'OMS2007'!$A$3:$A$220,'OMS2007'!D$3:D$220),$A18*LOOKUP($I18+1,'OMS2007'!$A$3:$A$220,'OMS2007'!G$3:G$220)+(1-$A18)*LOOKUP($I18,'OMS2007'!$A$3:$A$220,'OMS2007'!G$3:G$220))</f>
        <v>#N/A</v>
      </c>
      <c r="E18" s="15">
        <f t="shared" si="0"/>
        <v>1</v>
      </c>
      <c r="F18" s="15">
        <f>IF(OR(Medidas!D18=1,Medidas!D18="M",Medidas!D18="m",Medidas!D18=2,Medidas!D18="F",Medidas!D18="f"),0,1)</f>
        <v>1</v>
      </c>
      <c r="G18" s="15">
        <f>IF(OR(ISBLANK(Medidas!G18),(ISBLANK(Medidas!H18))),1,0)</f>
        <v>1</v>
      </c>
      <c r="H18" s="15">
        <f>IF(AND(NOT(G18),OR(Medidas!G18&lt;20,Medidas!G18&gt;250,Medidas!H18&lt;0.5,Medidas!H18&gt;400)),1,0)</f>
        <v>0</v>
      </c>
      <c r="I18" s="20">
        <f>(Medidas!F18-Medidas!E18)/30.4375</f>
        <v>0</v>
      </c>
      <c r="J18" s="15" t="e">
        <f>Medidas!H18/(Medidas!G18^2)*10000</f>
        <v>#DIV/0!</v>
      </c>
      <c r="K18" s="15" t="e">
        <f t="shared" si="1"/>
        <v>#DIV/0!</v>
      </c>
      <c r="L18" s="15" t="e">
        <f t="shared" si="2"/>
        <v>#DIV/0!</v>
      </c>
      <c r="M18" s="15" t="e">
        <f t="shared" si="3"/>
        <v>#DIV/0!</v>
      </c>
      <c r="N18" s="15" t="e">
        <f t="shared" si="4"/>
        <v>#N/A</v>
      </c>
      <c r="O18" s="15" t="e">
        <f t="shared" si="5"/>
        <v>#N/A</v>
      </c>
    </row>
    <row r="19" spans="1:15" x14ac:dyDescent="0.15">
      <c r="A19" s="106">
        <f t="shared" si="6"/>
        <v>1</v>
      </c>
      <c r="B19" s="15" t="e">
        <f>IF(OR(Medidas!D19=1,Medidas!D19="M",Medidas!D19="m"),$A19*LOOKUP($I19+1,'OMS2007'!$A$3:$A$220,'OMS2007'!B$3:B$220)+(1-$A19)*LOOKUP($I19,'OMS2007'!$A$3:$A$220,'OMS2007'!B$3:B$220),$A19*LOOKUP($I19+1,'OMS2007'!$A$3:$A$220,'OMS2007'!E$3:E$220)+(1-$A19)*LOOKUP($I19,'OMS2007'!$A$3:$A$220,'OMS2007'!E$3:E$220))</f>
        <v>#N/A</v>
      </c>
      <c r="C19" s="15" t="e">
        <f>IF(OR(Medidas!D19=1,Medidas!D19="M",Medidas!D19="m"),$A19*LOOKUP($I19+1,'OMS2007'!$A$3:$A$220,'OMS2007'!C$3:C$220)+(1-$A19)*LOOKUP($I19,'OMS2007'!$A$3:$A$220,'OMS2007'!C$3:C$220),$A19*LOOKUP($I19+1,'OMS2007'!$A$3:$A$220,'OMS2007'!F$3:F$220)+(1-$A19)*LOOKUP($I19,'OMS2007'!$A$3:$A$220,'OMS2007'!F$3:F$220))</f>
        <v>#N/A</v>
      </c>
      <c r="D19" s="15" t="e">
        <f>IF(OR(Medidas!D19=1,Medidas!D19="M",Medidas!D19="m"),$A19*LOOKUP($I19+1,'OMS2007'!$A$3:$A$220,'OMS2007'!D$3:D$220)+(1-$A19)*LOOKUP($I19,'OMS2007'!$A$3:$A$220,'OMS2007'!D$3:D$220),$A19*LOOKUP($I19+1,'OMS2007'!$A$3:$A$220,'OMS2007'!G$3:G$220)+(1-$A19)*LOOKUP($I19,'OMS2007'!$A$3:$A$220,'OMS2007'!G$3:G$220))</f>
        <v>#N/A</v>
      </c>
      <c r="E19" s="15">
        <f t="shared" si="0"/>
        <v>1</v>
      </c>
      <c r="F19" s="15">
        <f>IF(OR(Medidas!D19=1,Medidas!D19="M",Medidas!D19="m",Medidas!D19=2,Medidas!D19="F",Medidas!D19="f"),0,1)</f>
        <v>1</v>
      </c>
      <c r="G19" s="15">
        <f>IF(OR(ISBLANK(Medidas!G19),(ISBLANK(Medidas!H19))),1,0)</f>
        <v>1</v>
      </c>
      <c r="H19" s="15">
        <f>IF(AND(NOT(G19),OR(Medidas!G19&lt;20,Medidas!G19&gt;250,Medidas!H19&lt;0.5,Medidas!H19&gt;400)),1,0)</f>
        <v>0</v>
      </c>
      <c r="I19" s="20">
        <f>(Medidas!F19-Medidas!E19)/30.4375</f>
        <v>0</v>
      </c>
      <c r="J19" s="15" t="e">
        <f>Medidas!H19/(Medidas!G19^2)*10000</f>
        <v>#DIV/0!</v>
      </c>
      <c r="K19" s="15" t="e">
        <f t="shared" si="1"/>
        <v>#DIV/0!</v>
      </c>
      <c r="L19" s="15" t="e">
        <f t="shared" si="2"/>
        <v>#DIV/0!</v>
      </c>
      <c r="M19" s="15" t="e">
        <f t="shared" si="3"/>
        <v>#DIV/0!</v>
      </c>
      <c r="N19" s="15" t="e">
        <f t="shared" si="4"/>
        <v>#N/A</v>
      </c>
      <c r="O19" s="15" t="e">
        <f t="shared" si="5"/>
        <v>#N/A</v>
      </c>
    </row>
    <row r="20" spans="1:15" x14ac:dyDescent="0.15">
      <c r="A20" s="106">
        <f t="shared" si="6"/>
        <v>1</v>
      </c>
      <c r="B20" s="15" t="e">
        <f>IF(OR(Medidas!D20=1,Medidas!D20="M",Medidas!D20="m"),$A20*LOOKUP($I20+1,'OMS2007'!$A$3:$A$220,'OMS2007'!B$3:B$220)+(1-$A20)*LOOKUP($I20,'OMS2007'!$A$3:$A$220,'OMS2007'!B$3:B$220),$A20*LOOKUP($I20+1,'OMS2007'!$A$3:$A$220,'OMS2007'!E$3:E$220)+(1-$A20)*LOOKUP($I20,'OMS2007'!$A$3:$A$220,'OMS2007'!E$3:E$220))</f>
        <v>#N/A</v>
      </c>
      <c r="C20" s="15" t="e">
        <f>IF(OR(Medidas!D20=1,Medidas!D20="M",Medidas!D20="m"),$A20*LOOKUP($I20+1,'OMS2007'!$A$3:$A$220,'OMS2007'!C$3:C$220)+(1-$A20)*LOOKUP($I20,'OMS2007'!$A$3:$A$220,'OMS2007'!C$3:C$220),$A20*LOOKUP($I20+1,'OMS2007'!$A$3:$A$220,'OMS2007'!F$3:F$220)+(1-$A20)*LOOKUP($I20,'OMS2007'!$A$3:$A$220,'OMS2007'!F$3:F$220))</f>
        <v>#N/A</v>
      </c>
      <c r="D20" s="15" t="e">
        <f>IF(OR(Medidas!D20=1,Medidas!D20="M",Medidas!D20="m"),$A20*LOOKUP($I20+1,'OMS2007'!$A$3:$A$220,'OMS2007'!D$3:D$220)+(1-$A20)*LOOKUP($I20,'OMS2007'!$A$3:$A$220,'OMS2007'!D$3:D$220),$A20*LOOKUP($I20+1,'OMS2007'!$A$3:$A$220,'OMS2007'!G$3:G$220)+(1-$A20)*LOOKUP($I20,'OMS2007'!$A$3:$A$220,'OMS2007'!G$3:G$220))</f>
        <v>#N/A</v>
      </c>
      <c r="E20" s="15">
        <f t="shared" si="0"/>
        <v>1</v>
      </c>
      <c r="F20" s="15">
        <f>IF(OR(Medidas!D20=1,Medidas!D20="M",Medidas!D20="m",Medidas!D20=2,Medidas!D20="F",Medidas!D20="f"),0,1)</f>
        <v>1</v>
      </c>
      <c r="G20" s="15">
        <f>IF(OR(ISBLANK(Medidas!G20),(ISBLANK(Medidas!H20))),1,0)</f>
        <v>1</v>
      </c>
      <c r="H20" s="15">
        <f>IF(AND(NOT(G20),OR(Medidas!G20&lt;20,Medidas!G20&gt;250,Medidas!H20&lt;0.5,Medidas!H20&gt;400)),1,0)</f>
        <v>0</v>
      </c>
      <c r="I20" s="20">
        <f>(Medidas!F20-Medidas!E20)/30.4375</f>
        <v>0</v>
      </c>
      <c r="J20" s="15" t="e">
        <f>Medidas!H20/(Medidas!G20^2)*10000</f>
        <v>#DIV/0!</v>
      </c>
      <c r="K20" s="15" t="e">
        <f t="shared" si="1"/>
        <v>#DIV/0!</v>
      </c>
      <c r="L20" s="15" t="e">
        <f t="shared" si="2"/>
        <v>#DIV/0!</v>
      </c>
      <c r="M20" s="15" t="e">
        <f t="shared" si="3"/>
        <v>#DIV/0!</v>
      </c>
      <c r="N20" s="15" t="e">
        <f t="shared" si="4"/>
        <v>#N/A</v>
      </c>
      <c r="O20" s="15" t="e">
        <f t="shared" si="5"/>
        <v>#N/A</v>
      </c>
    </row>
    <row r="21" spans="1:15" x14ac:dyDescent="0.15">
      <c r="A21" s="106">
        <f t="shared" si="6"/>
        <v>1</v>
      </c>
      <c r="B21" s="15" t="e">
        <f>IF(OR(Medidas!D21=1,Medidas!D21="M",Medidas!D21="m"),$A21*LOOKUP($I21+1,'OMS2007'!$A$3:$A$220,'OMS2007'!B$3:B$220)+(1-$A21)*LOOKUP($I21,'OMS2007'!$A$3:$A$220,'OMS2007'!B$3:B$220),$A21*LOOKUP($I21+1,'OMS2007'!$A$3:$A$220,'OMS2007'!E$3:E$220)+(1-$A21)*LOOKUP($I21,'OMS2007'!$A$3:$A$220,'OMS2007'!E$3:E$220))</f>
        <v>#N/A</v>
      </c>
      <c r="C21" s="15" t="e">
        <f>IF(OR(Medidas!D21=1,Medidas!D21="M",Medidas!D21="m"),$A21*LOOKUP($I21+1,'OMS2007'!$A$3:$A$220,'OMS2007'!C$3:C$220)+(1-$A21)*LOOKUP($I21,'OMS2007'!$A$3:$A$220,'OMS2007'!C$3:C$220),$A21*LOOKUP($I21+1,'OMS2007'!$A$3:$A$220,'OMS2007'!F$3:F$220)+(1-$A21)*LOOKUP($I21,'OMS2007'!$A$3:$A$220,'OMS2007'!F$3:F$220))</f>
        <v>#N/A</v>
      </c>
      <c r="D21" s="15" t="e">
        <f>IF(OR(Medidas!D21=1,Medidas!D21="M",Medidas!D21="m"),$A21*LOOKUP($I21+1,'OMS2007'!$A$3:$A$220,'OMS2007'!D$3:D$220)+(1-$A21)*LOOKUP($I21,'OMS2007'!$A$3:$A$220,'OMS2007'!D$3:D$220),$A21*LOOKUP($I21+1,'OMS2007'!$A$3:$A$220,'OMS2007'!G$3:G$220)+(1-$A21)*LOOKUP($I21,'OMS2007'!$A$3:$A$220,'OMS2007'!G$3:G$220))</f>
        <v>#N/A</v>
      </c>
      <c r="E21" s="15">
        <f t="shared" si="0"/>
        <v>1</v>
      </c>
      <c r="F21" s="15">
        <f>IF(OR(Medidas!D21=1,Medidas!D21="M",Medidas!D21="m",Medidas!D21=2,Medidas!D21="F",Medidas!D21="f"),0,1)</f>
        <v>1</v>
      </c>
      <c r="G21" s="15">
        <f>IF(OR(ISBLANK(Medidas!G21),(ISBLANK(Medidas!H21))),1,0)</f>
        <v>1</v>
      </c>
      <c r="H21" s="15">
        <f>IF(AND(NOT(G21),OR(Medidas!G21&lt;20,Medidas!G21&gt;250,Medidas!H21&lt;0.5,Medidas!H21&gt;400)),1,0)</f>
        <v>0</v>
      </c>
      <c r="I21" s="20">
        <f>(Medidas!F21-Medidas!E21)/30.4375</f>
        <v>0</v>
      </c>
      <c r="J21" s="15" t="e">
        <f>Medidas!H21/(Medidas!G21^2)*10000</f>
        <v>#DIV/0!</v>
      </c>
      <c r="K21" s="15" t="e">
        <f t="shared" si="1"/>
        <v>#DIV/0!</v>
      </c>
      <c r="L21" s="15" t="e">
        <f t="shared" si="2"/>
        <v>#DIV/0!</v>
      </c>
      <c r="M21" s="15" t="e">
        <f t="shared" si="3"/>
        <v>#DIV/0!</v>
      </c>
      <c r="N21" s="15" t="e">
        <f t="shared" si="4"/>
        <v>#N/A</v>
      </c>
      <c r="O21" s="15" t="e">
        <f t="shared" si="5"/>
        <v>#N/A</v>
      </c>
    </row>
    <row r="22" spans="1:15" x14ac:dyDescent="0.15">
      <c r="A22" s="106">
        <f t="shared" si="6"/>
        <v>1</v>
      </c>
      <c r="B22" s="15" t="e">
        <f>IF(OR(Medidas!D22=1,Medidas!D22="M",Medidas!D22="m"),$A22*LOOKUP($I22+1,'OMS2007'!$A$3:$A$220,'OMS2007'!B$3:B$220)+(1-$A22)*LOOKUP($I22,'OMS2007'!$A$3:$A$220,'OMS2007'!B$3:B$220),$A22*LOOKUP($I22+1,'OMS2007'!$A$3:$A$220,'OMS2007'!E$3:E$220)+(1-$A22)*LOOKUP($I22,'OMS2007'!$A$3:$A$220,'OMS2007'!E$3:E$220))</f>
        <v>#N/A</v>
      </c>
      <c r="C22" s="15" t="e">
        <f>IF(OR(Medidas!D22=1,Medidas!D22="M",Medidas!D22="m"),$A22*LOOKUP($I22+1,'OMS2007'!$A$3:$A$220,'OMS2007'!C$3:C$220)+(1-$A22)*LOOKUP($I22,'OMS2007'!$A$3:$A$220,'OMS2007'!C$3:C$220),$A22*LOOKUP($I22+1,'OMS2007'!$A$3:$A$220,'OMS2007'!F$3:F$220)+(1-$A22)*LOOKUP($I22,'OMS2007'!$A$3:$A$220,'OMS2007'!F$3:F$220))</f>
        <v>#N/A</v>
      </c>
      <c r="D22" s="15" t="e">
        <f>IF(OR(Medidas!D22=1,Medidas!D22="M",Medidas!D22="m"),$A22*LOOKUP($I22+1,'OMS2007'!$A$3:$A$220,'OMS2007'!D$3:D$220)+(1-$A22)*LOOKUP($I22,'OMS2007'!$A$3:$A$220,'OMS2007'!D$3:D$220),$A22*LOOKUP($I22+1,'OMS2007'!$A$3:$A$220,'OMS2007'!G$3:G$220)+(1-$A22)*LOOKUP($I22,'OMS2007'!$A$3:$A$220,'OMS2007'!G$3:G$220))</f>
        <v>#N/A</v>
      </c>
      <c r="E22" s="15">
        <f t="shared" si="0"/>
        <v>1</v>
      </c>
      <c r="F22" s="15">
        <f>IF(OR(Medidas!D22=1,Medidas!D22="M",Medidas!D22="m",Medidas!D22=2,Medidas!D22="F",Medidas!D22="f"),0,1)</f>
        <v>1</v>
      </c>
      <c r="G22" s="15">
        <f>IF(OR(ISBLANK(Medidas!G22),(ISBLANK(Medidas!H22))),1,0)</f>
        <v>1</v>
      </c>
      <c r="H22" s="15">
        <f>IF(AND(NOT(G22),OR(Medidas!G22&lt;20,Medidas!G22&gt;250,Medidas!H22&lt;0.5,Medidas!H22&gt;400)),1,0)</f>
        <v>0</v>
      </c>
      <c r="I22" s="20">
        <f>(Medidas!F22-Medidas!E22)/30.4375</f>
        <v>0</v>
      </c>
      <c r="J22" s="15" t="e">
        <f>Medidas!H22/(Medidas!G22^2)*10000</f>
        <v>#DIV/0!</v>
      </c>
      <c r="K22" s="15" t="e">
        <f t="shared" si="1"/>
        <v>#DIV/0!</v>
      </c>
      <c r="L22" s="15" t="e">
        <f t="shared" si="2"/>
        <v>#DIV/0!</v>
      </c>
      <c r="M22" s="15" t="e">
        <f t="shared" si="3"/>
        <v>#DIV/0!</v>
      </c>
      <c r="N22" s="15" t="e">
        <f t="shared" si="4"/>
        <v>#N/A</v>
      </c>
      <c r="O22" s="15" t="e">
        <f t="shared" si="5"/>
        <v>#N/A</v>
      </c>
    </row>
    <row r="23" spans="1:15" x14ac:dyDescent="0.15">
      <c r="A23" s="106">
        <f t="shared" si="6"/>
        <v>1</v>
      </c>
      <c r="B23" s="15" t="e">
        <f>IF(OR(Medidas!D23=1,Medidas!D23="M",Medidas!D23="m"),$A23*LOOKUP($I23+1,'OMS2007'!$A$3:$A$220,'OMS2007'!B$3:B$220)+(1-$A23)*LOOKUP($I23,'OMS2007'!$A$3:$A$220,'OMS2007'!B$3:B$220),$A23*LOOKUP($I23+1,'OMS2007'!$A$3:$A$220,'OMS2007'!E$3:E$220)+(1-$A23)*LOOKUP($I23,'OMS2007'!$A$3:$A$220,'OMS2007'!E$3:E$220))</f>
        <v>#N/A</v>
      </c>
      <c r="C23" s="15" t="e">
        <f>IF(OR(Medidas!D23=1,Medidas!D23="M",Medidas!D23="m"),$A23*LOOKUP($I23+1,'OMS2007'!$A$3:$A$220,'OMS2007'!C$3:C$220)+(1-$A23)*LOOKUP($I23,'OMS2007'!$A$3:$A$220,'OMS2007'!C$3:C$220),$A23*LOOKUP($I23+1,'OMS2007'!$A$3:$A$220,'OMS2007'!F$3:F$220)+(1-$A23)*LOOKUP($I23,'OMS2007'!$A$3:$A$220,'OMS2007'!F$3:F$220))</f>
        <v>#N/A</v>
      </c>
      <c r="D23" s="15" t="e">
        <f>IF(OR(Medidas!D23=1,Medidas!D23="M",Medidas!D23="m"),$A23*LOOKUP($I23+1,'OMS2007'!$A$3:$A$220,'OMS2007'!D$3:D$220)+(1-$A23)*LOOKUP($I23,'OMS2007'!$A$3:$A$220,'OMS2007'!D$3:D$220),$A23*LOOKUP($I23+1,'OMS2007'!$A$3:$A$220,'OMS2007'!G$3:G$220)+(1-$A23)*LOOKUP($I23,'OMS2007'!$A$3:$A$220,'OMS2007'!G$3:G$220))</f>
        <v>#N/A</v>
      </c>
      <c r="E23" s="15">
        <f t="shared" si="0"/>
        <v>1</v>
      </c>
      <c r="F23" s="15">
        <f>IF(OR(Medidas!D23=1,Medidas!D23="M",Medidas!D23="m",Medidas!D23=2,Medidas!D23="F",Medidas!D23="f"),0,1)</f>
        <v>1</v>
      </c>
      <c r="G23" s="15">
        <f>IF(OR(ISBLANK(Medidas!G23),(ISBLANK(Medidas!H23))),1,0)</f>
        <v>1</v>
      </c>
      <c r="H23" s="15">
        <f>IF(AND(NOT(G23),OR(Medidas!G23&lt;20,Medidas!G23&gt;250,Medidas!H23&lt;0.5,Medidas!H23&gt;400)),1,0)</f>
        <v>0</v>
      </c>
      <c r="I23" s="20">
        <f>(Medidas!F23-Medidas!E23)/30.4375</f>
        <v>0</v>
      </c>
      <c r="J23" s="15" t="e">
        <f>Medidas!H23/(Medidas!G23^2)*10000</f>
        <v>#DIV/0!</v>
      </c>
      <c r="K23" s="15" t="e">
        <f t="shared" si="1"/>
        <v>#DIV/0!</v>
      </c>
      <c r="L23" s="15" t="e">
        <f t="shared" si="2"/>
        <v>#DIV/0!</v>
      </c>
      <c r="M23" s="15" t="e">
        <f t="shared" si="3"/>
        <v>#DIV/0!</v>
      </c>
      <c r="N23" s="15" t="e">
        <f t="shared" si="4"/>
        <v>#N/A</v>
      </c>
      <c r="O23" s="15" t="e">
        <f t="shared" si="5"/>
        <v>#N/A</v>
      </c>
    </row>
    <row r="24" spans="1:15" x14ac:dyDescent="0.15">
      <c r="A24" s="106">
        <f t="shared" si="6"/>
        <v>1</v>
      </c>
      <c r="B24" s="15" t="e">
        <f>IF(OR(Medidas!D24=1,Medidas!D24="M",Medidas!D24="m"),$A24*LOOKUP($I24+1,'OMS2007'!$A$3:$A$220,'OMS2007'!B$3:B$220)+(1-$A24)*LOOKUP($I24,'OMS2007'!$A$3:$A$220,'OMS2007'!B$3:B$220),$A24*LOOKUP($I24+1,'OMS2007'!$A$3:$A$220,'OMS2007'!E$3:E$220)+(1-$A24)*LOOKUP($I24,'OMS2007'!$A$3:$A$220,'OMS2007'!E$3:E$220))</f>
        <v>#N/A</v>
      </c>
      <c r="C24" s="15" t="e">
        <f>IF(OR(Medidas!D24=1,Medidas!D24="M",Medidas!D24="m"),$A24*LOOKUP($I24+1,'OMS2007'!$A$3:$A$220,'OMS2007'!C$3:C$220)+(1-$A24)*LOOKUP($I24,'OMS2007'!$A$3:$A$220,'OMS2007'!C$3:C$220),$A24*LOOKUP($I24+1,'OMS2007'!$A$3:$A$220,'OMS2007'!F$3:F$220)+(1-$A24)*LOOKUP($I24,'OMS2007'!$A$3:$A$220,'OMS2007'!F$3:F$220))</f>
        <v>#N/A</v>
      </c>
      <c r="D24" s="15" t="e">
        <f>IF(OR(Medidas!D24=1,Medidas!D24="M",Medidas!D24="m"),$A24*LOOKUP($I24+1,'OMS2007'!$A$3:$A$220,'OMS2007'!D$3:D$220)+(1-$A24)*LOOKUP($I24,'OMS2007'!$A$3:$A$220,'OMS2007'!D$3:D$220),$A24*LOOKUP($I24+1,'OMS2007'!$A$3:$A$220,'OMS2007'!G$3:G$220)+(1-$A24)*LOOKUP($I24,'OMS2007'!$A$3:$A$220,'OMS2007'!G$3:G$220))</f>
        <v>#N/A</v>
      </c>
      <c r="E24" s="15">
        <f t="shared" si="0"/>
        <v>1</v>
      </c>
      <c r="F24" s="15">
        <f>IF(OR(Medidas!D24=1,Medidas!D24="M",Medidas!D24="m",Medidas!D24=2,Medidas!D24="F",Medidas!D24="f"),0,1)</f>
        <v>1</v>
      </c>
      <c r="G24" s="15">
        <f>IF(OR(ISBLANK(Medidas!G24),(ISBLANK(Medidas!H24))),1,0)</f>
        <v>1</v>
      </c>
      <c r="H24" s="15">
        <f>IF(AND(NOT(G24),OR(Medidas!G24&lt;20,Medidas!G24&gt;250,Medidas!H24&lt;0.5,Medidas!H24&gt;400)),1,0)</f>
        <v>0</v>
      </c>
      <c r="I24" s="20">
        <f>(Medidas!F24-Medidas!E24)/30.4375</f>
        <v>0</v>
      </c>
      <c r="J24" s="15" t="e">
        <f>Medidas!H24/(Medidas!G24^2)*10000</f>
        <v>#DIV/0!</v>
      </c>
      <c r="K24" s="15" t="e">
        <f t="shared" si="1"/>
        <v>#DIV/0!</v>
      </c>
      <c r="L24" s="15" t="e">
        <f t="shared" si="2"/>
        <v>#DIV/0!</v>
      </c>
      <c r="M24" s="15" t="e">
        <f t="shared" si="3"/>
        <v>#DIV/0!</v>
      </c>
      <c r="N24" s="15" t="e">
        <f t="shared" si="4"/>
        <v>#N/A</v>
      </c>
      <c r="O24" s="15" t="e">
        <f t="shared" si="5"/>
        <v>#N/A</v>
      </c>
    </row>
    <row r="25" spans="1:15" x14ac:dyDescent="0.15">
      <c r="A25" s="106">
        <f t="shared" si="6"/>
        <v>1</v>
      </c>
      <c r="B25" s="15" t="e">
        <f>IF(OR(Medidas!D25=1,Medidas!D25="M",Medidas!D25="m"),$A25*LOOKUP($I25+1,'OMS2007'!$A$3:$A$220,'OMS2007'!B$3:B$220)+(1-$A25)*LOOKUP($I25,'OMS2007'!$A$3:$A$220,'OMS2007'!B$3:B$220),$A25*LOOKUP($I25+1,'OMS2007'!$A$3:$A$220,'OMS2007'!E$3:E$220)+(1-$A25)*LOOKUP($I25,'OMS2007'!$A$3:$A$220,'OMS2007'!E$3:E$220))</f>
        <v>#N/A</v>
      </c>
      <c r="C25" s="15" t="e">
        <f>IF(OR(Medidas!D25=1,Medidas!D25="M",Medidas!D25="m"),$A25*LOOKUP($I25+1,'OMS2007'!$A$3:$A$220,'OMS2007'!C$3:C$220)+(1-$A25)*LOOKUP($I25,'OMS2007'!$A$3:$A$220,'OMS2007'!C$3:C$220),$A25*LOOKUP($I25+1,'OMS2007'!$A$3:$A$220,'OMS2007'!F$3:F$220)+(1-$A25)*LOOKUP($I25,'OMS2007'!$A$3:$A$220,'OMS2007'!F$3:F$220))</f>
        <v>#N/A</v>
      </c>
      <c r="D25" s="15" t="e">
        <f>IF(OR(Medidas!D25=1,Medidas!D25="M",Medidas!D25="m"),$A25*LOOKUP($I25+1,'OMS2007'!$A$3:$A$220,'OMS2007'!D$3:D$220)+(1-$A25)*LOOKUP($I25,'OMS2007'!$A$3:$A$220,'OMS2007'!D$3:D$220),$A25*LOOKUP($I25+1,'OMS2007'!$A$3:$A$220,'OMS2007'!G$3:G$220)+(1-$A25)*LOOKUP($I25,'OMS2007'!$A$3:$A$220,'OMS2007'!G$3:G$220))</f>
        <v>#N/A</v>
      </c>
      <c r="E25" s="15">
        <f t="shared" si="0"/>
        <v>1</v>
      </c>
      <c r="F25" s="15">
        <f>IF(OR(Medidas!D25=1,Medidas!D25="M",Medidas!D25="m",Medidas!D25=2,Medidas!D25="F",Medidas!D25="f"),0,1)</f>
        <v>1</v>
      </c>
      <c r="G25" s="15">
        <f>IF(OR(ISBLANK(Medidas!G25),(ISBLANK(Medidas!H25))),1,0)</f>
        <v>1</v>
      </c>
      <c r="H25" s="15">
        <f>IF(AND(NOT(G25),OR(Medidas!G25&lt;20,Medidas!G25&gt;250,Medidas!H25&lt;0.5,Medidas!H25&gt;400)),1,0)</f>
        <v>0</v>
      </c>
      <c r="I25" s="20">
        <f>(Medidas!F25-Medidas!E25)/30.4375</f>
        <v>0</v>
      </c>
      <c r="J25" s="15" t="e">
        <f>Medidas!H25/(Medidas!G25^2)*10000</f>
        <v>#DIV/0!</v>
      </c>
      <c r="K25" s="15" t="e">
        <f t="shared" si="1"/>
        <v>#DIV/0!</v>
      </c>
      <c r="L25" s="15" t="e">
        <f t="shared" si="2"/>
        <v>#DIV/0!</v>
      </c>
      <c r="M25" s="15" t="e">
        <f t="shared" si="3"/>
        <v>#DIV/0!</v>
      </c>
      <c r="N25" s="15" t="e">
        <f t="shared" si="4"/>
        <v>#N/A</v>
      </c>
      <c r="O25" s="15" t="e">
        <f t="shared" si="5"/>
        <v>#N/A</v>
      </c>
    </row>
    <row r="26" spans="1:15" x14ac:dyDescent="0.15">
      <c r="A26" s="106">
        <f t="shared" si="6"/>
        <v>1</v>
      </c>
      <c r="B26" s="15" t="e">
        <f>IF(OR(Medidas!D26=1,Medidas!D26="M",Medidas!D26="m"),$A26*LOOKUP($I26+1,'OMS2007'!$A$3:$A$220,'OMS2007'!B$3:B$220)+(1-$A26)*LOOKUP($I26,'OMS2007'!$A$3:$A$220,'OMS2007'!B$3:B$220),$A26*LOOKUP($I26+1,'OMS2007'!$A$3:$A$220,'OMS2007'!E$3:E$220)+(1-$A26)*LOOKUP($I26,'OMS2007'!$A$3:$A$220,'OMS2007'!E$3:E$220))</f>
        <v>#N/A</v>
      </c>
      <c r="C26" s="15" t="e">
        <f>IF(OR(Medidas!D26=1,Medidas!D26="M",Medidas!D26="m"),$A26*LOOKUP($I26+1,'OMS2007'!$A$3:$A$220,'OMS2007'!C$3:C$220)+(1-$A26)*LOOKUP($I26,'OMS2007'!$A$3:$A$220,'OMS2007'!C$3:C$220),$A26*LOOKUP($I26+1,'OMS2007'!$A$3:$A$220,'OMS2007'!F$3:F$220)+(1-$A26)*LOOKUP($I26,'OMS2007'!$A$3:$A$220,'OMS2007'!F$3:F$220))</f>
        <v>#N/A</v>
      </c>
      <c r="D26" s="15" t="e">
        <f>IF(OR(Medidas!D26=1,Medidas!D26="M",Medidas!D26="m"),$A26*LOOKUP($I26+1,'OMS2007'!$A$3:$A$220,'OMS2007'!D$3:D$220)+(1-$A26)*LOOKUP($I26,'OMS2007'!$A$3:$A$220,'OMS2007'!D$3:D$220),$A26*LOOKUP($I26+1,'OMS2007'!$A$3:$A$220,'OMS2007'!G$3:G$220)+(1-$A26)*LOOKUP($I26,'OMS2007'!$A$3:$A$220,'OMS2007'!G$3:G$220))</f>
        <v>#N/A</v>
      </c>
      <c r="E26" s="15">
        <f t="shared" si="0"/>
        <v>1</v>
      </c>
      <c r="F26" s="15">
        <f>IF(OR(Medidas!D26=1,Medidas!D26="M",Medidas!D26="m",Medidas!D26=2,Medidas!D26="F",Medidas!D26="f"),0,1)</f>
        <v>1</v>
      </c>
      <c r="G26" s="15">
        <f>IF(OR(ISBLANK(Medidas!G26),(ISBLANK(Medidas!H26))),1,0)</f>
        <v>1</v>
      </c>
      <c r="H26" s="15">
        <f>IF(AND(NOT(G26),OR(Medidas!G26&lt;20,Medidas!G26&gt;250,Medidas!H26&lt;0.5,Medidas!H26&gt;400)),1,0)</f>
        <v>0</v>
      </c>
      <c r="I26" s="20">
        <f>(Medidas!F26-Medidas!E26)/30.4375</f>
        <v>0</v>
      </c>
      <c r="J26" s="15" t="e">
        <f>Medidas!H26/(Medidas!G26^2)*10000</f>
        <v>#DIV/0!</v>
      </c>
      <c r="K26" s="15" t="e">
        <f t="shared" si="1"/>
        <v>#DIV/0!</v>
      </c>
      <c r="L26" s="15" t="e">
        <f t="shared" si="2"/>
        <v>#DIV/0!</v>
      </c>
      <c r="M26" s="15" t="e">
        <f t="shared" si="3"/>
        <v>#DIV/0!</v>
      </c>
      <c r="N26" s="15" t="e">
        <f t="shared" si="4"/>
        <v>#N/A</v>
      </c>
      <c r="O26" s="15" t="e">
        <f t="shared" si="5"/>
        <v>#N/A</v>
      </c>
    </row>
    <row r="27" spans="1:15" x14ac:dyDescent="0.15">
      <c r="A27" s="106">
        <f t="shared" si="6"/>
        <v>1</v>
      </c>
      <c r="B27" s="15" t="e">
        <f>IF(OR(Medidas!D27=1,Medidas!D27="M",Medidas!D27="m"),$A27*LOOKUP($I27+1,'OMS2007'!$A$3:$A$220,'OMS2007'!B$3:B$220)+(1-$A27)*LOOKUP($I27,'OMS2007'!$A$3:$A$220,'OMS2007'!B$3:B$220),$A27*LOOKUP($I27+1,'OMS2007'!$A$3:$A$220,'OMS2007'!E$3:E$220)+(1-$A27)*LOOKUP($I27,'OMS2007'!$A$3:$A$220,'OMS2007'!E$3:E$220))</f>
        <v>#N/A</v>
      </c>
      <c r="C27" s="15" t="e">
        <f>IF(OR(Medidas!D27=1,Medidas!D27="M",Medidas!D27="m"),$A27*LOOKUP($I27+1,'OMS2007'!$A$3:$A$220,'OMS2007'!C$3:C$220)+(1-$A27)*LOOKUP($I27,'OMS2007'!$A$3:$A$220,'OMS2007'!C$3:C$220),$A27*LOOKUP($I27+1,'OMS2007'!$A$3:$A$220,'OMS2007'!F$3:F$220)+(1-$A27)*LOOKUP($I27,'OMS2007'!$A$3:$A$220,'OMS2007'!F$3:F$220))</f>
        <v>#N/A</v>
      </c>
      <c r="D27" s="15" t="e">
        <f>IF(OR(Medidas!D27=1,Medidas!D27="M",Medidas!D27="m"),$A27*LOOKUP($I27+1,'OMS2007'!$A$3:$A$220,'OMS2007'!D$3:D$220)+(1-$A27)*LOOKUP($I27,'OMS2007'!$A$3:$A$220,'OMS2007'!D$3:D$220),$A27*LOOKUP($I27+1,'OMS2007'!$A$3:$A$220,'OMS2007'!G$3:G$220)+(1-$A27)*LOOKUP($I27,'OMS2007'!$A$3:$A$220,'OMS2007'!G$3:G$220))</f>
        <v>#N/A</v>
      </c>
      <c r="E27" s="15">
        <f t="shared" si="0"/>
        <v>1</v>
      </c>
      <c r="F27" s="15">
        <f>IF(OR(Medidas!D27=1,Medidas!D27="M",Medidas!D27="m",Medidas!D27=2,Medidas!D27="F",Medidas!D27="f"),0,1)</f>
        <v>1</v>
      </c>
      <c r="G27" s="15">
        <f>IF(OR(ISBLANK(Medidas!G27),(ISBLANK(Medidas!H27))),1,0)</f>
        <v>1</v>
      </c>
      <c r="H27" s="15">
        <f>IF(AND(NOT(G27),OR(Medidas!G27&lt;20,Medidas!G27&gt;250,Medidas!H27&lt;0.5,Medidas!H27&gt;400)),1,0)</f>
        <v>0</v>
      </c>
      <c r="I27" s="20">
        <f>(Medidas!F27-Medidas!E27)/30.4375</f>
        <v>0</v>
      </c>
      <c r="J27" s="15" t="e">
        <f>Medidas!H27/(Medidas!G27^2)*10000</f>
        <v>#DIV/0!</v>
      </c>
      <c r="K27" s="15" t="e">
        <f t="shared" si="1"/>
        <v>#DIV/0!</v>
      </c>
      <c r="L27" s="15" t="e">
        <f t="shared" si="2"/>
        <v>#DIV/0!</v>
      </c>
      <c r="M27" s="15" t="e">
        <f t="shared" si="3"/>
        <v>#DIV/0!</v>
      </c>
      <c r="N27" s="15" t="e">
        <f t="shared" si="4"/>
        <v>#N/A</v>
      </c>
      <c r="O27" s="15" t="e">
        <f t="shared" si="5"/>
        <v>#N/A</v>
      </c>
    </row>
    <row r="28" spans="1:15" x14ac:dyDescent="0.15">
      <c r="A28" s="106">
        <f t="shared" si="6"/>
        <v>1</v>
      </c>
      <c r="B28" s="15" t="e">
        <f>IF(OR(Medidas!D28=1,Medidas!D28="M",Medidas!D28="m"),$A28*LOOKUP($I28+1,'OMS2007'!$A$3:$A$220,'OMS2007'!B$3:B$220)+(1-$A28)*LOOKUP($I28,'OMS2007'!$A$3:$A$220,'OMS2007'!B$3:B$220),$A28*LOOKUP($I28+1,'OMS2007'!$A$3:$A$220,'OMS2007'!E$3:E$220)+(1-$A28)*LOOKUP($I28,'OMS2007'!$A$3:$A$220,'OMS2007'!E$3:E$220))</f>
        <v>#N/A</v>
      </c>
      <c r="C28" s="15" t="e">
        <f>IF(OR(Medidas!D28=1,Medidas!D28="M",Medidas!D28="m"),$A28*LOOKUP($I28+1,'OMS2007'!$A$3:$A$220,'OMS2007'!C$3:C$220)+(1-$A28)*LOOKUP($I28,'OMS2007'!$A$3:$A$220,'OMS2007'!C$3:C$220),$A28*LOOKUP($I28+1,'OMS2007'!$A$3:$A$220,'OMS2007'!F$3:F$220)+(1-$A28)*LOOKUP($I28,'OMS2007'!$A$3:$A$220,'OMS2007'!F$3:F$220))</f>
        <v>#N/A</v>
      </c>
      <c r="D28" s="15" t="e">
        <f>IF(OR(Medidas!D28=1,Medidas!D28="M",Medidas!D28="m"),$A28*LOOKUP($I28+1,'OMS2007'!$A$3:$A$220,'OMS2007'!D$3:D$220)+(1-$A28)*LOOKUP($I28,'OMS2007'!$A$3:$A$220,'OMS2007'!D$3:D$220),$A28*LOOKUP($I28+1,'OMS2007'!$A$3:$A$220,'OMS2007'!G$3:G$220)+(1-$A28)*LOOKUP($I28,'OMS2007'!$A$3:$A$220,'OMS2007'!G$3:G$220))</f>
        <v>#N/A</v>
      </c>
      <c r="E28" s="15">
        <f t="shared" si="0"/>
        <v>1</v>
      </c>
      <c r="F28" s="15">
        <f>IF(OR(Medidas!D28=1,Medidas!D28="M",Medidas!D28="m",Medidas!D28=2,Medidas!D28="F",Medidas!D28="f"),0,1)</f>
        <v>1</v>
      </c>
      <c r="G28" s="15">
        <f>IF(OR(ISBLANK(Medidas!G28),(ISBLANK(Medidas!H28))),1,0)</f>
        <v>1</v>
      </c>
      <c r="H28" s="15">
        <f>IF(AND(NOT(G28),OR(Medidas!G28&lt;20,Medidas!G28&gt;250,Medidas!H28&lt;0.5,Medidas!H28&gt;400)),1,0)</f>
        <v>0</v>
      </c>
      <c r="I28" s="20">
        <f>(Medidas!F28-Medidas!E28)/30.4375</f>
        <v>0</v>
      </c>
      <c r="J28" s="15" t="e">
        <f>Medidas!H28/(Medidas!G28^2)*10000</f>
        <v>#DIV/0!</v>
      </c>
      <c r="K28" s="15" t="e">
        <f t="shared" si="1"/>
        <v>#DIV/0!</v>
      </c>
      <c r="L28" s="15" t="e">
        <f t="shared" si="2"/>
        <v>#DIV/0!</v>
      </c>
      <c r="M28" s="15" t="e">
        <f t="shared" si="3"/>
        <v>#DIV/0!</v>
      </c>
      <c r="N28" s="15" t="e">
        <f t="shared" si="4"/>
        <v>#N/A</v>
      </c>
      <c r="O28" s="15" t="e">
        <f t="shared" si="5"/>
        <v>#N/A</v>
      </c>
    </row>
    <row r="29" spans="1:15" x14ac:dyDescent="0.15">
      <c r="A29" s="106">
        <f t="shared" si="6"/>
        <v>1</v>
      </c>
      <c r="B29" s="15" t="e">
        <f>IF(OR(Medidas!D29=1,Medidas!D29="M",Medidas!D29="m"),$A29*LOOKUP($I29+1,'OMS2007'!$A$3:$A$220,'OMS2007'!B$3:B$220)+(1-$A29)*LOOKUP($I29,'OMS2007'!$A$3:$A$220,'OMS2007'!B$3:B$220),$A29*LOOKUP($I29+1,'OMS2007'!$A$3:$A$220,'OMS2007'!E$3:E$220)+(1-$A29)*LOOKUP($I29,'OMS2007'!$A$3:$A$220,'OMS2007'!E$3:E$220))</f>
        <v>#N/A</v>
      </c>
      <c r="C29" s="15" t="e">
        <f>IF(OR(Medidas!D29=1,Medidas!D29="M",Medidas!D29="m"),$A29*LOOKUP($I29+1,'OMS2007'!$A$3:$A$220,'OMS2007'!C$3:C$220)+(1-$A29)*LOOKUP($I29,'OMS2007'!$A$3:$A$220,'OMS2007'!C$3:C$220),$A29*LOOKUP($I29+1,'OMS2007'!$A$3:$A$220,'OMS2007'!F$3:F$220)+(1-$A29)*LOOKUP($I29,'OMS2007'!$A$3:$A$220,'OMS2007'!F$3:F$220))</f>
        <v>#N/A</v>
      </c>
      <c r="D29" s="15" t="e">
        <f>IF(OR(Medidas!D29=1,Medidas!D29="M",Medidas!D29="m"),$A29*LOOKUP($I29+1,'OMS2007'!$A$3:$A$220,'OMS2007'!D$3:D$220)+(1-$A29)*LOOKUP($I29,'OMS2007'!$A$3:$A$220,'OMS2007'!D$3:D$220),$A29*LOOKUP($I29+1,'OMS2007'!$A$3:$A$220,'OMS2007'!G$3:G$220)+(1-$A29)*LOOKUP($I29,'OMS2007'!$A$3:$A$220,'OMS2007'!G$3:G$220))</f>
        <v>#N/A</v>
      </c>
      <c r="E29" s="15">
        <f t="shared" si="0"/>
        <v>1</v>
      </c>
      <c r="F29" s="15">
        <f>IF(OR(Medidas!D29=1,Medidas!D29="M",Medidas!D29="m",Medidas!D29=2,Medidas!D29="F",Medidas!D29="f"),0,1)</f>
        <v>1</v>
      </c>
      <c r="G29" s="15">
        <f>IF(OR(ISBLANK(Medidas!G29),(ISBLANK(Medidas!H29))),1,0)</f>
        <v>1</v>
      </c>
      <c r="H29" s="15">
        <f>IF(AND(NOT(G29),OR(Medidas!G29&lt;20,Medidas!G29&gt;250,Medidas!H29&lt;0.5,Medidas!H29&gt;400)),1,0)</f>
        <v>0</v>
      </c>
      <c r="I29" s="20">
        <f>(Medidas!F29-Medidas!E29)/30.4375</f>
        <v>0</v>
      </c>
      <c r="J29" s="15" t="e">
        <f>Medidas!H29/(Medidas!G29^2)*10000</f>
        <v>#DIV/0!</v>
      </c>
      <c r="K29" s="15" t="e">
        <f t="shared" si="1"/>
        <v>#DIV/0!</v>
      </c>
      <c r="L29" s="15" t="e">
        <f t="shared" si="2"/>
        <v>#DIV/0!</v>
      </c>
      <c r="M29" s="15" t="e">
        <f t="shared" si="3"/>
        <v>#DIV/0!</v>
      </c>
      <c r="N29" s="15" t="e">
        <f t="shared" si="4"/>
        <v>#N/A</v>
      </c>
      <c r="O29" s="15" t="e">
        <f t="shared" si="5"/>
        <v>#N/A</v>
      </c>
    </row>
    <row r="30" spans="1:15" x14ac:dyDescent="0.15">
      <c r="A30" s="106">
        <f t="shared" si="6"/>
        <v>1</v>
      </c>
      <c r="B30" s="15" t="e">
        <f>IF(OR(Medidas!D30=1,Medidas!D30="M",Medidas!D30="m"),$A30*LOOKUP($I30+1,'OMS2007'!$A$3:$A$220,'OMS2007'!B$3:B$220)+(1-$A30)*LOOKUP($I30,'OMS2007'!$A$3:$A$220,'OMS2007'!B$3:B$220),$A30*LOOKUP($I30+1,'OMS2007'!$A$3:$A$220,'OMS2007'!E$3:E$220)+(1-$A30)*LOOKUP($I30,'OMS2007'!$A$3:$A$220,'OMS2007'!E$3:E$220))</f>
        <v>#N/A</v>
      </c>
      <c r="C30" s="15" t="e">
        <f>IF(OR(Medidas!D30=1,Medidas!D30="M",Medidas!D30="m"),$A30*LOOKUP($I30+1,'OMS2007'!$A$3:$A$220,'OMS2007'!C$3:C$220)+(1-$A30)*LOOKUP($I30,'OMS2007'!$A$3:$A$220,'OMS2007'!C$3:C$220),$A30*LOOKUP($I30+1,'OMS2007'!$A$3:$A$220,'OMS2007'!F$3:F$220)+(1-$A30)*LOOKUP($I30,'OMS2007'!$A$3:$A$220,'OMS2007'!F$3:F$220))</f>
        <v>#N/A</v>
      </c>
      <c r="D30" s="15" t="e">
        <f>IF(OR(Medidas!D30=1,Medidas!D30="M",Medidas!D30="m"),$A30*LOOKUP($I30+1,'OMS2007'!$A$3:$A$220,'OMS2007'!D$3:D$220)+(1-$A30)*LOOKUP($I30,'OMS2007'!$A$3:$A$220,'OMS2007'!D$3:D$220),$A30*LOOKUP($I30+1,'OMS2007'!$A$3:$A$220,'OMS2007'!G$3:G$220)+(1-$A30)*LOOKUP($I30,'OMS2007'!$A$3:$A$220,'OMS2007'!G$3:G$220))</f>
        <v>#N/A</v>
      </c>
      <c r="E30" s="15">
        <f t="shared" si="0"/>
        <v>1</v>
      </c>
      <c r="F30" s="15">
        <f>IF(OR(Medidas!D30=1,Medidas!D30="M",Medidas!D30="m",Medidas!D30=2,Medidas!D30="F",Medidas!D30="f"),0,1)</f>
        <v>1</v>
      </c>
      <c r="G30" s="15">
        <f>IF(OR(ISBLANK(Medidas!G30),(ISBLANK(Medidas!H30))),1,0)</f>
        <v>1</v>
      </c>
      <c r="H30" s="15">
        <f>IF(AND(NOT(G30),OR(Medidas!G30&lt;20,Medidas!G30&gt;250,Medidas!H30&lt;0.5,Medidas!H30&gt;400)),1,0)</f>
        <v>0</v>
      </c>
      <c r="I30" s="20">
        <f>(Medidas!F30-Medidas!E30)/30.4375</f>
        <v>0</v>
      </c>
      <c r="J30" s="15" t="e">
        <f>Medidas!H30/(Medidas!G30^2)*10000</f>
        <v>#DIV/0!</v>
      </c>
      <c r="K30" s="15" t="e">
        <f t="shared" si="1"/>
        <v>#DIV/0!</v>
      </c>
      <c r="L30" s="15" t="e">
        <f t="shared" si="2"/>
        <v>#DIV/0!</v>
      </c>
      <c r="M30" s="15" t="e">
        <f t="shared" si="3"/>
        <v>#DIV/0!</v>
      </c>
      <c r="N30" s="15" t="e">
        <f t="shared" si="4"/>
        <v>#N/A</v>
      </c>
      <c r="O30" s="15" t="e">
        <f t="shared" si="5"/>
        <v>#N/A</v>
      </c>
    </row>
    <row r="31" spans="1:15" x14ac:dyDescent="0.15">
      <c r="A31" s="106">
        <f t="shared" si="6"/>
        <v>1</v>
      </c>
      <c r="B31" s="15" t="e">
        <f>IF(OR(Medidas!D31=1,Medidas!D31="M",Medidas!D31="m"),$A31*LOOKUP($I31+1,'OMS2007'!$A$3:$A$220,'OMS2007'!B$3:B$220)+(1-$A31)*LOOKUP($I31,'OMS2007'!$A$3:$A$220,'OMS2007'!B$3:B$220),$A31*LOOKUP($I31+1,'OMS2007'!$A$3:$A$220,'OMS2007'!E$3:E$220)+(1-$A31)*LOOKUP($I31,'OMS2007'!$A$3:$A$220,'OMS2007'!E$3:E$220))</f>
        <v>#N/A</v>
      </c>
      <c r="C31" s="15" t="e">
        <f>IF(OR(Medidas!D31=1,Medidas!D31="M",Medidas!D31="m"),$A31*LOOKUP($I31+1,'OMS2007'!$A$3:$A$220,'OMS2007'!C$3:C$220)+(1-$A31)*LOOKUP($I31,'OMS2007'!$A$3:$A$220,'OMS2007'!C$3:C$220),$A31*LOOKUP($I31+1,'OMS2007'!$A$3:$A$220,'OMS2007'!F$3:F$220)+(1-$A31)*LOOKUP($I31,'OMS2007'!$A$3:$A$220,'OMS2007'!F$3:F$220))</f>
        <v>#N/A</v>
      </c>
      <c r="D31" s="15" t="e">
        <f>IF(OR(Medidas!D31=1,Medidas!D31="M",Medidas!D31="m"),$A31*LOOKUP($I31+1,'OMS2007'!$A$3:$A$220,'OMS2007'!D$3:D$220)+(1-$A31)*LOOKUP($I31,'OMS2007'!$A$3:$A$220,'OMS2007'!D$3:D$220),$A31*LOOKUP($I31+1,'OMS2007'!$A$3:$A$220,'OMS2007'!G$3:G$220)+(1-$A31)*LOOKUP($I31,'OMS2007'!$A$3:$A$220,'OMS2007'!G$3:G$220))</f>
        <v>#N/A</v>
      </c>
      <c r="E31" s="15">
        <f t="shared" si="0"/>
        <v>1</v>
      </c>
      <c r="F31" s="15">
        <f>IF(OR(Medidas!D31=1,Medidas!D31="M",Medidas!D31="m",Medidas!D31=2,Medidas!D31="F",Medidas!D31="f"),0,1)</f>
        <v>1</v>
      </c>
      <c r="G31" s="15">
        <f>IF(OR(ISBLANK(Medidas!G31),(ISBLANK(Medidas!H31))),1,0)</f>
        <v>1</v>
      </c>
      <c r="H31" s="15">
        <f>IF(AND(NOT(G31),OR(Medidas!G31&lt;20,Medidas!G31&gt;250,Medidas!H31&lt;0.5,Medidas!H31&gt;400)),1,0)</f>
        <v>0</v>
      </c>
      <c r="I31" s="20">
        <f>(Medidas!F31-Medidas!E31)/30.4375</f>
        <v>0</v>
      </c>
      <c r="J31" s="15" t="e">
        <f>Medidas!H31/(Medidas!G31^2)*10000</f>
        <v>#DIV/0!</v>
      </c>
      <c r="K31" s="15" t="e">
        <f t="shared" si="1"/>
        <v>#DIV/0!</v>
      </c>
      <c r="L31" s="15" t="e">
        <f t="shared" si="2"/>
        <v>#DIV/0!</v>
      </c>
      <c r="M31" s="15" t="e">
        <f t="shared" si="3"/>
        <v>#DIV/0!</v>
      </c>
      <c r="N31" s="15" t="e">
        <f t="shared" si="4"/>
        <v>#N/A</v>
      </c>
      <c r="O31" s="15" t="e">
        <f t="shared" si="5"/>
        <v>#N/A</v>
      </c>
    </row>
    <row r="32" spans="1:15" x14ac:dyDescent="0.15">
      <c r="A32" s="106">
        <f t="shared" si="6"/>
        <v>1</v>
      </c>
      <c r="B32" s="15" t="e">
        <f>IF(OR(Medidas!D32=1,Medidas!D32="M",Medidas!D32="m"),$A32*LOOKUP($I32+1,'OMS2007'!$A$3:$A$220,'OMS2007'!B$3:B$220)+(1-$A32)*LOOKUP($I32,'OMS2007'!$A$3:$A$220,'OMS2007'!B$3:B$220),$A32*LOOKUP($I32+1,'OMS2007'!$A$3:$A$220,'OMS2007'!E$3:E$220)+(1-$A32)*LOOKUP($I32,'OMS2007'!$A$3:$A$220,'OMS2007'!E$3:E$220))</f>
        <v>#N/A</v>
      </c>
      <c r="C32" s="15" t="e">
        <f>IF(OR(Medidas!D32=1,Medidas!D32="M",Medidas!D32="m"),$A32*LOOKUP($I32+1,'OMS2007'!$A$3:$A$220,'OMS2007'!C$3:C$220)+(1-$A32)*LOOKUP($I32,'OMS2007'!$A$3:$A$220,'OMS2007'!C$3:C$220),$A32*LOOKUP($I32+1,'OMS2007'!$A$3:$A$220,'OMS2007'!F$3:F$220)+(1-$A32)*LOOKUP($I32,'OMS2007'!$A$3:$A$220,'OMS2007'!F$3:F$220))</f>
        <v>#N/A</v>
      </c>
      <c r="D32" s="15" t="e">
        <f>IF(OR(Medidas!D32=1,Medidas!D32="M",Medidas!D32="m"),$A32*LOOKUP($I32+1,'OMS2007'!$A$3:$A$220,'OMS2007'!D$3:D$220)+(1-$A32)*LOOKUP($I32,'OMS2007'!$A$3:$A$220,'OMS2007'!D$3:D$220),$A32*LOOKUP($I32+1,'OMS2007'!$A$3:$A$220,'OMS2007'!G$3:G$220)+(1-$A32)*LOOKUP($I32,'OMS2007'!$A$3:$A$220,'OMS2007'!G$3:G$220))</f>
        <v>#N/A</v>
      </c>
      <c r="E32" s="15">
        <f t="shared" si="0"/>
        <v>1</v>
      </c>
      <c r="F32" s="15">
        <f>IF(OR(Medidas!D32=1,Medidas!D32="M",Medidas!D32="m",Medidas!D32=2,Medidas!D32="F",Medidas!D32="f"),0,1)</f>
        <v>1</v>
      </c>
      <c r="G32" s="15">
        <f>IF(OR(ISBLANK(Medidas!G32),(ISBLANK(Medidas!H32))),1,0)</f>
        <v>1</v>
      </c>
      <c r="H32" s="15">
        <f>IF(AND(NOT(G32),OR(Medidas!G32&lt;20,Medidas!G32&gt;250,Medidas!H32&lt;0.5,Medidas!H32&gt;400)),1,0)</f>
        <v>0</v>
      </c>
      <c r="I32" s="20">
        <f>(Medidas!F32-Medidas!E32)/30.4375</f>
        <v>0</v>
      </c>
      <c r="J32" s="15" t="e">
        <f>Medidas!H32/(Medidas!G32^2)*10000</f>
        <v>#DIV/0!</v>
      </c>
      <c r="K32" s="15" t="e">
        <f t="shared" si="1"/>
        <v>#DIV/0!</v>
      </c>
      <c r="L32" s="15" t="e">
        <f t="shared" si="2"/>
        <v>#DIV/0!</v>
      </c>
      <c r="M32" s="15" t="e">
        <f t="shared" si="3"/>
        <v>#DIV/0!</v>
      </c>
      <c r="N32" s="15" t="e">
        <f t="shared" si="4"/>
        <v>#N/A</v>
      </c>
      <c r="O32" s="15" t="e">
        <f t="shared" si="5"/>
        <v>#N/A</v>
      </c>
    </row>
    <row r="33" spans="1:15" x14ac:dyDescent="0.15">
      <c r="A33" s="106">
        <f t="shared" si="6"/>
        <v>1</v>
      </c>
      <c r="B33" s="15" t="e">
        <f>IF(OR(Medidas!D33=1,Medidas!D33="M",Medidas!D33="m"),$A33*LOOKUP($I33+1,'OMS2007'!$A$3:$A$220,'OMS2007'!B$3:B$220)+(1-$A33)*LOOKUP($I33,'OMS2007'!$A$3:$A$220,'OMS2007'!B$3:B$220),$A33*LOOKUP($I33+1,'OMS2007'!$A$3:$A$220,'OMS2007'!E$3:E$220)+(1-$A33)*LOOKUP($I33,'OMS2007'!$A$3:$A$220,'OMS2007'!E$3:E$220))</f>
        <v>#N/A</v>
      </c>
      <c r="C33" s="15" t="e">
        <f>IF(OR(Medidas!D33=1,Medidas!D33="M",Medidas!D33="m"),$A33*LOOKUP($I33+1,'OMS2007'!$A$3:$A$220,'OMS2007'!C$3:C$220)+(1-$A33)*LOOKUP($I33,'OMS2007'!$A$3:$A$220,'OMS2007'!C$3:C$220),$A33*LOOKUP($I33+1,'OMS2007'!$A$3:$A$220,'OMS2007'!F$3:F$220)+(1-$A33)*LOOKUP($I33,'OMS2007'!$A$3:$A$220,'OMS2007'!F$3:F$220))</f>
        <v>#N/A</v>
      </c>
      <c r="D33" s="15" t="e">
        <f>IF(OR(Medidas!D33=1,Medidas!D33="M",Medidas!D33="m"),$A33*LOOKUP($I33+1,'OMS2007'!$A$3:$A$220,'OMS2007'!D$3:D$220)+(1-$A33)*LOOKUP($I33,'OMS2007'!$A$3:$A$220,'OMS2007'!D$3:D$220),$A33*LOOKUP($I33+1,'OMS2007'!$A$3:$A$220,'OMS2007'!G$3:G$220)+(1-$A33)*LOOKUP($I33,'OMS2007'!$A$3:$A$220,'OMS2007'!G$3:G$220))</f>
        <v>#N/A</v>
      </c>
      <c r="E33" s="15">
        <f t="shared" si="0"/>
        <v>1</v>
      </c>
      <c r="F33" s="15">
        <f>IF(OR(Medidas!D33=1,Medidas!D33="M",Medidas!D33="m",Medidas!D33=2,Medidas!D33="F",Medidas!D33="f"),0,1)</f>
        <v>1</v>
      </c>
      <c r="G33" s="15">
        <f>IF(OR(ISBLANK(Medidas!G33),(ISBLANK(Medidas!H33))),1,0)</f>
        <v>1</v>
      </c>
      <c r="H33" s="15">
        <f>IF(AND(NOT(G33),OR(Medidas!G33&lt;20,Medidas!G33&gt;250,Medidas!H33&lt;0.5,Medidas!H33&gt;400)),1,0)</f>
        <v>0</v>
      </c>
      <c r="I33" s="20">
        <f>(Medidas!F33-Medidas!E33)/30.4375</f>
        <v>0</v>
      </c>
      <c r="J33" s="15" t="e">
        <f>Medidas!H33/(Medidas!G33^2)*10000</f>
        <v>#DIV/0!</v>
      </c>
      <c r="K33" s="15" t="e">
        <f t="shared" si="1"/>
        <v>#DIV/0!</v>
      </c>
      <c r="L33" s="15" t="e">
        <f t="shared" si="2"/>
        <v>#DIV/0!</v>
      </c>
      <c r="M33" s="15" t="e">
        <f t="shared" si="3"/>
        <v>#DIV/0!</v>
      </c>
      <c r="N33" s="15" t="e">
        <f t="shared" si="4"/>
        <v>#N/A</v>
      </c>
      <c r="O33" s="15" t="e">
        <f t="shared" si="5"/>
        <v>#N/A</v>
      </c>
    </row>
    <row r="34" spans="1:15" x14ac:dyDescent="0.15">
      <c r="A34" s="106">
        <f t="shared" si="6"/>
        <v>1</v>
      </c>
      <c r="B34" s="15" t="e">
        <f>IF(OR(Medidas!D34=1,Medidas!D34="M",Medidas!D34="m"),$A34*LOOKUP($I34+1,'OMS2007'!$A$3:$A$220,'OMS2007'!B$3:B$220)+(1-$A34)*LOOKUP($I34,'OMS2007'!$A$3:$A$220,'OMS2007'!B$3:B$220),$A34*LOOKUP($I34+1,'OMS2007'!$A$3:$A$220,'OMS2007'!E$3:E$220)+(1-$A34)*LOOKUP($I34,'OMS2007'!$A$3:$A$220,'OMS2007'!E$3:E$220))</f>
        <v>#N/A</v>
      </c>
      <c r="C34" s="15" t="e">
        <f>IF(OR(Medidas!D34=1,Medidas!D34="M",Medidas!D34="m"),$A34*LOOKUP($I34+1,'OMS2007'!$A$3:$A$220,'OMS2007'!C$3:C$220)+(1-$A34)*LOOKUP($I34,'OMS2007'!$A$3:$A$220,'OMS2007'!C$3:C$220),$A34*LOOKUP($I34+1,'OMS2007'!$A$3:$A$220,'OMS2007'!F$3:F$220)+(1-$A34)*LOOKUP($I34,'OMS2007'!$A$3:$A$220,'OMS2007'!F$3:F$220))</f>
        <v>#N/A</v>
      </c>
      <c r="D34" s="15" t="e">
        <f>IF(OR(Medidas!D34=1,Medidas!D34="M",Medidas!D34="m"),$A34*LOOKUP($I34+1,'OMS2007'!$A$3:$A$220,'OMS2007'!D$3:D$220)+(1-$A34)*LOOKUP($I34,'OMS2007'!$A$3:$A$220,'OMS2007'!D$3:D$220),$A34*LOOKUP($I34+1,'OMS2007'!$A$3:$A$220,'OMS2007'!G$3:G$220)+(1-$A34)*LOOKUP($I34,'OMS2007'!$A$3:$A$220,'OMS2007'!G$3:G$220))</f>
        <v>#N/A</v>
      </c>
      <c r="E34" s="15">
        <f t="shared" si="0"/>
        <v>1</v>
      </c>
      <c r="F34" s="15">
        <f>IF(OR(Medidas!D34=1,Medidas!D34="M",Medidas!D34="m",Medidas!D34=2,Medidas!D34="F",Medidas!D34="f"),0,1)</f>
        <v>1</v>
      </c>
      <c r="G34" s="15">
        <f>IF(OR(ISBLANK(Medidas!G34),(ISBLANK(Medidas!H34))),1,0)</f>
        <v>1</v>
      </c>
      <c r="H34" s="15">
        <f>IF(AND(NOT(G34),OR(Medidas!G34&lt;20,Medidas!G34&gt;250,Medidas!H34&lt;0.5,Medidas!H34&gt;400)),1,0)</f>
        <v>0</v>
      </c>
      <c r="I34" s="20">
        <f>(Medidas!F34-Medidas!E34)/30.4375</f>
        <v>0</v>
      </c>
      <c r="J34" s="15" t="e">
        <f>Medidas!H34/(Medidas!G34^2)*10000</f>
        <v>#DIV/0!</v>
      </c>
      <c r="K34" s="15" t="e">
        <f t="shared" si="1"/>
        <v>#DIV/0!</v>
      </c>
      <c r="L34" s="15" t="e">
        <f t="shared" si="2"/>
        <v>#DIV/0!</v>
      </c>
      <c r="M34" s="15" t="e">
        <f t="shared" si="3"/>
        <v>#DIV/0!</v>
      </c>
      <c r="N34" s="15" t="e">
        <f t="shared" si="4"/>
        <v>#N/A</v>
      </c>
      <c r="O34" s="15" t="e">
        <f t="shared" si="5"/>
        <v>#N/A</v>
      </c>
    </row>
    <row r="35" spans="1:15" x14ac:dyDescent="0.15">
      <c r="A35" s="106">
        <f t="shared" si="6"/>
        <v>1</v>
      </c>
      <c r="B35" s="15" t="e">
        <f>IF(OR(Medidas!D35=1,Medidas!D35="M",Medidas!D35="m"),$A35*LOOKUP($I35+1,'OMS2007'!$A$3:$A$220,'OMS2007'!B$3:B$220)+(1-$A35)*LOOKUP($I35,'OMS2007'!$A$3:$A$220,'OMS2007'!B$3:B$220),$A35*LOOKUP($I35+1,'OMS2007'!$A$3:$A$220,'OMS2007'!E$3:E$220)+(1-$A35)*LOOKUP($I35,'OMS2007'!$A$3:$A$220,'OMS2007'!E$3:E$220))</f>
        <v>#N/A</v>
      </c>
      <c r="C35" s="15" t="e">
        <f>IF(OR(Medidas!D35=1,Medidas!D35="M",Medidas!D35="m"),$A35*LOOKUP($I35+1,'OMS2007'!$A$3:$A$220,'OMS2007'!C$3:C$220)+(1-$A35)*LOOKUP($I35,'OMS2007'!$A$3:$A$220,'OMS2007'!C$3:C$220),$A35*LOOKUP($I35+1,'OMS2007'!$A$3:$A$220,'OMS2007'!F$3:F$220)+(1-$A35)*LOOKUP($I35,'OMS2007'!$A$3:$A$220,'OMS2007'!F$3:F$220))</f>
        <v>#N/A</v>
      </c>
      <c r="D35" s="15" t="e">
        <f>IF(OR(Medidas!D35=1,Medidas!D35="M",Medidas!D35="m"),$A35*LOOKUP($I35+1,'OMS2007'!$A$3:$A$220,'OMS2007'!D$3:D$220)+(1-$A35)*LOOKUP($I35,'OMS2007'!$A$3:$A$220,'OMS2007'!D$3:D$220),$A35*LOOKUP($I35+1,'OMS2007'!$A$3:$A$220,'OMS2007'!G$3:G$220)+(1-$A35)*LOOKUP($I35,'OMS2007'!$A$3:$A$220,'OMS2007'!G$3:G$220))</f>
        <v>#N/A</v>
      </c>
      <c r="E35" s="15">
        <f t="shared" si="0"/>
        <v>1</v>
      </c>
      <c r="F35" s="15">
        <f>IF(OR(Medidas!D35=1,Medidas!D35="M",Medidas!D35="m",Medidas!D35=2,Medidas!D35="F",Medidas!D35="f"),0,1)</f>
        <v>1</v>
      </c>
      <c r="G35" s="15">
        <f>IF(OR(ISBLANK(Medidas!G35),(ISBLANK(Medidas!H35))),1,0)</f>
        <v>1</v>
      </c>
      <c r="H35" s="15">
        <f>IF(AND(NOT(G35),OR(Medidas!G35&lt;20,Medidas!G35&gt;250,Medidas!H35&lt;0.5,Medidas!H35&gt;400)),1,0)</f>
        <v>0</v>
      </c>
      <c r="I35" s="20">
        <f>(Medidas!F35-Medidas!E35)/30.4375</f>
        <v>0</v>
      </c>
      <c r="J35" s="15" t="e">
        <f>Medidas!H35/(Medidas!G35^2)*10000</f>
        <v>#DIV/0!</v>
      </c>
      <c r="K35" s="15" t="e">
        <f t="shared" si="1"/>
        <v>#DIV/0!</v>
      </c>
      <c r="L35" s="15" t="e">
        <f t="shared" si="2"/>
        <v>#DIV/0!</v>
      </c>
      <c r="M35" s="15" t="e">
        <f t="shared" si="3"/>
        <v>#DIV/0!</v>
      </c>
      <c r="N35" s="15" t="e">
        <f t="shared" si="4"/>
        <v>#N/A</v>
      </c>
      <c r="O35" s="15" t="e">
        <f t="shared" si="5"/>
        <v>#N/A</v>
      </c>
    </row>
    <row r="36" spans="1:15" x14ac:dyDescent="0.15">
      <c r="A36" s="106">
        <f t="shared" si="6"/>
        <v>1</v>
      </c>
      <c r="B36" s="15" t="e">
        <f>IF(OR(Medidas!D36=1,Medidas!D36="M",Medidas!D36="m"),$A36*LOOKUP($I36+1,'OMS2007'!$A$3:$A$220,'OMS2007'!B$3:B$220)+(1-$A36)*LOOKUP($I36,'OMS2007'!$A$3:$A$220,'OMS2007'!B$3:B$220),$A36*LOOKUP($I36+1,'OMS2007'!$A$3:$A$220,'OMS2007'!E$3:E$220)+(1-$A36)*LOOKUP($I36,'OMS2007'!$A$3:$A$220,'OMS2007'!E$3:E$220))</f>
        <v>#N/A</v>
      </c>
      <c r="C36" s="15" t="e">
        <f>IF(OR(Medidas!D36=1,Medidas!D36="M",Medidas!D36="m"),$A36*LOOKUP($I36+1,'OMS2007'!$A$3:$A$220,'OMS2007'!C$3:C$220)+(1-$A36)*LOOKUP($I36,'OMS2007'!$A$3:$A$220,'OMS2007'!C$3:C$220),$A36*LOOKUP($I36+1,'OMS2007'!$A$3:$A$220,'OMS2007'!F$3:F$220)+(1-$A36)*LOOKUP($I36,'OMS2007'!$A$3:$A$220,'OMS2007'!F$3:F$220))</f>
        <v>#N/A</v>
      </c>
      <c r="D36" s="15" t="e">
        <f>IF(OR(Medidas!D36=1,Medidas!D36="M",Medidas!D36="m"),$A36*LOOKUP($I36+1,'OMS2007'!$A$3:$A$220,'OMS2007'!D$3:D$220)+(1-$A36)*LOOKUP($I36,'OMS2007'!$A$3:$A$220,'OMS2007'!D$3:D$220),$A36*LOOKUP($I36+1,'OMS2007'!$A$3:$A$220,'OMS2007'!G$3:G$220)+(1-$A36)*LOOKUP($I36,'OMS2007'!$A$3:$A$220,'OMS2007'!G$3:G$220))</f>
        <v>#N/A</v>
      </c>
      <c r="E36" s="15">
        <f t="shared" si="0"/>
        <v>1</v>
      </c>
      <c r="F36" s="15">
        <f>IF(OR(Medidas!D36=1,Medidas!D36="M",Medidas!D36="m",Medidas!D36=2,Medidas!D36="F",Medidas!D36="f"),0,1)</f>
        <v>1</v>
      </c>
      <c r="G36" s="15">
        <f>IF(OR(ISBLANK(Medidas!G36),(ISBLANK(Medidas!H36))),1,0)</f>
        <v>1</v>
      </c>
      <c r="H36" s="15">
        <f>IF(AND(NOT(G36),OR(Medidas!G36&lt;20,Medidas!G36&gt;250,Medidas!H36&lt;0.5,Medidas!H36&gt;400)),1,0)</f>
        <v>0</v>
      </c>
      <c r="I36" s="20">
        <f>(Medidas!F36-Medidas!E36)/30.4375</f>
        <v>0</v>
      </c>
      <c r="J36" s="15" t="e">
        <f>Medidas!H36/(Medidas!G36^2)*10000</f>
        <v>#DIV/0!</v>
      </c>
      <c r="K36" s="15" t="e">
        <f t="shared" si="1"/>
        <v>#DIV/0!</v>
      </c>
      <c r="L36" s="15" t="e">
        <f t="shared" si="2"/>
        <v>#DIV/0!</v>
      </c>
      <c r="M36" s="15" t="e">
        <f t="shared" si="3"/>
        <v>#DIV/0!</v>
      </c>
      <c r="N36" s="15" t="e">
        <f t="shared" si="4"/>
        <v>#N/A</v>
      </c>
      <c r="O36" s="15" t="e">
        <f t="shared" si="5"/>
        <v>#N/A</v>
      </c>
    </row>
    <row r="37" spans="1:15" x14ac:dyDescent="0.15">
      <c r="A37" s="106">
        <f t="shared" si="6"/>
        <v>1</v>
      </c>
      <c r="B37" s="15" t="e">
        <f>IF(OR(Medidas!D37=1,Medidas!D37="M",Medidas!D37="m"),$A37*LOOKUP($I37+1,'OMS2007'!$A$3:$A$220,'OMS2007'!B$3:B$220)+(1-$A37)*LOOKUP($I37,'OMS2007'!$A$3:$A$220,'OMS2007'!B$3:B$220),$A37*LOOKUP($I37+1,'OMS2007'!$A$3:$A$220,'OMS2007'!E$3:E$220)+(1-$A37)*LOOKUP($I37,'OMS2007'!$A$3:$A$220,'OMS2007'!E$3:E$220))</f>
        <v>#N/A</v>
      </c>
      <c r="C37" s="15" t="e">
        <f>IF(OR(Medidas!D37=1,Medidas!D37="M",Medidas!D37="m"),$A37*LOOKUP($I37+1,'OMS2007'!$A$3:$A$220,'OMS2007'!C$3:C$220)+(1-$A37)*LOOKUP($I37,'OMS2007'!$A$3:$A$220,'OMS2007'!C$3:C$220),$A37*LOOKUP($I37+1,'OMS2007'!$A$3:$A$220,'OMS2007'!F$3:F$220)+(1-$A37)*LOOKUP($I37,'OMS2007'!$A$3:$A$220,'OMS2007'!F$3:F$220))</f>
        <v>#N/A</v>
      </c>
      <c r="D37" s="15" t="e">
        <f>IF(OR(Medidas!D37=1,Medidas!D37="M",Medidas!D37="m"),$A37*LOOKUP($I37+1,'OMS2007'!$A$3:$A$220,'OMS2007'!D$3:D$220)+(1-$A37)*LOOKUP($I37,'OMS2007'!$A$3:$A$220,'OMS2007'!D$3:D$220),$A37*LOOKUP($I37+1,'OMS2007'!$A$3:$A$220,'OMS2007'!G$3:G$220)+(1-$A37)*LOOKUP($I37,'OMS2007'!$A$3:$A$220,'OMS2007'!G$3:G$220))</f>
        <v>#N/A</v>
      </c>
      <c r="E37" s="15">
        <f t="shared" si="0"/>
        <v>1</v>
      </c>
      <c r="F37" s="15">
        <f>IF(OR(Medidas!D37=1,Medidas!D37="M",Medidas!D37="m",Medidas!D37=2,Medidas!D37="F",Medidas!D37="f"),0,1)</f>
        <v>1</v>
      </c>
      <c r="G37" s="15">
        <f>IF(OR(ISBLANK(Medidas!G37),(ISBLANK(Medidas!H37))),1,0)</f>
        <v>1</v>
      </c>
      <c r="H37" s="15">
        <f>IF(AND(NOT(G37),OR(Medidas!G37&lt;20,Medidas!G37&gt;250,Medidas!H37&lt;0.5,Medidas!H37&gt;400)),1,0)</f>
        <v>0</v>
      </c>
      <c r="I37" s="20">
        <f>(Medidas!F37-Medidas!E37)/30.4375</f>
        <v>0</v>
      </c>
      <c r="J37" s="15" t="e">
        <f>Medidas!H37/(Medidas!G37^2)*10000</f>
        <v>#DIV/0!</v>
      </c>
      <c r="K37" s="15" t="e">
        <f t="shared" si="1"/>
        <v>#DIV/0!</v>
      </c>
      <c r="L37" s="15" t="e">
        <f t="shared" si="2"/>
        <v>#DIV/0!</v>
      </c>
      <c r="M37" s="15" t="e">
        <f t="shared" si="3"/>
        <v>#DIV/0!</v>
      </c>
      <c r="N37" s="15" t="e">
        <f t="shared" si="4"/>
        <v>#N/A</v>
      </c>
      <c r="O37" s="15" t="e">
        <f t="shared" si="5"/>
        <v>#N/A</v>
      </c>
    </row>
    <row r="38" spans="1:15" x14ac:dyDescent="0.15">
      <c r="A38" s="106">
        <f t="shared" si="6"/>
        <v>1</v>
      </c>
      <c r="B38" s="15" t="e">
        <f>IF(OR(Medidas!D38=1,Medidas!D38="M",Medidas!D38="m"),$A38*LOOKUP($I38+1,'OMS2007'!$A$3:$A$220,'OMS2007'!B$3:B$220)+(1-$A38)*LOOKUP($I38,'OMS2007'!$A$3:$A$220,'OMS2007'!B$3:B$220),$A38*LOOKUP($I38+1,'OMS2007'!$A$3:$A$220,'OMS2007'!E$3:E$220)+(1-$A38)*LOOKUP($I38,'OMS2007'!$A$3:$A$220,'OMS2007'!E$3:E$220))</f>
        <v>#N/A</v>
      </c>
      <c r="C38" s="15" t="e">
        <f>IF(OR(Medidas!D38=1,Medidas!D38="M",Medidas!D38="m"),$A38*LOOKUP($I38+1,'OMS2007'!$A$3:$A$220,'OMS2007'!C$3:C$220)+(1-$A38)*LOOKUP($I38,'OMS2007'!$A$3:$A$220,'OMS2007'!C$3:C$220),$A38*LOOKUP($I38+1,'OMS2007'!$A$3:$A$220,'OMS2007'!F$3:F$220)+(1-$A38)*LOOKUP($I38,'OMS2007'!$A$3:$A$220,'OMS2007'!F$3:F$220))</f>
        <v>#N/A</v>
      </c>
      <c r="D38" s="15" t="e">
        <f>IF(OR(Medidas!D38=1,Medidas!D38="M",Medidas!D38="m"),$A38*LOOKUP($I38+1,'OMS2007'!$A$3:$A$220,'OMS2007'!D$3:D$220)+(1-$A38)*LOOKUP($I38,'OMS2007'!$A$3:$A$220,'OMS2007'!D$3:D$220),$A38*LOOKUP($I38+1,'OMS2007'!$A$3:$A$220,'OMS2007'!G$3:G$220)+(1-$A38)*LOOKUP($I38,'OMS2007'!$A$3:$A$220,'OMS2007'!G$3:G$220))</f>
        <v>#N/A</v>
      </c>
      <c r="E38" s="15">
        <f t="shared" si="0"/>
        <v>1</v>
      </c>
      <c r="F38" s="15">
        <f>IF(OR(Medidas!D38=1,Medidas!D38="M",Medidas!D38="m",Medidas!D38=2,Medidas!D38="F",Medidas!D38="f"),0,1)</f>
        <v>1</v>
      </c>
      <c r="G38" s="15">
        <f>IF(OR(ISBLANK(Medidas!G38),(ISBLANK(Medidas!H38))),1,0)</f>
        <v>1</v>
      </c>
      <c r="H38" s="15">
        <f>IF(AND(NOT(G38),OR(Medidas!G38&lt;20,Medidas!G38&gt;250,Medidas!H38&lt;0.5,Medidas!H38&gt;400)),1,0)</f>
        <v>0</v>
      </c>
      <c r="I38" s="20">
        <f>(Medidas!F38-Medidas!E38)/30.4375</f>
        <v>0</v>
      </c>
      <c r="J38" s="15" t="e">
        <f>Medidas!H38/(Medidas!G38^2)*10000</f>
        <v>#DIV/0!</v>
      </c>
      <c r="K38" s="15" t="e">
        <f t="shared" si="1"/>
        <v>#DIV/0!</v>
      </c>
      <c r="L38" s="15" t="e">
        <f t="shared" si="2"/>
        <v>#DIV/0!</v>
      </c>
      <c r="M38" s="15" t="e">
        <f t="shared" si="3"/>
        <v>#DIV/0!</v>
      </c>
      <c r="N38" s="15" t="e">
        <f t="shared" si="4"/>
        <v>#N/A</v>
      </c>
      <c r="O38" s="15" t="e">
        <f t="shared" si="5"/>
        <v>#N/A</v>
      </c>
    </row>
    <row r="39" spans="1:15" x14ac:dyDescent="0.15">
      <c r="A39" s="106">
        <f t="shared" si="6"/>
        <v>1</v>
      </c>
      <c r="B39" s="15" t="e">
        <f>IF(OR(Medidas!D39=1,Medidas!D39="M",Medidas!D39="m"),$A39*LOOKUP($I39+1,'OMS2007'!$A$3:$A$220,'OMS2007'!B$3:B$220)+(1-$A39)*LOOKUP($I39,'OMS2007'!$A$3:$A$220,'OMS2007'!B$3:B$220),$A39*LOOKUP($I39+1,'OMS2007'!$A$3:$A$220,'OMS2007'!E$3:E$220)+(1-$A39)*LOOKUP($I39,'OMS2007'!$A$3:$A$220,'OMS2007'!E$3:E$220))</f>
        <v>#N/A</v>
      </c>
      <c r="C39" s="15" t="e">
        <f>IF(OR(Medidas!D39=1,Medidas!D39="M",Medidas!D39="m"),$A39*LOOKUP($I39+1,'OMS2007'!$A$3:$A$220,'OMS2007'!C$3:C$220)+(1-$A39)*LOOKUP($I39,'OMS2007'!$A$3:$A$220,'OMS2007'!C$3:C$220),$A39*LOOKUP($I39+1,'OMS2007'!$A$3:$A$220,'OMS2007'!F$3:F$220)+(1-$A39)*LOOKUP($I39,'OMS2007'!$A$3:$A$220,'OMS2007'!F$3:F$220))</f>
        <v>#N/A</v>
      </c>
      <c r="D39" s="15" t="e">
        <f>IF(OR(Medidas!D39=1,Medidas!D39="M",Medidas!D39="m"),$A39*LOOKUP($I39+1,'OMS2007'!$A$3:$A$220,'OMS2007'!D$3:D$220)+(1-$A39)*LOOKUP($I39,'OMS2007'!$A$3:$A$220,'OMS2007'!D$3:D$220),$A39*LOOKUP($I39+1,'OMS2007'!$A$3:$A$220,'OMS2007'!G$3:G$220)+(1-$A39)*LOOKUP($I39,'OMS2007'!$A$3:$A$220,'OMS2007'!G$3:G$220))</f>
        <v>#N/A</v>
      </c>
      <c r="E39" s="15">
        <f t="shared" si="0"/>
        <v>1</v>
      </c>
      <c r="F39" s="15">
        <f>IF(OR(Medidas!D39=1,Medidas!D39="M",Medidas!D39="m",Medidas!D39=2,Medidas!D39="F",Medidas!D39="f"),0,1)</f>
        <v>1</v>
      </c>
      <c r="G39" s="15">
        <f>IF(OR(ISBLANK(Medidas!G39),(ISBLANK(Medidas!H39))),1,0)</f>
        <v>1</v>
      </c>
      <c r="H39" s="15">
        <f>IF(AND(NOT(G39),OR(Medidas!G39&lt;20,Medidas!G39&gt;250,Medidas!H39&lt;0.5,Medidas!H39&gt;400)),1,0)</f>
        <v>0</v>
      </c>
      <c r="I39" s="20">
        <f>(Medidas!F39-Medidas!E39)/30.4375</f>
        <v>0</v>
      </c>
      <c r="J39" s="15" t="e">
        <f>Medidas!H39/(Medidas!G39^2)*10000</f>
        <v>#DIV/0!</v>
      </c>
      <c r="K39" s="15" t="e">
        <f t="shared" si="1"/>
        <v>#DIV/0!</v>
      </c>
      <c r="L39" s="15" t="e">
        <f t="shared" si="2"/>
        <v>#DIV/0!</v>
      </c>
      <c r="M39" s="15" t="e">
        <f t="shared" si="3"/>
        <v>#DIV/0!</v>
      </c>
      <c r="N39" s="15" t="e">
        <f t="shared" si="4"/>
        <v>#N/A</v>
      </c>
      <c r="O39" s="15" t="e">
        <f t="shared" si="5"/>
        <v>#N/A</v>
      </c>
    </row>
    <row r="40" spans="1:15" x14ac:dyDescent="0.15">
      <c r="A40" s="106">
        <f t="shared" si="6"/>
        <v>1</v>
      </c>
      <c r="B40" s="15" t="e">
        <f>IF(OR(Medidas!D40=1,Medidas!D40="M",Medidas!D40="m"),$A40*LOOKUP($I40+1,'OMS2007'!$A$3:$A$220,'OMS2007'!B$3:B$220)+(1-$A40)*LOOKUP($I40,'OMS2007'!$A$3:$A$220,'OMS2007'!B$3:B$220),$A40*LOOKUP($I40+1,'OMS2007'!$A$3:$A$220,'OMS2007'!E$3:E$220)+(1-$A40)*LOOKUP($I40,'OMS2007'!$A$3:$A$220,'OMS2007'!E$3:E$220))</f>
        <v>#N/A</v>
      </c>
      <c r="C40" s="15" t="e">
        <f>IF(OR(Medidas!D40=1,Medidas!D40="M",Medidas!D40="m"),$A40*LOOKUP($I40+1,'OMS2007'!$A$3:$A$220,'OMS2007'!C$3:C$220)+(1-$A40)*LOOKUP($I40,'OMS2007'!$A$3:$A$220,'OMS2007'!C$3:C$220),$A40*LOOKUP($I40+1,'OMS2007'!$A$3:$A$220,'OMS2007'!F$3:F$220)+(1-$A40)*LOOKUP($I40,'OMS2007'!$A$3:$A$220,'OMS2007'!F$3:F$220))</f>
        <v>#N/A</v>
      </c>
      <c r="D40" s="15" t="e">
        <f>IF(OR(Medidas!D40=1,Medidas!D40="M",Medidas!D40="m"),$A40*LOOKUP($I40+1,'OMS2007'!$A$3:$A$220,'OMS2007'!D$3:D$220)+(1-$A40)*LOOKUP($I40,'OMS2007'!$A$3:$A$220,'OMS2007'!D$3:D$220),$A40*LOOKUP($I40+1,'OMS2007'!$A$3:$A$220,'OMS2007'!G$3:G$220)+(1-$A40)*LOOKUP($I40,'OMS2007'!$A$3:$A$220,'OMS2007'!G$3:G$220))</f>
        <v>#N/A</v>
      </c>
      <c r="E40" s="15">
        <f t="shared" si="0"/>
        <v>1</v>
      </c>
      <c r="F40" s="15">
        <f>IF(OR(Medidas!D40=1,Medidas!D40="M",Medidas!D40="m",Medidas!D40=2,Medidas!D40="F",Medidas!D40="f"),0,1)</f>
        <v>1</v>
      </c>
      <c r="G40" s="15">
        <f>IF(OR(ISBLANK(Medidas!G40),(ISBLANK(Medidas!H40))),1,0)</f>
        <v>1</v>
      </c>
      <c r="H40" s="15">
        <f>IF(AND(NOT(G40),OR(Medidas!G40&lt;20,Medidas!G40&gt;250,Medidas!H40&lt;0.5,Medidas!H40&gt;400)),1,0)</f>
        <v>0</v>
      </c>
      <c r="I40" s="20">
        <f>(Medidas!F40-Medidas!E40)/30.4375</f>
        <v>0</v>
      </c>
      <c r="J40" s="15" t="e">
        <f>Medidas!H40/(Medidas!G40^2)*10000</f>
        <v>#DIV/0!</v>
      </c>
      <c r="K40" s="15" t="e">
        <f t="shared" si="1"/>
        <v>#DIV/0!</v>
      </c>
      <c r="L40" s="15" t="e">
        <f t="shared" si="2"/>
        <v>#DIV/0!</v>
      </c>
      <c r="M40" s="15" t="e">
        <f t="shared" si="3"/>
        <v>#DIV/0!</v>
      </c>
      <c r="N40" s="15" t="e">
        <f t="shared" si="4"/>
        <v>#N/A</v>
      </c>
      <c r="O40" s="15" t="e">
        <f t="shared" si="5"/>
        <v>#N/A</v>
      </c>
    </row>
    <row r="41" spans="1:15" x14ac:dyDescent="0.15">
      <c r="A41" s="106">
        <f t="shared" si="6"/>
        <v>1</v>
      </c>
      <c r="B41" s="15" t="e">
        <f>IF(OR(Medidas!D41=1,Medidas!D41="M",Medidas!D41="m"),$A41*LOOKUP($I41+1,'OMS2007'!$A$3:$A$220,'OMS2007'!B$3:B$220)+(1-$A41)*LOOKUP($I41,'OMS2007'!$A$3:$A$220,'OMS2007'!B$3:B$220),$A41*LOOKUP($I41+1,'OMS2007'!$A$3:$A$220,'OMS2007'!E$3:E$220)+(1-$A41)*LOOKUP($I41,'OMS2007'!$A$3:$A$220,'OMS2007'!E$3:E$220))</f>
        <v>#N/A</v>
      </c>
      <c r="C41" s="15" t="e">
        <f>IF(OR(Medidas!D41=1,Medidas!D41="M",Medidas!D41="m"),$A41*LOOKUP($I41+1,'OMS2007'!$A$3:$A$220,'OMS2007'!C$3:C$220)+(1-$A41)*LOOKUP($I41,'OMS2007'!$A$3:$A$220,'OMS2007'!C$3:C$220),$A41*LOOKUP($I41+1,'OMS2007'!$A$3:$A$220,'OMS2007'!F$3:F$220)+(1-$A41)*LOOKUP($I41,'OMS2007'!$A$3:$A$220,'OMS2007'!F$3:F$220))</f>
        <v>#N/A</v>
      </c>
      <c r="D41" s="15" t="e">
        <f>IF(OR(Medidas!D41=1,Medidas!D41="M",Medidas!D41="m"),$A41*LOOKUP($I41+1,'OMS2007'!$A$3:$A$220,'OMS2007'!D$3:D$220)+(1-$A41)*LOOKUP($I41,'OMS2007'!$A$3:$A$220,'OMS2007'!D$3:D$220),$A41*LOOKUP($I41+1,'OMS2007'!$A$3:$A$220,'OMS2007'!G$3:G$220)+(1-$A41)*LOOKUP($I41,'OMS2007'!$A$3:$A$220,'OMS2007'!G$3:G$220))</f>
        <v>#N/A</v>
      </c>
      <c r="E41" s="15">
        <f t="shared" si="0"/>
        <v>1</v>
      </c>
      <c r="F41" s="15">
        <f>IF(OR(Medidas!D41=1,Medidas!D41="M",Medidas!D41="m",Medidas!D41=2,Medidas!D41="F",Medidas!D41="f"),0,1)</f>
        <v>1</v>
      </c>
      <c r="G41" s="15">
        <f>IF(OR(ISBLANK(Medidas!G41),(ISBLANK(Medidas!H41))),1,0)</f>
        <v>1</v>
      </c>
      <c r="H41" s="15">
        <f>IF(AND(NOT(G41),OR(Medidas!G41&lt;20,Medidas!G41&gt;250,Medidas!H41&lt;0.5,Medidas!H41&gt;400)),1,0)</f>
        <v>0</v>
      </c>
      <c r="I41" s="20">
        <f>(Medidas!F41-Medidas!E41)/30.4375</f>
        <v>0</v>
      </c>
      <c r="J41" s="15" t="e">
        <f>Medidas!H41/(Medidas!G41^2)*10000</f>
        <v>#DIV/0!</v>
      </c>
      <c r="K41" s="15" t="e">
        <f t="shared" si="1"/>
        <v>#DIV/0!</v>
      </c>
      <c r="L41" s="15" t="e">
        <f t="shared" si="2"/>
        <v>#DIV/0!</v>
      </c>
      <c r="M41" s="15" t="e">
        <f t="shared" si="3"/>
        <v>#DIV/0!</v>
      </c>
      <c r="N41" s="15" t="e">
        <f t="shared" si="4"/>
        <v>#N/A</v>
      </c>
      <c r="O41" s="15" t="e">
        <f t="shared" si="5"/>
        <v>#N/A</v>
      </c>
    </row>
    <row r="42" spans="1:15" x14ac:dyDescent="0.15">
      <c r="A42" s="106">
        <f t="shared" si="6"/>
        <v>1</v>
      </c>
      <c r="B42" s="15" t="e">
        <f>IF(OR(Medidas!D42=1,Medidas!D42="M",Medidas!D42="m"),$A42*LOOKUP($I42+1,'OMS2007'!$A$3:$A$220,'OMS2007'!B$3:B$220)+(1-$A42)*LOOKUP($I42,'OMS2007'!$A$3:$A$220,'OMS2007'!B$3:B$220),$A42*LOOKUP($I42+1,'OMS2007'!$A$3:$A$220,'OMS2007'!E$3:E$220)+(1-$A42)*LOOKUP($I42,'OMS2007'!$A$3:$A$220,'OMS2007'!E$3:E$220))</f>
        <v>#N/A</v>
      </c>
      <c r="C42" s="15" t="e">
        <f>IF(OR(Medidas!D42=1,Medidas!D42="M",Medidas!D42="m"),$A42*LOOKUP($I42+1,'OMS2007'!$A$3:$A$220,'OMS2007'!C$3:C$220)+(1-$A42)*LOOKUP($I42,'OMS2007'!$A$3:$A$220,'OMS2007'!C$3:C$220),$A42*LOOKUP($I42+1,'OMS2007'!$A$3:$A$220,'OMS2007'!F$3:F$220)+(1-$A42)*LOOKUP($I42,'OMS2007'!$A$3:$A$220,'OMS2007'!F$3:F$220))</f>
        <v>#N/A</v>
      </c>
      <c r="D42" s="15" t="e">
        <f>IF(OR(Medidas!D42=1,Medidas!D42="M",Medidas!D42="m"),$A42*LOOKUP($I42+1,'OMS2007'!$A$3:$A$220,'OMS2007'!D$3:D$220)+(1-$A42)*LOOKUP($I42,'OMS2007'!$A$3:$A$220,'OMS2007'!D$3:D$220),$A42*LOOKUP($I42+1,'OMS2007'!$A$3:$A$220,'OMS2007'!G$3:G$220)+(1-$A42)*LOOKUP($I42,'OMS2007'!$A$3:$A$220,'OMS2007'!G$3:G$220))</f>
        <v>#N/A</v>
      </c>
      <c r="E42" s="15">
        <f t="shared" si="0"/>
        <v>1</v>
      </c>
      <c r="F42" s="15">
        <f>IF(OR(Medidas!D42=1,Medidas!D42="M",Medidas!D42="m",Medidas!D42=2,Medidas!D42="F",Medidas!D42="f"),0,1)</f>
        <v>1</v>
      </c>
      <c r="G42" s="15">
        <f>IF(OR(ISBLANK(Medidas!G42),(ISBLANK(Medidas!H42))),1,0)</f>
        <v>1</v>
      </c>
      <c r="H42" s="15">
        <f>IF(AND(NOT(G42),OR(Medidas!G42&lt;20,Medidas!G42&gt;250,Medidas!H42&lt;0.5,Medidas!H42&gt;400)),1,0)</f>
        <v>0</v>
      </c>
      <c r="I42" s="20">
        <f>(Medidas!F42-Medidas!E42)/30.4375</f>
        <v>0</v>
      </c>
      <c r="J42" s="15" t="e">
        <f>Medidas!H42/(Medidas!G42^2)*10000</f>
        <v>#DIV/0!</v>
      </c>
      <c r="K42" s="15" t="e">
        <f t="shared" si="1"/>
        <v>#DIV/0!</v>
      </c>
      <c r="L42" s="15" t="e">
        <f t="shared" si="2"/>
        <v>#DIV/0!</v>
      </c>
      <c r="M42" s="15" t="e">
        <f t="shared" si="3"/>
        <v>#DIV/0!</v>
      </c>
      <c r="N42" s="15" t="e">
        <f t="shared" si="4"/>
        <v>#N/A</v>
      </c>
      <c r="O42" s="15" t="e">
        <f t="shared" si="5"/>
        <v>#N/A</v>
      </c>
    </row>
    <row r="43" spans="1:15" x14ac:dyDescent="0.15">
      <c r="A43" s="106">
        <f t="shared" si="6"/>
        <v>1</v>
      </c>
      <c r="B43" s="15" t="e">
        <f>IF(OR(Medidas!D43=1,Medidas!D43="M",Medidas!D43="m"),$A43*LOOKUP($I43+1,'OMS2007'!$A$3:$A$220,'OMS2007'!B$3:B$220)+(1-$A43)*LOOKUP($I43,'OMS2007'!$A$3:$A$220,'OMS2007'!B$3:B$220),$A43*LOOKUP($I43+1,'OMS2007'!$A$3:$A$220,'OMS2007'!E$3:E$220)+(1-$A43)*LOOKUP($I43,'OMS2007'!$A$3:$A$220,'OMS2007'!E$3:E$220))</f>
        <v>#N/A</v>
      </c>
      <c r="C43" s="15" t="e">
        <f>IF(OR(Medidas!D43=1,Medidas!D43="M",Medidas!D43="m"),$A43*LOOKUP($I43+1,'OMS2007'!$A$3:$A$220,'OMS2007'!C$3:C$220)+(1-$A43)*LOOKUP($I43,'OMS2007'!$A$3:$A$220,'OMS2007'!C$3:C$220),$A43*LOOKUP($I43+1,'OMS2007'!$A$3:$A$220,'OMS2007'!F$3:F$220)+(1-$A43)*LOOKUP($I43,'OMS2007'!$A$3:$A$220,'OMS2007'!F$3:F$220))</f>
        <v>#N/A</v>
      </c>
      <c r="D43" s="15" t="e">
        <f>IF(OR(Medidas!D43=1,Medidas!D43="M",Medidas!D43="m"),$A43*LOOKUP($I43+1,'OMS2007'!$A$3:$A$220,'OMS2007'!D$3:D$220)+(1-$A43)*LOOKUP($I43,'OMS2007'!$A$3:$A$220,'OMS2007'!D$3:D$220),$A43*LOOKUP($I43+1,'OMS2007'!$A$3:$A$220,'OMS2007'!G$3:G$220)+(1-$A43)*LOOKUP($I43,'OMS2007'!$A$3:$A$220,'OMS2007'!G$3:G$220))</f>
        <v>#N/A</v>
      </c>
      <c r="E43" s="15">
        <f t="shared" si="0"/>
        <v>1</v>
      </c>
      <c r="F43" s="15">
        <f>IF(OR(Medidas!D43=1,Medidas!D43="M",Medidas!D43="m",Medidas!D43=2,Medidas!D43="F",Medidas!D43="f"),0,1)</f>
        <v>1</v>
      </c>
      <c r="G43" s="15">
        <f>IF(OR(ISBLANK(Medidas!G43),(ISBLANK(Medidas!H43))),1,0)</f>
        <v>1</v>
      </c>
      <c r="H43" s="15">
        <f>IF(AND(NOT(G43),OR(Medidas!G43&lt;20,Medidas!G43&gt;250,Medidas!H43&lt;0.5,Medidas!H43&gt;400)),1,0)</f>
        <v>0</v>
      </c>
      <c r="I43" s="20">
        <f>(Medidas!F43-Medidas!E43)/30.4375</f>
        <v>0</v>
      </c>
      <c r="J43" s="15" t="e">
        <f>Medidas!H43/(Medidas!G43^2)*10000</f>
        <v>#DIV/0!</v>
      </c>
      <c r="K43" s="15" t="e">
        <f t="shared" si="1"/>
        <v>#DIV/0!</v>
      </c>
      <c r="L43" s="15" t="e">
        <f t="shared" si="2"/>
        <v>#DIV/0!</v>
      </c>
      <c r="M43" s="15" t="e">
        <f t="shared" si="3"/>
        <v>#DIV/0!</v>
      </c>
      <c r="N43" s="15" t="e">
        <f t="shared" si="4"/>
        <v>#N/A</v>
      </c>
      <c r="O43" s="15" t="e">
        <f t="shared" si="5"/>
        <v>#N/A</v>
      </c>
    </row>
    <row r="44" spans="1:15" x14ac:dyDescent="0.15">
      <c r="A44" s="106">
        <f t="shared" si="6"/>
        <v>1</v>
      </c>
      <c r="B44" s="15" t="e">
        <f>IF(OR(Medidas!D44=1,Medidas!D44="M",Medidas!D44="m"),$A44*LOOKUP($I44+1,'OMS2007'!$A$3:$A$220,'OMS2007'!B$3:B$220)+(1-$A44)*LOOKUP($I44,'OMS2007'!$A$3:$A$220,'OMS2007'!B$3:B$220),$A44*LOOKUP($I44+1,'OMS2007'!$A$3:$A$220,'OMS2007'!E$3:E$220)+(1-$A44)*LOOKUP($I44,'OMS2007'!$A$3:$A$220,'OMS2007'!E$3:E$220))</f>
        <v>#N/A</v>
      </c>
      <c r="C44" s="15" t="e">
        <f>IF(OR(Medidas!D44=1,Medidas!D44="M",Medidas!D44="m"),$A44*LOOKUP($I44+1,'OMS2007'!$A$3:$A$220,'OMS2007'!C$3:C$220)+(1-$A44)*LOOKUP($I44,'OMS2007'!$A$3:$A$220,'OMS2007'!C$3:C$220),$A44*LOOKUP($I44+1,'OMS2007'!$A$3:$A$220,'OMS2007'!F$3:F$220)+(1-$A44)*LOOKUP($I44,'OMS2007'!$A$3:$A$220,'OMS2007'!F$3:F$220))</f>
        <v>#N/A</v>
      </c>
      <c r="D44" s="15" t="e">
        <f>IF(OR(Medidas!D44=1,Medidas!D44="M",Medidas!D44="m"),$A44*LOOKUP($I44+1,'OMS2007'!$A$3:$A$220,'OMS2007'!D$3:D$220)+(1-$A44)*LOOKUP($I44,'OMS2007'!$A$3:$A$220,'OMS2007'!D$3:D$220),$A44*LOOKUP($I44+1,'OMS2007'!$A$3:$A$220,'OMS2007'!G$3:G$220)+(1-$A44)*LOOKUP($I44,'OMS2007'!$A$3:$A$220,'OMS2007'!G$3:G$220))</f>
        <v>#N/A</v>
      </c>
      <c r="E44" s="15">
        <f t="shared" si="0"/>
        <v>1</v>
      </c>
      <c r="F44" s="15">
        <f>IF(OR(Medidas!D44=1,Medidas!D44="M",Medidas!D44="m",Medidas!D44=2,Medidas!D44="F",Medidas!D44="f"),0,1)</f>
        <v>1</v>
      </c>
      <c r="G44" s="15">
        <f>IF(OR(ISBLANK(Medidas!G44),(ISBLANK(Medidas!H44))),1,0)</f>
        <v>1</v>
      </c>
      <c r="H44" s="15">
        <f>IF(AND(NOT(G44),OR(Medidas!G44&lt;20,Medidas!G44&gt;250,Medidas!H44&lt;0.5,Medidas!H44&gt;400)),1,0)</f>
        <v>0</v>
      </c>
      <c r="I44" s="20">
        <f>(Medidas!F44-Medidas!E44)/30.4375</f>
        <v>0</v>
      </c>
      <c r="J44" s="15" t="e">
        <f>Medidas!H44/(Medidas!G44^2)*10000</f>
        <v>#DIV/0!</v>
      </c>
      <c r="K44" s="15" t="e">
        <f t="shared" si="1"/>
        <v>#DIV/0!</v>
      </c>
      <c r="L44" s="15" t="e">
        <f t="shared" si="2"/>
        <v>#DIV/0!</v>
      </c>
      <c r="M44" s="15" t="e">
        <f t="shared" si="3"/>
        <v>#DIV/0!</v>
      </c>
      <c r="N44" s="15" t="e">
        <f t="shared" si="4"/>
        <v>#N/A</v>
      </c>
      <c r="O44" s="15" t="e">
        <f t="shared" si="5"/>
        <v>#N/A</v>
      </c>
    </row>
    <row r="45" spans="1:15" x14ac:dyDescent="0.15">
      <c r="A45" s="106">
        <f t="shared" si="6"/>
        <v>1</v>
      </c>
      <c r="B45" s="15" t="e">
        <f>IF(OR(Medidas!D45=1,Medidas!D45="M",Medidas!D45="m"),$A45*LOOKUP($I45+1,'OMS2007'!$A$3:$A$220,'OMS2007'!B$3:B$220)+(1-$A45)*LOOKUP($I45,'OMS2007'!$A$3:$A$220,'OMS2007'!B$3:B$220),$A45*LOOKUP($I45+1,'OMS2007'!$A$3:$A$220,'OMS2007'!E$3:E$220)+(1-$A45)*LOOKUP($I45,'OMS2007'!$A$3:$A$220,'OMS2007'!E$3:E$220))</f>
        <v>#N/A</v>
      </c>
      <c r="C45" s="15" t="e">
        <f>IF(OR(Medidas!D45=1,Medidas!D45="M",Medidas!D45="m"),$A45*LOOKUP($I45+1,'OMS2007'!$A$3:$A$220,'OMS2007'!C$3:C$220)+(1-$A45)*LOOKUP($I45,'OMS2007'!$A$3:$A$220,'OMS2007'!C$3:C$220),$A45*LOOKUP($I45+1,'OMS2007'!$A$3:$A$220,'OMS2007'!F$3:F$220)+(1-$A45)*LOOKUP($I45,'OMS2007'!$A$3:$A$220,'OMS2007'!F$3:F$220))</f>
        <v>#N/A</v>
      </c>
      <c r="D45" s="15" t="e">
        <f>IF(OR(Medidas!D45=1,Medidas!D45="M",Medidas!D45="m"),$A45*LOOKUP($I45+1,'OMS2007'!$A$3:$A$220,'OMS2007'!D$3:D$220)+(1-$A45)*LOOKUP($I45,'OMS2007'!$A$3:$A$220,'OMS2007'!D$3:D$220),$A45*LOOKUP($I45+1,'OMS2007'!$A$3:$A$220,'OMS2007'!G$3:G$220)+(1-$A45)*LOOKUP($I45,'OMS2007'!$A$3:$A$220,'OMS2007'!G$3:G$220))</f>
        <v>#N/A</v>
      </c>
      <c r="E45" s="15">
        <f t="shared" si="0"/>
        <v>1</v>
      </c>
      <c r="F45" s="15">
        <f>IF(OR(Medidas!D45=1,Medidas!D45="M",Medidas!D45="m",Medidas!D45=2,Medidas!D45="F",Medidas!D45="f"),0,1)</f>
        <v>1</v>
      </c>
      <c r="G45" s="15">
        <f>IF(OR(ISBLANK(Medidas!G45),(ISBLANK(Medidas!H45))),1,0)</f>
        <v>1</v>
      </c>
      <c r="H45" s="15">
        <f>IF(AND(NOT(G45),OR(Medidas!G45&lt;20,Medidas!G45&gt;250,Medidas!H45&lt;0.5,Medidas!H45&gt;400)),1,0)</f>
        <v>0</v>
      </c>
      <c r="I45" s="20">
        <f>(Medidas!F45-Medidas!E45)/30.4375</f>
        <v>0</v>
      </c>
      <c r="J45" s="15" t="e">
        <f>Medidas!H45/(Medidas!G45^2)*10000</f>
        <v>#DIV/0!</v>
      </c>
      <c r="K45" s="15" t="e">
        <f t="shared" si="1"/>
        <v>#DIV/0!</v>
      </c>
      <c r="L45" s="15" t="e">
        <f t="shared" si="2"/>
        <v>#DIV/0!</v>
      </c>
      <c r="M45" s="15" t="e">
        <f t="shared" si="3"/>
        <v>#DIV/0!</v>
      </c>
      <c r="N45" s="15" t="e">
        <f t="shared" si="4"/>
        <v>#N/A</v>
      </c>
      <c r="O45" s="15" t="e">
        <f t="shared" si="5"/>
        <v>#N/A</v>
      </c>
    </row>
    <row r="46" spans="1:15" x14ac:dyDescent="0.15">
      <c r="A46" s="106">
        <f t="shared" si="6"/>
        <v>1</v>
      </c>
      <c r="B46" s="15" t="e">
        <f>IF(OR(Medidas!D46=1,Medidas!D46="M",Medidas!D46="m"),$A46*LOOKUP($I46+1,'OMS2007'!$A$3:$A$220,'OMS2007'!B$3:B$220)+(1-$A46)*LOOKUP($I46,'OMS2007'!$A$3:$A$220,'OMS2007'!B$3:B$220),$A46*LOOKUP($I46+1,'OMS2007'!$A$3:$A$220,'OMS2007'!E$3:E$220)+(1-$A46)*LOOKUP($I46,'OMS2007'!$A$3:$A$220,'OMS2007'!E$3:E$220))</f>
        <v>#N/A</v>
      </c>
      <c r="C46" s="15" t="e">
        <f>IF(OR(Medidas!D46=1,Medidas!D46="M",Medidas!D46="m"),$A46*LOOKUP($I46+1,'OMS2007'!$A$3:$A$220,'OMS2007'!C$3:C$220)+(1-$A46)*LOOKUP($I46,'OMS2007'!$A$3:$A$220,'OMS2007'!C$3:C$220),$A46*LOOKUP($I46+1,'OMS2007'!$A$3:$A$220,'OMS2007'!F$3:F$220)+(1-$A46)*LOOKUP($I46,'OMS2007'!$A$3:$A$220,'OMS2007'!F$3:F$220))</f>
        <v>#N/A</v>
      </c>
      <c r="D46" s="15" t="e">
        <f>IF(OR(Medidas!D46=1,Medidas!D46="M",Medidas!D46="m"),$A46*LOOKUP($I46+1,'OMS2007'!$A$3:$A$220,'OMS2007'!D$3:D$220)+(1-$A46)*LOOKUP($I46,'OMS2007'!$A$3:$A$220,'OMS2007'!D$3:D$220),$A46*LOOKUP($I46+1,'OMS2007'!$A$3:$A$220,'OMS2007'!G$3:G$220)+(1-$A46)*LOOKUP($I46,'OMS2007'!$A$3:$A$220,'OMS2007'!G$3:G$220))</f>
        <v>#N/A</v>
      </c>
      <c r="E46" s="15">
        <f t="shared" si="0"/>
        <v>1</v>
      </c>
      <c r="F46" s="15">
        <f>IF(OR(Medidas!D46=1,Medidas!D46="M",Medidas!D46="m",Medidas!D46=2,Medidas!D46="F",Medidas!D46="f"),0,1)</f>
        <v>1</v>
      </c>
      <c r="G46" s="15">
        <f>IF(OR(ISBLANK(Medidas!G46),(ISBLANK(Medidas!H46))),1,0)</f>
        <v>1</v>
      </c>
      <c r="H46" s="15">
        <f>IF(AND(NOT(G46),OR(Medidas!G46&lt;20,Medidas!G46&gt;250,Medidas!H46&lt;0.5,Medidas!H46&gt;400)),1,0)</f>
        <v>0</v>
      </c>
      <c r="I46" s="20">
        <f>(Medidas!F46-Medidas!E46)/30.4375</f>
        <v>0</v>
      </c>
      <c r="J46" s="15" t="e">
        <f>Medidas!H46/(Medidas!G46^2)*10000</f>
        <v>#DIV/0!</v>
      </c>
      <c r="K46" s="15" t="e">
        <f t="shared" si="1"/>
        <v>#DIV/0!</v>
      </c>
      <c r="L46" s="15" t="e">
        <f t="shared" si="2"/>
        <v>#DIV/0!</v>
      </c>
      <c r="M46" s="15" t="e">
        <f t="shared" si="3"/>
        <v>#DIV/0!</v>
      </c>
      <c r="N46" s="15" t="e">
        <f t="shared" si="4"/>
        <v>#N/A</v>
      </c>
      <c r="O46" s="15" t="e">
        <f t="shared" si="5"/>
        <v>#N/A</v>
      </c>
    </row>
    <row r="47" spans="1:15" x14ac:dyDescent="0.15">
      <c r="A47" s="106">
        <f t="shared" si="6"/>
        <v>1</v>
      </c>
      <c r="B47" s="15" t="e">
        <f>IF(OR(Medidas!D47=1,Medidas!D47="M",Medidas!D47="m"),$A47*LOOKUP($I47+1,'OMS2007'!$A$3:$A$220,'OMS2007'!B$3:B$220)+(1-$A47)*LOOKUP($I47,'OMS2007'!$A$3:$A$220,'OMS2007'!B$3:B$220),$A47*LOOKUP($I47+1,'OMS2007'!$A$3:$A$220,'OMS2007'!E$3:E$220)+(1-$A47)*LOOKUP($I47,'OMS2007'!$A$3:$A$220,'OMS2007'!E$3:E$220))</f>
        <v>#N/A</v>
      </c>
      <c r="C47" s="15" t="e">
        <f>IF(OR(Medidas!D47=1,Medidas!D47="M",Medidas!D47="m"),$A47*LOOKUP($I47+1,'OMS2007'!$A$3:$A$220,'OMS2007'!C$3:C$220)+(1-$A47)*LOOKUP($I47,'OMS2007'!$A$3:$A$220,'OMS2007'!C$3:C$220),$A47*LOOKUP($I47+1,'OMS2007'!$A$3:$A$220,'OMS2007'!F$3:F$220)+(1-$A47)*LOOKUP($I47,'OMS2007'!$A$3:$A$220,'OMS2007'!F$3:F$220))</f>
        <v>#N/A</v>
      </c>
      <c r="D47" s="15" t="e">
        <f>IF(OR(Medidas!D47=1,Medidas!D47="M",Medidas!D47="m"),$A47*LOOKUP($I47+1,'OMS2007'!$A$3:$A$220,'OMS2007'!D$3:D$220)+(1-$A47)*LOOKUP($I47,'OMS2007'!$A$3:$A$220,'OMS2007'!D$3:D$220),$A47*LOOKUP($I47+1,'OMS2007'!$A$3:$A$220,'OMS2007'!G$3:G$220)+(1-$A47)*LOOKUP($I47,'OMS2007'!$A$3:$A$220,'OMS2007'!G$3:G$220))</f>
        <v>#N/A</v>
      </c>
      <c r="E47" s="15">
        <f t="shared" si="0"/>
        <v>1</v>
      </c>
      <c r="F47" s="15">
        <f>IF(OR(Medidas!D47=1,Medidas!D47="M",Medidas!D47="m",Medidas!D47=2,Medidas!D47="F",Medidas!D47="f"),0,1)</f>
        <v>1</v>
      </c>
      <c r="G47" s="15">
        <f>IF(OR(ISBLANK(Medidas!G47),(ISBLANK(Medidas!H47))),1,0)</f>
        <v>1</v>
      </c>
      <c r="H47" s="15">
        <f>IF(AND(NOT(G47),OR(Medidas!G47&lt;20,Medidas!G47&gt;250,Medidas!H47&lt;0.5,Medidas!H47&gt;400)),1,0)</f>
        <v>0</v>
      </c>
      <c r="I47" s="20">
        <f>(Medidas!F47-Medidas!E47)/30.4375</f>
        <v>0</v>
      </c>
      <c r="J47" s="15" t="e">
        <f>Medidas!H47/(Medidas!G47^2)*10000</f>
        <v>#DIV/0!</v>
      </c>
      <c r="K47" s="15" t="e">
        <f t="shared" si="1"/>
        <v>#DIV/0!</v>
      </c>
      <c r="L47" s="15" t="e">
        <f t="shared" si="2"/>
        <v>#DIV/0!</v>
      </c>
      <c r="M47" s="15" t="e">
        <f t="shared" si="3"/>
        <v>#DIV/0!</v>
      </c>
      <c r="N47" s="15" t="e">
        <f t="shared" si="4"/>
        <v>#N/A</v>
      </c>
      <c r="O47" s="15" t="e">
        <f t="shared" si="5"/>
        <v>#N/A</v>
      </c>
    </row>
    <row r="48" spans="1:15" x14ac:dyDescent="0.15">
      <c r="A48" s="106">
        <f t="shared" si="6"/>
        <v>1</v>
      </c>
      <c r="B48" s="15" t="e">
        <f>IF(OR(Medidas!D48=1,Medidas!D48="M",Medidas!D48="m"),$A48*LOOKUP($I48+1,'OMS2007'!$A$3:$A$220,'OMS2007'!B$3:B$220)+(1-$A48)*LOOKUP($I48,'OMS2007'!$A$3:$A$220,'OMS2007'!B$3:B$220),$A48*LOOKUP($I48+1,'OMS2007'!$A$3:$A$220,'OMS2007'!E$3:E$220)+(1-$A48)*LOOKUP($I48,'OMS2007'!$A$3:$A$220,'OMS2007'!E$3:E$220))</f>
        <v>#N/A</v>
      </c>
      <c r="C48" s="15" t="e">
        <f>IF(OR(Medidas!D48=1,Medidas!D48="M",Medidas!D48="m"),$A48*LOOKUP($I48+1,'OMS2007'!$A$3:$A$220,'OMS2007'!C$3:C$220)+(1-$A48)*LOOKUP($I48,'OMS2007'!$A$3:$A$220,'OMS2007'!C$3:C$220),$A48*LOOKUP($I48+1,'OMS2007'!$A$3:$A$220,'OMS2007'!F$3:F$220)+(1-$A48)*LOOKUP($I48,'OMS2007'!$A$3:$A$220,'OMS2007'!F$3:F$220))</f>
        <v>#N/A</v>
      </c>
      <c r="D48" s="15" t="e">
        <f>IF(OR(Medidas!D48=1,Medidas!D48="M",Medidas!D48="m"),$A48*LOOKUP($I48+1,'OMS2007'!$A$3:$A$220,'OMS2007'!D$3:D$220)+(1-$A48)*LOOKUP($I48,'OMS2007'!$A$3:$A$220,'OMS2007'!D$3:D$220),$A48*LOOKUP($I48+1,'OMS2007'!$A$3:$A$220,'OMS2007'!G$3:G$220)+(1-$A48)*LOOKUP($I48,'OMS2007'!$A$3:$A$220,'OMS2007'!G$3:G$220))</f>
        <v>#N/A</v>
      </c>
      <c r="E48" s="15">
        <f t="shared" si="0"/>
        <v>1</v>
      </c>
      <c r="F48" s="15">
        <f>IF(OR(Medidas!D48=1,Medidas!D48="M",Medidas!D48="m",Medidas!D48=2,Medidas!D48="F",Medidas!D48="f"),0,1)</f>
        <v>1</v>
      </c>
      <c r="G48" s="15">
        <f>IF(OR(ISBLANK(Medidas!G48),(ISBLANK(Medidas!H48))),1,0)</f>
        <v>1</v>
      </c>
      <c r="H48" s="15">
        <f>IF(AND(NOT(G48),OR(Medidas!G48&lt;20,Medidas!G48&gt;250,Medidas!H48&lt;0.5,Medidas!H48&gt;400)),1,0)</f>
        <v>0</v>
      </c>
      <c r="I48" s="20">
        <f>(Medidas!F48-Medidas!E48)/30.4375</f>
        <v>0</v>
      </c>
      <c r="J48" s="15" t="e">
        <f>Medidas!H48/(Medidas!G48^2)*10000</f>
        <v>#DIV/0!</v>
      </c>
      <c r="K48" s="15" t="e">
        <f t="shared" si="1"/>
        <v>#DIV/0!</v>
      </c>
      <c r="L48" s="15" t="e">
        <f t="shared" si="2"/>
        <v>#DIV/0!</v>
      </c>
      <c r="M48" s="15" t="e">
        <f t="shared" si="3"/>
        <v>#DIV/0!</v>
      </c>
      <c r="N48" s="15" t="e">
        <f t="shared" si="4"/>
        <v>#N/A</v>
      </c>
      <c r="O48" s="15" t="e">
        <f t="shared" si="5"/>
        <v>#N/A</v>
      </c>
    </row>
    <row r="49" spans="1:15" x14ac:dyDescent="0.15">
      <c r="A49" s="106">
        <f t="shared" si="6"/>
        <v>1</v>
      </c>
      <c r="B49" s="15" t="e">
        <f>IF(OR(Medidas!D49=1,Medidas!D49="M",Medidas!D49="m"),$A49*LOOKUP($I49+1,'OMS2007'!$A$3:$A$220,'OMS2007'!B$3:B$220)+(1-$A49)*LOOKUP($I49,'OMS2007'!$A$3:$A$220,'OMS2007'!B$3:B$220),$A49*LOOKUP($I49+1,'OMS2007'!$A$3:$A$220,'OMS2007'!E$3:E$220)+(1-$A49)*LOOKUP($I49,'OMS2007'!$A$3:$A$220,'OMS2007'!E$3:E$220))</f>
        <v>#N/A</v>
      </c>
      <c r="C49" s="15" t="e">
        <f>IF(OR(Medidas!D49=1,Medidas!D49="M",Medidas!D49="m"),$A49*LOOKUP($I49+1,'OMS2007'!$A$3:$A$220,'OMS2007'!C$3:C$220)+(1-$A49)*LOOKUP($I49,'OMS2007'!$A$3:$A$220,'OMS2007'!C$3:C$220),$A49*LOOKUP($I49+1,'OMS2007'!$A$3:$A$220,'OMS2007'!F$3:F$220)+(1-$A49)*LOOKUP($I49,'OMS2007'!$A$3:$A$220,'OMS2007'!F$3:F$220))</f>
        <v>#N/A</v>
      </c>
      <c r="D49" s="15" t="e">
        <f>IF(OR(Medidas!D49=1,Medidas!D49="M",Medidas!D49="m"),$A49*LOOKUP($I49+1,'OMS2007'!$A$3:$A$220,'OMS2007'!D$3:D$220)+(1-$A49)*LOOKUP($I49,'OMS2007'!$A$3:$A$220,'OMS2007'!D$3:D$220),$A49*LOOKUP($I49+1,'OMS2007'!$A$3:$A$220,'OMS2007'!G$3:G$220)+(1-$A49)*LOOKUP($I49,'OMS2007'!$A$3:$A$220,'OMS2007'!G$3:G$220))</f>
        <v>#N/A</v>
      </c>
      <c r="E49" s="15">
        <f t="shared" si="0"/>
        <v>1</v>
      </c>
      <c r="F49" s="15">
        <f>IF(OR(Medidas!D49=1,Medidas!D49="M",Medidas!D49="m",Medidas!D49=2,Medidas!D49="F",Medidas!D49="f"),0,1)</f>
        <v>1</v>
      </c>
      <c r="G49" s="15">
        <f>IF(OR(ISBLANK(Medidas!G49),(ISBLANK(Medidas!H49))),1,0)</f>
        <v>1</v>
      </c>
      <c r="H49" s="15">
        <f>IF(AND(NOT(G49),OR(Medidas!G49&lt;20,Medidas!G49&gt;250,Medidas!H49&lt;0.5,Medidas!H49&gt;400)),1,0)</f>
        <v>0</v>
      </c>
      <c r="I49" s="20">
        <f>(Medidas!F49-Medidas!E49)/30.4375</f>
        <v>0</v>
      </c>
      <c r="J49" s="15" t="e">
        <f>Medidas!H49/(Medidas!G49^2)*10000</f>
        <v>#DIV/0!</v>
      </c>
      <c r="K49" s="15" t="e">
        <f t="shared" si="1"/>
        <v>#DIV/0!</v>
      </c>
      <c r="L49" s="15" t="e">
        <f t="shared" si="2"/>
        <v>#DIV/0!</v>
      </c>
      <c r="M49" s="15" t="e">
        <f t="shared" si="3"/>
        <v>#DIV/0!</v>
      </c>
      <c r="N49" s="15" t="e">
        <f t="shared" si="4"/>
        <v>#N/A</v>
      </c>
      <c r="O49" s="15" t="e">
        <f t="shared" si="5"/>
        <v>#N/A</v>
      </c>
    </row>
    <row r="50" spans="1:15" x14ac:dyDescent="0.15">
      <c r="A50" s="106">
        <f t="shared" si="6"/>
        <v>1</v>
      </c>
      <c r="B50" s="15" t="e">
        <f>IF(OR(Medidas!D50=1,Medidas!D50="M",Medidas!D50="m"),$A50*LOOKUP($I50+1,'OMS2007'!$A$3:$A$220,'OMS2007'!B$3:B$220)+(1-$A50)*LOOKUP($I50,'OMS2007'!$A$3:$A$220,'OMS2007'!B$3:B$220),$A50*LOOKUP($I50+1,'OMS2007'!$A$3:$A$220,'OMS2007'!E$3:E$220)+(1-$A50)*LOOKUP($I50,'OMS2007'!$A$3:$A$220,'OMS2007'!E$3:E$220))</f>
        <v>#N/A</v>
      </c>
      <c r="C50" s="15" t="e">
        <f>IF(OR(Medidas!D50=1,Medidas!D50="M",Medidas!D50="m"),$A50*LOOKUP($I50+1,'OMS2007'!$A$3:$A$220,'OMS2007'!C$3:C$220)+(1-$A50)*LOOKUP($I50,'OMS2007'!$A$3:$A$220,'OMS2007'!C$3:C$220),$A50*LOOKUP($I50+1,'OMS2007'!$A$3:$A$220,'OMS2007'!F$3:F$220)+(1-$A50)*LOOKUP($I50,'OMS2007'!$A$3:$A$220,'OMS2007'!F$3:F$220))</f>
        <v>#N/A</v>
      </c>
      <c r="D50" s="15" t="e">
        <f>IF(OR(Medidas!D50=1,Medidas!D50="M",Medidas!D50="m"),$A50*LOOKUP($I50+1,'OMS2007'!$A$3:$A$220,'OMS2007'!D$3:D$220)+(1-$A50)*LOOKUP($I50,'OMS2007'!$A$3:$A$220,'OMS2007'!D$3:D$220),$A50*LOOKUP($I50+1,'OMS2007'!$A$3:$A$220,'OMS2007'!G$3:G$220)+(1-$A50)*LOOKUP($I50,'OMS2007'!$A$3:$A$220,'OMS2007'!G$3:G$220))</f>
        <v>#N/A</v>
      </c>
      <c r="E50" s="15">
        <f t="shared" si="0"/>
        <v>1</v>
      </c>
      <c r="F50" s="15">
        <f>IF(OR(Medidas!D50=1,Medidas!D50="M",Medidas!D50="m",Medidas!D50=2,Medidas!D50="F",Medidas!D50="f"),0,1)</f>
        <v>1</v>
      </c>
      <c r="G50" s="15">
        <f>IF(OR(ISBLANK(Medidas!G50),(ISBLANK(Medidas!H50))),1,0)</f>
        <v>1</v>
      </c>
      <c r="H50" s="15">
        <f>IF(AND(NOT(G50),OR(Medidas!G50&lt;20,Medidas!G50&gt;250,Medidas!H50&lt;0.5,Medidas!H50&gt;400)),1,0)</f>
        <v>0</v>
      </c>
      <c r="I50" s="20">
        <f>(Medidas!F50-Medidas!E50)/30.4375</f>
        <v>0</v>
      </c>
      <c r="J50" s="15" t="e">
        <f>Medidas!H50/(Medidas!G50^2)*10000</f>
        <v>#DIV/0!</v>
      </c>
      <c r="K50" s="15" t="e">
        <f t="shared" si="1"/>
        <v>#DIV/0!</v>
      </c>
      <c r="L50" s="15" t="e">
        <f t="shared" si="2"/>
        <v>#DIV/0!</v>
      </c>
      <c r="M50" s="15" t="e">
        <f t="shared" si="3"/>
        <v>#DIV/0!</v>
      </c>
      <c r="N50" s="15" t="e">
        <f t="shared" si="4"/>
        <v>#N/A</v>
      </c>
      <c r="O50" s="15" t="e">
        <f t="shared" si="5"/>
        <v>#N/A</v>
      </c>
    </row>
    <row r="51" spans="1:15" x14ac:dyDescent="0.15">
      <c r="A51" s="106">
        <f t="shared" si="6"/>
        <v>1</v>
      </c>
      <c r="B51" s="15" t="e">
        <f>IF(OR(Medidas!D51=1,Medidas!D51="M",Medidas!D51="m"),$A51*LOOKUP($I51+1,'OMS2007'!$A$3:$A$220,'OMS2007'!B$3:B$220)+(1-$A51)*LOOKUP($I51,'OMS2007'!$A$3:$A$220,'OMS2007'!B$3:B$220),$A51*LOOKUP($I51+1,'OMS2007'!$A$3:$A$220,'OMS2007'!E$3:E$220)+(1-$A51)*LOOKUP($I51,'OMS2007'!$A$3:$A$220,'OMS2007'!E$3:E$220))</f>
        <v>#N/A</v>
      </c>
      <c r="C51" s="15" t="e">
        <f>IF(OR(Medidas!D51=1,Medidas!D51="M",Medidas!D51="m"),$A51*LOOKUP($I51+1,'OMS2007'!$A$3:$A$220,'OMS2007'!C$3:C$220)+(1-$A51)*LOOKUP($I51,'OMS2007'!$A$3:$A$220,'OMS2007'!C$3:C$220),$A51*LOOKUP($I51+1,'OMS2007'!$A$3:$A$220,'OMS2007'!F$3:F$220)+(1-$A51)*LOOKUP($I51,'OMS2007'!$A$3:$A$220,'OMS2007'!F$3:F$220))</f>
        <v>#N/A</v>
      </c>
      <c r="D51" s="15" t="e">
        <f>IF(OR(Medidas!D51=1,Medidas!D51="M",Medidas!D51="m"),$A51*LOOKUP($I51+1,'OMS2007'!$A$3:$A$220,'OMS2007'!D$3:D$220)+(1-$A51)*LOOKUP($I51,'OMS2007'!$A$3:$A$220,'OMS2007'!D$3:D$220),$A51*LOOKUP($I51+1,'OMS2007'!$A$3:$A$220,'OMS2007'!G$3:G$220)+(1-$A51)*LOOKUP($I51,'OMS2007'!$A$3:$A$220,'OMS2007'!G$3:G$220))</f>
        <v>#N/A</v>
      </c>
      <c r="E51" s="15">
        <f t="shared" si="0"/>
        <v>1</v>
      </c>
      <c r="F51" s="15">
        <f>IF(OR(Medidas!D51=1,Medidas!D51="M",Medidas!D51="m",Medidas!D51=2,Medidas!D51="F",Medidas!D51="f"),0,1)</f>
        <v>1</v>
      </c>
      <c r="G51" s="15">
        <f>IF(OR(ISBLANK(Medidas!G51),(ISBLANK(Medidas!H51))),1,0)</f>
        <v>1</v>
      </c>
      <c r="H51" s="15">
        <f>IF(AND(NOT(G51),OR(Medidas!G51&lt;20,Medidas!G51&gt;250,Medidas!H51&lt;0.5,Medidas!H51&gt;400)),1,0)</f>
        <v>0</v>
      </c>
      <c r="I51" s="20">
        <f>(Medidas!F51-Medidas!E51)/30.4375</f>
        <v>0</v>
      </c>
      <c r="J51" s="15" t="e">
        <f>Medidas!H51/(Medidas!G51^2)*10000</f>
        <v>#DIV/0!</v>
      </c>
      <c r="K51" s="15" t="e">
        <f t="shared" si="1"/>
        <v>#DIV/0!</v>
      </c>
      <c r="L51" s="15" t="e">
        <f t="shared" si="2"/>
        <v>#DIV/0!</v>
      </c>
      <c r="M51" s="15" t="e">
        <f t="shared" si="3"/>
        <v>#DIV/0!</v>
      </c>
      <c r="N51" s="15" t="e">
        <f t="shared" si="4"/>
        <v>#N/A</v>
      </c>
      <c r="O51" s="15" t="e">
        <f t="shared" si="5"/>
        <v>#N/A</v>
      </c>
    </row>
    <row r="52" spans="1:15" x14ac:dyDescent="0.15">
      <c r="A52" s="106">
        <f t="shared" si="6"/>
        <v>1</v>
      </c>
      <c r="B52" s="15" t="e">
        <f>IF(OR(Medidas!D52=1,Medidas!D52="M",Medidas!D52="m"),$A52*LOOKUP($I52+1,'OMS2007'!$A$3:$A$220,'OMS2007'!B$3:B$220)+(1-$A52)*LOOKUP($I52,'OMS2007'!$A$3:$A$220,'OMS2007'!B$3:B$220),$A52*LOOKUP($I52+1,'OMS2007'!$A$3:$A$220,'OMS2007'!E$3:E$220)+(1-$A52)*LOOKUP($I52,'OMS2007'!$A$3:$A$220,'OMS2007'!E$3:E$220))</f>
        <v>#N/A</v>
      </c>
      <c r="C52" s="15" t="e">
        <f>IF(OR(Medidas!D52=1,Medidas!D52="M",Medidas!D52="m"),$A52*LOOKUP($I52+1,'OMS2007'!$A$3:$A$220,'OMS2007'!C$3:C$220)+(1-$A52)*LOOKUP($I52,'OMS2007'!$A$3:$A$220,'OMS2007'!C$3:C$220),$A52*LOOKUP($I52+1,'OMS2007'!$A$3:$A$220,'OMS2007'!F$3:F$220)+(1-$A52)*LOOKUP($I52,'OMS2007'!$A$3:$A$220,'OMS2007'!F$3:F$220))</f>
        <v>#N/A</v>
      </c>
      <c r="D52" s="15" t="e">
        <f>IF(OR(Medidas!D52=1,Medidas!D52="M",Medidas!D52="m"),$A52*LOOKUP($I52+1,'OMS2007'!$A$3:$A$220,'OMS2007'!D$3:D$220)+(1-$A52)*LOOKUP($I52,'OMS2007'!$A$3:$A$220,'OMS2007'!D$3:D$220),$A52*LOOKUP($I52+1,'OMS2007'!$A$3:$A$220,'OMS2007'!G$3:G$220)+(1-$A52)*LOOKUP($I52,'OMS2007'!$A$3:$A$220,'OMS2007'!G$3:G$220))</f>
        <v>#N/A</v>
      </c>
      <c r="E52" s="15">
        <f t="shared" si="0"/>
        <v>1</v>
      </c>
      <c r="F52" s="15">
        <f>IF(OR(Medidas!D52=1,Medidas!D52="M",Medidas!D52="m",Medidas!D52=2,Medidas!D52="F",Medidas!D52="f"),0,1)</f>
        <v>1</v>
      </c>
      <c r="G52" s="15">
        <f>IF(OR(ISBLANK(Medidas!G52),(ISBLANK(Medidas!H52))),1,0)</f>
        <v>1</v>
      </c>
      <c r="H52" s="15">
        <f>IF(AND(NOT(G52),OR(Medidas!G52&lt;20,Medidas!G52&gt;250,Medidas!H52&lt;0.5,Medidas!H52&gt;400)),1,0)</f>
        <v>0</v>
      </c>
      <c r="I52" s="20">
        <f>(Medidas!F52-Medidas!E52)/30.4375</f>
        <v>0</v>
      </c>
      <c r="J52" s="15" t="e">
        <f>Medidas!H52/(Medidas!G52^2)*10000</f>
        <v>#DIV/0!</v>
      </c>
      <c r="K52" s="15" t="e">
        <f t="shared" si="1"/>
        <v>#DIV/0!</v>
      </c>
      <c r="L52" s="15" t="e">
        <f t="shared" si="2"/>
        <v>#DIV/0!</v>
      </c>
      <c r="M52" s="15" t="e">
        <f t="shared" si="3"/>
        <v>#DIV/0!</v>
      </c>
      <c r="N52" s="15" t="e">
        <f t="shared" si="4"/>
        <v>#N/A</v>
      </c>
      <c r="O52" s="15" t="e">
        <f t="shared" si="5"/>
        <v>#N/A</v>
      </c>
    </row>
    <row r="53" spans="1:15" x14ac:dyDescent="0.15">
      <c r="A53" s="106">
        <f t="shared" si="6"/>
        <v>1</v>
      </c>
      <c r="B53" s="15" t="e">
        <f>IF(OR(Medidas!D53=1,Medidas!D53="M",Medidas!D53="m"),$A53*LOOKUP($I53+1,'OMS2007'!$A$3:$A$220,'OMS2007'!B$3:B$220)+(1-$A53)*LOOKUP($I53,'OMS2007'!$A$3:$A$220,'OMS2007'!B$3:B$220),$A53*LOOKUP($I53+1,'OMS2007'!$A$3:$A$220,'OMS2007'!E$3:E$220)+(1-$A53)*LOOKUP($I53,'OMS2007'!$A$3:$A$220,'OMS2007'!E$3:E$220))</f>
        <v>#N/A</v>
      </c>
      <c r="C53" s="15" t="e">
        <f>IF(OR(Medidas!D53=1,Medidas!D53="M",Medidas!D53="m"),$A53*LOOKUP($I53+1,'OMS2007'!$A$3:$A$220,'OMS2007'!C$3:C$220)+(1-$A53)*LOOKUP($I53,'OMS2007'!$A$3:$A$220,'OMS2007'!C$3:C$220),$A53*LOOKUP($I53+1,'OMS2007'!$A$3:$A$220,'OMS2007'!F$3:F$220)+(1-$A53)*LOOKUP($I53,'OMS2007'!$A$3:$A$220,'OMS2007'!F$3:F$220))</f>
        <v>#N/A</v>
      </c>
      <c r="D53" s="15" t="e">
        <f>IF(OR(Medidas!D53=1,Medidas!D53="M",Medidas!D53="m"),$A53*LOOKUP($I53+1,'OMS2007'!$A$3:$A$220,'OMS2007'!D$3:D$220)+(1-$A53)*LOOKUP($I53,'OMS2007'!$A$3:$A$220,'OMS2007'!D$3:D$220),$A53*LOOKUP($I53+1,'OMS2007'!$A$3:$A$220,'OMS2007'!G$3:G$220)+(1-$A53)*LOOKUP($I53,'OMS2007'!$A$3:$A$220,'OMS2007'!G$3:G$220))</f>
        <v>#N/A</v>
      </c>
      <c r="E53" s="15">
        <f t="shared" si="0"/>
        <v>1</v>
      </c>
      <c r="F53" s="15">
        <f>IF(OR(Medidas!D53=1,Medidas!D53="M",Medidas!D53="m",Medidas!D53=2,Medidas!D53="F",Medidas!D53="f"),0,1)</f>
        <v>1</v>
      </c>
      <c r="G53" s="15">
        <f>IF(OR(ISBLANK(Medidas!G53),(ISBLANK(Medidas!H53))),1,0)</f>
        <v>1</v>
      </c>
      <c r="H53" s="15">
        <f>IF(AND(NOT(G53),OR(Medidas!G53&lt;20,Medidas!G53&gt;250,Medidas!H53&lt;0.5,Medidas!H53&gt;400)),1,0)</f>
        <v>0</v>
      </c>
      <c r="I53" s="20">
        <f>(Medidas!F53-Medidas!E53)/30.4375</f>
        <v>0</v>
      </c>
      <c r="J53" s="15" t="e">
        <f>Medidas!H53/(Medidas!G53^2)*10000</f>
        <v>#DIV/0!</v>
      </c>
      <c r="K53" s="15" t="e">
        <f t="shared" si="1"/>
        <v>#DIV/0!</v>
      </c>
      <c r="L53" s="15" t="e">
        <f t="shared" si="2"/>
        <v>#DIV/0!</v>
      </c>
      <c r="M53" s="15" t="e">
        <f t="shared" si="3"/>
        <v>#DIV/0!</v>
      </c>
      <c r="N53" s="15" t="e">
        <f t="shared" si="4"/>
        <v>#N/A</v>
      </c>
      <c r="O53" s="15" t="e">
        <f t="shared" si="5"/>
        <v>#N/A</v>
      </c>
    </row>
    <row r="54" spans="1:15" x14ac:dyDescent="0.15">
      <c r="A54" s="106">
        <f t="shared" si="6"/>
        <v>1</v>
      </c>
      <c r="B54" s="15" t="e">
        <f>IF(OR(Medidas!D54=1,Medidas!D54="M",Medidas!D54="m"),$A54*LOOKUP($I54+1,'OMS2007'!$A$3:$A$220,'OMS2007'!B$3:B$220)+(1-$A54)*LOOKUP($I54,'OMS2007'!$A$3:$A$220,'OMS2007'!B$3:B$220),$A54*LOOKUP($I54+1,'OMS2007'!$A$3:$A$220,'OMS2007'!E$3:E$220)+(1-$A54)*LOOKUP($I54,'OMS2007'!$A$3:$A$220,'OMS2007'!E$3:E$220))</f>
        <v>#N/A</v>
      </c>
      <c r="C54" s="15" t="e">
        <f>IF(OR(Medidas!D54=1,Medidas!D54="M",Medidas!D54="m"),$A54*LOOKUP($I54+1,'OMS2007'!$A$3:$A$220,'OMS2007'!C$3:C$220)+(1-$A54)*LOOKUP($I54,'OMS2007'!$A$3:$A$220,'OMS2007'!C$3:C$220),$A54*LOOKUP($I54+1,'OMS2007'!$A$3:$A$220,'OMS2007'!F$3:F$220)+(1-$A54)*LOOKUP($I54,'OMS2007'!$A$3:$A$220,'OMS2007'!F$3:F$220))</f>
        <v>#N/A</v>
      </c>
      <c r="D54" s="15" t="e">
        <f>IF(OR(Medidas!D54=1,Medidas!D54="M",Medidas!D54="m"),$A54*LOOKUP($I54+1,'OMS2007'!$A$3:$A$220,'OMS2007'!D$3:D$220)+(1-$A54)*LOOKUP($I54,'OMS2007'!$A$3:$A$220,'OMS2007'!D$3:D$220),$A54*LOOKUP($I54+1,'OMS2007'!$A$3:$A$220,'OMS2007'!G$3:G$220)+(1-$A54)*LOOKUP($I54,'OMS2007'!$A$3:$A$220,'OMS2007'!G$3:G$220))</f>
        <v>#N/A</v>
      </c>
      <c r="E54" s="15">
        <f t="shared" si="0"/>
        <v>1</v>
      </c>
      <c r="F54" s="15">
        <f>IF(OR(Medidas!D54=1,Medidas!D54="M",Medidas!D54="m",Medidas!D54=2,Medidas!D54="F",Medidas!D54="f"),0,1)</f>
        <v>1</v>
      </c>
      <c r="G54" s="15">
        <f>IF(OR(ISBLANK(Medidas!G54),(ISBLANK(Medidas!H54))),1,0)</f>
        <v>1</v>
      </c>
      <c r="H54" s="15">
        <f>IF(AND(NOT(G54),OR(Medidas!G54&lt;20,Medidas!G54&gt;250,Medidas!H54&lt;0.5,Medidas!H54&gt;400)),1,0)</f>
        <v>0</v>
      </c>
      <c r="I54" s="20">
        <f>(Medidas!F54-Medidas!E54)/30.4375</f>
        <v>0</v>
      </c>
      <c r="J54" s="15" t="e">
        <f>Medidas!H54/(Medidas!G54^2)*10000</f>
        <v>#DIV/0!</v>
      </c>
      <c r="K54" s="15" t="e">
        <f t="shared" si="1"/>
        <v>#DIV/0!</v>
      </c>
      <c r="L54" s="15" t="e">
        <f t="shared" si="2"/>
        <v>#DIV/0!</v>
      </c>
      <c r="M54" s="15" t="e">
        <f t="shared" si="3"/>
        <v>#DIV/0!</v>
      </c>
      <c r="N54" s="15" t="e">
        <f t="shared" si="4"/>
        <v>#N/A</v>
      </c>
      <c r="O54" s="15" t="e">
        <f t="shared" si="5"/>
        <v>#N/A</v>
      </c>
    </row>
    <row r="55" spans="1:15" x14ac:dyDescent="0.15">
      <c r="A55" s="106">
        <f t="shared" si="6"/>
        <v>1</v>
      </c>
      <c r="B55" s="15" t="e">
        <f>IF(OR(Medidas!D55=1,Medidas!D55="M",Medidas!D55="m"),$A55*LOOKUP($I55+1,'OMS2007'!$A$3:$A$220,'OMS2007'!B$3:B$220)+(1-$A55)*LOOKUP($I55,'OMS2007'!$A$3:$A$220,'OMS2007'!B$3:B$220),$A55*LOOKUP($I55+1,'OMS2007'!$A$3:$A$220,'OMS2007'!E$3:E$220)+(1-$A55)*LOOKUP($I55,'OMS2007'!$A$3:$A$220,'OMS2007'!E$3:E$220))</f>
        <v>#N/A</v>
      </c>
      <c r="C55" s="15" t="e">
        <f>IF(OR(Medidas!D55=1,Medidas!D55="M",Medidas!D55="m"),$A55*LOOKUP($I55+1,'OMS2007'!$A$3:$A$220,'OMS2007'!C$3:C$220)+(1-$A55)*LOOKUP($I55,'OMS2007'!$A$3:$A$220,'OMS2007'!C$3:C$220),$A55*LOOKUP($I55+1,'OMS2007'!$A$3:$A$220,'OMS2007'!F$3:F$220)+(1-$A55)*LOOKUP($I55,'OMS2007'!$A$3:$A$220,'OMS2007'!F$3:F$220))</f>
        <v>#N/A</v>
      </c>
      <c r="D55" s="15" t="e">
        <f>IF(OR(Medidas!D55=1,Medidas!D55="M",Medidas!D55="m"),$A55*LOOKUP($I55+1,'OMS2007'!$A$3:$A$220,'OMS2007'!D$3:D$220)+(1-$A55)*LOOKUP($I55,'OMS2007'!$A$3:$A$220,'OMS2007'!D$3:D$220),$A55*LOOKUP($I55+1,'OMS2007'!$A$3:$A$220,'OMS2007'!G$3:G$220)+(1-$A55)*LOOKUP($I55,'OMS2007'!$A$3:$A$220,'OMS2007'!G$3:G$220))</f>
        <v>#N/A</v>
      </c>
      <c r="E55" s="15">
        <f t="shared" si="0"/>
        <v>1</v>
      </c>
      <c r="F55" s="15">
        <f>IF(OR(Medidas!D55=1,Medidas!D55="M",Medidas!D55="m",Medidas!D55=2,Medidas!D55="F",Medidas!D55="f"),0,1)</f>
        <v>1</v>
      </c>
      <c r="G55" s="15">
        <f>IF(OR(ISBLANK(Medidas!G55),(ISBLANK(Medidas!H55))),1,0)</f>
        <v>1</v>
      </c>
      <c r="H55" s="15">
        <f>IF(AND(NOT(G55),OR(Medidas!G55&lt;20,Medidas!G55&gt;250,Medidas!H55&lt;0.5,Medidas!H55&gt;400)),1,0)</f>
        <v>0</v>
      </c>
      <c r="I55" s="20">
        <f>(Medidas!F55-Medidas!E55)/30.4375</f>
        <v>0</v>
      </c>
      <c r="J55" s="15" t="e">
        <f>Medidas!H55/(Medidas!G55^2)*10000</f>
        <v>#DIV/0!</v>
      </c>
      <c r="K55" s="15" t="e">
        <f t="shared" si="1"/>
        <v>#DIV/0!</v>
      </c>
      <c r="L55" s="15" t="e">
        <f t="shared" si="2"/>
        <v>#DIV/0!</v>
      </c>
      <c r="M55" s="15" t="e">
        <f t="shared" si="3"/>
        <v>#DIV/0!</v>
      </c>
      <c r="N55" s="15" t="e">
        <f t="shared" si="4"/>
        <v>#N/A</v>
      </c>
      <c r="O55" s="15" t="e">
        <f t="shared" si="5"/>
        <v>#N/A</v>
      </c>
    </row>
    <row r="56" spans="1:15" x14ac:dyDescent="0.15">
      <c r="A56" s="106">
        <f t="shared" si="6"/>
        <v>1</v>
      </c>
      <c r="B56" s="15" t="e">
        <f>IF(OR(Medidas!D56=1,Medidas!D56="M",Medidas!D56="m"),$A56*LOOKUP($I56+1,'OMS2007'!$A$3:$A$220,'OMS2007'!B$3:B$220)+(1-$A56)*LOOKUP($I56,'OMS2007'!$A$3:$A$220,'OMS2007'!B$3:B$220),$A56*LOOKUP($I56+1,'OMS2007'!$A$3:$A$220,'OMS2007'!E$3:E$220)+(1-$A56)*LOOKUP($I56,'OMS2007'!$A$3:$A$220,'OMS2007'!E$3:E$220))</f>
        <v>#N/A</v>
      </c>
      <c r="C56" s="15" t="e">
        <f>IF(OR(Medidas!D56=1,Medidas!D56="M",Medidas!D56="m"),$A56*LOOKUP($I56+1,'OMS2007'!$A$3:$A$220,'OMS2007'!C$3:C$220)+(1-$A56)*LOOKUP($I56,'OMS2007'!$A$3:$A$220,'OMS2007'!C$3:C$220),$A56*LOOKUP($I56+1,'OMS2007'!$A$3:$A$220,'OMS2007'!F$3:F$220)+(1-$A56)*LOOKUP($I56,'OMS2007'!$A$3:$A$220,'OMS2007'!F$3:F$220))</f>
        <v>#N/A</v>
      </c>
      <c r="D56" s="15" t="e">
        <f>IF(OR(Medidas!D56=1,Medidas!D56="M",Medidas!D56="m"),$A56*LOOKUP($I56+1,'OMS2007'!$A$3:$A$220,'OMS2007'!D$3:D$220)+(1-$A56)*LOOKUP($I56,'OMS2007'!$A$3:$A$220,'OMS2007'!D$3:D$220),$A56*LOOKUP($I56+1,'OMS2007'!$A$3:$A$220,'OMS2007'!G$3:G$220)+(1-$A56)*LOOKUP($I56,'OMS2007'!$A$3:$A$220,'OMS2007'!G$3:G$220))</f>
        <v>#N/A</v>
      </c>
      <c r="E56" s="15">
        <f t="shared" si="0"/>
        <v>1</v>
      </c>
      <c r="F56" s="15">
        <f>IF(OR(Medidas!D56=1,Medidas!D56="M",Medidas!D56="m",Medidas!D56=2,Medidas!D56="F",Medidas!D56="f"),0,1)</f>
        <v>1</v>
      </c>
      <c r="G56" s="15">
        <f>IF(OR(ISBLANK(Medidas!G56),(ISBLANK(Medidas!H56))),1,0)</f>
        <v>1</v>
      </c>
      <c r="H56" s="15">
        <f>IF(AND(NOT(G56),OR(Medidas!G56&lt;20,Medidas!G56&gt;250,Medidas!H56&lt;0.5,Medidas!H56&gt;400)),1,0)</f>
        <v>0</v>
      </c>
      <c r="I56" s="20">
        <f>(Medidas!F56-Medidas!E56)/30.4375</f>
        <v>0</v>
      </c>
      <c r="J56" s="15" t="e">
        <f>Medidas!H56/(Medidas!G56^2)*10000</f>
        <v>#DIV/0!</v>
      </c>
      <c r="K56" s="15" t="e">
        <f t="shared" si="1"/>
        <v>#DIV/0!</v>
      </c>
      <c r="L56" s="15" t="e">
        <f t="shared" si="2"/>
        <v>#DIV/0!</v>
      </c>
      <c r="M56" s="15" t="e">
        <f t="shared" si="3"/>
        <v>#DIV/0!</v>
      </c>
      <c r="N56" s="15" t="e">
        <f t="shared" si="4"/>
        <v>#N/A</v>
      </c>
      <c r="O56" s="15" t="e">
        <f t="shared" si="5"/>
        <v>#N/A</v>
      </c>
    </row>
    <row r="57" spans="1:15" x14ac:dyDescent="0.15">
      <c r="A57" s="106">
        <f t="shared" si="6"/>
        <v>1</v>
      </c>
      <c r="B57" s="15" t="e">
        <f>IF(OR(Medidas!D57=1,Medidas!D57="M",Medidas!D57="m"),$A57*LOOKUP($I57+1,'OMS2007'!$A$3:$A$220,'OMS2007'!B$3:B$220)+(1-$A57)*LOOKUP($I57,'OMS2007'!$A$3:$A$220,'OMS2007'!B$3:B$220),$A57*LOOKUP($I57+1,'OMS2007'!$A$3:$A$220,'OMS2007'!E$3:E$220)+(1-$A57)*LOOKUP($I57,'OMS2007'!$A$3:$A$220,'OMS2007'!E$3:E$220))</f>
        <v>#N/A</v>
      </c>
      <c r="C57" s="15" t="e">
        <f>IF(OR(Medidas!D57=1,Medidas!D57="M",Medidas!D57="m"),$A57*LOOKUP($I57+1,'OMS2007'!$A$3:$A$220,'OMS2007'!C$3:C$220)+(1-$A57)*LOOKUP($I57,'OMS2007'!$A$3:$A$220,'OMS2007'!C$3:C$220),$A57*LOOKUP($I57+1,'OMS2007'!$A$3:$A$220,'OMS2007'!F$3:F$220)+(1-$A57)*LOOKUP($I57,'OMS2007'!$A$3:$A$220,'OMS2007'!F$3:F$220))</f>
        <v>#N/A</v>
      </c>
      <c r="D57" s="15" t="e">
        <f>IF(OR(Medidas!D57=1,Medidas!D57="M",Medidas!D57="m"),$A57*LOOKUP($I57+1,'OMS2007'!$A$3:$A$220,'OMS2007'!D$3:D$220)+(1-$A57)*LOOKUP($I57,'OMS2007'!$A$3:$A$220,'OMS2007'!D$3:D$220),$A57*LOOKUP($I57+1,'OMS2007'!$A$3:$A$220,'OMS2007'!G$3:G$220)+(1-$A57)*LOOKUP($I57,'OMS2007'!$A$3:$A$220,'OMS2007'!G$3:G$220))</f>
        <v>#N/A</v>
      </c>
      <c r="E57" s="15">
        <f t="shared" si="0"/>
        <v>1</v>
      </c>
      <c r="F57" s="15">
        <f>IF(OR(Medidas!D57=1,Medidas!D57="M",Medidas!D57="m",Medidas!D57=2,Medidas!D57="F",Medidas!D57="f"),0,1)</f>
        <v>1</v>
      </c>
      <c r="G57" s="15">
        <f>IF(OR(ISBLANK(Medidas!G57),(ISBLANK(Medidas!H57))),1,0)</f>
        <v>1</v>
      </c>
      <c r="H57" s="15">
        <f>IF(AND(NOT(G57),OR(Medidas!G57&lt;20,Medidas!G57&gt;250,Medidas!H57&lt;0.5,Medidas!H57&gt;400)),1,0)</f>
        <v>0</v>
      </c>
      <c r="I57" s="20">
        <f>(Medidas!F57-Medidas!E57)/30.4375</f>
        <v>0</v>
      </c>
      <c r="J57" s="15" t="e">
        <f>Medidas!H57/(Medidas!G57^2)*10000</f>
        <v>#DIV/0!</v>
      </c>
      <c r="K57" s="15" t="e">
        <f t="shared" si="1"/>
        <v>#DIV/0!</v>
      </c>
      <c r="L57" s="15" t="e">
        <f t="shared" si="2"/>
        <v>#DIV/0!</v>
      </c>
      <c r="M57" s="15" t="e">
        <f t="shared" si="3"/>
        <v>#DIV/0!</v>
      </c>
      <c r="N57" s="15" t="e">
        <f t="shared" si="4"/>
        <v>#N/A</v>
      </c>
      <c r="O57" s="15" t="e">
        <f t="shared" si="5"/>
        <v>#N/A</v>
      </c>
    </row>
    <row r="58" spans="1:15" x14ac:dyDescent="0.15">
      <c r="A58" s="106">
        <f t="shared" si="6"/>
        <v>1</v>
      </c>
      <c r="B58" s="15" t="e">
        <f>IF(OR(Medidas!D58=1,Medidas!D58="M",Medidas!D58="m"),$A58*LOOKUP($I58+1,'OMS2007'!$A$3:$A$220,'OMS2007'!B$3:B$220)+(1-$A58)*LOOKUP($I58,'OMS2007'!$A$3:$A$220,'OMS2007'!B$3:B$220),$A58*LOOKUP($I58+1,'OMS2007'!$A$3:$A$220,'OMS2007'!E$3:E$220)+(1-$A58)*LOOKUP($I58,'OMS2007'!$A$3:$A$220,'OMS2007'!E$3:E$220))</f>
        <v>#N/A</v>
      </c>
      <c r="C58" s="15" t="e">
        <f>IF(OR(Medidas!D58=1,Medidas!D58="M",Medidas!D58="m"),$A58*LOOKUP($I58+1,'OMS2007'!$A$3:$A$220,'OMS2007'!C$3:C$220)+(1-$A58)*LOOKUP($I58,'OMS2007'!$A$3:$A$220,'OMS2007'!C$3:C$220),$A58*LOOKUP($I58+1,'OMS2007'!$A$3:$A$220,'OMS2007'!F$3:F$220)+(1-$A58)*LOOKUP($I58,'OMS2007'!$A$3:$A$220,'OMS2007'!F$3:F$220))</f>
        <v>#N/A</v>
      </c>
      <c r="D58" s="15" t="e">
        <f>IF(OR(Medidas!D58=1,Medidas!D58="M",Medidas!D58="m"),$A58*LOOKUP($I58+1,'OMS2007'!$A$3:$A$220,'OMS2007'!D$3:D$220)+(1-$A58)*LOOKUP($I58,'OMS2007'!$A$3:$A$220,'OMS2007'!D$3:D$220),$A58*LOOKUP($I58+1,'OMS2007'!$A$3:$A$220,'OMS2007'!G$3:G$220)+(1-$A58)*LOOKUP($I58,'OMS2007'!$A$3:$A$220,'OMS2007'!G$3:G$220))</f>
        <v>#N/A</v>
      </c>
      <c r="E58" s="15">
        <f t="shared" si="0"/>
        <v>1</v>
      </c>
      <c r="F58" s="15">
        <f>IF(OR(Medidas!D58=1,Medidas!D58="M",Medidas!D58="m",Medidas!D58=2,Medidas!D58="F",Medidas!D58="f"),0,1)</f>
        <v>1</v>
      </c>
      <c r="G58" s="15">
        <f>IF(OR(ISBLANK(Medidas!G58),(ISBLANK(Medidas!H58))),1,0)</f>
        <v>1</v>
      </c>
      <c r="H58" s="15">
        <f>IF(AND(NOT(G58),OR(Medidas!G58&lt;20,Medidas!G58&gt;250,Medidas!H58&lt;0.5,Medidas!H58&gt;400)),1,0)</f>
        <v>0</v>
      </c>
      <c r="I58" s="20">
        <f>(Medidas!F58-Medidas!E58)/30.4375</f>
        <v>0</v>
      </c>
      <c r="J58" s="15" t="e">
        <f>Medidas!H58/(Medidas!G58^2)*10000</f>
        <v>#DIV/0!</v>
      </c>
      <c r="K58" s="15" t="e">
        <f t="shared" si="1"/>
        <v>#DIV/0!</v>
      </c>
      <c r="L58" s="15" t="e">
        <f t="shared" si="2"/>
        <v>#DIV/0!</v>
      </c>
      <c r="M58" s="15" t="e">
        <f t="shared" si="3"/>
        <v>#DIV/0!</v>
      </c>
      <c r="N58" s="15" t="e">
        <f t="shared" si="4"/>
        <v>#N/A</v>
      </c>
      <c r="O58" s="15" t="e">
        <f t="shared" si="5"/>
        <v>#N/A</v>
      </c>
    </row>
    <row r="59" spans="1:15" x14ac:dyDescent="0.15">
      <c r="A59" s="106">
        <f t="shared" si="6"/>
        <v>1</v>
      </c>
      <c r="B59" s="15" t="e">
        <f>IF(OR(Medidas!D59=1,Medidas!D59="M",Medidas!D59="m"),$A59*LOOKUP($I59+1,'OMS2007'!$A$3:$A$220,'OMS2007'!B$3:B$220)+(1-$A59)*LOOKUP($I59,'OMS2007'!$A$3:$A$220,'OMS2007'!B$3:B$220),$A59*LOOKUP($I59+1,'OMS2007'!$A$3:$A$220,'OMS2007'!E$3:E$220)+(1-$A59)*LOOKUP($I59,'OMS2007'!$A$3:$A$220,'OMS2007'!E$3:E$220))</f>
        <v>#N/A</v>
      </c>
      <c r="C59" s="15" t="e">
        <f>IF(OR(Medidas!D59=1,Medidas!D59="M",Medidas!D59="m"),$A59*LOOKUP($I59+1,'OMS2007'!$A$3:$A$220,'OMS2007'!C$3:C$220)+(1-$A59)*LOOKUP($I59,'OMS2007'!$A$3:$A$220,'OMS2007'!C$3:C$220),$A59*LOOKUP($I59+1,'OMS2007'!$A$3:$A$220,'OMS2007'!F$3:F$220)+(1-$A59)*LOOKUP($I59,'OMS2007'!$A$3:$A$220,'OMS2007'!F$3:F$220))</f>
        <v>#N/A</v>
      </c>
      <c r="D59" s="15" t="e">
        <f>IF(OR(Medidas!D59=1,Medidas!D59="M",Medidas!D59="m"),$A59*LOOKUP($I59+1,'OMS2007'!$A$3:$A$220,'OMS2007'!D$3:D$220)+(1-$A59)*LOOKUP($I59,'OMS2007'!$A$3:$A$220,'OMS2007'!D$3:D$220),$A59*LOOKUP($I59+1,'OMS2007'!$A$3:$A$220,'OMS2007'!G$3:G$220)+(1-$A59)*LOOKUP($I59,'OMS2007'!$A$3:$A$220,'OMS2007'!G$3:G$220))</f>
        <v>#N/A</v>
      </c>
      <c r="E59" s="15">
        <f t="shared" si="0"/>
        <v>1</v>
      </c>
      <c r="F59" s="15">
        <f>IF(OR(Medidas!D59=1,Medidas!D59="M",Medidas!D59="m",Medidas!D59=2,Medidas!D59="F",Medidas!D59="f"),0,1)</f>
        <v>1</v>
      </c>
      <c r="G59" s="15">
        <f>IF(OR(ISBLANK(Medidas!G59),(ISBLANK(Medidas!H59))),1,0)</f>
        <v>1</v>
      </c>
      <c r="H59" s="15">
        <f>IF(AND(NOT(G59),OR(Medidas!G59&lt;20,Medidas!G59&gt;250,Medidas!H59&lt;0.5,Medidas!H59&gt;400)),1,0)</f>
        <v>0</v>
      </c>
      <c r="I59" s="20">
        <f>(Medidas!F59-Medidas!E59)/30.4375</f>
        <v>0</v>
      </c>
      <c r="J59" s="15" t="e">
        <f>Medidas!H59/(Medidas!G59^2)*10000</f>
        <v>#DIV/0!</v>
      </c>
      <c r="K59" s="15" t="e">
        <f t="shared" si="1"/>
        <v>#DIV/0!</v>
      </c>
      <c r="L59" s="15" t="e">
        <f t="shared" si="2"/>
        <v>#DIV/0!</v>
      </c>
      <c r="M59" s="15" t="e">
        <f t="shared" si="3"/>
        <v>#DIV/0!</v>
      </c>
      <c r="N59" s="15" t="e">
        <f t="shared" si="4"/>
        <v>#N/A</v>
      </c>
      <c r="O59" s="15" t="e">
        <f t="shared" si="5"/>
        <v>#N/A</v>
      </c>
    </row>
    <row r="60" spans="1:15" x14ac:dyDescent="0.15">
      <c r="A60" s="106">
        <f t="shared" si="6"/>
        <v>1</v>
      </c>
      <c r="B60" s="15" t="e">
        <f>IF(OR(Medidas!D60=1,Medidas!D60="M",Medidas!D60="m"),$A60*LOOKUP($I60+1,'OMS2007'!$A$3:$A$220,'OMS2007'!B$3:B$220)+(1-$A60)*LOOKUP($I60,'OMS2007'!$A$3:$A$220,'OMS2007'!B$3:B$220),$A60*LOOKUP($I60+1,'OMS2007'!$A$3:$A$220,'OMS2007'!E$3:E$220)+(1-$A60)*LOOKUP($I60,'OMS2007'!$A$3:$A$220,'OMS2007'!E$3:E$220))</f>
        <v>#N/A</v>
      </c>
      <c r="C60" s="15" t="e">
        <f>IF(OR(Medidas!D60=1,Medidas!D60="M",Medidas!D60="m"),$A60*LOOKUP($I60+1,'OMS2007'!$A$3:$A$220,'OMS2007'!C$3:C$220)+(1-$A60)*LOOKUP($I60,'OMS2007'!$A$3:$A$220,'OMS2007'!C$3:C$220),$A60*LOOKUP($I60+1,'OMS2007'!$A$3:$A$220,'OMS2007'!F$3:F$220)+(1-$A60)*LOOKUP($I60,'OMS2007'!$A$3:$A$220,'OMS2007'!F$3:F$220))</f>
        <v>#N/A</v>
      </c>
      <c r="D60" s="15" t="e">
        <f>IF(OR(Medidas!D60=1,Medidas!D60="M",Medidas!D60="m"),$A60*LOOKUP($I60+1,'OMS2007'!$A$3:$A$220,'OMS2007'!D$3:D$220)+(1-$A60)*LOOKUP($I60,'OMS2007'!$A$3:$A$220,'OMS2007'!D$3:D$220),$A60*LOOKUP($I60+1,'OMS2007'!$A$3:$A$220,'OMS2007'!G$3:G$220)+(1-$A60)*LOOKUP($I60,'OMS2007'!$A$3:$A$220,'OMS2007'!G$3:G$220))</f>
        <v>#N/A</v>
      </c>
      <c r="E60" s="15">
        <f t="shared" si="0"/>
        <v>1</v>
      </c>
      <c r="F60" s="15">
        <f>IF(OR(Medidas!D60=1,Medidas!D60="M",Medidas!D60="m",Medidas!D60=2,Medidas!D60="F",Medidas!D60="f"),0,1)</f>
        <v>1</v>
      </c>
      <c r="G60" s="15">
        <f>IF(OR(ISBLANK(Medidas!G60),(ISBLANK(Medidas!H60))),1,0)</f>
        <v>1</v>
      </c>
      <c r="H60" s="15">
        <f>IF(AND(NOT(G60),OR(Medidas!G60&lt;20,Medidas!G60&gt;250,Medidas!H60&lt;0.5,Medidas!H60&gt;400)),1,0)</f>
        <v>0</v>
      </c>
      <c r="I60" s="20">
        <f>(Medidas!F60-Medidas!E60)/30.4375</f>
        <v>0</v>
      </c>
      <c r="J60" s="15" t="e">
        <f>Medidas!H60/(Medidas!G60^2)*10000</f>
        <v>#DIV/0!</v>
      </c>
      <c r="K60" s="15" t="e">
        <f t="shared" si="1"/>
        <v>#DIV/0!</v>
      </c>
      <c r="L60" s="15" t="e">
        <f t="shared" si="2"/>
        <v>#DIV/0!</v>
      </c>
      <c r="M60" s="15" t="e">
        <f t="shared" si="3"/>
        <v>#DIV/0!</v>
      </c>
      <c r="N60" s="15" t="e">
        <f t="shared" si="4"/>
        <v>#N/A</v>
      </c>
      <c r="O60" s="15" t="e">
        <f t="shared" si="5"/>
        <v>#N/A</v>
      </c>
    </row>
    <row r="61" spans="1:15" x14ac:dyDescent="0.15">
      <c r="A61" s="106">
        <f t="shared" si="6"/>
        <v>1</v>
      </c>
      <c r="B61" s="15" t="e">
        <f>IF(OR(Medidas!D61=1,Medidas!D61="M",Medidas!D61="m"),$A61*LOOKUP($I61+1,'OMS2007'!$A$3:$A$220,'OMS2007'!B$3:B$220)+(1-$A61)*LOOKUP($I61,'OMS2007'!$A$3:$A$220,'OMS2007'!B$3:B$220),$A61*LOOKUP($I61+1,'OMS2007'!$A$3:$A$220,'OMS2007'!E$3:E$220)+(1-$A61)*LOOKUP($I61,'OMS2007'!$A$3:$A$220,'OMS2007'!E$3:E$220))</f>
        <v>#N/A</v>
      </c>
      <c r="C61" s="15" t="e">
        <f>IF(OR(Medidas!D61=1,Medidas!D61="M",Medidas!D61="m"),$A61*LOOKUP($I61+1,'OMS2007'!$A$3:$A$220,'OMS2007'!C$3:C$220)+(1-$A61)*LOOKUP($I61,'OMS2007'!$A$3:$A$220,'OMS2007'!C$3:C$220),$A61*LOOKUP($I61+1,'OMS2007'!$A$3:$A$220,'OMS2007'!F$3:F$220)+(1-$A61)*LOOKUP($I61,'OMS2007'!$A$3:$A$220,'OMS2007'!F$3:F$220))</f>
        <v>#N/A</v>
      </c>
      <c r="D61" s="15" t="e">
        <f>IF(OR(Medidas!D61=1,Medidas!D61="M",Medidas!D61="m"),$A61*LOOKUP($I61+1,'OMS2007'!$A$3:$A$220,'OMS2007'!D$3:D$220)+(1-$A61)*LOOKUP($I61,'OMS2007'!$A$3:$A$220,'OMS2007'!D$3:D$220),$A61*LOOKUP($I61+1,'OMS2007'!$A$3:$A$220,'OMS2007'!G$3:G$220)+(1-$A61)*LOOKUP($I61,'OMS2007'!$A$3:$A$220,'OMS2007'!G$3:G$220))</f>
        <v>#N/A</v>
      </c>
      <c r="E61" s="15">
        <f t="shared" si="0"/>
        <v>1</v>
      </c>
      <c r="F61" s="15">
        <f>IF(OR(Medidas!D61=1,Medidas!D61="M",Medidas!D61="m",Medidas!D61=2,Medidas!D61="F",Medidas!D61="f"),0,1)</f>
        <v>1</v>
      </c>
      <c r="G61" s="15">
        <f>IF(OR(ISBLANK(Medidas!G61),(ISBLANK(Medidas!H61))),1,0)</f>
        <v>1</v>
      </c>
      <c r="H61" s="15">
        <f>IF(AND(NOT(G61),OR(Medidas!G61&lt;20,Medidas!G61&gt;250,Medidas!H61&lt;0.5,Medidas!H61&gt;400)),1,0)</f>
        <v>0</v>
      </c>
      <c r="I61" s="20">
        <f>(Medidas!F61-Medidas!E61)/30.4375</f>
        <v>0</v>
      </c>
      <c r="J61" s="15" t="e">
        <f>Medidas!H61/(Medidas!G61^2)*10000</f>
        <v>#DIV/0!</v>
      </c>
      <c r="K61" s="15" t="e">
        <f t="shared" si="1"/>
        <v>#DIV/0!</v>
      </c>
      <c r="L61" s="15" t="e">
        <f t="shared" si="2"/>
        <v>#DIV/0!</v>
      </c>
      <c r="M61" s="15" t="e">
        <f t="shared" si="3"/>
        <v>#DIV/0!</v>
      </c>
      <c r="N61" s="15" t="e">
        <f t="shared" si="4"/>
        <v>#N/A</v>
      </c>
      <c r="O61" s="15" t="e">
        <f t="shared" si="5"/>
        <v>#N/A</v>
      </c>
    </row>
    <row r="62" spans="1:15" x14ac:dyDescent="0.15">
      <c r="A62" s="106">
        <f t="shared" si="6"/>
        <v>1</v>
      </c>
      <c r="B62" s="15" t="e">
        <f>IF(OR(Medidas!D62=1,Medidas!D62="M",Medidas!D62="m"),$A62*LOOKUP($I62+1,'OMS2007'!$A$3:$A$220,'OMS2007'!B$3:B$220)+(1-$A62)*LOOKUP($I62,'OMS2007'!$A$3:$A$220,'OMS2007'!B$3:B$220),$A62*LOOKUP($I62+1,'OMS2007'!$A$3:$A$220,'OMS2007'!E$3:E$220)+(1-$A62)*LOOKUP($I62,'OMS2007'!$A$3:$A$220,'OMS2007'!E$3:E$220))</f>
        <v>#N/A</v>
      </c>
      <c r="C62" s="15" t="e">
        <f>IF(OR(Medidas!D62=1,Medidas!D62="M",Medidas!D62="m"),$A62*LOOKUP($I62+1,'OMS2007'!$A$3:$A$220,'OMS2007'!C$3:C$220)+(1-$A62)*LOOKUP($I62,'OMS2007'!$A$3:$A$220,'OMS2007'!C$3:C$220),$A62*LOOKUP($I62+1,'OMS2007'!$A$3:$A$220,'OMS2007'!F$3:F$220)+(1-$A62)*LOOKUP($I62,'OMS2007'!$A$3:$A$220,'OMS2007'!F$3:F$220))</f>
        <v>#N/A</v>
      </c>
      <c r="D62" s="15" t="e">
        <f>IF(OR(Medidas!D62=1,Medidas!D62="M",Medidas!D62="m"),$A62*LOOKUP($I62+1,'OMS2007'!$A$3:$A$220,'OMS2007'!D$3:D$220)+(1-$A62)*LOOKUP($I62,'OMS2007'!$A$3:$A$220,'OMS2007'!D$3:D$220),$A62*LOOKUP($I62+1,'OMS2007'!$A$3:$A$220,'OMS2007'!G$3:G$220)+(1-$A62)*LOOKUP($I62,'OMS2007'!$A$3:$A$220,'OMS2007'!G$3:G$220))</f>
        <v>#N/A</v>
      </c>
      <c r="E62" s="15">
        <f t="shared" si="0"/>
        <v>1</v>
      </c>
      <c r="F62" s="15">
        <f>IF(OR(Medidas!D62=1,Medidas!D62="M",Medidas!D62="m",Medidas!D62=2,Medidas!D62="F",Medidas!D62="f"),0,1)</f>
        <v>1</v>
      </c>
      <c r="G62" s="15">
        <f>IF(OR(ISBLANK(Medidas!G62),(ISBLANK(Medidas!H62))),1,0)</f>
        <v>1</v>
      </c>
      <c r="H62" s="15">
        <f>IF(AND(NOT(G62),OR(Medidas!G62&lt;20,Medidas!G62&gt;250,Medidas!H62&lt;0.5,Medidas!H62&gt;400)),1,0)</f>
        <v>0</v>
      </c>
      <c r="I62" s="20">
        <f>(Medidas!F62-Medidas!E62)/30.4375</f>
        <v>0</v>
      </c>
      <c r="J62" s="15" t="e">
        <f>Medidas!H62/(Medidas!G62^2)*10000</f>
        <v>#DIV/0!</v>
      </c>
      <c r="K62" s="15" t="e">
        <f t="shared" si="1"/>
        <v>#DIV/0!</v>
      </c>
      <c r="L62" s="15" t="e">
        <f t="shared" si="2"/>
        <v>#DIV/0!</v>
      </c>
      <c r="M62" s="15" t="e">
        <f t="shared" si="3"/>
        <v>#DIV/0!</v>
      </c>
      <c r="N62" s="15" t="e">
        <f t="shared" si="4"/>
        <v>#N/A</v>
      </c>
      <c r="O62" s="15" t="e">
        <f t="shared" si="5"/>
        <v>#N/A</v>
      </c>
    </row>
    <row r="63" spans="1:15" x14ac:dyDescent="0.15">
      <c r="A63" s="106">
        <f t="shared" si="6"/>
        <v>1</v>
      </c>
      <c r="B63" s="15" t="e">
        <f>IF(OR(Medidas!D63=1,Medidas!D63="M",Medidas!D63="m"),$A63*LOOKUP($I63+1,'OMS2007'!$A$3:$A$220,'OMS2007'!B$3:B$220)+(1-$A63)*LOOKUP($I63,'OMS2007'!$A$3:$A$220,'OMS2007'!B$3:B$220),$A63*LOOKUP($I63+1,'OMS2007'!$A$3:$A$220,'OMS2007'!E$3:E$220)+(1-$A63)*LOOKUP($I63,'OMS2007'!$A$3:$A$220,'OMS2007'!E$3:E$220))</f>
        <v>#N/A</v>
      </c>
      <c r="C63" s="15" t="e">
        <f>IF(OR(Medidas!D63=1,Medidas!D63="M",Medidas!D63="m"),$A63*LOOKUP($I63+1,'OMS2007'!$A$3:$A$220,'OMS2007'!C$3:C$220)+(1-$A63)*LOOKUP($I63,'OMS2007'!$A$3:$A$220,'OMS2007'!C$3:C$220),$A63*LOOKUP($I63+1,'OMS2007'!$A$3:$A$220,'OMS2007'!F$3:F$220)+(1-$A63)*LOOKUP($I63,'OMS2007'!$A$3:$A$220,'OMS2007'!F$3:F$220))</f>
        <v>#N/A</v>
      </c>
      <c r="D63" s="15" t="e">
        <f>IF(OR(Medidas!D63=1,Medidas!D63="M",Medidas!D63="m"),$A63*LOOKUP($I63+1,'OMS2007'!$A$3:$A$220,'OMS2007'!D$3:D$220)+(1-$A63)*LOOKUP($I63,'OMS2007'!$A$3:$A$220,'OMS2007'!D$3:D$220),$A63*LOOKUP($I63+1,'OMS2007'!$A$3:$A$220,'OMS2007'!G$3:G$220)+(1-$A63)*LOOKUP($I63,'OMS2007'!$A$3:$A$220,'OMS2007'!G$3:G$220))</f>
        <v>#N/A</v>
      </c>
      <c r="E63" s="15">
        <f t="shared" si="0"/>
        <v>1</v>
      </c>
      <c r="F63" s="15">
        <f>IF(OR(Medidas!D63=1,Medidas!D63="M",Medidas!D63="m",Medidas!D63=2,Medidas!D63="F",Medidas!D63="f"),0,1)</f>
        <v>1</v>
      </c>
      <c r="G63" s="15">
        <f>IF(OR(ISBLANK(Medidas!G63),(ISBLANK(Medidas!H63))),1,0)</f>
        <v>1</v>
      </c>
      <c r="H63" s="15">
        <f>IF(AND(NOT(G63),OR(Medidas!G63&lt;20,Medidas!G63&gt;250,Medidas!H63&lt;0.5,Medidas!H63&gt;400)),1,0)</f>
        <v>0</v>
      </c>
      <c r="I63" s="20">
        <f>(Medidas!F63-Medidas!E63)/30.4375</f>
        <v>0</v>
      </c>
      <c r="J63" s="15" t="e">
        <f>Medidas!H63/(Medidas!G63^2)*10000</f>
        <v>#DIV/0!</v>
      </c>
      <c r="K63" s="15" t="e">
        <f t="shared" si="1"/>
        <v>#DIV/0!</v>
      </c>
      <c r="L63" s="15" t="e">
        <f t="shared" si="2"/>
        <v>#DIV/0!</v>
      </c>
      <c r="M63" s="15" t="e">
        <f t="shared" si="3"/>
        <v>#DIV/0!</v>
      </c>
      <c r="N63" s="15" t="e">
        <f t="shared" si="4"/>
        <v>#N/A</v>
      </c>
      <c r="O63" s="15" t="e">
        <f t="shared" si="5"/>
        <v>#N/A</v>
      </c>
    </row>
    <row r="64" spans="1:15" x14ac:dyDescent="0.15">
      <c r="A64" s="106">
        <f t="shared" si="6"/>
        <v>1</v>
      </c>
      <c r="B64" s="15" t="e">
        <f>IF(OR(Medidas!D64=1,Medidas!D64="M",Medidas!D64="m"),$A64*LOOKUP($I64+1,'OMS2007'!$A$3:$A$220,'OMS2007'!B$3:B$220)+(1-$A64)*LOOKUP($I64,'OMS2007'!$A$3:$A$220,'OMS2007'!B$3:B$220),$A64*LOOKUP($I64+1,'OMS2007'!$A$3:$A$220,'OMS2007'!E$3:E$220)+(1-$A64)*LOOKUP($I64,'OMS2007'!$A$3:$A$220,'OMS2007'!E$3:E$220))</f>
        <v>#N/A</v>
      </c>
      <c r="C64" s="15" t="e">
        <f>IF(OR(Medidas!D64=1,Medidas!D64="M",Medidas!D64="m"),$A64*LOOKUP($I64+1,'OMS2007'!$A$3:$A$220,'OMS2007'!C$3:C$220)+(1-$A64)*LOOKUP($I64,'OMS2007'!$A$3:$A$220,'OMS2007'!C$3:C$220),$A64*LOOKUP($I64+1,'OMS2007'!$A$3:$A$220,'OMS2007'!F$3:F$220)+(1-$A64)*LOOKUP($I64,'OMS2007'!$A$3:$A$220,'OMS2007'!F$3:F$220))</f>
        <v>#N/A</v>
      </c>
      <c r="D64" s="15" t="e">
        <f>IF(OR(Medidas!D64=1,Medidas!D64="M",Medidas!D64="m"),$A64*LOOKUP($I64+1,'OMS2007'!$A$3:$A$220,'OMS2007'!D$3:D$220)+(1-$A64)*LOOKUP($I64,'OMS2007'!$A$3:$A$220,'OMS2007'!D$3:D$220),$A64*LOOKUP($I64+1,'OMS2007'!$A$3:$A$220,'OMS2007'!G$3:G$220)+(1-$A64)*LOOKUP($I64,'OMS2007'!$A$3:$A$220,'OMS2007'!G$3:G$220))</f>
        <v>#N/A</v>
      </c>
      <c r="E64" s="15">
        <f t="shared" si="0"/>
        <v>1</v>
      </c>
      <c r="F64" s="15">
        <f>IF(OR(Medidas!D64=1,Medidas!D64="M",Medidas!D64="m",Medidas!D64=2,Medidas!D64="F",Medidas!D64="f"),0,1)</f>
        <v>1</v>
      </c>
      <c r="G64" s="15">
        <f>IF(OR(ISBLANK(Medidas!G64),(ISBLANK(Medidas!H64))),1,0)</f>
        <v>1</v>
      </c>
      <c r="H64" s="15">
        <f>IF(AND(NOT(G64),OR(Medidas!G64&lt;20,Medidas!G64&gt;250,Medidas!H64&lt;0.5,Medidas!H64&gt;400)),1,0)</f>
        <v>0</v>
      </c>
      <c r="I64" s="20">
        <f>(Medidas!F64-Medidas!E64)/30.4375</f>
        <v>0</v>
      </c>
      <c r="J64" s="15" t="e">
        <f>Medidas!H64/(Medidas!G64^2)*10000</f>
        <v>#DIV/0!</v>
      </c>
      <c r="K64" s="15" t="e">
        <f t="shared" si="1"/>
        <v>#DIV/0!</v>
      </c>
      <c r="L64" s="15" t="e">
        <f t="shared" si="2"/>
        <v>#DIV/0!</v>
      </c>
      <c r="M64" s="15" t="e">
        <f t="shared" si="3"/>
        <v>#DIV/0!</v>
      </c>
      <c r="N64" s="15" t="e">
        <f t="shared" si="4"/>
        <v>#N/A</v>
      </c>
      <c r="O64" s="15" t="e">
        <f t="shared" si="5"/>
        <v>#N/A</v>
      </c>
    </row>
    <row r="65" spans="1:15" x14ac:dyDescent="0.15">
      <c r="A65" s="106">
        <f t="shared" si="6"/>
        <v>1</v>
      </c>
      <c r="B65" s="15" t="e">
        <f>IF(OR(Medidas!D65=1,Medidas!D65="M",Medidas!D65="m"),$A65*LOOKUP($I65+1,'OMS2007'!$A$3:$A$220,'OMS2007'!B$3:B$220)+(1-$A65)*LOOKUP($I65,'OMS2007'!$A$3:$A$220,'OMS2007'!B$3:B$220),$A65*LOOKUP($I65+1,'OMS2007'!$A$3:$A$220,'OMS2007'!E$3:E$220)+(1-$A65)*LOOKUP($I65,'OMS2007'!$A$3:$A$220,'OMS2007'!E$3:E$220))</f>
        <v>#N/A</v>
      </c>
      <c r="C65" s="15" t="e">
        <f>IF(OR(Medidas!D65=1,Medidas!D65="M",Medidas!D65="m"),$A65*LOOKUP($I65+1,'OMS2007'!$A$3:$A$220,'OMS2007'!C$3:C$220)+(1-$A65)*LOOKUP($I65,'OMS2007'!$A$3:$A$220,'OMS2007'!C$3:C$220),$A65*LOOKUP($I65+1,'OMS2007'!$A$3:$A$220,'OMS2007'!F$3:F$220)+(1-$A65)*LOOKUP($I65,'OMS2007'!$A$3:$A$220,'OMS2007'!F$3:F$220))</f>
        <v>#N/A</v>
      </c>
      <c r="D65" s="15" t="e">
        <f>IF(OR(Medidas!D65=1,Medidas!D65="M",Medidas!D65="m"),$A65*LOOKUP($I65+1,'OMS2007'!$A$3:$A$220,'OMS2007'!D$3:D$220)+(1-$A65)*LOOKUP($I65,'OMS2007'!$A$3:$A$220,'OMS2007'!D$3:D$220),$A65*LOOKUP($I65+1,'OMS2007'!$A$3:$A$220,'OMS2007'!G$3:G$220)+(1-$A65)*LOOKUP($I65,'OMS2007'!$A$3:$A$220,'OMS2007'!G$3:G$220))</f>
        <v>#N/A</v>
      </c>
      <c r="E65" s="15">
        <f t="shared" si="0"/>
        <v>1</v>
      </c>
      <c r="F65" s="15">
        <f>IF(OR(Medidas!D65=1,Medidas!D65="M",Medidas!D65="m",Medidas!D65=2,Medidas!D65="F",Medidas!D65="f"),0,1)</f>
        <v>1</v>
      </c>
      <c r="G65" s="15">
        <f>IF(OR(ISBLANK(Medidas!G65),(ISBLANK(Medidas!H65))),1,0)</f>
        <v>1</v>
      </c>
      <c r="H65" s="15">
        <f>IF(AND(NOT(G65),OR(Medidas!G65&lt;20,Medidas!G65&gt;250,Medidas!H65&lt;0.5,Medidas!H65&gt;400)),1,0)</f>
        <v>0</v>
      </c>
      <c r="I65" s="20">
        <f>(Medidas!F65-Medidas!E65)/30.4375</f>
        <v>0</v>
      </c>
      <c r="J65" s="15" t="e">
        <f>Medidas!H65/(Medidas!G65^2)*10000</f>
        <v>#DIV/0!</v>
      </c>
      <c r="K65" s="15" t="e">
        <f t="shared" si="1"/>
        <v>#DIV/0!</v>
      </c>
      <c r="L65" s="15" t="e">
        <f t="shared" si="2"/>
        <v>#DIV/0!</v>
      </c>
      <c r="M65" s="15" t="e">
        <f t="shared" si="3"/>
        <v>#DIV/0!</v>
      </c>
      <c r="N65" s="15" t="e">
        <f t="shared" si="4"/>
        <v>#N/A</v>
      </c>
      <c r="O65" s="15" t="e">
        <f t="shared" si="5"/>
        <v>#N/A</v>
      </c>
    </row>
    <row r="66" spans="1:15" x14ac:dyDescent="0.15">
      <c r="A66" s="106">
        <f t="shared" si="6"/>
        <v>1</v>
      </c>
      <c r="B66" s="15" t="e">
        <f>IF(OR(Medidas!D66=1,Medidas!D66="M",Medidas!D66="m"),$A66*LOOKUP($I66+1,'OMS2007'!$A$3:$A$220,'OMS2007'!B$3:B$220)+(1-$A66)*LOOKUP($I66,'OMS2007'!$A$3:$A$220,'OMS2007'!B$3:B$220),$A66*LOOKUP($I66+1,'OMS2007'!$A$3:$A$220,'OMS2007'!E$3:E$220)+(1-$A66)*LOOKUP($I66,'OMS2007'!$A$3:$A$220,'OMS2007'!E$3:E$220))</f>
        <v>#N/A</v>
      </c>
      <c r="C66" s="15" t="e">
        <f>IF(OR(Medidas!D66=1,Medidas!D66="M",Medidas!D66="m"),$A66*LOOKUP($I66+1,'OMS2007'!$A$3:$A$220,'OMS2007'!C$3:C$220)+(1-$A66)*LOOKUP($I66,'OMS2007'!$A$3:$A$220,'OMS2007'!C$3:C$220),$A66*LOOKUP($I66+1,'OMS2007'!$A$3:$A$220,'OMS2007'!F$3:F$220)+(1-$A66)*LOOKUP($I66,'OMS2007'!$A$3:$A$220,'OMS2007'!F$3:F$220))</f>
        <v>#N/A</v>
      </c>
      <c r="D66" s="15" t="e">
        <f>IF(OR(Medidas!D66=1,Medidas!D66="M",Medidas!D66="m"),$A66*LOOKUP($I66+1,'OMS2007'!$A$3:$A$220,'OMS2007'!D$3:D$220)+(1-$A66)*LOOKUP($I66,'OMS2007'!$A$3:$A$220,'OMS2007'!D$3:D$220),$A66*LOOKUP($I66+1,'OMS2007'!$A$3:$A$220,'OMS2007'!G$3:G$220)+(1-$A66)*LOOKUP($I66,'OMS2007'!$A$3:$A$220,'OMS2007'!G$3:G$220))</f>
        <v>#N/A</v>
      </c>
      <c r="E66" s="15">
        <f t="shared" si="0"/>
        <v>1</v>
      </c>
      <c r="F66" s="15">
        <f>IF(OR(Medidas!D66=1,Medidas!D66="M",Medidas!D66="m",Medidas!D66=2,Medidas!D66="F",Medidas!D66="f"),0,1)</f>
        <v>1</v>
      </c>
      <c r="G66" s="15">
        <f>IF(OR(ISBLANK(Medidas!G66),(ISBLANK(Medidas!H66))),1,0)</f>
        <v>1</v>
      </c>
      <c r="H66" s="15">
        <f>IF(AND(NOT(G66),OR(Medidas!G66&lt;20,Medidas!G66&gt;250,Medidas!H66&lt;0.5,Medidas!H66&gt;400)),1,0)</f>
        <v>0</v>
      </c>
      <c r="I66" s="20">
        <f>(Medidas!F66-Medidas!E66)/30.4375</f>
        <v>0</v>
      </c>
      <c r="J66" s="15" t="e">
        <f>Medidas!H66/(Medidas!G66^2)*10000</f>
        <v>#DIV/0!</v>
      </c>
      <c r="K66" s="15" t="e">
        <f t="shared" si="1"/>
        <v>#DIV/0!</v>
      </c>
      <c r="L66" s="15" t="e">
        <f t="shared" si="2"/>
        <v>#DIV/0!</v>
      </c>
      <c r="M66" s="15" t="e">
        <f t="shared" si="3"/>
        <v>#DIV/0!</v>
      </c>
      <c r="N66" s="15" t="e">
        <f t="shared" si="4"/>
        <v>#N/A</v>
      </c>
      <c r="O66" s="15" t="e">
        <f t="shared" si="5"/>
        <v>#N/A</v>
      </c>
    </row>
    <row r="67" spans="1:15" x14ac:dyDescent="0.15">
      <c r="A67" s="106">
        <f t="shared" si="6"/>
        <v>1</v>
      </c>
      <c r="B67" s="15" t="e">
        <f>IF(OR(Medidas!D67=1,Medidas!D67="M",Medidas!D67="m"),$A67*LOOKUP($I67+1,'OMS2007'!$A$3:$A$220,'OMS2007'!B$3:B$220)+(1-$A67)*LOOKUP($I67,'OMS2007'!$A$3:$A$220,'OMS2007'!B$3:B$220),$A67*LOOKUP($I67+1,'OMS2007'!$A$3:$A$220,'OMS2007'!E$3:E$220)+(1-$A67)*LOOKUP($I67,'OMS2007'!$A$3:$A$220,'OMS2007'!E$3:E$220))</f>
        <v>#N/A</v>
      </c>
      <c r="C67" s="15" t="e">
        <f>IF(OR(Medidas!D67=1,Medidas!D67="M",Medidas!D67="m"),$A67*LOOKUP($I67+1,'OMS2007'!$A$3:$A$220,'OMS2007'!C$3:C$220)+(1-$A67)*LOOKUP($I67,'OMS2007'!$A$3:$A$220,'OMS2007'!C$3:C$220),$A67*LOOKUP($I67+1,'OMS2007'!$A$3:$A$220,'OMS2007'!F$3:F$220)+(1-$A67)*LOOKUP($I67,'OMS2007'!$A$3:$A$220,'OMS2007'!F$3:F$220))</f>
        <v>#N/A</v>
      </c>
      <c r="D67" s="15" t="e">
        <f>IF(OR(Medidas!D67=1,Medidas!D67="M",Medidas!D67="m"),$A67*LOOKUP($I67+1,'OMS2007'!$A$3:$A$220,'OMS2007'!D$3:D$220)+(1-$A67)*LOOKUP($I67,'OMS2007'!$A$3:$A$220,'OMS2007'!D$3:D$220),$A67*LOOKUP($I67+1,'OMS2007'!$A$3:$A$220,'OMS2007'!G$3:G$220)+(1-$A67)*LOOKUP($I67,'OMS2007'!$A$3:$A$220,'OMS2007'!G$3:G$220))</f>
        <v>#N/A</v>
      </c>
      <c r="E67" s="15">
        <f t="shared" si="0"/>
        <v>1</v>
      </c>
      <c r="F67" s="15">
        <f>IF(OR(Medidas!D67=1,Medidas!D67="M",Medidas!D67="m",Medidas!D67=2,Medidas!D67="F",Medidas!D67="f"),0,1)</f>
        <v>1</v>
      </c>
      <c r="G67" s="15">
        <f>IF(OR(ISBLANK(Medidas!G67),(ISBLANK(Medidas!H67))),1,0)</f>
        <v>1</v>
      </c>
      <c r="H67" s="15">
        <f>IF(AND(NOT(G67),OR(Medidas!G67&lt;20,Medidas!G67&gt;250,Medidas!H67&lt;0.5,Medidas!H67&gt;400)),1,0)</f>
        <v>0</v>
      </c>
      <c r="I67" s="20">
        <f>(Medidas!F67-Medidas!E67)/30.4375</f>
        <v>0</v>
      </c>
      <c r="J67" s="15" t="e">
        <f>Medidas!H67/(Medidas!G67^2)*10000</f>
        <v>#DIV/0!</v>
      </c>
      <c r="K67" s="15" t="e">
        <f t="shared" si="1"/>
        <v>#DIV/0!</v>
      </c>
      <c r="L67" s="15" t="e">
        <f t="shared" si="2"/>
        <v>#DIV/0!</v>
      </c>
      <c r="M67" s="15" t="e">
        <f t="shared" si="3"/>
        <v>#DIV/0!</v>
      </c>
      <c r="N67" s="15" t="e">
        <f t="shared" si="4"/>
        <v>#N/A</v>
      </c>
      <c r="O67" s="15" t="e">
        <f t="shared" si="5"/>
        <v>#N/A</v>
      </c>
    </row>
    <row r="68" spans="1:15" x14ac:dyDescent="0.15">
      <c r="A68" s="106">
        <f t="shared" si="6"/>
        <v>1</v>
      </c>
      <c r="B68" s="15" t="e">
        <f>IF(OR(Medidas!D68=1,Medidas!D68="M",Medidas!D68="m"),$A68*LOOKUP($I68+1,'OMS2007'!$A$3:$A$220,'OMS2007'!B$3:B$220)+(1-$A68)*LOOKUP($I68,'OMS2007'!$A$3:$A$220,'OMS2007'!B$3:B$220),$A68*LOOKUP($I68+1,'OMS2007'!$A$3:$A$220,'OMS2007'!E$3:E$220)+(1-$A68)*LOOKUP($I68,'OMS2007'!$A$3:$A$220,'OMS2007'!E$3:E$220))</f>
        <v>#N/A</v>
      </c>
      <c r="C68" s="15" t="e">
        <f>IF(OR(Medidas!D68=1,Medidas!D68="M",Medidas!D68="m"),$A68*LOOKUP($I68+1,'OMS2007'!$A$3:$A$220,'OMS2007'!C$3:C$220)+(1-$A68)*LOOKUP($I68,'OMS2007'!$A$3:$A$220,'OMS2007'!C$3:C$220),$A68*LOOKUP($I68+1,'OMS2007'!$A$3:$A$220,'OMS2007'!F$3:F$220)+(1-$A68)*LOOKUP($I68,'OMS2007'!$A$3:$A$220,'OMS2007'!F$3:F$220))</f>
        <v>#N/A</v>
      </c>
      <c r="D68" s="15" t="e">
        <f>IF(OR(Medidas!D68=1,Medidas!D68="M",Medidas!D68="m"),$A68*LOOKUP($I68+1,'OMS2007'!$A$3:$A$220,'OMS2007'!D$3:D$220)+(1-$A68)*LOOKUP($I68,'OMS2007'!$A$3:$A$220,'OMS2007'!D$3:D$220),$A68*LOOKUP($I68+1,'OMS2007'!$A$3:$A$220,'OMS2007'!G$3:G$220)+(1-$A68)*LOOKUP($I68,'OMS2007'!$A$3:$A$220,'OMS2007'!G$3:G$220))</f>
        <v>#N/A</v>
      </c>
      <c r="E68" s="15">
        <f t="shared" ref="E68:E131" si="7">IF(OR(I68&lt;24,I68&gt;240),1,0)</f>
        <v>1</v>
      </c>
      <c r="F68" s="15">
        <f>IF(OR(Medidas!D68=1,Medidas!D68="M",Medidas!D68="m",Medidas!D68=2,Medidas!D68="F",Medidas!D68="f"),0,1)</f>
        <v>1</v>
      </c>
      <c r="G68" s="15">
        <f>IF(OR(ISBLANK(Medidas!G68),(ISBLANK(Medidas!H68))),1,0)</f>
        <v>1</v>
      </c>
      <c r="H68" s="15">
        <f>IF(AND(NOT(G68),OR(Medidas!G68&lt;20,Medidas!G68&gt;250,Medidas!H68&lt;0.5,Medidas!H68&gt;400)),1,0)</f>
        <v>0</v>
      </c>
      <c r="I68" s="20">
        <f>(Medidas!F68-Medidas!E68)/30.4375</f>
        <v>0</v>
      </c>
      <c r="J68" s="15" t="e">
        <f>Medidas!H68/(Medidas!G68^2)*10000</f>
        <v>#DIV/0!</v>
      </c>
      <c r="K68" s="15" t="e">
        <f t="shared" ref="K68:K131" si="8">(((J68/C68)^B68)-1)/(B68*D68)</f>
        <v>#DIV/0!</v>
      </c>
      <c r="L68" s="15" t="e">
        <f t="shared" ref="L68:L131" si="9">INT(NORMSDIST(K68)*1000)/10</f>
        <v>#DIV/0!</v>
      </c>
      <c r="M68" s="15" t="e">
        <f t="shared" ref="M68:M131" si="10">IF(OR((J68-C68)/N68&lt;-4,(J68-C68)/O68&gt;8),1,0)</f>
        <v>#DIV/0!</v>
      </c>
      <c r="N68" s="15" t="e">
        <f t="shared" ref="N68:N131" si="11">(C68-(C68*(1+B68*D68*(-2))^(1/B68)))/2</f>
        <v>#N/A</v>
      </c>
      <c r="O68" s="15" t="e">
        <f t="shared" ref="O68:O131" si="12">((C68*(1+B68*D68*2)^(1/B68))-C68)/2</f>
        <v>#N/A</v>
      </c>
    </row>
    <row r="69" spans="1:15" x14ac:dyDescent="0.15">
      <c r="A69" s="106">
        <f t="shared" ref="A69:A132" si="13">I69-INT(I69+0.5)+1</f>
        <v>1</v>
      </c>
      <c r="B69" s="15" t="e">
        <f>IF(OR(Medidas!D69=1,Medidas!D69="M",Medidas!D69="m"),$A69*LOOKUP($I69+1,'OMS2007'!$A$3:$A$220,'OMS2007'!B$3:B$220)+(1-$A69)*LOOKUP($I69,'OMS2007'!$A$3:$A$220,'OMS2007'!B$3:B$220),$A69*LOOKUP($I69+1,'OMS2007'!$A$3:$A$220,'OMS2007'!E$3:E$220)+(1-$A69)*LOOKUP($I69,'OMS2007'!$A$3:$A$220,'OMS2007'!E$3:E$220))</f>
        <v>#N/A</v>
      </c>
      <c r="C69" s="15" t="e">
        <f>IF(OR(Medidas!D69=1,Medidas!D69="M",Medidas!D69="m"),$A69*LOOKUP($I69+1,'OMS2007'!$A$3:$A$220,'OMS2007'!C$3:C$220)+(1-$A69)*LOOKUP($I69,'OMS2007'!$A$3:$A$220,'OMS2007'!C$3:C$220),$A69*LOOKUP($I69+1,'OMS2007'!$A$3:$A$220,'OMS2007'!F$3:F$220)+(1-$A69)*LOOKUP($I69,'OMS2007'!$A$3:$A$220,'OMS2007'!F$3:F$220))</f>
        <v>#N/A</v>
      </c>
      <c r="D69" s="15" t="e">
        <f>IF(OR(Medidas!D69=1,Medidas!D69="M",Medidas!D69="m"),$A69*LOOKUP($I69+1,'OMS2007'!$A$3:$A$220,'OMS2007'!D$3:D$220)+(1-$A69)*LOOKUP($I69,'OMS2007'!$A$3:$A$220,'OMS2007'!D$3:D$220),$A69*LOOKUP($I69+1,'OMS2007'!$A$3:$A$220,'OMS2007'!G$3:G$220)+(1-$A69)*LOOKUP($I69,'OMS2007'!$A$3:$A$220,'OMS2007'!G$3:G$220))</f>
        <v>#N/A</v>
      </c>
      <c r="E69" s="15">
        <f t="shared" si="7"/>
        <v>1</v>
      </c>
      <c r="F69" s="15">
        <f>IF(OR(Medidas!D69=1,Medidas!D69="M",Medidas!D69="m",Medidas!D69=2,Medidas!D69="F",Medidas!D69="f"),0,1)</f>
        <v>1</v>
      </c>
      <c r="G69" s="15">
        <f>IF(OR(ISBLANK(Medidas!G69),(ISBLANK(Medidas!H69))),1,0)</f>
        <v>1</v>
      </c>
      <c r="H69" s="15">
        <f>IF(AND(NOT(G69),OR(Medidas!G69&lt;20,Medidas!G69&gt;250,Medidas!H69&lt;0.5,Medidas!H69&gt;400)),1,0)</f>
        <v>0</v>
      </c>
      <c r="I69" s="20">
        <f>(Medidas!F69-Medidas!E69)/30.4375</f>
        <v>0</v>
      </c>
      <c r="J69" s="15" t="e">
        <f>Medidas!H69/(Medidas!G69^2)*10000</f>
        <v>#DIV/0!</v>
      </c>
      <c r="K69" s="15" t="e">
        <f t="shared" si="8"/>
        <v>#DIV/0!</v>
      </c>
      <c r="L69" s="15" t="e">
        <f t="shared" si="9"/>
        <v>#DIV/0!</v>
      </c>
      <c r="M69" s="15" t="e">
        <f t="shared" si="10"/>
        <v>#DIV/0!</v>
      </c>
      <c r="N69" s="15" t="e">
        <f t="shared" si="11"/>
        <v>#N/A</v>
      </c>
      <c r="O69" s="15" t="e">
        <f t="shared" si="12"/>
        <v>#N/A</v>
      </c>
    </row>
    <row r="70" spans="1:15" x14ac:dyDescent="0.15">
      <c r="A70" s="106">
        <f t="shared" si="13"/>
        <v>1</v>
      </c>
      <c r="B70" s="15" t="e">
        <f>IF(OR(Medidas!D70=1,Medidas!D70="M",Medidas!D70="m"),$A70*LOOKUP($I70+1,'OMS2007'!$A$3:$A$220,'OMS2007'!B$3:B$220)+(1-$A70)*LOOKUP($I70,'OMS2007'!$A$3:$A$220,'OMS2007'!B$3:B$220),$A70*LOOKUP($I70+1,'OMS2007'!$A$3:$A$220,'OMS2007'!E$3:E$220)+(1-$A70)*LOOKUP($I70,'OMS2007'!$A$3:$A$220,'OMS2007'!E$3:E$220))</f>
        <v>#N/A</v>
      </c>
      <c r="C70" s="15" t="e">
        <f>IF(OR(Medidas!D70=1,Medidas!D70="M",Medidas!D70="m"),$A70*LOOKUP($I70+1,'OMS2007'!$A$3:$A$220,'OMS2007'!C$3:C$220)+(1-$A70)*LOOKUP($I70,'OMS2007'!$A$3:$A$220,'OMS2007'!C$3:C$220),$A70*LOOKUP($I70+1,'OMS2007'!$A$3:$A$220,'OMS2007'!F$3:F$220)+(1-$A70)*LOOKUP($I70,'OMS2007'!$A$3:$A$220,'OMS2007'!F$3:F$220))</f>
        <v>#N/A</v>
      </c>
      <c r="D70" s="15" t="e">
        <f>IF(OR(Medidas!D70=1,Medidas!D70="M",Medidas!D70="m"),$A70*LOOKUP($I70+1,'OMS2007'!$A$3:$A$220,'OMS2007'!D$3:D$220)+(1-$A70)*LOOKUP($I70,'OMS2007'!$A$3:$A$220,'OMS2007'!D$3:D$220),$A70*LOOKUP($I70+1,'OMS2007'!$A$3:$A$220,'OMS2007'!G$3:G$220)+(1-$A70)*LOOKUP($I70,'OMS2007'!$A$3:$A$220,'OMS2007'!G$3:G$220))</f>
        <v>#N/A</v>
      </c>
      <c r="E70" s="15">
        <f t="shared" si="7"/>
        <v>1</v>
      </c>
      <c r="F70" s="15">
        <f>IF(OR(Medidas!D70=1,Medidas!D70="M",Medidas!D70="m",Medidas!D70=2,Medidas!D70="F",Medidas!D70="f"),0,1)</f>
        <v>1</v>
      </c>
      <c r="G70" s="15">
        <f>IF(OR(ISBLANK(Medidas!G70),(ISBLANK(Medidas!H70))),1,0)</f>
        <v>1</v>
      </c>
      <c r="H70" s="15">
        <f>IF(AND(NOT(G70),OR(Medidas!G70&lt;20,Medidas!G70&gt;250,Medidas!H70&lt;0.5,Medidas!H70&gt;400)),1,0)</f>
        <v>0</v>
      </c>
      <c r="I70" s="20">
        <f>(Medidas!F70-Medidas!E70)/30.4375</f>
        <v>0</v>
      </c>
      <c r="J70" s="15" t="e">
        <f>Medidas!H70/(Medidas!G70^2)*10000</f>
        <v>#DIV/0!</v>
      </c>
      <c r="K70" s="15" t="e">
        <f t="shared" si="8"/>
        <v>#DIV/0!</v>
      </c>
      <c r="L70" s="15" t="e">
        <f t="shared" si="9"/>
        <v>#DIV/0!</v>
      </c>
      <c r="M70" s="15" t="e">
        <f t="shared" si="10"/>
        <v>#DIV/0!</v>
      </c>
      <c r="N70" s="15" t="e">
        <f t="shared" si="11"/>
        <v>#N/A</v>
      </c>
      <c r="O70" s="15" t="e">
        <f t="shared" si="12"/>
        <v>#N/A</v>
      </c>
    </row>
    <row r="71" spans="1:15" x14ac:dyDescent="0.15">
      <c r="A71" s="106">
        <f t="shared" si="13"/>
        <v>1</v>
      </c>
      <c r="B71" s="15" t="e">
        <f>IF(OR(Medidas!D71=1,Medidas!D71="M",Medidas!D71="m"),$A71*LOOKUP($I71+1,'OMS2007'!$A$3:$A$220,'OMS2007'!B$3:B$220)+(1-$A71)*LOOKUP($I71,'OMS2007'!$A$3:$A$220,'OMS2007'!B$3:B$220),$A71*LOOKUP($I71+1,'OMS2007'!$A$3:$A$220,'OMS2007'!E$3:E$220)+(1-$A71)*LOOKUP($I71,'OMS2007'!$A$3:$A$220,'OMS2007'!E$3:E$220))</f>
        <v>#N/A</v>
      </c>
      <c r="C71" s="15" t="e">
        <f>IF(OR(Medidas!D71=1,Medidas!D71="M",Medidas!D71="m"),$A71*LOOKUP($I71+1,'OMS2007'!$A$3:$A$220,'OMS2007'!C$3:C$220)+(1-$A71)*LOOKUP($I71,'OMS2007'!$A$3:$A$220,'OMS2007'!C$3:C$220),$A71*LOOKUP($I71+1,'OMS2007'!$A$3:$A$220,'OMS2007'!F$3:F$220)+(1-$A71)*LOOKUP($I71,'OMS2007'!$A$3:$A$220,'OMS2007'!F$3:F$220))</f>
        <v>#N/A</v>
      </c>
      <c r="D71" s="15" t="e">
        <f>IF(OR(Medidas!D71=1,Medidas!D71="M",Medidas!D71="m"),$A71*LOOKUP($I71+1,'OMS2007'!$A$3:$A$220,'OMS2007'!D$3:D$220)+(1-$A71)*LOOKUP($I71,'OMS2007'!$A$3:$A$220,'OMS2007'!D$3:D$220),$A71*LOOKUP($I71+1,'OMS2007'!$A$3:$A$220,'OMS2007'!G$3:G$220)+(1-$A71)*LOOKUP($I71,'OMS2007'!$A$3:$A$220,'OMS2007'!G$3:G$220))</f>
        <v>#N/A</v>
      </c>
      <c r="E71" s="15">
        <f t="shared" si="7"/>
        <v>1</v>
      </c>
      <c r="F71" s="15">
        <f>IF(OR(Medidas!D71=1,Medidas!D71="M",Medidas!D71="m",Medidas!D71=2,Medidas!D71="F",Medidas!D71="f"),0,1)</f>
        <v>1</v>
      </c>
      <c r="G71" s="15">
        <f>IF(OR(ISBLANK(Medidas!G71),(ISBLANK(Medidas!H71))),1,0)</f>
        <v>1</v>
      </c>
      <c r="H71" s="15">
        <f>IF(AND(NOT(G71),OR(Medidas!G71&lt;20,Medidas!G71&gt;250,Medidas!H71&lt;0.5,Medidas!H71&gt;400)),1,0)</f>
        <v>0</v>
      </c>
      <c r="I71" s="20">
        <f>(Medidas!F71-Medidas!E71)/30.4375</f>
        <v>0</v>
      </c>
      <c r="J71" s="15" t="e">
        <f>Medidas!H71/(Medidas!G71^2)*10000</f>
        <v>#DIV/0!</v>
      </c>
      <c r="K71" s="15" t="e">
        <f t="shared" si="8"/>
        <v>#DIV/0!</v>
      </c>
      <c r="L71" s="15" t="e">
        <f t="shared" si="9"/>
        <v>#DIV/0!</v>
      </c>
      <c r="M71" s="15" t="e">
        <f t="shared" si="10"/>
        <v>#DIV/0!</v>
      </c>
      <c r="N71" s="15" t="e">
        <f t="shared" si="11"/>
        <v>#N/A</v>
      </c>
      <c r="O71" s="15" t="e">
        <f t="shared" si="12"/>
        <v>#N/A</v>
      </c>
    </row>
    <row r="72" spans="1:15" x14ac:dyDescent="0.15">
      <c r="A72" s="106">
        <f t="shared" si="13"/>
        <v>1</v>
      </c>
      <c r="B72" s="15" t="e">
        <f>IF(OR(Medidas!D72=1,Medidas!D72="M",Medidas!D72="m"),$A72*LOOKUP($I72+1,'OMS2007'!$A$3:$A$220,'OMS2007'!B$3:B$220)+(1-$A72)*LOOKUP($I72,'OMS2007'!$A$3:$A$220,'OMS2007'!B$3:B$220),$A72*LOOKUP($I72+1,'OMS2007'!$A$3:$A$220,'OMS2007'!E$3:E$220)+(1-$A72)*LOOKUP($I72,'OMS2007'!$A$3:$A$220,'OMS2007'!E$3:E$220))</f>
        <v>#N/A</v>
      </c>
      <c r="C72" s="15" t="e">
        <f>IF(OR(Medidas!D72=1,Medidas!D72="M",Medidas!D72="m"),$A72*LOOKUP($I72+1,'OMS2007'!$A$3:$A$220,'OMS2007'!C$3:C$220)+(1-$A72)*LOOKUP($I72,'OMS2007'!$A$3:$A$220,'OMS2007'!C$3:C$220),$A72*LOOKUP($I72+1,'OMS2007'!$A$3:$A$220,'OMS2007'!F$3:F$220)+(1-$A72)*LOOKUP($I72,'OMS2007'!$A$3:$A$220,'OMS2007'!F$3:F$220))</f>
        <v>#N/A</v>
      </c>
      <c r="D72" s="15" t="e">
        <f>IF(OR(Medidas!D72=1,Medidas!D72="M",Medidas!D72="m"),$A72*LOOKUP($I72+1,'OMS2007'!$A$3:$A$220,'OMS2007'!D$3:D$220)+(1-$A72)*LOOKUP($I72,'OMS2007'!$A$3:$A$220,'OMS2007'!D$3:D$220),$A72*LOOKUP($I72+1,'OMS2007'!$A$3:$A$220,'OMS2007'!G$3:G$220)+(1-$A72)*LOOKUP($I72,'OMS2007'!$A$3:$A$220,'OMS2007'!G$3:G$220))</f>
        <v>#N/A</v>
      </c>
      <c r="E72" s="15">
        <f t="shared" si="7"/>
        <v>1</v>
      </c>
      <c r="F72" s="15">
        <f>IF(OR(Medidas!D72=1,Medidas!D72="M",Medidas!D72="m",Medidas!D72=2,Medidas!D72="F",Medidas!D72="f"),0,1)</f>
        <v>1</v>
      </c>
      <c r="G72" s="15">
        <f>IF(OR(ISBLANK(Medidas!G72),(ISBLANK(Medidas!H72))),1,0)</f>
        <v>1</v>
      </c>
      <c r="H72" s="15">
        <f>IF(AND(NOT(G72),OR(Medidas!G72&lt;20,Medidas!G72&gt;250,Medidas!H72&lt;0.5,Medidas!H72&gt;400)),1,0)</f>
        <v>0</v>
      </c>
      <c r="I72" s="20">
        <f>(Medidas!F72-Medidas!E72)/30.4375</f>
        <v>0</v>
      </c>
      <c r="J72" s="15" t="e">
        <f>Medidas!H72/(Medidas!G72^2)*10000</f>
        <v>#DIV/0!</v>
      </c>
      <c r="K72" s="15" t="e">
        <f t="shared" si="8"/>
        <v>#DIV/0!</v>
      </c>
      <c r="L72" s="15" t="e">
        <f t="shared" si="9"/>
        <v>#DIV/0!</v>
      </c>
      <c r="M72" s="15" t="e">
        <f t="shared" si="10"/>
        <v>#DIV/0!</v>
      </c>
      <c r="N72" s="15" t="e">
        <f t="shared" si="11"/>
        <v>#N/A</v>
      </c>
      <c r="O72" s="15" t="e">
        <f t="shared" si="12"/>
        <v>#N/A</v>
      </c>
    </row>
    <row r="73" spans="1:15" x14ac:dyDescent="0.15">
      <c r="A73" s="106">
        <f t="shared" si="13"/>
        <v>1</v>
      </c>
      <c r="B73" s="15" t="e">
        <f>IF(OR(Medidas!D73=1,Medidas!D73="M",Medidas!D73="m"),$A73*LOOKUP($I73+1,'OMS2007'!$A$3:$A$220,'OMS2007'!B$3:B$220)+(1-$A73)*LOOKUP($I73,'OMS2007'!$A$3:$A$220,'OMS2007'!B$3:B$220),$A73*LOOKUP($I73+1,'OMS2007'!$A$3:$A$220,'OMS2007'!E$3:E$220)+(1-$A73)*LOOKUP($I73,'OMS2007'!$A$3:$A$220,'OMS2007'!E$3:E$220))</f>
        <v>#N/A</v>
      </c>
      <c r="C73" s="15" t="e">
        <f>IF(OR(Medidas!D73=1,Medidas!D73="M",Medidas!D73="m"),$A73*LOOKUP($I73+1,'OMS2007'!$A$3:$A$220,'OMS2007'!C$3:C$220)+(1-$A73)*LOOKUP($I73,'OMS2007'!$A$3:$A$220,'OMS2007'!C$3:C$220),$A73*LOOKUP($I73+1,'OMS2007'!$A$3:$A$220,'OMS2007'!F$3:F$220)+(1-$A73)*LOOKUP($I73,'OMS2007'!$A$3:$A$220,'OMS2007'!F$3:F$220))</f>
        <v>#N/A</v>
      </c>
      <c r="D73" s="15" t="e">
        <f>IF(OR(Medidas!D73=1,Medidas!D73="M",Medidas!D73="m"),$A73*LOOKUP($I73+1,'OMS2007'!$A$3:$A$220,'OMS2007'!D$3:D$220)+(1-$A73)*LOOKUP($I73,'OMS2007'!$A$3:$A$220,'OMS2007'!D$3:D$220),$A73*LOOKUP($I73+1,'OMS2007'!$A$3:$A$220,'OMS2007'!G$3:G$220)+(1-$A73)*LOOKUP($I73,'OMS2007'!$A$3:$A$220,'OMS2007'!G$3:G$220))</f>
        <v>#N/A</v>
      </c>
      <c r="E73" s="15">
        <f t="shared" si="7"/>
        <v>1</v>
      </c>
      <c r="F73" s="15">
        <f>IF(OR(Medidas!D73=1,Medidas!D73="M",Medidas!D73="m",Medidas!D73=2,Medidas!D73="F",Medidas!D73="f"),0,1)</f>
        <v>1</v>
      </c>
      <c r="G73" s="15">
        <f>IF(OR(ISBLANK(Medidas!G73),(ISBLANK(Medidas!H73))),1,0)</f>
        <v>1</v>
      </c>
      <c r="H73" s="15">
        <f>IF(AND(NOT(G73),OR(Medidas!G73&lt;20,Medidas!G73&gt;250,Medidas!H73&lt;0.5,Medidas!H73&gt;400)),1,0)</f>
        <v>0</v>
      </c>
      <c r="I73" s="20">
        <f>(Medidas!F73-Medidas!E73)/30.4375</f>
        <v>0</v>
      </c>
      <c r="J73" s="15" t="e">
        <f>Medidas!H73/(Medidas!G73^2)*10000</f>
        <v>#DIV/0!</v>
      </c>
      <c r="K73" s="15" t="e">
        <f t="shared" si="8"/>
        <v>#DIV/0!</v>
      </c>
      <c r="L73" s="15" t="e">
        <f t="shared" si="9"/>
        <v>#DIV/0!</v>
      </c>
      <c r="M73" s="15" t="e">
        <f t="shared" si="10"/>
        <v>#DIV/0!</v>
      </c>
      <c r="N73" s="15" t="e">
        <f t="shared" si="11"/>
        <v>#N/A</v>
      </c>
      <c r="O73" s="15" t="e">
        <f t="shared" si="12"/>
        <v>#N/A</v>
      </c>
    </row>
    <row r="74" spans="1:15" x14ac:dyDescent="0.15">
      <c r="A74" s="106">
        <f t="shared" si="13"/>
        <v>1</v>
      </c>
      <c r="B74" s="15" t="e">
        <f>IF(OR(Medidas!D74=1,Medidas!D74="M",Medidas!D74="m"),$A74*LOOKUP($I74+1,'OMS2007'!$A$3:$A$220,'OMS2007'!B$3:B$220)+(1-$A74)*LOOKUP($I74,'OMS2007'!$A$3:$A$220,'OMS2007'!B$3:B$220),$A74*LOOKUP($I74+1,'OMS2007'!$A$3:$A$220,'OMS2007'!E$3:E$220)+(1-$A74)*LOOKUP($I74,'OMS2007'!$A$3:$A$220,'OMS2007'!E$3:E$220))</f>
        <v>#N/A</v>
      </c>
      <c r="C74" s="15" t="e">
        <f>IF(OR(Medidas!D74=1,Medidas!D74="M",Medidas!D74="m"),$A74*LOOKUP($I74+1,'OMS2007'!$A$3:$A$220,'OMS2007'!C$3:C$220)+(1-$A74)*LOOKUP($I74,'OMS2007'!$A$3:$A$220,'OMS2007'!C$3:C$220),$A74*LOOKUP($I74+1,'OMS2007'!$A$3:$A$220,'OMS2007'!F$3:F$220)+(1-$A74)*LOOKUP($I74,'OMS2007'!$A$3:$A$220,'OMS2007'!F$3:F$220))</f>
        <v>#N/A</v>
      </c>
      <c r="D74" s="15" t="e">
        <f>IF(OR(Medidas!D74=1,Medidas!D74="M",Medidas!D74="m"),$A74*LOOKUP($I74+1,'OMS2007'!$A$3:$A$220,'OMS2007'!D$3:D$220)+(1-$A74)*LOOKUP($I74,'OMS2007'!$A$3:$A$220,'OMS2007'!D$3:D$220),$A74*LOOKUP($I74+1,'OMS2007'!$A$3:$A$220,'OMS2007'!G$3:G$220)+(1-$A74)*LOOKUP($I74,'OMS2007'!$A$3:$A$220,'OMS2007'!G$3:G$220))</f>
        <v>#N/A</v>
      </c>
      <c r="E74" s="15">
        <f t="shared" si="7"/>
        <v>1</v>
      </c>
      <c r="F74" s="15">
        <f>IF(OR(Medidas!D74=1,Medidas!D74="M",Medidas!D74="m",Medidas!D74=2,Medidas!D74="F",Medidas!D74="f"),0,1)</f>
        <v>1</v>
      </c>
      <c r="G74" s="15">
        <f>IF(OR(ISBLANK(Medidas!G74),(ISBLANK(Medidas!H74))),1,0)</f>
        <v>1</v>
      </c>
      <c r="H74" s="15">
        <f>IF(AND(NOT(G74),OR(Medidas!G74&lt;20,Medidas!G74&gt;250,Medidas!H74&lt;0.5,Medidas!H74&gt;400)),1,0)</f>
        <v>0</v>
      </c>
      <c r="I74" s="20">
        <f>(Medidas!F74-Medidas!E74)/30.4375</f>
        <v>0</v>
      </c>
      <c r="J74" s="15" t="e">
        <f>Medidas!H74/(Medidas!G74^2)*10000</f>
        <v>#DIV/0!</v>
      </c>
      <c r="K74" s="15" t="e">
        <f t="shared" si="8"/>
        <v>#DIV/0!</v>
      </c>
      <c r="L74" s="15" t="e">
        <f t="shared" si="9"/>
        <v>#DIV/0!</v>
      </c>
      <c r="M74" s="15" t="e">
        <f t="shared" si="10"/>
        <v>#DIV/0!</v>
      </c>
      <c r="N74" s="15" t="e">
        <f t="shared" si="11"/>
        <v>#N/A</v>
      </c>
      <c r="O74" s="15" t="e">
        <f t="shared" si="12"/>
        <v>#N/A</v>
      </c>
    </row>
    <row r="75" spans="1:15" x14ac:dyDescent="0.15">
      <c r="A75" s="106">
        <f t="shared" si="13"/>
        <v>1</v>
      </c>
      <c r="B75" s="15" t="e">
        <f>IF(OR(Medidas!D75=1,Medidas!D75="M",Medidas!D75="m"),$A75*LOOKUP($I75+1,'OMS2007'!$A$3:$A$220,'OMS2007'!B$3:B$220)+(1-$A75)*LOOKUP($I75,'OMS2007'!$A$3:$A$220,'OMS2007'!B$3:B$220),$A75*LOOKUP($I75+1,'OMS2007'!$A$3:$A$220,'OMS2007'!E$3:E$220)+(1-$A75)*LOOKUP($I75,'OMS2007'!$A$3:$A$220,'OMS2007'!E$3:E$220))</f>
        <v>#N/A</v>
      </c>
      <c r="C75" s="15" t="e">
        <f>IF(OR(Medidas!D75=1,Medidas!D75="M",Medidas!D75="m"),$A75*LOOKUP($I75+1,'OMS2007'!$A$3:$A$220,'OMS2007'!C$3:C$220)+(1-$A75)*LOOKUP($I75,'OMS2007'!$A$3:$A$220,'OMS2007'!C$3:C$220),$A75*LOOKUP($I75+1,'OMS2007'!$A$3:$A$220,'OMS2007'!F$3:F$220)+(1-$A75)*LOOKUP($I75,'OMS2007'!$A$3:$A$220,'OMS2007'!F$3:F$220))</f>
        <v>#N/A</v>
      </c>
      <c r="D75" s="15" t="e">
        <f>IF(OR(Medidas!D75=1,Medidas!D75="M",Medidas!D75="m"),$A75*LOOKUP($I75+1,'OMS2007'!$A$3:$A$220,'OMS2007'!D$3:D$220)+(1-$A75)*LOOKUP($I75,'OMS2007'!$A$3:$A$220,'OMS2007'!D$3:D$220),$A75*LOOKUP($I75+1,'OMS2007'!$A$3:$A$220,'OMS2007'!G$3:G$220)+(1-$A75)*LOOKUP($I75,'OMS2007'!$A$3:$A$220,'OMS2007'!G$3:G$220))</f>
        <v>#N/A</v>
      </c>
      <c r="E75" s="15">
        <f t="shared" si="7"/>
        <v>1</v>
      </c>
      <c r="F75" s="15">
        <f>IF(OR(Medidas!D75=1,Medidas!D75="M",Medidas!D75="m",Medidas!D75=2,Medidas!D75="F",Medidas!D75="f"),0,1)</f>
        <v>1</v>
      </c>
      <c r="G75" s="15">
        <f>IF(OR(ISBLANK(Medidas!G75),(ISBLANK(Medidas!H75))),1,0)</f>
        <v>1</v>
      </c>
      <c r="H75" s="15">
        <f>IF(AND(NOT(G75),OR(Medidas!G75&lt;20,Medidas!G75&gt;250,Medidas!H75&lt;0.5,Medidas!H75&gt;400)),1,0)</f>
        <v>0</v>
      </c>
      <c r="I75" s="20">
        <f>(Medidas!F75-Medidas!E75)/30.4375</f>
        <v>0</v>
      </c>
      <c r="J75" s="15" t="e">
        <f>Medidas!H75/(Medidas!G75^2)*10000</f>
        <v>#DIV/0!</v>
      </c>
      <c r="K75" s="15" t="e">
        <f t="shared" si="8"/>
        <v>#DIV/0!</v>
      </c>
      <c r="L75" s="15" t="e">
        <f t="shared" si="9"/>
        <v>#DIV/0!</v>
      </c>
      <c r="M75" s="15" t="e">
        <f t="shared" si="10"/>
        <v>#DIV/0!</v>
      </c>
      <c r="N75" s="15" t="e">
        <f t="shared" si="11"/>
        <v>#N/A</v>
      </c>
      <c r="O75" s="15" t="e">
        <f t="shared" si="12"/>
        <v>#N/A</v>
      </c>
    </row>
    <row r="76" spans="1:15" x14ac:dyDescent="0.15">
      <c r="A76" s="106">
        <f t="shared" si="13"/>
        <v>1</v>
      </c>
      <c r="B76" s="15" t="e">
        <f>IF(OR(Medidas!D76=1,Medidas!D76="M",Medidas!D76="m"),$A76*LOOKUP($I76+1,'OMS2007'!$A$3:$A$220,'OMS2007'!B$3:B$220)+(1-$A76)*LOOKUP($I76,'OMS2007'!$A$3:$A$220,'OMS2007'!B$3:B$220),$A76*LOOKUP($I76+1,'OMS2007'!$A$3:$A$220,'OMS2007'!E$3:E$220)+(1-$A76)*LOOKUP($I76,'OMS2007'!$A$3:$A$220,'OMS2007'!E$3:E$220))</f>
        <v>#N/A</v>
      </c>
      <c r="C76" s="15" t="e">
        <f>IF(OR(Medidas!D76=1,Medidas!D76="M",Medidas!D76="m"),$A76*LOOKUP($I76+1,'OMS2007'!$A$3:$A$220,'OMS2007'!C$3:C$220)+(1-$A76)*LOOKUP($I76,'OMS2007'!$A$3:$A$220,'OMS2007'!C$3:C$220),$A76*LOOKUP($I76+1,'OMS2007'!$A$3:$A$220,'OMS2007'!F$3:F$220)+(1-$A76)*LOOKUP($I76,'OMS2007'!$A$3:$A$220,'OMS2007'!F$3:F$220))</f>
        <v>#N/A</v>
      </c>
      <c r="D76" s="15" t="e">
        <f>IF(OR(Medidas!D76=1,Medidas!D76="M",Medidas!D76="m"),$A76*LOOKUP($I76+1,'OMS2007'!$A$3:$A$220,'OMS2007'!D$3:D$220)+(1-$A76)*LOOKUP($I76,'OMS2007'!$A$3:$A$220,'OMS2007'!D$3:D$220),$A76*LOOKUP($I76+1,'OMS2007'!$A$3:$A$220,'OMS2007'!G$3:G$220)+(1-$A76)*LOOKUP($I76,'OMS2007'!$A$3:$A$220,'OMS2007'!G$3:G$220))</f>
        <v>#N/A</v>
      </c>
      <c r="E76" s="15">
        <f t="shared" si="7"/>
        <v>1</v>
      </c>
      <c r="F76" s="15">
        <f>IF(OR(Medidas!D76=1,Medidas!D76="M",Medidas!D76="m",Medidas!D76=2,Medidas!D76="F",Medidas!D76="f"),0,1)</f>
        <v>1</v>
      </c>
      <c r="G76" s="15">
        <f>IF(OR(ISBLANK(Medidas!G76),(ISBLANK(Medidas!H76))),1,0)</f>
        <v>1</v>
      </c>
      <c r="H76" s="15">
        <f>IF(AND(NOT(G76),OR(Medidas!G76&lt;20,Medidas!G76&gt;250,Medidas!H76&lt;0.5,Medidas!H76&gt;400)),1,0)</f>
        <v>0</v>
      </c>
      <c r="I76" s="20">
        <f>(Medidas!F76-Medidas!E76)/30.4375</f>
        <v>0</v>
      </c>
      <c r="J76" s="15" t="e">
        <f>Medidas!H76/(Medidas!G76^2)*10000</f>
        <v>#DIV/0!</v>
      </c>
      <c r="K76" s="15" t="e">
        <f t="shared" si="8"/>
        <v>#DIV/0!</v>
      </c>
      <c r="L76" s="15" t="e">
        <f t="shared" si="9"/>
        <v>#DIV/0!</v>
      </c>
      <c r="M76" s="15" t="e">
        <f t="shared" si="10"/>
        <v>#DIV/0!</v>
      </c>
      <c r="N76" s="15" t="e">
        <f t="shared" si="11"/>
        <v>#N/A</v>
      </c>
      <c r="O76" s="15" t="e">
        <f t="shared" si="12"/>
        <v>#N/A</v>
      </c>
    </row>
    <row r="77" spans="1:15" x14ac:dyDescent="0.15">
      <c r="A77" s="106">
        <f t="shared" si="13"/>
        <v>1</v>
      </c>
      <c r="B77" s="15" t="e">
        <f>IF(OR(Medidas!D77=1,Medidas!D77="M",Medidas!D77="m"),$A77*LOOKUP($I77+1,'OMS2007'!$A$3:$A$220,'OMS2007'!B$3:B$220)+(1-$A77)*LOOKUP($I77,'OMS2007'!$A$3:$A$220,'OMS2007'!B$3:B$220),$A77*LOOKUP($I77+1,'OMS2007'!$A$3:$A$220,'OMS2007'!E$3:E$220)+(1-$A77)*LOOKUP($I77,'OMS2007'!$A$3:$A$220,'OMS2007'!E$3:E$220))</f>
        <v>#N/A</v>
      </c>
      <c r="C77" s="15" t="e">
        <f>IF(OR(Medidas!D77=1,Medidas!D77="M",Medidas!D77="m"),$A77*LOOKUP($I77+1,'OMS2007'!$A$3:$A$220,'OMS2007'!C$3:C$220)+(1-$A77)*LOOKUP($I77,'OMS2007'!$A$3:$A$220,'OMS2007'!C$3:C$220),$A77*LOOKUP($I77+1,'OMS2007'!$A$3:$A$220,'OMS2007'!F$3:F$220)+(1-$A77)*LOOKUP($I77,'OMS2007'!$A$3:$A$220,'OMS2007'!F$3:F$220))</f>
        <v>#N/A</v>
      </c>
      <c r="D77" s="15" t="e">
        <f>IF(OR(Medidas!D77=1,Medidas!D77="M",Medidas!D77="m"),$A77*LOOKUP($I77+1,'OMS2007'!$A$3:$A$220,'OMS2007'!D$3:D$220)+(1-$A77)*LOOKUP($I77,'OMS2007'!$A$3:$A$220,'OMS2007'!D$3:D$220),$A77*LOOKUP($I77+1,'OMS2007'!$A$3:$A$220,'OMS2007'!G$3:G$220)+(1-$A77)*LOOKUP($I77,'OMS2007'!$A$3:$A$220,'OMS2007'!G$3:G$220))</f>
        <v>#N/A</v>
      </c>
      <c r="E77" s="15">
        <f t="shared" si="7"/>
        <v>1</v>
      </c>
      <c r="F77" s="15">
        <f>IF(OR(Medidas!D77=1,Medidas!D77="M",Medidas!D77="m",Medidas!D77=2,Medidas!D77="F",Medidas!D77="f"),0,1)</f>
        <v>1</v>
      </c>
      <c r="G77" s="15">
        <f>IF(OR(ISBLANK(Medidas!G77),(ISBLANK(Medidas!H77))),1,0)</f>
        <v>1</v>
      </c>
      <c r="H77" s="15">
        <f>IF(AND(NOT(G77),OR(Medidas!G77&lt;20,Medidas!G77&gt;250,Medidas!H77&lt;0.5,Medidas!H77&gt;400)),1,0)</f>
        <v>0</v>
      </c>
      <c r="I77" s="20">
        <f>(Medidas!F77-Medidas!E77)/30.4375</f>
        <v>0</v>
      </c>
      <c r="J77" s="15" t="e">
        <f>Medidas!H77/(Medidas!G77^2)*10000</f>
        <v>#DIV/0!</v>
      </c>
      <c r="K77" s="15" t="e">
        <f t="shared" si="8"/>
        <v>#DIV/0!</v>
      </c>
      <c r="L77" s="15" t="e">
        <f t="shared" si="9"/>
        <v>#DIV/0!</v>
      </c>
      <c r="M77" s="15" t="e">
        <f t="shared" si="10"/>
        <v>#DIV/0!</v>
      </c>
      <c r="N77" s="15" t="e">
        <f t="shared" si="11"/>
        <v>#N/A</v>
      </c>
      <c r="O77" s="15" t="e">
        <f t="shared" si="12"/>
        <v>#N/A</v>
      </c>
    </row>
    <row r="78" spans="1:15" x14ac:dyDescent="0.15">
      <c r="A78" s="106">
        <f t="shared" si="13"/>
        <v>1</v>
      </c>
      <c r="B78" s="15" t="e">
        <f>IF(OR(Medidas!D78=1,Medidas!D78="M",Medidas!D78="m"),$A78*LOOKUP($I78+1,'OMS2007'!$A$3:$A$220,'OMS2007'!B$3:B$220)+(1-$A78)*LOOKUP($I78,'OMS2007'!$A$3:$A$220,'OMS2007'!B$3:B$220),$A78*LOOKUP($I78+1,'OMS2007'!$A$3:$A$220,'OMS2007'!E$3:E$220)+(1-$A78)*LOOKUP($I78,'OMS2007'!$A$3:$A$220,'OMS2007'!E$3:E$220))</f>
        <v>#N/A</v>
      </c>
      <c r="C78" s="15" t="e">
        <f>IF(OR(Medidas!D78=1,Medidas!D78="M",Medidas!D78="m"),$A78*LOOKUP($I78+1,'OMS2007'!$A$3:$A$220,'OMS2007'!C$3:C$220)+(1-$A78)*LOOKUP($I78,'OMS2007'!$A$3:$A$220,'OMS2007'!C$3:C$220),$A78*LOOKUP($I78+1,'OMS2007'!$A$3:$A$220,'OMS2007'!F$3:F$220)+(1-$A78)*LOOKUP($I78,'OMS2007'!$A$3:$A$220,'OMS2007'!F$3:F$220))</f>
        <v>#N/A</v>
      </c>
      <c r="D78" s="15" t="e">
        <f>IF(OR(Medidas!D78=1,Medidas!D78="M",Medidas!D78="m"),$A78*LOOKUP($I78+1,'OMS2007'!$A$3:$A$220,'OMS2007'!D$3:D$220)+(1-$A78)*LOOKUP($I78,'OMS2007'!$A$3:$A$220,'OMS2007'!D$3:D$220),$A78*LOOKUP($I78+1,'OMS2007'!$A$3:$A$220,'OMS2007'!G$3:G$220)+(1-$A78)*LOOKUP($I78,'OMS2007'!$A$3:$A$220,'OMS2007'!G$3:G$220))</f>
        <v>#N/A</v>
      </c>
      <c r="E78" s="15">
        <f t="shared" si="7"/>
        <v>1</v>
      </c>
      <c r="F78" s="15">
        <f>IF(OR(Medidas!D78=1,Medidas!D78="M",Medidas!D78="m",Medidas!D78=2,Medidas!D78="F",Medidas!D78="f"),0,1)</f>
        <v>1</v>
      </c>
      <c r="G78" s="15">
        <f>IF(OR(ISBLANK(Medidas!G78),(ISBLANK(Medidas!H78))),1,0)</f>
        <v>1</v>
      </c>
      <c r="H78" s="15">
        <f>IF(AND(NOT(G78),OR(Medidas!G78&lt;20,Medidas!G78&gt;250,Medidas!H78&lt;0.5,Medidas!H78&gt;400)),1,0)</f>
        <v>0</v>
      </c>
      <c r="I78" s="20">
        <f>(Medidas!F78-Medidas!E78)/30.4375</f>
        <v>0</v>
      </c>
      <c r="J78" s="15" t="e">
        <f>Medidas!H78/(Medidas!G78^2)*10000</f>
        <v>#DIV/0!</v>
      </c>
      <c r="K78" s="15" t="e">
        <f t="shared" si="8"/>
        <v>#DIV/0!</v>
      </c>
      <c r="L78" s="15" t="e">
        <f t="shared" si="9"/>
        <v>#DIV/0!</v>
      </c>
      <c r="M78" s="15" t="e">
        <f t="shared" si="10"/>
        <v>#DIV/0!</v>
      </c>
      <c r="N78" s="15" t="e">
        <f t="shared" si="11"/>
        <v>#N/A</v>
      </c>
      <c r="O78" s="15" t="e">
        <f t="shared" si="12"/>
        <v>#N/A</v>
      </c>
    </row>
    <row r="79" spans="1:15" x14ac:dyDescent="0.15">
      <c r="A79" s="106">
        <f t="shared" si="13"/>
        <v>1</v>
      </c>
      <c r="B79" s="15" t="e">
        <f>IF(OR(Medidas!D79=1,Medidas!D79="M",Medidas!D79="m"),$A79*LOOKUP($I79+1,'OMS2007'!$A$3:$A$220,'OMS2007'!B$3:B$220)+(1-$A79)*LOOKUP($I79,'OMS2007'!$A$3:$A$220,'OMS2007'!B$3:B$220),$A79*LOOKUP($I79+1,'OMS2007'!$A$3:$A$220,'OMS2007'!E$3:E$220)+(1-$A79)*LOOKUP($I79,'OMS2007'!$A$3:$A$220,'OMS2007'!E$3:E$220))</f>
        <v>#N/A</v>
      </c>
      <c r="C79" s="15" t="e">
        <f>IF(OR(Medidas!D79=1,Medidas!D79="M",Medidas!D79="m"),$A79*LOOKUP($I79+1,'OMS2007'!$A$3:$A$220,'OMS2007'!C$3:C$220)+(1-$A79)*LOOKUP($I79,'OMS2007'!$A$3:$A$220,'OMS2007'!C$3:C$220),$A79*LOOKUP($I79+1,'OMS2007'!$A$3:$A$220,'OMS2007'!F$3:F$220)+(1-$A79)*LOOKUP($I79,'OMS2007'!$A$3:$A$220,'OMS2007'!F$3:F$220))</f>
        <v>#N/A</v>
      </c>
      <c r="D79" s="15" t="e">
        <f>IF(OR(Medidas!D79=1,Medidas!D79="M",Medidas!D79="m"),$A79*LOOKUP($I79+1,'OMS2007'!$A$3:$A$220,'OMS2007'!D$3:D$220)+(1-$A79)*LOOKUP($I79,'OMS2007'!$A$3:$A$220,'OMS2007'!D$3:D$220),$A79*LOOKUP($I79+1,'OMS2007'!$A$3:$A$220,'OMS2007'!G$3:G$220)+(1-$A79)*LOOKUP($I79,'OMS2007'!$A$3:$A$220,'OMS2007'!G$3:G$220))</f>
        <v>#N/A</v>
      </c>
      <c r="E79" s="15">
        <f t="shared" si="7"/>
        <v>1</v>
      </c>
      <c r="F79" s="15">
        <f>IF(OR(Medidas!D79=1,Medidas!D79="M",Medidas!D79="m",Medidas!D79=2,Medidas!D79="F",Medidas!D79="f"),0,1)</f>
        <v>1</v>
      </c>
      <c r="G79" s="15">
        <f>IF(OR(ISBLANK(Medidas!G79),(ISBLANK(Medidas!H79))),1,0)</f>
        <v>1</v>
      </c>
      <c r="H79" s="15">
        <f>IF(AND(NOT(G79),OR(Medidas!G79&lt;20,Medidas!G79&gt;250,Medidas!H79&lt;0.5,Medidas!H79&gt;400)),1,0)</f>
        <v>0</v>
      </c>
      <c r="I79" s="20">
        <f>(Medidas!F79-Medidas!E79)/30.4375</f>
        <v>0</v>
      </c>
      <c r="J79" s="15" t="e">
        <f>Medidas!H79/(Medidas!G79^2)*10000</f>
        <v>#DIV/0!</v>
      </c>
      <c r="K79" s="15" t="e">
        <f t="shared" si="8"/>
        <v>#DIV/0!</v>
      </c>
      <c r="L79" s="15" t="e">
        <f t="shared" si="9"/>
        <v>#DIV/0!</v>
      </c>
      <c r="M79" s="15" t="e">
        <f t="shared" si="10"/>
        <v>#DIV/0!</v>
      </c>
      <c r="N79" s="15" t="e">
        <f t="shared" si="11"/>
        <v>#N/A</v>
      </c>
      <c r="O79" s="15" t="e">
        <f t="shared" si="12"/>
        <v>#N/A</v>
      </c>
    </row>
    <row r="80" spans="1:15" x14ac:dyDescent="0.15">
      <c r="A80" s="106">
        <f t="shared" si="13"/>
        <v>1</v>
      </c>
      <c r="B80" s="15" t="e">
        <f>IF(OR(Medidas!D80=1,Medidas!D80="M",Medidas!D80="m"),$A80*LOOKUP($I80+1,'OMS2007'!$A$3:$A$220,'OMS2007'!B$3:B$220)+(1-$A80)*LOOKUP($I80,'OMS2007'!$A$3:$A$220,'OMS2007'!B$3:B$220),$A80*LOOKUP($I80+1,'OMS2007'!$A$3:$A$220,'OMS2007'!E$3:E$220)+(1-$A80)*LOOKUP($I80,'OMS2007'!$A$3:$A$220,'OMS2007'!E$3:E$220))</f>
        <v>#N/A</v>
      </c>
      <c r="C80" s="15" t="e">
        <f>IF(OR(Medidas!D80=1,Medidas!D80="M",Medidas!D80="m"),$A80*LOOKUP($I80+1,'OMS2007'!$A$3:$A$220,'OMS2007'!C$3:C$220)+(1-$A80)*LOOKUP($I80,'OMS2007'!$A$3:$A$220,'OMS2007'!C$3:C$220),$A80*LOOKUP($I80+1,'OMS2007'!$A$3:$A$220,'OMS2007'!F$3:F$220)+(1-$A80)*LOOKUP($I80,'OMS2007'!$A$3:$A$220,'OMS2007'!F$3:F$220))</f>
        <v>#N/A</v>
      </c>
      <c r="D80" s="15" t="e">
        <f>IF(OR(Medidas!D80=1,Medidas!D80="M",Medidas!D80="m"),$A80*LOOKUP($I80+1,'OMS2007'!$A$3:$A$220,'OMS2007'!D$3:D$220)+(1-$A80)*LOOKUP($I80,'OMS2007'!$A$3:$A$220,'OMS2007'!D$3:D$220),$A80*LOOKUP($I80+1,'OMS2007'!$A$3:$A$220,'OMS2007'!G$3:G$220)+(1-$A80)*LOOKUP($I80,'OMS2007'!$A$3:$A$220,'OMS2007'!G$3:G$220))</f>
        <v>#N/A</v>
      </c>
      <c r="E80" s="15">
        <f t="shared" si="7"/>
        <v>1</v>
      </c>
      <c r="F80" s="15">
        <f>IF(OR(Medidas!D80=1,Medidas!D80="M",Medidas!D80="m",Medidas!D80=2,Medidas!D80="F",Medidas!D80="f"),0,1)</f>
        <v>1</v>
      </c>
      <c r="G80" s="15">
        <f>IF(OR(ISBLANK(Medidas!G80),(ISBLANK(Medidas!H80))),1,0)</f>
        <v>1</v>
      </c>
      <c r="H80" s="15">
        <f>IF(AND(NOT(G80),OR(Medidas!G80&lt;20,Medidas!G80&gt;250,Medidas!H80&lt;0.5,Medidas!H80&gt;400)),1,0)</f>
        <v>0</v>
      </c>
      <c r="I80" s="20">
        <f>(Medidas!F80-Medidas!E80)/30.4375</f>
        <v>0</v>
      </c>
      <c r="J80" s="15" t="e">
        <f>Medidas!H80/(Medidas!G80^2)*10000</f>
        <v>#DIV/0!</v>
      </c>
      <c r="K80" s="15" t="e">
        <f t="shared" si="8"/>
        <v>#DIV/0!</v>
      </c>
      <c r="L80" s="15" t="e">
        <f t="shared" si="9"/>
        <v>#DIV/0!</v>
      </c>
      <c r="M80" s="15" t="e">
        <f t="shared" si="10"/>
        <v>#DIV/0!</v>
      </c>
      <c r="N80" s="15" t="e">
        <f t="shared" si="11"/>
        <v>#N/A</v>
      </c>
      <c r="O80" s="15" t="e">
        <f t="shared" si="12"/>
        <v>#N/A</v>
      </c>
    </row>
    <row r="81" spans="1:15" x14ac:dyDescent="0.15">
      <c r="A81" s="106">
        <f t="shared" si="13"/>
        <v>1</v>
      </c>
      <c r="B81" s="15" t="e">
        <f>IF(OR(Medidas!D81=1,Medidas!D81="M",Medidas!D81="m"),$A81*LOOKUP($I81+1,'OMS2007'!$A$3:$A$220,'OMS2007'!B$3:B$220)+(1-$A81)*LOOKUP($I81,'OMS2007'!$A$3:$A$220,'OMS2007'!B$3:B$220),$A81*LOOKUP($I81+1,'OMS2007'!$A$3:$A$220,'OMS2007'!E$3:E$220)+(1-$A81)*LOOKUP($I81,'OMS2007'!$A$3:$A$220,'OMS2007'!E$3:E$220))</f>
        <v>#N/A</v>
      </c>
      <c r="C81" s="15" t="e">
        <f>IF(OR(Medidas!D81=1,Medidas!D81="M",Medidas!D81="m"),$A81*LOOKUP($I81+1,'OMS2007'!$A$3:$A$220,'OMS2007'!C$3:C$220)+(1-$A81)*LOOKUP($I81,'OMS2007'!$A$3:$A$220,'OMS2007'!C$3:C$220),$A81*LOOKUP($I81+1,'OMS2007'!$A$3:$A$220,'OMS2007'!F$3:F$220)+(1-$A81)*LOOKUP($I81,'OMS2007'!$A$3:$A$220,'OMS2007'!F$3:F$220))</f>
        <v>#N/A</v>
      </c>
      <c r="D81" s="15" t="e">
        <f>IF(OR(Medidas!D81=1,Medidas!D81="M",Medidas!D81="m"),$A81*LOOKUP($I81+1,'OMS2007'!$A$3:$A$220,'OMS2007'!D$3:D$220)+(1-$A81)*LOOKUP($I81,'OMS2007'!$A$3:$A$220,'OMS2007'!D$3:D$220),$A81*LOOKUP($I81+1,'OMS2007'!$A$3:$A$220,'OMS2007'!G$3:G$220)+(1-$A81)*LOOKUP($I81,'OMS2007'!$A$3:$A$220,'OMS2007'!G$3:G$220))</f>
        <v>#N/A</v>
      </c>
      <c r="E81" s="15">
        <f t="shared" si="7"/>
        <v>1</v>
      </c>
      <c r="F81" s="15">
        <f>IF(OR(Medidas!D81=1,Medidas!D81="M",Medidas!D81="m",Medidas!D81=2,Medidas!D81="F",Medidas!D81="f"),0,1)</f>
        <v>1</v>
      </c>
      <c r="G81" s="15">
        <f>IF(OR(ISBLANK(Medidas!G81),(ISBLANK(Medidas!H81))),1,0)</f>
        <v>1</v>
      </c>
      <c r="H81" s="15">
        <f>IF(AND(NOT(G81),OR(Medidas!G81&lt;20,Medidas!G81&gt;250,Medidas!H81&lt;0.5,Medidas!H81&gt;400)),1,0)</f>
        <v>0</v>
      </c>
      <c r="I81" s="20">
        <f>(Medidas!F81-Medidas!E81)/30.4375</f>
        <v>0</v>
      </c>
      <c r="J81" s="15" t="e">
        <f>Medidas!H81/(Medidas!G81^2)*10000</f>
        <v>#DIV/0!</v>
      </c>
      <c r="K81" s="15" t="e">
        <f t="shared" si="8"/>
        <v>#DIV/0!</v>
      </c>
      <c r="L81" s="15" t="e">
        <f t="shared" si="9"/>
        <v>#DIV/0!</v>
      </c>
      <c r="M81" s="15" t="e">
        <f t="shared" si="10"/>
        <v>#DIV/0!</v>
      </c>
      <c r="N81" s="15" t="e">
        <f t="shared" si="11"/>
        <v>#N/A</v>
      </c>
      <c r="O81" s="15" t="e">
        <f t="shared" si="12"/>
        <v>#N/A</v>
      </c>
    </row>
    <row r="82" spans="1:15" x14ac:dyDescent="0.15">
      <c r="A82" s="106">
        <f t="shared" si="13"/>
        <v>1</v>
      </c>
      <c r="B82" s="15" t="e">
        <f>IF(OR(Medidas!D82=1,Medidas!D82="M",Medidas!D82="m"),$A82*LOOKUP($I82+1,'OMS2007'!$A$3:$A$220,'OMS2007'!B$3:B$220)+(1-$A82)*LOOKUP($I82,'OMS2007'!$A$3:$A$220,'OMS2007'!B$3:B$220),$A82*LOOKUP($I82+1,'OMS2007'!$A$3:$A$220,'OMS2007'!E$3:E$220)+(1-$A82)*LOOKUP($I82,'OMS2007'!$A$3:$A$220,'OMS2007'!E$3:E$220))</f>
        <v>#N/A</v>
      </c>
      <c r="C82" s="15" t="e">
        <f>IF(OR(Medidas!D82=1,Medidas!D82="M",Medidas!D82="m"),$A82*LOOKUP($I82+1,'OMS2007'!$A$3:$A$220,'OMS2007'!C$3:C$220)+(1-$A82)*LOOKUP($I82,'OMS2007'!$A$3:$A$220,'OMS2007'!C$3:C$220),$A82*LOOKUP($I82+1,'OMS2007'!$A$3:$A$220,'OMS2007'!F$3:F$220)+(1-$A82)*LOOKUP($I82,'OMS2007'!$A$3:$A$220,'OMS2007'!F$3:F$220))</f>
        <v>#N/A</v>
      </c>
      <c r="D82" s="15" t="e">
        <f>IF(OR(Medidas!D82=1,Medidas!D82="M",Medidas!D82="m"),$A82*LOOKUP($I82+1,'OMS2007'!$A$3:$A$220,'OMS2007'!D$3:D$220)+(1-$A82)*LOOKUP($I82,'OMS2007'!$A$3:$A$220,'OMS2007'!D$3:D$220),$A82*LOOKUP($I82+1,'OMS2007'!$A$3:$A$220,'OMS2007'!G$3:G$220)+(1-$A82)*LOOKUP($I82,'OMS2007'!$A$3:$A$220,'OMS2007'!G$3:G$220))</f>
        <v>#N/A</v>
      </c>
      <c r="E82" s="15">
        <f t="shared" si="7"/>
        <v>1</v>
      </c>
      <c r="F82" s="15">
        <f>IF(OR(Medidas!D82=1,Medidas!D82="M",Medidas!D82="m",Medidas!D82=2,Medidas!D82="F",Medidas!D82="f"),0,1)</f>
        <v>1</v>
      </c>
      <c r="G82" s="15">
        <f>IF(OR(ISBLANK(Medidas!G82),(ISBLANK(Medidas!H82))),1,0)</f>
        <v>1</v>
      </c>
      <c r="H82" s="15">
        <f>IF(AND(NOT(G82),OR(Medidas!G82&lt;20,Medidas!G82&gt;250,Medidas!H82&lt;0.5,Medidas!H82&gt;400)),1,0)</f>
        <v>0</v>
      </c>
      <c r="I82" s="20">
        <f>(Medidas!F82-Medidas!E82)/30.4375</f>
        <v>0</v>
      </c>
      <c r="J82" s="15" t="e">
        <f>Medidas!H82/(Medidas!G82^2)*10000</f>
        <v>#DIV/0!</v>
      </c>
      <c r="K82" s="15" t="e">
        <f t="shared" si="8"/>
        <v>#DIV/0!</v>
      </c>
      <c r="L82" s="15" t="e">
        <f t="shared" si="9"/>
        <v>#DIV/0!</v>
      </c>
      <c r="M82" s="15" t="e">
        <f t="shared" si="10"/>
        <v>#DIV/0!</v>
      </c>
      <c r="N82" s="15" t="e">
        <f t="shared" si="11"/>
        <v>#N/A</v>
      </c>
      <c r="O82" s="15" t="e">
        <f t="shared" si="12"/>
        <v>#N/A</v>
      </c>
    </row>
    <row r="83" spans="1:15" x14ac:dyDescent="0.15">
      <c r="A83" s="106">
        <f t="shared" si="13"/>
        <v>1</v>
      </c>
      <c r="B83" s="15" t="e">
        <f>IF(OR(Medidas!D83=1,Medidas!D83="M",Medidas!D83="m"),$A83*LOOKUP($I83+1,'OMS2007'!$A$3:$A$220,'OMS2007'!B$3:B$220)+(1-$A83)*LOOKUP($I83,'OMS2007'!$A$3:$A$220,'OMS2007'!B$3:B$220),$A83*LOOKUP($I83+1,'OMS2007'!$A$3:$A$220,'OMS2007'!E$3:E$220)+(1-$A83)*LOOKUP($I83,'OMS2007'!$A$3:$A$220,'OMS2007'!E$3:E$220))</f>
        <v>#N/A</v>
      </c>
      <c r="C83" s="15" t="e">
        <f>IF(OR(Medidas!D83=1,Medidas!D83="M",Medidas!D83="m"),$A83*LOOKUP($I83+1,'OMS2007'!$A$3:$A$220,'OMS2007'!C$3:C$220)+(1-$A83)*LOOKUP($I83,'OMS2007'!$A$3:$A$220,'OMS2007'!C$3:C$220),$A83*LOOKUP($I83+1,'OMS2007'!$A$3:$A$220,'OMS2007'!F$3:F$220)+(1-$A83)*LOOKUP($I83,'OMS2007'!$A$3:$A$220,'OMS2007'!F$3:F$220))</f>
        <v>#N/A</v>
      </c>
      <c r="D83" s="15" t="e">
        <f>IF(OR(Medidas!D83=1,Medidas!D83="M",Medidas!D83="m"),$A83*LOOKUP($I83+1,'OMS2007'!$A$3:$A$220,'OMS2007'!D$3:D$220)+(1-$A83)*LOOKUP($I83,'OMS2007'!$A$3:$A$220,'OMS2007'!D$3:D$220),$A83*LOOKUP($I83+1,'OMS2007'!$A$3:$A$220,'OMS2007'!G$3:G$220)+(1-$A83)*LOOKUP($I83,'OMS2007'!$A$3:$A$220,'OMS2007'!G$3:G$220))</f>
        <v>#N/A</v>
      </c>
      <c r="E83" s="15">
        <f t="shared" si="7"/>
        <v>1</v>
      </c>
      <c r="F83" s="15">
        <f>IF(OR(Medidas!D83=1,Medidas!D83="M",Medidas!D83="m",Medidas!D83=2,Medidas!D83="F",Medidas!D83="f"),0,1)</f>
        <v>1</v>
      </c>
      <c r="G83" s="15">
        <f>IF(OR(ISBLANK(Medidas!G83),(ISBLANK(Medidas!H83))),1,0)</f>
        <v>1</v>
      </c>
      <c r="H83" s="15">
        <f>IF(AND(NOT(G83),OR(Medidas!G83&lt;20,Medidas!G83&gt;250,Medidas!H83&lt;0.5,Medidas!H83&gt;400)),1,0)</f>
        <v>0</v>
      </c>
      <c r="I83" s="20">
        <f>(Medidas!F83-Medidas!E83)/30.4375</f>
        <v>0</v>
      </c>
      <c r="J83" s="15" t="e">
        <f>Medidas!H83/(Medidas!G83^2)*10000</f>
        <v>#DIV/0!</v>
      </c>
      <c r="K83" s="15" t="e">
        <f t="shared" si="8"/>
        <v>#DIV/0!</v>
      </c>
      <c r="L83" s="15" t="e">
        <f t="shared" si="9"/>
        <v>#DIV/0!</v>
      </c>
      <c r="M83" s="15" t="e">
        <f t="shared" si="10"/>
        <v>#DIV/0!</v>
      </c>
      <c r="N83" s="15" t="e">
        <f t="shared" si="11"/>
        <v>#N/A</v>
      </c>
      <c r="O83" s="15" t="e">
        <f t="shared" si="12"/>
        <v>#N/A</v>
      </c>
    </row>
    <row r="84" spans="1:15" x14ac:dyDescent="0.15">
      <c r="A84" s="106">
        <f t="shared" si="13"/>
        <v>1</v>
      </c>
      <c r="B84" s="15" t="e">
        <f>IF(OR(Medidas!D84=1,Medidas!D84="M",Medidas!D84="m"),$A84*LOOKUP($I84+1,'OMS2007'!$A$3:$A$220,'OMS2007'!B$3:B$220)+(1-$A84)*LOOKUP($I84,'OMS2007'!$A$3:$A$220,'OMS2007'!B$3:B$220),$A84*LOOKUP($I84+1,'OMS2007'!$A$3:$A$220,'OMS2007'!E$3:E$220)+(1-$A84)*LOOKUP($I84,'OMS2007'!$A$3:$A$220,'OMS2007'!E$3:E$220))</f>
        <v>#N/A</v>
      </c>
      <c r="C84" s="15" t="e">
        <f>IF(OR(Medidas!D84=1,Medidas!D84="M",Medidas!D84="m"),$A84*LOOKUP($I84+1,'OMS2007'!$A$3:$A$220,'OMS2007'!C$3:C$220)+(1-$A84)*LOOKUP($I84,'OMS2007'!$A$3:$A$220,'OMS2007'!C$3:C$220),$A84*LOOKUP($I84+1,'OMS2007'!$A$3:$A$220,'OMS2007'!F$3:F$220)+(1-$A84)*LOOKUP($I84,'OMS2007'!$A$3:$A$220,'OMS2007'!F$3:F$220))</f>
        <v>#N/A</v>
      </c>
      <c r="D84" s="15" t="e">
        <f>IF(OR(Medidas!D84=1,Medidas!D84="M",Medidas!D84="m"),$A84*LOOKUP($I84+1,'OMS2007'!$A$3:$A$220,'OMS2007'!D$3:D$220)+(1-$A84)*LOOKUP($I84,'OMS2007'!$A$3:$A$220,'OMS2007'!D$3:D$220),$A84*LOOKUP($I84+1,'OMS2007'!$A$3:$A$220,'OMS2007'!G$3:G$220)+(1-$A84)*LOOKUP($I84,'OMS2007'!$A$3:$A$220,'OMS2007'!G$3:G$220))</f>
        <v>#N/A</v>
      </c>
      <c r="E84" s="15">
        <f t="shared" si="7"/>
        <v>1</v>
      </c>
      <c r="F84" s="15">
        <f>IF(OR(Medidas!D84=1,Medidas!D84="M",Medidas!D84="m",Medidas!D84=2,Medidas!D84="F",Medidas!D84="f"),0,1)</f>
        <v>1</v>
      </c>
      <c r="G84" s="15">
        <f>IF(OR(ISBLANK(Medidas!G84),(ISBLANK(Medidas!H84))),1,0)</f>
        <v>1</v>
      </c>
      <c r="H84" s="15">
        <f>IF(AND(NOT(G84),OR(Medidas!G84&lt;20,Medidas!G84&gt;250,Medidas!H84&lt;0.5,Medidas!H84&gt;400)),1,0)</f>
        <v>0</v>
      </c>
      <c r="I84" s="20">
        <f>(Medidas!F84-Medidas!E84)/30.4375</f>
        <v>0</v>
      </c>
      <c r="J84" s="15" t="e">
        <f>Medidas!H84/(Medidas!G84^2)*10000</f>
        <v>#DIV/0!</v>
      </c>
      <c r="K84" s="15" t="e">
        <f t="shared" si="8"/>
        <v>#DIV/0!</v>
      </c>
      <c r="L84" s="15" t="e">
        <f t="shared" si="9"/>
        <v>#DIV/0!</v>
      </c>
      <c r="M84" s="15" t="e">
        <f t="shared" si="10"/>
        <v>#DIV/0!</v>
      </c>
      <c r="N84" s="15" t="e">
        <f t="shared" si="11"/>
        <v>#N/A</v>
      </c>
      <c r="O84" s="15" t="e">
        <f t="shared" si="12"/>
        <v>#N/A</v>
      </c>
    </row>
    <row r="85" spans="1:15" x14ac:dyDescent="0.15">
      <c r="A85" s="106">
        <f t="shared" si="13"/>
        <v>1</v>
      </c>
      <c r="B85" s="15" t="e">
        <f>IF(OR(Medidas!D85=1,Medidas!D85="M",Medidas!D85="m"),$A85*LOOKUP($I85+1,'OMS2007'!$A$3:$A$220,'OMS2007'!B$3:B$220)+(1-$A85)*LOOKUP($I85,'OMS2007'!$A$3:$A$220,'OMS2007'!B$3:B$220),$A85*LOOKUP($I85+1,'OMS2007'!$A$3:$A$220,'OMS2007'!E$3:E$220)+(1-$A85)*LOOKUP($I85,'OMS2007'!$A$3:$A$220,'OMS2007'!E$3:E$220))</f>
        <v>#N/A</v>
      </c>
      <c r="C85" s="15" t="e">
        <f>IF(OR(Medidas!D85=1,Medidas!D85="M",Medidas!D85="m"),$A85*LOOKUP($I85+1,'OMS2007'!$A$3:$A$220,'OMS2007'!C$3:C$220)+(1-$A85)*LOOKUP($I85,'OMS2007'!$A$3:$A$220,'OMS2007'!C$3:C$220),$A85*LOOKUP($I85+1,'OMS2007'!$A$3:$A$220,'OMS2007'!F$3:F$220)+(1-$A85)*LOOKUP($I85,'OMS2007'!$A$3:$A$220,'OMS2007'!F$3:F$220))</f>
        <v>#N/A</v>
      </c>
      <c r="D85" s="15" t="e">
        <f>IF(OR(Medidas!D85=1,Medidas!D85="M",Medidas!D85="m"),$A85*LOOKUP($I85+1,'OMS2007'!$A$3:$A$220,'OMS2007'!D$3:D$220)+(1-$A85)*LOOKUP($I85,'OMS2007'!$A$3:$A$220,'OMS2007'!D$3:D$220),$A85*LOOKUP($I85+1,'OMS2007'!$A$3:$A$220,'OMS2007'!G$3:G$220)+(1-$A85)*LOOKUP($I85,'OMS2007'!$A$3:$A$220,'OMS2007'!G$3:G$220))</f>
        <v>#N/A</v>
      </c>
      <c r="E85" s="15">
        <f t="shared" si="7"/>
        <v>1</v>
      </c>
      <c r="F85" s="15">
        <f>IF(OR(Medidas!D85=1,Medidas!D85="M",Medidas!D85="m",Medidas!D85=2,Medidas!D85="F",Medidas!D85="f"),0,1)</f>
        <v>1</v>
      </c>
      <c r="G85" s="15">
        <f>IF(OR(ISBLANK(Medidas!G85),(ISBLANK(Medidas!H85))),1,0)</f>
        <v>1</v>
      </c>
      <c r="H85" s="15">
        <f>IF(AND(NOT(G85),OR(Medidas!G85&lt;20,Medidas!G85&gt;250,Medidas!H85&lt;0.5,Medidas!H85&gt;400)),1,0)</f>
        <v>0</v>
      </c>
      <c r="I85" s="20">
        <f>(Medidas!F85-Medidas!E85)/30.4375</f>
        <v>0</v>
      </c>
      <c r="J85" s="15" t="e">
        <f>Medidas!H85/(Medidas!G85^2)*10000</f>
        <v>#DIV/0!</v>
      </c>
      <c r="K85" s="15" t="e">
        <f t="shared" si="8"/>
        <v>#DIV/0!</v>
      </c>
      <c r="L85" s="15" t="e">
        <f t="shared" si="9"/>
        <v>#DIV/0!</v>
      </c>
      <c r="M85" s="15" t="e">
        <f t="shared" si="10"/>
        <v>#DIV/0!</v>
      </c>
      <c r="N85" s="15" t="e">
        <f t="shared" si="11"/>
        <v>#N/A</v>
      </c>
      <c r="O85" s="15" t="e">
        <f t="shared" si="12"/>
        <v>#N/A</v>
      </c>
    </row>
    <row r="86" spans="1:15" x14ac:dyDescent="0.15">
      <c r="A86" s="106">
        <f t="shared" si="13"/>
        <v>1</v>
      </c>
      <c r="B86" s="15" t="e">
        <f>IF(OR(Medidas!D86=1,Medidas!D86="M",Medidas!D86="m"),$A86*LOOKUP($I86+1,'OMS2007'!$A$3:$A$220,'OMS2007'!B$3:B$220)+(1-$A86)*LOOKUP($I86,'OMS2007'!$A$3:$A$220,'OMS2007'!B$3:B$220),$A86*LOOKUP($I86+1,'OMS2007'!$A$3:$A$220,'OMS2007'!E$3:E$220)+(1-$A86)*LOOKUP($I86,'OMS2007'!$A$3:$A$220,'OMS2007'!E$3:E$220))</f>
        <v>#N/A</v>
      </c>
      <c r="C86" s="15" t="e">
        <f>IF(OR(Medidas!D86=1,Medidas!D86="M",Medidas!D86="m"),$A86*LOOKUP($I86+1,'OMS2007'!$A$3:$A$220,'OMS2007'!C$3:C$220)+(1-$A86)*LOOKUP($I86,'OMS2007'!$A$3:$A$220,'OMS2007'!C$3:C$220),$A86*LOOKUP($I86+1,'OMS2007'!$A$3:$A$220,'OMS2007'!F$3:F$220)+(1-$A86)*LOOKUP($I86,'OMS2007'!$A$3:$A$220,'OMS2007'!F$3:F$220))</f>
        <v>#N/A</v>
      </c>
      <c r="D86" s="15" t="e">
        <f>IF(OR(Medidas!D86=1,Medidas!D86="M",Medidas!D86="m"),$A86*LOOKUP($I86+1,'OMS2007'!$A$3:$A$220,'OMS2007'!D$3:D$220)+(1-$A86)*LOOKUP($I86,'OMS2007'!$A$3:$A$220,'OMS2007'!D$3:D$220),$A86*LOOKUP($I86+1,'OMS2007'!$A$3:$A$220,'OMS2007'!G$3:G$220)+(1-$A86)*LOOKUP($I86,'OMS2007'!$A$3:$A$220,'OMS2007'!G$3:G$220))</f>
        <v>#N/A</v>
      </c>
      <c r="E86" s="15">
        <f t="shared" si="7"/>
        <v>1</v>
      </c>
      <c r="F86" s="15">
        <f>IF(OR(Medidas!D86=1,Medidas!D86="M",Medidas!D86="m",Medidas!D86=2,Medidas!D86="F",Medidas!D86="f"),0,1)</f>
        <v>1</v>
      </c>
      <c r="G86" s="15">
        <f>IF(OR(ISBLANK(Medidas!G86),(ISBLANK(Medidas!H86))),1,0)</f>
        <v>1</v>
      </c>
      <c r="H86" s="15">
        <f>IF(AND(NOT(G86),OR(Medidas!G86&lt;20,Medidas!G86&gt;250,Medidas!H86&lt;0.5,Medidas!H86&gt;400)),1,0)</f>
        <v>0</v>
      </c>
      <c r="I86" s="20">
        <f>(Medidas!F86-Medidas!E86)/30.4375</f>
        <v>0</v>
      </c>
      <c r="J86" s="15" t="e">
        <f>Medidas!H86/(Medidas!G86^2)*10000</f>
        <v>#DIV/0!</v>
      </c>
      <c r="K86" s="15" t="e">
        <f t="shared" si="8"/>
        <v>#DIV/0!</v>
      </c>
      <c r="L86" s="15" t="e">
        <f t="shared" si="9"/>
        <v>#DIV/0!</v>
      </c>
      <c r="M86" s="15" t="e">
        <f t="shared" si="10"/>
        <v>#DIV/0!</v>
      </c>
      <c r="N86" s="15" t="e">
        <f t="shared" si="11"/>
        <v>#N/A</v>
      </c>
      <c r="O86" s="15" t="e">
        <f t="shared" si="12"/>
        <v>#N/A</v>
      </c>
    </row>
    <row r="87" spans="1:15" x14ac:dyDescent="0.15">
      <c r="A87" s="106">
        <f t="shared" si="13"/>
        <v>1</v>
      </c>
      <c r="B87" s="15" t="e">
        <f>IF(OR(Medidas!D87=1,Medidas!D87="M",Medidas!D87="m"),$A87*LOOKUP($I87+1,'OMS2007'!$A$3:$A$220,'OMS2007'!B$3:B$220)+(1-$A87)*LOOKUP($I87,'OMS2007'!$A$3:$A$220,'OMS2007'!B$3:B$220),$A87*LOOKUP($I87+1,'OMS2007'!$A$3:$A$220,'OMS2007'!E$3:E$220)+(1-$A87)*LOOKUP($I87,'OMS2007'!$A$3:$A$220,'OMS2007'!E$3:E$220))</f>
        <v>#N/A</v>
      </c>
      <c r="C87" s="15" t="e">
        <f>IF(OR(Medidas!D87=1,Medidas!D87="M",Medidas!D87="m"),$A87*LOOKUP($I87+1,'OMS2007'!$A$3:$A$220,'OMS2007'!C$3:C$220)+(1-$A87)*LOOKUP($I87,'OMS2007'!$A$3:$A$220,'OMS2007'!C$3:C$220),$A87*LOOKUP($I87+1,'OMS2007'!$A$3:$A$220,'OMS2007'!F$3:F$220)+(1-$A87)*LOOKUP($I87,'OMS2007'!$A$3:$A$220,'OMS2007'!F$3:F$220))</f>
        <v>#N/A</v>
      </c>
      <c r="D87" s="15" t="e">
        <f>IF(OR(Medidas!D87=1,Medidas!D87="M",Medidas!D87="m"),$A87*LOOKUP($I87+1,'OMS2007'!$A$3:$A$220,'OMS2007'!D$3:D$220)+(1-$A87)*LOOKUP($I87,'OMS2007'!$A$3:$A$220,'OMS2007'!D$3:D$220),$A87*LOOKUP($I87+1,'OMS2007'!$A$3:$A$220,'OMS2007'!G$3:G$220)+(1-$A87)*LOOKUP($I87,'OMS2007'!$A$3:$A$220,'OMS2007'!G$3:G$220))</f>
        <v>#N/A</v>
      </c>
      <c r="E87" s="15">
        <f t="shared" si="7"/>
        <v>1</v>
      </c>
      <c r="F87" s="15">
        <f>IF(OR(Medidas!D87=1,Medidas!D87="M",Medidas!D87="m",Medidas!D87=2,Medidas!D87="F",Medidas!D87="f"),0,1)</f>
        <v>1</v>
      </c>
      <c r="G87" s="15">
        <f>IF(OR(ISBLANK(Medidas!G87),(ISBLANK(Medidas!H87))),1,0)</f>
        <v>1</v>
      </c>
      <c r="H87" s="15">
        <f>IF(AND(NOT(G87),OR(Medidas!G87&lt;20,Medidas!G87&gt;250,Medidas!H87&lt;0.5,Medidas!H87&gt;400)),1,0)</f>
        <v>0</v>
      </c>
      <c r="I87" s="20">
        <f>(Medidas!F87-Medidas!E87)/30.4375</f>
        <v>0</v>
      </c>
      <c r="J87" s="15" t="e">
        <f>Medidas!H87/(Medidas!G87^2)*10000</f>
        <v>#DIV/0!</v>
      </c>
      <c r="K87" s="15" t="e">
        <f t="shared" si="8"/>
        <v>#DIV/0!</v>
      </c>
      <c r="L87" s="15" t="e">
        <f t="shared" si="9"/>
        <v>#DIV/0!</v>
      </c>
      <c r="M87" s="15" t="e">
        <f t="shared" si="10"/>
        <v>#DIV/0!</v>
      </c>
      <c r="N87" s="15" t="e">
        <f t="shared" si="11"/>
        <v>#N/A</v>
      </c>
      <c r="O87" s="15" t="e">
        <f t="shared" si="12"/>
        <v>#N/A</v>
      </c>
    </row>
    <row r="88" spans="1:15" x14ac:dyDescent="0.15">
      <c r="A88" s="106">
        <f t="shared" si="13"/>
        <v>1</v>
      </c>
      <c r="B88" s="15" t="e">
        <f>IF(OR(Medidas!D88=1,Medidas!D88="M",Medidas!D88="m"),$A88*LOOKUP($I88+1,'OMS2007'!$A$3:$A$220,'OMS2007'!B$3:B$220)+(1-$A88)*LOOKUP($I88,'OMS2007'!$A$3:$A$220,'OMS2007'!B$3:B$220),$A88*LOOKUP($I88+1,'OMS2007'!$A$3:$A$220,'OMS2007'!E$3:E$220)+(1-$A88)*LOOKUP($I88,'OMS2007'!$A$3:$A$220,'OMS2007'!E$3:E$220))</f>
        <v>#N/A</v>
      </c>
      <c r="C88" s="15" t="e">
        <f>IF(OR(Medidas!D88=1,Medidas!D88="M",Medidas!D88="m"),$A88*LOOKUP($I88+1,'OMS2007'!$A$3:$A$220,'OMS2007'!C$3:C$220)+(1-$A88)*LOOKUP($I88,'OMS2007'!$A$3:$A$220,'OMS2007'!C$3:C$220),$A88*LOOKUP($I88+1,'OMS2007'!$A$3:$A$220,'OMS2007'!F$3:F$220)+(1-$A88)*LOOKUP($I88,'OMS2007'!$A$3:$A$220,'OMS2007'!F$3:F$220))</f>
        <v>#N/A</v>
      </c>
      <c r="D88" s="15" t="e">
        <f>IF(OR(Medidas!D88=1,Medidas!D88="M",Medidas!D88="m"),$A88*LOOKUP($I88+1,'OMS2007'!$A$3:$A$220,'OMS2007'!D$3:D$220)+(1-$A88)*LOOKUP($I88,'OMS2007'!$A$3:$A$220,'OMS2007'!D$3:D$220),$A88*LOOKUP($I88+1,'OMS2007'!$A$3:$A$220,'OMS2007'!G$3:G$220)+(1-$A88)*LOOKUP($I88,'OMS2007'!$A$3:$A$220,'OMS2007'!G$3:G$220))</f>
        <v>#N/A</v>
      </c>
      <c r="E88" s="15">
        <f t="shared" si="7"/>
        <v>1</v>
      </c>
      <c r="F88" s="15">
        <f>IF(OR(Medidas!D88=1,Medidas!D88="M",Medidas!D88="m",Medidas!D88=2,Medidas!D88="F",Medidas!D88="f"),0,1)</f>
        <v>1</v>
      </c>
      <c r="G88" s="15">
        <f>IF(OR(ISBLANK(Medidas!G88),(ISBLANK(Medidas!H88))),1,0)</f>
        <v>1</v>
      </c>
      <c r="H88" s="15">
        <f>IF(AND(NOT(G88),OR(Medidas!G88&lt;20,Medidas!G88&gt;250,Medidas!H88&lt;0.5,Medidas!H88&gt;400)),1,0)</f>
        <v>0</v>
      </c>
      <c r="I88" s="20">
        <f>(Medidas!F88-Medidas!E88)/30.4375</f>
        <v>0</v>
      </c>
      <c r="J88" s="15" t="e">
        <f>Medidas!H88/(Medidas!G88^2)*10000</f>
        <v>#DIV/0!</v>
      </c>
      <c r="K88" s="15" t="e">
        <f t="shared" si="8"/>
        <v>#DIV/0!</v>
      </c>
      <c r="L88" s="15" t="e">
        <f t="shared" si="9"/>
        <v>#DIV/0!</v>
      </c>
      <c r="M88" s="15" t="e">
        <f t="shared" si="10"/>
        <v>#DIV/0!</v>
      </c>
      <c r="N88" s="15" t="e">
        <f t="shared" si="11"/>
        <v>#N/A</v>
      </c>
      <c r="O88" s="15" t="e">
        <f t="shared" si="12"/>
        <v>#N/A</v>
      </c>
    </row>
    <row r="89" spans="1:15" x14ac:dyDescent="0.15">
      <c r="A89" s="106">
        <f t="shared" si="13"/>
        <v>1</v>
      </c>
      <c r="B89" s="15" t="e">
        <f>IF(OR(Medidas!D89=1,Medidas!D89="M",Medidas!D89="m"),$A89*LOOKUP($I89+1,'OMS2007'!$A$3:$A$220,'OMS2007'!B$3:B$220)+(1-$A89)*LOOKUP($I89,'OMS2007'!$A$3:$A$220,'OMS2007'!B$3:B$220),$A89*LOOKUP($I89+1,'OMS2007'!$A$3:$A$220,'OMS2007'!E$3:E$220)+(1-$A89)*LOOKUP($I89,'OMS2007'!$A$3:$A$220,'OMS2007'!E$3:E$220))</f>
        <v>#N/A</v>
      </c>
      <c r="C89" s="15" t="e">
        <f>IF(OR(Medidas!D89=1,Medidas!D89="M",Medidas!D89="m"),$A89*LOOKUP($I89+1,'OMS2007'!$A$3:$A$220,'OMS2007'!C$3:C$220)+(1-$A89)*LOOKUP($I89,'OMS2007'!$A$3:$A$220,'OMS2007'!C$3:C$220),$A89*LOOKUP($I89+1,'OMS2007'!$A$3:$A$220,'OMS2007'!F$3:F$220)+(1-$A89)*LOOKUP($I89,'OMS2007'!$A$3:$A$220,'OMS2007'!F$3:F$220))</f>
        <v>#N/A</v>
      </c>
      <c r="D89" s="15" t="e">
        <f>IF(OR(Medidas!D89=1,Medidas!D89="M",Medidas!D89="m"),$A89*LOOKUP($I89+1,'OMS2007'!$A$3:$A$220,'OMS2007'!D$3:D$220)+(1-$A89)*LOOKUP($I89,'OMS2007'!$A$3:$A$220,'OMS2007'!D$3:D$220),$A89*LOOKUP($I89+1,'OMS2007'!$A$3:$A$220,'OMS2007'!G$3:G$220)+(1-$A89)*LOOKUP($I89,'OMS2007'!$A$3:$A$220,'OMS2007'!G$3:G$220))</f>
        <v>#N/A</v>
      </c>
      <c r="E89" s="15">
        <f t="shared" si="7"/>
        <v>1</v>
      </c>
      <c r="F89" s="15">
        <f>IF(OR(Medidas!D89=1,Medidas!D89="M",Medidas!D89="m",Medidas!D89=2,Medidas!D89="F",Medidas!D89="f"),0,1)</f>
        <v>1</v>
      </c>
      <c r="G89" s="15">
        <f>IF(OR(ISBLANK(Medidas!G89),(ISBLANK(Medidas!H89))),1,0)</f>
        <v>1</v>
      </c>
      <c r="H89" s="15">
        <f>IF(AND(NOT(G89),OR(Medidas!G89&lt;20,Medidas!G89&gt;250,Medidas!H89&lt;0.5,Medidas!H89&gt;400)),1,0)</f>
        <v>0</v>
      </c>
      <c r="I89" s="20">
        <f>(Medidas!F89-Medidas!E89)/30.4375</f>
        <v>0</v>
      </c>
      <c r="J89" s="15" t="e">
        <f>Medidas!H89/(Medidas!G89^2)*10000</f>
        <v>#DIV/0!</v>
      </c>
      <c r="K89" s="15" t="e">
        <f t="shared" si="8"/>
        <v>#DIV/0!</v>
      </c>
      <c r="L89" s="15" t="e">
        <f t="shared" si="9"/>
        <v>#DIV/0!</v>
      </c>
      <c r="M89" s="15" t="e">
        <f t="shared" si="10"/>
        <v>#DIV/0!</v>
      </c>
      <c r="N89" s="15" t="e">
        <f t="shared" si="11"/>
        <v>#N/A</v>
      </c>
      <c r="O89" s="15" t="e">
        <f t="shared" si="12"/>
        <v>#N/A</v>
      </c>
    </row>
    <row r="90" spans="1:15" x14ac:dyDescent="0.15">
      <c r="A90" s="106">
        <f t="shared" si="13"/>
        <v>1</v>
      </c>
      <c r="B90" s="15" t="e">
        <f>IF(OR(Medidas!D90=1,Medidas!D90="M",Medidas!D90="m"),$A90*LOOKUP($I90+1,'OMS2007'!$A$3:$A$220,'OMS2007'!B$3:B$220)+(1-$A90)*LOOKUP($I90,'OMS2007'!$A$3:$A$220,'OMS2007'!B$3:B$220),$A90*LOOKUP($I90+1,'OMS2007'!$A$3:$A$220,'OMS2007'!E$3:E$220)+(1-$A90)*LOOKUP($I90,'OMS2007'!$A$3:$A$220,'OMS2007'!E$3:E$220))</f>
        <v>#N/A</v>
      </c>
      <c r="C90" s="15" t="e">
        <f>IF(OR(Medidas!D90=1,Medidas!D90="M",Medidas!D90="m"),$A90*LOOKUP($I90+1,'OMS2007'!$A$3:$A$220,'OMS2007'!C$3:C$220)+(1-$A90)*LOOKUP($I90,'OMS2007'!$A$3:$A$220,'OMS2007'!C$3:C$220),$A90*LOOKUP($I90+1,'OMS2007'!$A$3:$A$220,'OMS2007'!F$3:F$220)+(1-$A90)*LOOKUP($I90,'OMS2007'!$A$3:$A$220,'OMS2007'!F$3:F$220))</f>
        <v>#N/A</v>
      </c>
      <c r="D90" s="15" t="e">
        <f>IF(OR(Medidas!D90=1,Medidas!D90="M",Medidas!D90="m"),$A90*LOOKUP($I90+1,'OMS2007'!$A$3:$A$220,'OMS2007'!D$3:D$220)+(1-$A90)*LOOKUP($I90,'OMS2007'!$A$3:$A$220,'OMS2007'!D$3:D$220),$A90*LOOKUP($I90+1,'OMS2007'!$A$3:$A$220,'OMS2007'!G$3:G$220)+(1-$A90)*LOOKUP($I90,'OMS2007'!$A$3:$A$220,'OMS2007'!G$3:G$220))</f>
        <v>#N/A</v>
      </c>
      <c r="E90" s="15">
        <f t="shared" si="7"/>
        <v>1</v>
      </c>
      <c r="F90" s="15">
        <f>IF(OR(Medidas!D90=1,Medidas!D90="M",Medidas!D90="m",Medidas!D90=2,Medidas!D90="F",Medidas!D90="f"),0,1)</f>
        <v>1</v>
      </c>
      <c r="G90" s="15">
        <f>IF(OR(ISBLANK(Medidas!G90),(ISBLANK(Medidas!H90))),1,0)</f>
        <v>1</v>
      </c>
      <c r="H90" s="15">
        <f>IF(AND(NOT(G90),OR(Medidas!G90&lt;20,Medidas!G90&gt;250,Medidas!H90&lt;0.5,Medidas!H90&gt;400)),1,0)</f>
        <v>0</v>
      </c>
      <c r="I90" s="20">
        <f>(Medidas!F90-Medidas!E90)/30.4375</f>
        <v>0</v>
      </c>
      <c r="J90" s="15" t="e">
        <f>Medidas!H90/(Medidas!G90^2)*10000</f>
        <v>#DIV/0!</v>
      </c>
      <c r="K90" s="15" t="e">
        <f t="shared" si="8"/>
        <v>#DIV/0!</v>
      </c>
      <c r="L90" s="15" t="e">
        <f t="shared" si="9"/>
        <v>#DIV/0!</v>
      </c>
      <c r="M90" s="15" t="e">
        <f t="shared" si="10"/>
        <v>#DIV/0!</v>
      </c>
      <c r="N90" s="15" t="e">
        <f t="shared" si="11"/>
        <v>#N/A</v>
      </c>
      <c r="O90" s="15" t="e">
        <f t="shared" si="12"/>
        <v>#N/A</v>
      </c>
    </row>
    <row r="91" spans="1:15" x14ac:dyDescent="0.15">
      <c r="A91" s="106">
        <f t="shared" si="13"/>
        <v>1</v>
      </c>
      <c r="B91" s="15" t="e">
        <f>IF(OR(Medidas!D91=1,Medidas!D91="M",Medidas!D91="m"),$A91*LOOKUP($I91+1,'OMS2007'!$A$3:$A$220,'OMS2007'!B$3:B$220)+(1-$A91)*LOOKUP($I91,'OMS2007'!$A$3:$A$220,'OMS2007'!B$3:B$220),$A91*LOOKUP($I91+1,'OMS2007'!$A$3:$A$220,'OMS2007'!E$3:E$220)+(1-$A91)*LOOKUP($I91,'OMS2007'!$A$3:$A$220,'OMS2007'!E$3:E$220))</f>
        <v>#N/A</v>
      </c>
      <c r="C91" s="15" t="e">
        <f>IF(OR(Medidas!D91=1,Medidas!D91="M",Medidas!D91="m"),$A91*LOOKUP($I91+1,'OMS2007'!$A$3:$A$220,'OMS2007'!C$3:C$220)+(1-$A91)*LOOKUP($I91,'OMS2007'!$A$3:$A$220,'OMS2007'!C$3:C$220),$A91*LOOKUP($I91+1,'OMS2007'!$A$3:$A$220,'OMS2007'!F$3:F$220)+(1-$A91)*LOOKUP($I91,'OMS2007'!$A$3:$A$220,'OMS2007'!F$3:F$220))</f>
        <v>#N/A</v>
      </c>
      <c r="D91" s="15" t="e">
        <f>IF(OR(Medidas!D91=1,Medidas!D91="M",Medidas!D91="m"),$A91*LOOKUP($I91+1,'OMS2007'!$A$3:$A$220,'OMS2007'!D$3:D$220)+(1-$A91)*LOOKUP($I91,'OMS2007'!$A$3:$A$220,'OMS2007'!D$3:D$220),$A91*LOOKUP($I91+1,'OMS2007'!$A$3:$A$220,'OMS2007'!G$3:G$220)+(1-$A91)*LOOKUP($I91,'OMS2007'!$A$3:$A$220,'OMS2007'!G$3:G$220))</f>
        <v>#N/A</v>
      </c>
      <c r="E91" s="15">
        <f t="shared" si="7"/>
        <v>1</v>
      </c>
      <c r="F91" s="15">
        <f>IF(OR(Medidas!D91=1,Medidas!D91="M",Medidas!D91="m",Medidas!D91=2,Medidas!D91="F",Medidas!D91="f"),0,1)</f>
        <v>1</v>
      </c>
      <c r="G91" s="15">
        <f>IF(OR(ISBLANK(Medidas!G91),(ISBLANK(Medidas!H91))),1,0)</f>
        <v>1</v>
      </c>
      <c r="H91" s="15">
        <f>IF(AND(NOT(G91),OR(Medidas!G91&lt;20,Medidas!G91&gt;250,Medidas!H91&lt;0.5,Medidas!H91&gt;400)),1,0)</f>
        <v>0</v>
      </c>
      <c r="I91" s="20">
        <f>(Medidas!F91-Medidas!E91)/30.4375</f>
        <v>0</v>
      </c>
      <c r="J91" s="15" t="e">
        <f>Medidas!H91/(Medidas!G91^2)*10000</f>
        <v>#DIV/0!</v>
      </c>
      <c r="K91" s="15" t="e">
        <f t="shared" si="8"/>
        <v>#DIV/0!</v>
      </c>
      <c r="L91" s="15" t="e">
        <f t="shared" si="9"/>
        <v>#DIV/0!</v>
      </c>
      <c r="M91" s="15" t="e">
        <f t="shared" si="10"/>
        <v>#DIV/0!</v>
      </c>
      <c r="N91" s="15" t="e">
        <f t="shared" si="11"/>
        <v>#N/A</v>
      </c>
      <c r="O91" s="15" t="e">
        <f t="shared" si="12"/>
        <v>#N/A</v>
      </c>
    </row>
    <row r="92" spans="1:15" x14ac:dyDescent="0.15">
      <c r="A92" s="106">
        <f t="shared" si="13"/>
        <v>1</v>
      </c>
      <c r="B92" s="15" t="e">
        <f>IF(OR(Medidas!D92=1,Medidas!D92="M",Medidas!D92="m"),$A92*LOOKUP($I92+1,'OMS2007'!$A$3:$A$220,'OMS2007'!B$3:B$220)+(1-$A92)*LOOKUP($I92,'OMS2007'!$A$3:$A$220,'OMS2007'!B$3:B$220),$A92*LOOKUP($I92+1,'OMS2007'!$A$3:$A$220,'OMS2007'!E$3:E$220)+(1-$A92)*LOOKUP($I92,'OMS2007'!$A$3:$A$220,'OMS2007'!E$3:E$220))</f>
        <v>#N/A</v>
      </c>
      <c r="C92" s="15" t="e">
        <f>IF(OR(Medidas!D92=1,Medidas!D92="M",Medidas!D92="m"),$A92*LOOKUP($I92+1,'OMS2007'!$A$3:$A$220,'OMS2007'!C$3:C$220)+(1-$A92)*LOOKUP($I92,'OMS2007'!$A$3:$A$220,'OMS2007'!C$3:C$220),$A92*LOOKUP($I92+1,'OMS2007'!$A$3:$A$220,'OMS2007'!F$3:F$220)+(1-$A92)*LOOKUP($I92,'OMS2007'!$A$3:$A$220,'OMS2007'!F$3:F$220))</f>
        <v>#N/A</v>
      </c>
      <c r="D92" s="15" t="e">
        <f>IF(OR(Medidas!D92=1,Medidas!D92="M",Medidas!D92="m"),$A92*LOOKUP($I92+1,'OMS2007'!$A$3:$A$220,'OMS2007'!D$3:D$220)+(1-$A92)*LOOKUP($I92,'OMS2007'!$A$3:$A$220,'OMS2007'!D$3:D$220),$A92*LOOKUP($I92+1,'OMS2007'!$A$3:$A$220,'OMS2007'!G$3:G$220)+(1-$A92)*LOOKUP($I92,'OMS2007'!$A$3:$A$220,'OMS2007'!G$3:G$220))</f>
        <v>#N/A</v>
      </c>
      <c r="E92" s="15">
        <f t="shared" si="7"/>
        <v>1</v>
      </c>
      <c r="F92" s="15">
        <f>IF(OR(Medidas!D92=1,Medidas!D92="M",Medidas!D92="m",Medidas!D92=2,Medidas!D92="F",Medidas!D92="f"),0,1)</f>
        <v>1</v>
      </c>
      <c r="G92" s="15">
        <f>IF(OR(ISBLANK(Medidas!G92),(ISBLANK(Medidas!H92))),1,0)</f>
        <v>1</v>
      </c>
      <c r="H92" s="15">
        <f>IF(AND(NOT(G92),OR(Medidas!G92&lt;20,Medidas!G92&gt;250,Medidas!H92&lt;0.5,Medidas!H92&gt;400)),1,0)</f>
        <v>0</v>
      </c>
      <c r="I92" s="20">
        <f>(Medidas!F92-Medidas!E92)/30.4375</f>
        <v>0</v>
      </c>
      <c r="J92" s="15" t="e">
        <f>Medidas!H92/(Medidas!G92^2)*10000</f>
        <v>#DIV/0!</v>
      </c>
      <c r="K92" s="15" t="e">
        <f t="shared" si="8"/>
        <v>#DIV/0!</v>
      </c>
      <c r="L92" s="15" t="e">
        <f t="shared" si="9"/>
        <v>#DIV/0!</v>
      </c>
      <c r="M92" s="15" t="e">
        <f t="shared" si="10"/>
        <v>#DIV/0!</v>
      </c>
      <c r="N92" s="15" t="e">
        <f t="shared" si="11"/>
        <v>#N/A</v>
      </c>
      <c r="O92" s="15" t="e">
        <f t="shared" si="12"/>
        <v>#N/A</v>
      </c>
    </row>
    <row r="93" spans="1:15" x14ac:dyDescent="0.15">
      <c r="A93" s="106">
        <f t="shared" si="13"/>
        <v>1</v>
      </c>
      <c r="B93" s="15" t="e">
        <f>IF(OR(Medidas!D93=1,Medidas!D93="M",Medidas!D93="m"),$A93*LOOKUP($I93+1,'OMS2007'!$A$3:$A$220,'OMS2007'!B$3:B$220)+(1-$A93)*LOOKUP($I93,'OMS2007'!$A$3:$A$220,'OMS2007'!B$3:B$220),$A93*LOOKUP($I93+1,'OMS2007'!$A$3:$A$220,'OMS2007'!E$3:E$220)+(1-$A93)*LOOKUP($I93,'OMS2007'!$A$3:$A$220,'OMS2007'!E$3:E$220))</f>
        <v>#N/A</v>
      </c>
      <c r="C93" s="15" t="e">
        <f>IF(OR(Medidas!D93=1,Medidas!D93="M",Medidas!D93="m"),$A93*LOOKUP($I93+1,'OMS2007'!$A$3:$A$220,'OMS2007'!C$3:C$220)+(1-$A93)*LOOKUP($I93,'OMS2007'!$A$3:$A$220,'OMS2007'!C$3:C$220),$A93*LOOKUP($I93+1,'OMS2007'!$A$3:$A$220,'OMS2007'!F$3:F$220)+(1-$A93)*LOOKUP($I93,'OMS2007'!$A$3:$A$220,'OMS2007'!F$3:F$220))</f>
        <v>#N/A</v>
      </c>
      <c r="D93" s="15" t="e">
        <f>IF(OR(Medidas!D93=1,Medidas!D93="M",Medidas!D93="m"),$A93*LOOKUP($I93+1,'OMS2007'!$A$3:$A$220,'OMS2007'!D$3:D$220)+(1-$A93)*LOOKUP($I93,'OMS2007'!$A$3:$A$220,'OMS2007'!D$3:D$220),$A93*LOOKUP($I93+1,'OMS2007'!$A$3:$A$220,'OMS2007'!G$3:G$220)+(1-$A93)*LOOKUP($I93,'OMS2007'!$A$3:$A$220,'OMS2007'!G$3:G$220))</f>
        <v>#N/A</v>
      </c>
      <c r="E93" s="15">
        <f t="shared" si="7"/>
        <v>1</v>
      </c>
      <c r="F93" s="15">
        <f>IF(OR(Medidas!D93=1,Medidas!D93="M",Medidas!D93="m",Medidas!D93=2,Medidas!D93="F",Medidas!D93="f"),0,1)</f>
        <v>1</v>
      </c>
      <c r="G93" s="15">
        <f>IF(OR(ISBLANK(Medidas!G93),(ISBLANK(Medidas!H93))),1,0)</f>
        <v>1</v>
      </c>
      <c r="H93" s="15">
        <f>IF(AND(NOT(G93),OR(Medidas!G93&lt;20,Medidas!G93&gt;250,Medidas!H93&lt;0.5,Medidas!H93&gt;400)),1,0)</f>
        <v>0</v>
      </c>
      <c r="I93" s="20">
        <f>(Medidas!F93-Medidas!E93)/30.4375</f>
        <v>0</v>
      </c>
      <c r="J93" s="15" t="e">
        <f>Medidas!H93/(Medidas!G93^2)*10000</f>
        <v>#DIV/0!</v>
      </c>
      <c r="K93" s="15" t="e">
        <f t="shared" si="8"/>
        <v>#DIV/0!</v>
      </c>
      <c r="L93" s="15" t="e">
        <f t="shared" si="9"/>
        <v>#DIV/0!</v>
      </c>
      <c r="M93" s="15" t="e">
        <f t="shared" si="10"/>
        <v>#DIV/0!</v>
      </c>
      <c r="N93" s="15" t="e">
        <f t="shared" si="11"/>
        <v>#N/A</v>
      </c>
      <c r="O93" s="15" t="e">
        <f t="shared" si="12"/>
        <v>#N/A</v>
      </c>
    </row>
    <row r="94" spans="1:15" x14ac:dyDescent="0.15">
      <c r="A94" s="106">
        <f t="shared" si="13"/>
        <v>1</v>
      </c>
      <c r="B94" s="15" t="e">
        <f>IF(OR(Medidas!D94=1,Medidas!D94="M",Medidas!D94="m"),$A94*LOOKUP($I94+1,'OMS2007'!$A$3:$A$220,'OMS2007'!B$3:B$220)+(1-$A94)*LOOKUP($I94,'OMS2007'!$A$3:$A$220,'OMS2007'!B$3:B$220),$A94*LOOKUP($I94+1,'OMS2007'!$A$3:$A$220,'OMS2007'!E$3:E$220)+(1-$A94)*LOOKUP($I94,'OMS2007'!$A$3:$A$220,'OMS2007'!E$3:E$220))</f>
        <v>#N/A</v>
      </c>
      <c r="C94" s="15" t="e">
        <f>IF(OR(Medidas!D94=1,Medidas!D94="M",Medidas!D94="m"),$A94*LOOKUP($I94+1,'OMS2007'!$A$3:$A$220,'OMS2007'!C$3:C$220)+(1-$A94)*LOOKUP($I94,'OMS2007'!$A$3:$A$220,'OMS2007'!C$3:C$220),$A94*LOOKUP($I94+1,'OMS2007'!$A$3:$A$220,'OMS2007'!F$3:F$220)+(1-$A94)*LOOKUP($I94,'OMS2007'!$A$3:$A$220,'OMS2007'!F$3:F$220))</f>
        <v>#N/A</v>
      </c>
      <c r="D94" s="15" t="e">
        <f>IF(OR(Medidas!D94=1,Medidas!D94="M",Medidas!D94="m"),$A94*LOOKUP($I94+1,'OMS2007'!$A$3:$A$220,'OMS2007'!D$3:D$220)+(1-$A94)*LOOKUP($I94,'OMS2007'!$A$3:$A$220,'OMS2007'!D$3:D$220),$A94*LOOKUP($I94+1,'OMS2007'!$A$3:$A$220,'OMS2007'!G$3:G$220)+(1-$A94)*LOOKUP($I94,'OMS2007'!$A$3:$A$220,'OMS2007'!G$3:G$220))</f>
        <v>#N/A</v>
      </c>
      <c r="E94" s="15">
        <f t="shared" si="7"/>
        <v>1</v>
      </c>
      <c r="F94" s="15">
        <f>IF(OR(Medidas!D94=1,Medidas!D94="M",Medidas!D94="m",Medidas!D94=2,Medidas!D94="F",Medidas!D94="f"),0,1)</f>
        <v>1</v>
      </c>
      <c r="G94" s="15">
        <f>IF(OR(ISBLANK(Medidas!G94),(ISBLANK(Medidas!H94))),1,0)</f>
        <v>1</v>
      </c>
      <c r="H94" s="15">
        <f>IF(AND(NOT(G94),OR(Medidas!G94&lt;20,Medidas!G94&gt;250,Medidas!H94&lt;0.5,Medidas!H94&gt;400)),1,0)</f>
        <v>0</v>
      </c>
      <c r="I94" s="20">
        <f>(Medidas!F94-Medidas!E94)/30.4375</f>
        <v>0</v>
      </c>
      <c r="J94" s="15" t="e">
        <f>Medidas!H94/(Medidas!G94^2)*10000</f>
        <v>#DIV/0!</v>
      </c>
      <c r="K94" s="15" t="e">
        <f t="shared" si="8"/>
        <v>#DIV/0!</v>
      </c>
      <c r="L94" s="15" t="e">
        <f t="shared" si="9"/>
        <v>#DIV/0!</v>
      </c>
      <c r="M94" s="15" t="e">
        <f t="shared" si="10"/>
        <v>#DIV/0!</v>
      </c>
      <c r="N94" s="15" t="e">
        <f t="shared" si="11"/>
        <v>#N/A</v>
      </c>
      <c r="O94" s="15" t="e">
        <f t="shared" si="12"/>
        <v>#N/A</v>
      </c>
    </row>
    <row r="95" spans="1:15" x14ac:dyDescent="0.15">
      <c r="A95" s="106">
        <f t="shared" si="13"/>
        <v>1</v>
      </c>
      <c r="B95" s="15" t="e">
        <f>IF(OR(Medidas!D95=1,Medidas!D95="M",Medidas!D95="m"),$A95*LOOKUP($I95+1,'OMS2007'!$A$3:$A$220,'OMS2007'!B$3:B$220)+(1-$A95)*LOOKUP($I95,'OMS2007'!$A$3:$A$220,'OMS2007'!B$3:B$220),$A95*LOOKUP($I95+1,'OMS2007'!$A$3:$A$220,'OMS2007'!E$3:E$220)+(1-$A95)*LOOKUP($I95,'OMS2007'!$A$3:$A$220,'OMS2007'!E$3:E$220))</f>
        <v>#N/A</v>
      </c>
      <c r="C95" s="15" t="e">
        <f>IF(OR(Medidas!D95=1,Medidas!D95="M",Medidas!D95="m"),$A95*LOOKUP($I95+1,'OMS2007'!$A$3:$A$220,'OMS2007'!C$3:C$220)+(1-$A95)*LOOKUP($I95,'OMS2007'!$A$3:$A$220,'OMS2007'!C$3:C$220),$A95*LOOKUP($I95+1,'OMS2007'!$A$3:$A$220,'OMS2007'!F$3:F$220)+(1-$A95)*LOOKUP($I95,'OMS2007'!$A$3:$A$220,'OMS2007'!F$3:F$220))</f>
        <v>#N/A</v>
      </c>
      <c r="D95" s="15" t="e">
        <f>IF(OR(Medidas!D95=1,Medidas!D95="M",Medidas!D95="m"),$A95*LOOKUP($I95+1,'OMS2007'!$A$3:$A$220,'OMS2007'!D$3:D$220)+(1-$A95)*LOOKUP($I95,'OMS2007'!$A$3:$A$220,'OMS2007'!D$3:D$220),$A95*LOOKUP($I95+1,'OMS2007'!$A$3:$A$220,'OMS2007'!G$3:G$220)+(1-$A95)*LOOKUP($I95,'OMS2007'!$A$3:$A$220,'OMS2007'!G$3:G$220))</f>
        <v>#N/A</v>
      </c>
      <c r="E95" s="15">
        <f t="shared" si="7"/>
        <v>1</v>
      </c>
      <c r="F95" s="15">
        <f>IF(OR(Medidas!D95=1,Medidas!D95="M",Medidas!D95="m",Medidas!D95=2,Medidas!D95="F",Medidas!D95="f"),0,1)</f>
        <v>1</v>
      </c>
      <c r="G95" s="15">
        <f>IF(OR(ISBLANK(Medidas!G95),(ISBLANK(Medidas!H95))),1,0)</f>
        <v>1</v>
      </c>
      <c r="H95" s="15">
        <f>IF(AND(NOT(G95),OR(Medidas!G95&lt;20,Medidas!G95&gt;250,Medidas!H95&lt;0.5,Medidas!H95&gt;400)),1,0)</f>
        <v>0</v>
      </c>
      <c r="I95" s="20">
        <f>(Medidas!F95-Medidas!E95)/30.4375</f>
        <v>0</v>
      </c>
      <c r="J95" s="15" t="e">
        <f>Medidas!H95/(Medidas!G95^2)*10000</f>
        <v>#DIV/0!</v>
      </c>
      <c r="K95" s="15" t="e">
        <f t="shared" si="8"/>
        <v>#DIV/0!</v>
      </c>
      <c r="L95" s="15" t="e">
        <f t="shared" si="9"/>
        <v>#DIV/0!</v>
      </c>
      <c r="M95" s="15" t="e">
        <f t="shared" si="10"/>
        <v>#DIV/0!</v>
      </c>
      <c r="N95" s="15" t="e">
        <f t="shared" si="11"/>
        <v>#N/A</v>
      </c>
      <c r="O95" s="15" t="e">
        <f t="shared" si="12"/>
        <v>#N/A</v>
      </c>
    </row>
    <row r="96" spans="1:15" x14ac:dyDescent="0.15">
      <c r="A96" s="106">
        <f t="shared" si="13"/>
        <v>1</v>
      </c>
      <c r="B96" s="15" t="e">
        <f>IF(OR(Medidas!D96=1,Medidas!D96="M",Medidas!D96="m"),$A96*LOOKUP($I96+1,'OMS2007'!$A$3:$A$220,'OMS2007'!B$3:B$220)+(1-$A96)*LOOKUP($I96,'OMS2007'!$A$3:$A$220,'OMS2007'!B$3:B$220),$A96*LOOKUP($I96+1,'OMS2007'!$A$3:$A$220,'OMS2007'!E$3:E$220)+(1-$A96)*LOOKUP($I96,'OMS2007'!$A$3:$A$220,'OMS2007'!E$3:E$220))</f>
        <v>#N/A</v>
      </c>
      <c r="C96" s="15" t="e">
        <f>IF(OR(Medidas!D96=1,Medidas!D96="M",Medidas!D96="m"),$A96*LOOKUP($I96+1,'OMS2007'!$A$3:$A$220,'OMS2007'!C$3:C$220)+(1-$A96)*LOOKUP($I96,'OMS2007'!$A$3:$A$220,'OMS2007'!C$3:C$220),$A96*LOOKUP($I96+1,'OMS2007'!$A$3:$A$220,'OMS2007'!F$3:F$220)+(1-$A96)*LOOKUP($I96,'OMS2007'!$A$3:$A$220,'OMS2007'!F$3:F$220))</f>
        <v>#N/A</v>
      </c>
      <c r="D96" s="15" t="e">
        <f>IF(OR(Medidas!D96=1,Medidas!D96="M",Medidas!D96="m"),$A96*LOOKUP($I96+1,'OMS2007'!$A$3:$A$220,'OMS2007'!D$3:D$220)+(1-$A96)*LOOKUP($I96,'OMS2007'!$A$3:$A$220,'OMS2007'!D$3:D$220),$A96*LOOKUP($I96+1,'OMS2007'!$A$3:$A$220,'OMS2007'!G$3:G$220)+(1-$A96)*LOOKUP($I96,'OMS2007'!$A$3:$A$220,'OMS2007'!G$3:G$220))</f>
        <v>#N/A</v>
      </c>
      <c r="E96" s="15">
        <f t="shared" si="7"/>
        <v>1</v>
      </c>
      <c r="F96" s="15">
        <f>IF(OR(Medidas!D96=1,Medidas!D96="M",Medidas!D96="m",Medidas!D96=2,Medidas!D96="F",Medidas!D96="f"),0,1)</f>
        <v>1</v>
      </c>
      <c r="G96" s="15">
        <f>IF(OR(ISBLANK(Medidas!G96),(ISBLANK(Medidas!H96))),1,0)</f>
        <v>1</v>
      </c>
      <c r="H96" s="15">
        <f>IF(AND(NOT(G96),OR(Medidas!G96&lt;20,Medidas!G96&gt;250,Medidas!H96&lt;0.5,Medidas!H96&gt;400)),1,0)</f>
        <v>0</v>
      </c>
      <c r="I96" s="20">
        <f>(Medidas!F96-Medidas!E96)/30.4375</f>
        <v>0</v>
      </c>
      <c r="J96" s="15" t="e">
        <f>Medidas!H96/(Medidas!G96^2)*10000</f>
        <v>#DIV/0!</v>
      </c>
      <c r="K96" s="15" t="e">
        <f t="shared" si="8"/>
        <v>#DIV/0!</v>
      </c>
      <c r="L96" s="15" t="e">
        <f t="shared" si="9"/>
        <v>#DIV/0!</v>
      </c>
      <c r="M96" s="15" t="e">
        <f t="shared" si="10"/>
        <v>#DIV/0!</v>
      </c>
      <c r="N96" s="15" t="e">
        <f t="shared" si="11"/>
        <v>#N/A</v>
      </c>
      <c r="O96" s="15" t="e">
        <f t="shared" si="12"/>
        <v>#N/A</v>
      </c>
    </row>
    <row r="97" spans="1:15" x14ac:dyDescent="0.15">
      <c r="A97" s="106">
        <f t="shared" si="13"/>
        <v>1</v>
      </c>
      <c r="B97" s="15" t="e">
        <f>IF(OR(Medidas!D97=1,Medidas!D97="M",Medidas!D97="m"),$A97*LOOKUP($I97+1,'OMS2007'!$A$3:$A$220,'OMS2007'!B$3:B$220)+(1-$A97)*LOOKUP($I97,'OMS2007'!$A$3:$A$220,'OMS2007'!B$3:B$220),$A97*LOOKUP($I97+1,'OMS2007'!$A$3:$A$220,'OMS2007'!E$3:E$220)+(1-$A97)*LOOKUP($I97,'OMS2007'!$A$3:$A$220,'OMS2007'!E$3:E$220))</f>
        <v>#N/A</v>
      </c>
      <c r="C97" s="15" t="e">
        <f>IF(OR(Medidas!D97=1,Medidas!D97="M",Medidas!D97="m"),$A97*LOOKUP($I97+1,'OMS2007'!$A$3:$A$220,'OMS2007'!C$3:C$220)+(1-$A97)*LOOKUP($I97,'OMS2007'!$A$3:$A$220,'OMS2007'!C$3:C$220),$A97*LOOKUP($I97+1,'OMS2007'!$A$3:$A$220,'OMS2007'!F$3:F$220)+(1-$A97)*LOOKUP($I97,'OMS2007'!$A$3:$A$220,'OMS2007'!F$3:F$220))</f>
        <v>#N/A</v>
      </c>
      <c r="D97" s="15" t="e">
        <f>IF(OR(Medidas!D97=1,Medidas!D97="M",Medidas!D97="m"),$A97*LOOKUP($I97+1,'OMS2007'!$A$3:$A$220,'OMS2007'!D$3:D$220)+(1-$A97)*LOOKUP($I97,'OMS2007'!$A$3:$A$220,'OMS2007'!D$3:D$220),$A97*LOOKUP($I97+1,'OMS2007'!$A$3:$A$220,'OMS2007'!G$3:G$220)+(1-$A97)*LOOKUP($I97,'OMS2007'!$A$3:$A$220,'OMS2007'!G$3:G$220))</f>
        <v>#N/A</v>
      </c>
      <c r="E97" s="15">
        <f t="shared" si="7"/>
        <v>1</v>
      </c>
      <c r="F97" s="15">
        <f>IF(OR(Medidas!D97=1,Medidas!D97="M",Medidas!D97="m",Medidas!D97=2,Medidas!D97="F",Medidas!D97="f"),0,1)</f>
        <v>1</v>
      </c>
      <c r="G97" s="15">
        <f>IF(OR(ISBLANK(Medidas!G97),(ISBLANK(Medidas!H97))),1,0)</f>
        <v>1</v>
      </c>
      <c r="H97" s="15">
        <f>IF(AND(NOT(G97),OR(Medidas!G97&lt;20,Medidas!G97&gt;250,Medidas!H97&lt;0.5,Medidas!H97&gt;400)),1,0)</f>
        <v>0</v>
      </c>
      <c r="I97" s="20">
        <f>(Medidas!F97-Medidas!E97)/30.4375</f>
        <v>0</v>
      </c>
      <c r="J97" s="15" t="e">
        <f>Medidas!H97/(Medidas!G97^2)*10000</f>
        <v>#DIV/0!</v>
      </c>
      <c r="K97" s="15" t="e">
        <f t="shared" si="8"/>
        <v>#DIV/0!</v>
      </c>
      <c r="L97" s="15" t="e">
        <f t="shared" si="9"/>
        <v>#DIV/0!</v>
      </c>
      <c r="M97" s="15" t="e">
        <f t="shared" si="10"/>
        <v>#DIV/0!</v>
      </c>
      <c r="N97" s="15" t="e">
        <f t="shared" si="11"/>
        <v>#N/A</v>
      </c>
      <c r="O97" s="15" t="e">
        <f t="shared" si="12"/>
        <v>#N/A</v>
      </c>
    </row>
    <row r="98" spans="1:15" x14ac:dyDescent="0.15">
      <c r="A98" s="106">
        <f t="shared" si="13"/>
        <v>1</v>
      </c>
      <c r="B98" s="15" t="e">
        <f>IF(OR(Medidas!D98=1,Medidas!D98="M",Medidas!D98="m"),$A98*LOOKUP($I98+1,'OMS2007'!$A$3:$A$220,'OMS2007'!B$3:B$220)+(1-$A98)*LOOKUP($I98,'OMS2007'!$A$3:$A$220,'OMS2007'!B$3:B$220),$A98*LOOKUP($I98+1,'OMS2007'!$A$3:$A$220,'OMS2007'!E$3:E$220)+(1-$A98)*LOOKUP($I98,'OMS2007'!$A$3:$A$220,'OMS2007'!E$3:E$220))</f>
        <v>#N/A</v>
      </c>
      <c r="C98" s="15" t="e">
        <f>IF(OR(Medidas!D98=1,Medidas!D98="M",Medidas!D98="m"),$A98*LOOKUP($I98+1,'OMS2007'!$A$3:$A$220,'OMS2007'!C$3:C$220)+(1-$A98)*LOOKUP($I98,'OMS2007'!$A$3:$A$220,'OMS2007'!C$3:C$220),$A98*LOOKUP($I98+1,'OMS2007'!$A$3:$A$220,'OMS2007'!F$3:F$220)+(1-$A98)*LOOKUP($I98,'OMS2007'!$A$3:$A$220,'OMS2007'!F$3:F$220))</f>
        <v>#N/A</v>
      </c>
      <c r="D98" s="15" t="e">
        <f>IF(OR(Medidas!D98=1,Medidas!D98="M",Medidas!D98="m"),$A98*LOOKUP($I98+1,'OMS2007'!$A$3:$A$220,'OMS2007'!D$3:D$220)+(1-$A98)*LOOKUP($I98,'OMS2007'!$A$3:$A$220,'OMS2007'!D$3:D$220),$A98*LOOKUP($I98+1,'OMS2007'!$A$3:$A$220,'OMS2007'!G$3:G$220)+(1-$A98)*LOOKUP($I98,'OMS2007'!$A$3:$A$220,'OMS2007'!G$3:G$220))</f>
        <v>#N/A</v>
      </c>
      <c r="E98" s="15">
        <f t="shared" si="7"/>
        <v>1</v>
      </c>
      <c r="F98" s="15">
        <f>IF(OR(Medidas!D98=1,Medidas!D98="M",Medidas!D98="m",Medidas!D98=2,Medidas!D98="F",Medidas!D98="f"),0,1)</f>
        <v>1</v>
      </c>
      <c r="G98" s="15">
        <f>IF(OR(ISBLANK(Medidas!G98),(ISBLANK(Medidas!H98))),1,0)</f>
        <v>1</v>
      </c>
      <c r="H98" s="15">
        <f>IF(AND(NOT(G98),OR(Medidas!G98&lt;20,Medidas!G98&gt;250,Medidas!H98&lt;0.5,Medidas!H98&gt;400)),1,0)</f>
        <v>0</v>
      </c>
      <c r="I98" s="20">
        <f>(Medidas!F98-Medidas!E98)/30.4375</f>
        <v>0</v>
      </c>
      <c r="J98" s="15" t="e">
        <f>Medidas!H98/(Medidas!G98^2)*10000</f>
        <v>#DIV/0!</v>
      </c>
      <c r="K98" s="15" t="e">
        <f t="shared" si="8"/>
        <v>#DIV/0!</v>
      </c>
      <c r="L98" s="15" t="e">
        <f t="shared" si="9"/>
        <v>#DIV/0!</v>
      </c>
      <c r="M98" s="15" t="e">
        <f t="shared" si="10"/>
        <v>#DIV/0!</v>
      </c>
      <c r="N98" s="15" t="e">
        <f t="shared" si="11"/>
        <v>#N/A</v>
      </c>
      <c r="O98" s="15" t="e">
        <f t="shared" si="12"/>
        <v>#N/A</v>
      </c>
    </row>
    <row r="99" spans="1:15" x14ac:dyDescent="0.15">
      <c r="A99" s="106">
        <f t="shared" si="13"/>
        <v>1</v>
      </c>
      <c r="B99" s="15" t="e">
        <f>IF(OR(Medidas!D99=1,Medidas!D99="M",Medidas!D99="m"),$A99*LOOKUP($I99+1,'OMS2007'!$A$3:$A$220,'OMS2007'!B$3:B$220)+(1-$A99)*LOOKUP($I99,'OMS2007'!$A$3:$A$220,'OMS2007'!B$3:B$220),$A99*LOOKUP($I99+1,'OMS2007'!$A$3:$A$220,'OMS2007'!E$3:E$220)+(1-$A99)*LOOKUP($I99,'OMS2007'!$A$3:$A$220,'OMS2007'!E$3:E$220))</f>
        <v>#N/A</v>
      </c>
      <c r="C99" s="15" t="e">
        <f>IF(OR(Medidas!D99=1,Medidas!D99="M",Medidas!D99="m"),$A99*LOOKUP($I99+1,'OMS2007'!$A$3:$A$220,'OMS2007'!C$3:C$220)+(1-$A99)*LOOKUP($I99,'OMS2007'!$A$3:$A$220,'OMS2007'!C$3:C$220),$A99*LOOKUP($I99+1,'OMS2007'!$A$3:$A$220,'OMS2007'!F$3:F$220)+(1-$A99)*LOOKUP($I99,'OMS2007'!$A$3:$A$220,'OMS2007'!F$3:F$220))</f>
        <v>#N/A</v>
      </c>
      <c r="D99" s="15" t="e">
        <f>IF(OR(Medidas!D99=1,Medidas!D99="M",Medidas!D99="m"),$A99*LOOKUP($I99+1,'OMS2007'!$A$3:$A$220,'OMS2007'!D$3:D$220)+(1-$A99)*LOOKUP($I99,'OMS2007'!$A$3:$A$220,'OMS2007'!D$3:D$220),$A99*LOOKUP($I99+1,'OMS2007'!$A$3:$A$220,'OMS2007'!G$3:G$220)+(1-$A99)*LOOKUP($I99,'OMS2007'!$A$3:$A$220,'OMS2007'!G$3:G$220))</f>
        <v>#N/A</v>
      </c>
      <c r="E99" s="15">
        <f t="shared" si="7"/>
        <v>1</v>
      </c>
      <c r="F99" s="15">
        <f>IF(OR(Medidas!D99=1,Medidas!D99="M",Medidas!D99="m",Medidas!D99=2,Medidas!D99="F",Medidas!D99="f"),0,1)</f>
        <v>1</v>
      </c>
      <c r="G99" s="15">
        <f>IF(OR(ISBLANK(Medidas!G99),(ISBLANK(Medidas!H99))),1,0)</f>
        <v>1</v>
      </c>
      <c r="H99" s="15">
        <f>IF(AND(NOT(G99),OR(Medidas!G99&lt;20,Medidas!G99&gt;250,Medidas!H99&lt;0.5,Medidas!H99&gt;400)),1,0)</f>
        <v>0</v>
      </c>
      <c r="I99" s="20">
        <f>(Medidas!F99-Medidas!E99)/30.4375</f>
        <v>0</v>
      </c>
      <c r="J99" s="15" t="e">
        <f>Medidas!H99/(Medidas!G99^2)*10000</f>
        <v>#DIV/0!</v>
      </c>
      <c r="K99" s="15" t="e">
        <f t="shared" si="8"/>
        <v>#DIV/0!</v>
      </c>
      <c r="L99" s="15" t="e">
        <f t="shared" si="9"/>
        <v>#DIV/0!</v>
      </c>
      <c r="M99" s="15" t="e">
        <f t="shared" si="10"/>
        <v>#DIV/0!</v>
      </c>
      <c r="N99" s="15" t="e">
        <f t="shared" si="11"/>
        <v>#N/A</v>
      </c>
      <c r="O99" s="15" t="e">
        <f t="shared" si="12"/>
        <v>#N/A</v>
      </c>
    </row>
    <row r="100" spans="1:15" x14ac:dyDescent="0.15">
      <c r="A100" s="106">
        <f t="shared" si="13"/>
        <v>1</v>
      </c>
      <c r="B100" s="15" t="e">
        <f>IF(OR(Medidas!D100=1,Medidas!D100="M",Medidas!D100="m"),$A100*LOOKUP($I100+1,'OMS2007'!$A$3:$A$220,'OMS2007'!B$3:B$220)+(1-$A100)*LOOKUP($I100,'OMS2007'!$A$3:$A$220,'OMS2007'!B$3:B$220),$A100*LOOKUP($I100+1,'OMS2007'!$A$3:$A$220,'OMS2007'!E$3:E$220)+(1-$A100)*LOOKUP($I100,'OMS2007'!$A$3:$A$220,'OMS2007'!E$3:E$220))</f>
        <v>#N/A</v>
      </c>
      <c r="C100" s="15" t="e">
        <f>IF(OR(Medidas!D100=1,Medidas!D100="M",Medidas!D100="m"),$A100*LOOKUP($I100+1,'OMS2007'!$A$3:$A$220,'OMS2007'!C$3:C$220)+(1-$A100)*LOOKUP($I100,'OMS2007'!$A$3:$A$220,'OMS2007'!C$3:C$220),$A100*LOOKUP($I100+1,'OMS2007'!$A$3:$A$220,'OMS2007'!F$3:F$220)+(1-$A100)*LOOKUP($I100,'OMS2007'!$A$3:$A$220,'OMS2007'!F$3:F$220))</f>
        <v>#N/A</v>
      </c>
      <c r="D100" s="15" t="e">
        <f>IF(OR(Medidas!D100=1,Medidas!D100="M",Medidas!D100="m"),$A100*LOOKUP($I100+1,'OMS2007'!$A$3:$A$220,'OMS2007'!D$3:D$220)+(1-$A100)*LOOKUP($I100,'OMS2007'!$A$3:$A$220,'OMS2007'!D$3:D$220),$A100*LOOKUP($I100+1,'OMS2007'!$A$3:$A$220,'OMS2007'!G$3:G$220)+(1-$A100)*LOOKUP($I100,'OMS2007'!$A$3:$A$220,'OMS2007'!G$3:G$220))</f>
        <v>#N/A</v>
      </c>
      <c r="E100" s="15">
        <f t="shared" si="7"/>
        <v>1</v>
      </c>
      <c r="F100" s="15">
        <f>IF(OR(Medidas!D100=1,Medidas!D100="M",Medidas!D100="m",Medidas!D100=2,Medidas!D100="F",Medidas!D100="f"),0,1)</f>
        <v>1</v>
      </c>
      <c r="G100" s="15">
        <f>IF(OR(ISBLANK(Medidas!G100),(ISBLANK(Medidas!H100))),1,0)</f>
        <v>1</v>
      </c>
      <c r="H100" s="15">
        <f>IF(AND(NOT(G100),OR(Medidas!G100&lt;20,Medidas!G100&gt;250,Medidas!H100&lt;0.5,Medidas!H100&gt;400)),1,0)</f>
        <v>0</v>
      </c>
      <c r="I100" s="20">
        <f>(Medidas!F100-Medidas!E100)/30.4375</f>
        <v>0</v>
      </c>
      <c r="J100" s="15" t="e">
        <f>Medidas!H100/(Medidas!G100^2)*10000</f>
        <v>#DIV/0!</v>
      </c>
      <c r="K100" s="15" t="e">
        <f t="shared" si="8"/>
        <v>#DIV/0!</v>
      </c>
      <c r="L100" s="15" t="e">
        <f t="shared" si="9"/>
        <v>#DIV/0!</v>
      </c>
      <c r="M100" s="15" t="e">
        <f t="shared" si="10"/>
        <v>#DIV/0!</v>
      </c>
      <c r="N100" s="15" t="e">
        <f t="shared" si="11"/>
        <v>#N/A</v>
      </c>
      <c r="O100" s="15" t="e">
        <f t="shared" si="12"/>
        <v>#N/A</v>
      </c>
    </row>
    <row r="101" spans="1:15" x14ac:dyDescent="0.15">
      <c r="A101" s="106">
        <f t="shared" si="13"/>
        <v>1</v>
      </c>
      <c r="B101" s="15" t="e">
        <f>IF(OR(Medidas!D101=1,Medidas!D101="M",Medidas!D101="m"),$A101*LOOKUP($I101+1,'OMS2007'!$A$3:$A$220,'OMS2007'!B$3:B$220)+(1-$A101)*LOOKUP($I101,'OMS2007'!$A$3:$A$220,'OMS2007'!B$3:B$220),$A101*LOOKUP($I101+1,'OMS2007'!$A$3:$A$220,'OMS2007'!E$3:E$220)+(1-$A101)*LOOKUP($I101,'OMS2007'!$A$3:$A$220,'OMS2007'!E$3:E$220))</f>
        <v>#N/A</v>
      </c>
      <c r="C101" s="15" t="e">
        <f>IF(OR(Medidas!D101=1,Medidas!D101="M",Medidas!D101="m"),$A101*LOOKUP($I101+1,'OMS2007'!$A$3:$A$220,'OMS2007'!C$3:C$220)+(1-$A101)*LOOKUP($I101,'OMS2007'!$A$3:$A$220,'OMS2007'!C$3:C$220),$A101*LOOKUP($I101+1,'OMS2007'!$A$3:$A$220,'OMS2007'!F$3:F$220)+(1-$A101)*LOOKUP($I101,'OMS2007'!$A$3:$A$220,'OMS2007'!F$3:F$220))</f>
        <v>#N/A</v>
      </c>
      <c r="D101" s="15" t="e">
        <f>IF(OR(Medidas!D101=1,Medidas!D101="M",Medidas!D101="m"),$A101*LOOKUP($I101+1,'OMS2007'!$A$3:$A$220,'OMS2007'!D$3:D$220)+(1-$A101)*LOOKUP($I101,'OMS2007'!$A$3:$A$220,'OMS2007'!D$3:D$220),$A101*LOOKUP($I101+1,'OMS2007'!$A$3:$A$220,'OMS2007'!G$3:G$220)+(1-$A101)*LOOKUP($I101,'OMS2007'!$A$3:$A$220,'OMS2007'!G$3:G$220))</f>
        <v>#N/A</v>
      </c>
      <c r="E101" s="15">
        <f t="shared" si="7"/>
        <v>1</v>
      </c>
      <c r="F101" s="15">
        <f>IF(OR(Medidas!D101=1,Medidas!D101="M",Medidas!D101="m",Medidas!D101=2,Medidas!D101="F",Medidas!D101="f"),0,1)</f>
        <v>1</v>
      </c>
      <c r="G101" s="15">
        <f>IF(OR(ISBLANK(Medidas!G101),(ISBLANK(Medidas!H101))),1,0)</f>
        <v>1</v>
      </c>
      <c r="H101" s="15">
        <f>IF(AND(NOT(G101),OR(Medidas!G101&lt;20,Medidas!G101&gt;250,Medidas!H101&lt;0.5,Medidas!H101&gt;400)),1,0)</f>
        <v>0</v>
      </c>
      <c r="I101" s="20">
        <f>(Medidas!F101-Medidas!E101)/30.4375</f>
        <v>0</v>
      </c>
      <c r="J101" s="15" t="e">
        <f>Medidas!H101/(Medidas!G101^2)*10000</f>
        <v>#DIV/0!</v>
      </c>
      <c r="K101" s="15" t="e">
        <f t="shared" si="8"/>
        <v>#DIV/0!</v>
      </c>
      <c r="L101" s="15" t="e">
        <f t="shared" si="9"/>
        <v>#DIV/0!</v>
      </c>
      <c r="M101" s="15" t="e">
        <f t="shared" si="10"/>
        <v>#DIV/0!</v>
      </c>
      <c r="N101" s="15" t="e">
        <f t="shared" si="11"/>
        <v>#N/A</v>
      </c>
      <c r="O101" s="15" t="e">
        <f t="shared" si="12"/>
        <v>#N/A</v>
      </c>
    </row>
    <row r="102" spans="1:15" x14ac:dyDescent="0.15">
      <c r="A102" s="106">
        <f t="shared" si="13"/>
        <v>1</v>
      </c>
      <c r="B102" s="15" t="e">
        <f>IF(OR(Medidas!D102=1,Medidas!D102="M",Medidas!D102="m"),$A102*LOOKUP($I102+1,'OMS2007'!$A$3:$A$220,'OMS2007'!B$3:B$220)+(1-$A102)*LOOKUP($I102,'OMS2007'!$A$3:$A$220,'OMS2007'!B$3:B$220),$A102*LOOKUP($I102+1,'OMS2007'!$A$3:$A$220,'OMS2007'!E$3:E$220)+(1-$A102)*LOOKUP($I102,'OMS2007'!$A$3:$A$220,'OMS2007'!E$3:E$220))</f>
        <v>#N/A</v>
      </c>
      <c r="C102" s="15" t="e">
        <f>IF(OR(Medidas!D102=1,Medidas!D102="M",Medidas!D102="m"),$A102*LOOKUP($I102+1,'OMS2007'!$A$3:$A$220,'OMS2007'!C$3:C$220)+(1-$A102)*LOOKUP($I102,'OMS2007'!$A$3:$A$220,'OMS2007'!C$3:C$220),$A102*LOOKUP($I102+1,'OMS2007'!$A$3:$A$220,'OMS2007'!F$3:F$220)+(1-$A102)*LOOKUP($I102,'OMS2007'!$A$3:$A$220,'OMS2007'!F$3:F$220))</f>
        <v>#N/A</v>
      </c>
      <c r="D102" s="15" t="e">
        <f>IF(OR(Medidas!D102=1,Medidas!D102="M",Medidas!D102="m"),$A102*LOOKUP($I102+1,'OMS2007'!$A$3:$A$220,'OMS2007'!D$3:D$220)+(1-$A102)*LOOKUP($I102,'OMS2007'!$A$3:$A$220,'OMS2007'!D$3:D$220),$A102*LOOKUP($I102+1,'OMS2007'!$A$3:$A$220,'OMS2007'!G$3:G$220)+(1-$A102)*LOOKUP($I102,'OMS2007'!$A$3:$A$220,'OMS2007'!G$3:G$220))</f>
        <v>#N/A</v>
      </c>
      <c r="E102" s="15">
        <f t="shared" si="7"/>
        <v>1</v>
      </c>
      <c r="F102" s="15">
        <f>IF(OR(Medidas!D102=1,Medidas!D102="M",Medidas!D102="m",Medidas!D102=2,Medidas!D102="F",Medidas!D102="f"),0,1)</f>
        <v>1</v>
      </c>
      <c r="G102" s="15">
        <f>IF(OR(ISBLANK(Medidas!G102),(ISBLANK(Medidas!H102))),1,0)</f>
        <v>1</v>
      </c>
      <c r="H102" s="15">
        <f>IF(AND(NOT(G102),OR(Medidas!G102&lt;20,Medidas!G102&gt;250,Medidas!H102&lt;0.5,Medidas!H102&gt;400)),1,0)</f>
        <v>0</v>
      </c>
      <c r="I102" s="20">
        <f>(Medidas!F102-Medidas!E102)/30.4375</f>
        <v>0</v>
      </c>
      <c r="J102" s="15" t="e">
        <f>Medidas!H102/(Medidas!G102^2)*10000</f>
        <v>#DIV/0!</v>
      </c>
      <c r="K102" s="15" t="e">
        <f t="shared" si="8"/>
        <v>#DIV/0!</v>
      </c>
      <c r="L102" s="15" t="e">
        <f t="shared" si="9"/>
        <v>#DIV/0!</v>
      </c>
      <c r="M102" s="15" t="e">
        <f t="shared" si="10"/>
        <v>#DIV/0!</v>
      </c>
      <c r="N102" s="15" t="e">
        <f t="shared" si="11"/>
        <v>#N/A</v>
      </c>
      <c r="O102" s="15" t="e">
        <f t="shared" si="12"/>
        <v>#N/A</v>
      </c>
    </row>
    <row r="103" spans="1:15" x14ac:dyDescent="0.15">
      <c r="A103" s="106">
        <f t="shared" si="13"/>
        <v>1</v>
      </c>
      <c r="B103" s="15" t="e">
        <f>IF(OR(Medidas!D103=1,Medidas!D103="M",Medidas!D103="m"),$A103*LOOKUP($I103+1,'OMS2007'!$A$3:$A$220,'OMS2007'!B$3:B$220)+(1-$A103)*LOOKUP($I103,'OMS2007'!$A$3:$A$220,'OMS2007'!B$3:B$220),$A103*LOOKUP($I103+1,'OMS2007'!$A$3:$A$220,'OMS2007'!E$3:E$220)+(1-$A103)*LOOKUP($I103,'OMS2007'!$A$3:$A$220,'OMS2007'!E$3:E$220))</f>
        <v>#N/A</v>
      </c>
      <c r="C103" s="15" t="e">
        <f>IF(OR(Medidas!D103=1,Medidas!D103="M",Medidas!D103="m"),$A103*LOOKUP($I103+1,'OMS2007'!$A$3:$A$220,'OMS2007'!C$3:C$220)+(1-$A103)*LOOKUP($I103,'OMS2007'!$A$3:$A$220,'OMS2007'!C$3:C$220),$A103*LOOKUP($I103+1,'OMS2007'!$A$3:$A$220,'OMS2007'!F$3:F$220)+(1-$A103)*LOOKUP($I103,'OMS2007'!$A$3:$A$220,'OMS2007'!F$3:F$220))</f>
        <v>#N/A</v>
      </c>
      <c r="D103" s="15" t="e">
        <f>IF(OR(Medidas!D103=1,Medidas!D103="M",Medidas!D103="m"),$A103*LOOKUP($I103+1,'OMS2007'!$A$3:$A$220,'OMS2007'!D$3:D$220)+(1-$A103)*LOOKUP($I103,'OMS2007'!$A$3:$A$220,'OMS2007'!D$3:D$220),$A103*LOOKUP($I103+1,'OMS2007'!$A$3:$A$220,'OMS2007'!G$3:G$220)+(1-$A103)*LOOKUP($I103,'OMS2007'!$A$3:$A$220,'OMS2007'!G$3:G$220))</f>
        <v>#N/A</v>
      </c>
      <c r="E103" s="15">
        <f t="shared" si="7"/>
        <v>1</v>
      </c>
      <c r="F103" s="15">
        <f>IF(OR(Medidas!D103=1,Medidas!D103="M",Medidas!D103="m",Medidas!D103=2,Medidas!D103="F",Medidas!D103="f"),0,1)</f>
        <v>1</v>
      </c>
      <c r="G103" s="15">
        <f>IF(OR(ISBLANK(Medidas!G103),(ISBLANK(Medidas!H103))),1,0)</f>
        <v>1</v>
      </c>
      <c r="H103" s="15">
        <f>IF(AND(NOT(G103),OR(Medidas!G103&lt;20,Medidas!G103&gt;250,Medidas!H103&lt;0.5,Medidas!H103&gt;400)),1,0)</f>
        <v>0</v>
      </c>
      <c r="I103" s="20">
        <f>(Medidas!F103-Medidas!E103)/30.4375</f>
        <v>0</v>
      </c>
      <c r="J103" s="15" t="e">
        <f>Medidas!H103/(Medidas!G103^2)*10000</f>
        <v>#DIV/0!</v>
      </c>
      <c r="K103" s="15" t="e">
        <f t="shared" si="8"/>
        <v>#DIV/0!</v>
      </c>
      <c r="L103" s="15" t="e">
        <f t="shared" si="9"/>
        <v>#DIV/0!</v>
      </c>
      <c r="M103" s="15" t="e">
        <f t="shared" si="10"/>
        <v>#DIV/0!</v>
      </c>
      <c r="N103" s="15" t="e">
        <f t="shared" si="11"/>
        <v>#N/A</v>
      </c>
      <c r="O103" s="15" t="e">
        <f t="shared" si="12"/>
        <v>#N/A</v>
      </c>
    </row>
    <row r="104" spans="1:15" x14ac:dyDescent="0.15">
      <c r="A104" s="106">
        <f t="shared" si="13"/>
        <v>1</v>
      </c>
      <c r="B104" s="15" t="e">
        <f>IF(OR(Medidas!D104=1,Medidas!D104="M",Medidas!D104="m"),$A104*LOOKUP($I104+1,'OMS2007'!$A$3:$A$220,'OMS2007'!B$3:B$220)+(1-$A104)*LOOKUP($I104,'OMS2007'!$A$3:$A$220,'OMS2007'!B$3:B$220),$A104*LOOKUP($I104+1,'OMS2007'!$A$3:$A$220,'OMS2007'!E$3:E$220)+(1-$A104)*LOOKUP($I104,'OMS2007'!$A$3:$A$220,'OMS2007'!E$3:E$220))</f>
        <v>#N/A</v>
      </c>
      <c r="C104" s="15" t="e">
        <f>IF(OR(Medidas!D104=1,Medidas!D104="M",Medidas!D104="m"),$A104*LOOKUP($I104+1,'OMS2007'!$A$3:$A$220,'OMS2007'!C$3:C$220)+(1-$A104)*LOOKUP($I104,'OMS2007'!$A$3:$A$220,'OMS2007'!C$3:C$220),$A104*LOOKUP($I104+1,'OMS2007'!$A$3:$A$220,'OMS2007'!F$3:F$220)+(1-$A104)*LOOKUP($I104,'OMS2007'!$A$3:$A$220,'OMS2007'!F$3:F$220))</f>
        <v>#N/A</v>
      </c>
      <c r="D104" s="15" t="e">
        <f>IF(OR(Medidas!D104=1,Medidas!D104="M",Medidas!D104="m"),$A104*LOOKUP($I104+1,'OMS2007'!$A$3:$A$220,'OMS2007'!D$3:D$220)+(1-$A104)*LOOKUP($I104,'OMS2007'!$A$3:$A$220,'OMS2007'!D$3:D$220),$A104*LOOKUP($I104+1,'OMS2007'!$A$3:$A$220,'OMS2007'!G$3:G$220)+(1-$A104)*LOOKUP($I104,'OMS2007'!$A$3:$A$220,'OMS2007'!G$3:G$220))</f>
        <v>#N/A</v>
      </c>
      <c r="E104" s="15">
        <f t="shared" si="7"/>
        <v>1</v>
      </c>
      <c r="F104" s="15">
        <f>IF(OR(Medidas!D104=1,Medidas!D104="M",Medidas!D104="m",Medidas!D104=2,Medidas!D104="F",Medidas!D104="f"),0,1)</f>
        <v>1</v>
      </c>
      <c r="G104" s="15">
        <f>IF(OR(ISBLANK(Medidas!G104),(ISBLANK(Medidas!H104))),1,0)</f>
        <v>1</v>
      </c>
      <c r="H104" s="15">
        <f>IF(AND(NOT(G104),OR(Medidas!G104&lt;20,Medidas!G104&gt;250,Medidas!H104&lt;0.5,Medidas!H104&gt;400)),1,0)</f>
        <v>0</v>
      </c>
      <c r="I104" s="20">
        <f>(Medidas!F104-Medidas!E104)/30.4375</f>
        <v>0</v>
      </c>
      <c r="J104" s="15" t="e">
        <f>Medidas!H104/(Medidas!G104^2)*10000</f>
        <v>#DIV/0!</v>
      </c>
      <c r="K104" s="15" t="e">
        <f t="shared" si="8"/>
        <v>#DIV/0!</v>
      </c>
      <c r="L104" s="15" t="e">
        <f t="shared" si="9"/>
        <v>#DIV/0!</v>
      </c>
      <c r="M104" s="15" t="e">
        <f t="shared" si="10"/>
        <v>#DIV/0!</v>
      </c>
      <c r="N104" s="15" t="e">
        <f t="shared" si="11"/>
        <v>#N/A</v>
      </c>
      <c r="O104" s="15" t="e">
        <f t="shared" si="12"/>
        <v>#N/A</v>
      </c>
    </row>
    <row r="105" spans="1:15" x14ac:dyDescent="0.15">
      <c r="A105" s="106">
        <f t="shared" si="13"/>
        <v>1</v>
      </c>
      <c r="B105" s="15" t="e">
        <f>IF(OR(Medidas!D105=1,Medidas!D105="M",Medidas!D105="m"),$A105*LOOKUP($I105+1,'OMS2007'!$A$3:$A$220,'OMS2007'!B$3:B$220)+(1-$A105)*LOOKUP($I105,'OMS2007'!$A$3:$A$220,'OMS2007'!B$3:B$220),$A105*LOOKUP($I105+1,'OMS2007'!$A$3:$A$220,'OMS2007'!E$3:E$220)+(1-$A105)*LOOKUP($I105,'OMS2007'!$A$3:$A$220,'OMS2007'!E$3:E$220))</f>
        <v>#N/A</v>
      </c>
      <c r="C105" s="15" t="e">
        <f>IF(OR(Medidas!D105=1,Medidas!D105="M",Medidas!D105="m"),$A105*LOOKUP($I105+1,'OMS2007'!$A$3:$A$220,'OMS2007'!C$3:C$220)+(1-$A105)*LOOKUP($I105,'OMS2007'!$A$3:$A$220,'OMS2007'!C$3:C$220),$A105*LOOKUP($I105+1,'OMS2007'!$A$3:$A$220,'OMS2007'!F$3:F$220)+(1-$A105)*LOOKUP($I105,'OMS2007'!$A$3:$A$220,'OMS2007'!F$3:F$220))</f>
        <v>#N/A</v>
      </c>
      <c r="D105" s="15" t="e">
        <f>IF(OR(Medidas!D105=1,Medidas!D105="M",Medidas!D105="m"),$A105*LOOKUP($I105+1,'OMS2007'!$A$3:$A$220,'OMS2007'!D$3:D$220)+(1-$A105)*LOOKUP($I105,'OMS2007'!$A$3:$A$220,'OMS2007'!D$3:D$220),$A105*LOOKUP($I105+1,'OMS2007'!$A$3:$A$220,'OMS2007'!G$3:G$220)+(1-$A105)*LOOKUP($I105,'OMS2007'!$A$3:$A$220,'OMS2007'!G$3:G$220))</f>
        <v>#N/A</v>
      </c>
      <c r="E105" s="15">
        <f t="shared" si="7"/>
        <v>1</v>
      </c>
      <c r="F105" s="15">
        <f>IF(OR(Medidas!D105=1,Medidas!D105="M",Medidas!D105="m",Medidas!D105=2,Medidas!D105="F",Medidas!D105="f"),0,1)</f>
        <v>1</v>
      </c>
      <c r="G105" s="15">
        <f>IF(OR(ISBLANK(Medidas!G105),(ISBLANK(Medidas!H105))),1,0)</f>
        <v>1</v>
      </c>
      <c r="H105" s="15">
        <f>IF(AND(NOT(G105),OR(Medidas!G105&lt;20,Medidas!G105&gt;250,Medidas!H105&lt;0.5,Medidas!H105&gt;400)),1,0)</f>
        <v>0</v>
      </c>
      <c r="I105" s="20">
        <f>(Medidas!F105-Medidas!E105)/30.4375</f>
        <v>0</v>
      </c>
      <c r="J105" s="15" t="e">
        <f>Medidas!H105/(Medidas!G105^2)*10000</f>
        <v>#DIV/0!</v>
      </c>
      <c r="K105" s="15" t="e">
        <f t="shared" si="8"/>
        <v>#DIV/0!</v>
      </c>
      <c r="L105" s="15" t="e">
        <f t="shared" si="9"/>
        <v>#DIV/0!</v>
      </c>
      <c r="M105" s="15" t="e">
        <f t="shared" si="10"/>
        <v>#DIV/0!</v>
      </c>
      <c r="N105" s="15" t="e">
        <f t="shared" si="11"/>
        <v>#N/A</v>
      </c>
      <c r="O105" s="15" t="e">
        <f t="shared" si="12"/>
        <v>#N/A</v>
      </c>
    </row>
    <row r="106" spans="1:15" x14ac:dyDescent="0.15">
      <c r="A106" s="106">
        <f t="shared" si="13"/>
        <v>1</v>
      </c>
      <c r="B106" s="15" t="e">
        <f>IF(OR(Medidas!D106=1,Medidas!D106="M",Medidas!D106="m"),$A106*LOOKUP($I106+1,'OMS2007'!$A$3:$A$220,'OMS2007'!B$3:B$220)+(1-$A106)*LOOKUP($I106,'OMS2007'!$A$3:$A$220,'OMS2007'!B$3:B$220),$A106*LOOKUP($I106+1,'OMS2007'!$A$3:$A$220,'OMS2007'!E$3:E$220)+(1-$A106)*LOOKUP($I106,'OMS2007'!$A$3:$A$220,'OMS2007'!E$3:E$220))</f>
        <v>#N/A</v>
      </c>
      <c r="C106" s="15" t="e">
        <f>IF(OR(Medidas!D106=1,Medidas!D106="M",Medidas!D106="m"),$A106*LOOKUP($I106+1,'OMS2007'!$A$3:$A$220,'OMS2007'!C$3:C$220)+(1-$A106)*LOOKUP($I106,'OMS2007'!$A$3:$A$220,'OMS2007'!C$3:C$220),$A106*LOOKUP($I106+1,'OMS2007'!$A$3:$A$220,'OMS2007'!F$3:F$220)+(1-$A106)*LOOKUP($I106,'OMS2007'!$A$3:$A$220,'OMS2007'!F$3:F$220))</f>
        <v>#N/A</v>
      </c>
      <c r="D106" s="15" t="e">
        <f>IF(OR(Medidas!D106=1,Medidas!D106="M",Medidas!D106="m"),$A106*LOOKUP($I106+1,'OMS2007'!$A$3:$A$220,'OMS2007'!D$3:D$220)+(1-$A106)*LOOKUP($I106,'OMS2007'!$A$3:$A$220,'OMS2007'!D$3:D$220),$A106*LOOKUP($I106+1,'OMS2007'!$A$3:$A$220,'OMS2007'!G$3:G$220)+(1-$A106)*LOOKUP($I106,'OMS2007'!$A$3:$A$220,'OMS2007'!G$3:G$220))</f>
        <v>#N/A</v>
      </c>
      <c r="E106" s="15">
        <f t="shared" si="7"/>
        <v>1</v>
      </c>
      <c r="F106" s="15">
        <f>IF(OR(Medidas!D106=1,Medidas!D106="M",Medidas!D106="m",Medidas!D106=2,Medidas!D106="F",Medidas!D106="f"),0,1)</f>
        <v>1</v>
      </c>
      <c r="G106" s="15">
        <f>IF(OR(ISBLANK(Medidas!G106),(ISBLANK(Medidas!H106))),1,0)</f>
        <v>1</v>
      </c>
      <c r="H106" s="15">
        <f>IF(AND(NOT(G106),OR(Medidas!G106&lt;20,Medidas!G106&gt;250,Medidas!H106&lt;0.5,Medidas!H106&gt;400)),1,0)</f>
        <v>0</v>
      </c>
      <c r="I106" s="20">
        <f>(Medidas!F106-Medidas!E106)/30.4375</f>
        <v>0</v>
      </c>
      <c r="J106" s="15" t="e">
        <f>Medidas!H106/(Medidas!G106^2)*10000</f>
        <v>#DIV/0!</v>
      </c>
      <c r="K106" s="15" t="e">
        <f t="shared" si="8"/>
        <v>#DIV/0!</v>
      </c>
      <c r="L106" s="15" t="e">
        <f t="shared" si="9"/>
        <v>#DIV/0!</v>
      </c>
      <c r="M106" s="15" t="e">
        <f t="shared" si="10"/>
        <v>#DIV/0!</v>
      </c>
      <c r="N106" s="15" t="e">
        <f t="shared" si="11"/>
        <v>#N/A</v>
      </c>
      <c r="O106" s="15" t="e">
        <f t="shared" si="12"/>
        <v>#N/A</v>
      </c>
    </row>
    <row r="107" spans="1:15" x14ac:dyDescent="0.15">
      <c r="A107" s="106">
        <f t="shared" si="13"/>
        <v>1</v>
      </c>
      <c r="B107" s="15" t="e">
        <f>IF(OR(Medidas!D107=1,Medidas!D107="M",Medidas!D107="m"),$A107*LOOKUP($I107+1,'OMS2007'!$A$3:$A$220,'OMS2007'!B$3:B$220)+(1-$A107)*LOOKUP($I107,'OMS2007'!$A$3:$A$220,'OMS2007'!B$3:B$220),$A107*LOOKUP($I107+1,'OMS2007'!$A$3:$A$220,'OMS2007'!E$3:E$220)+(1-$A107)*LOOKUP($I107,'OMS2007'!$A$3:$A$220,'OMS2007'!E$3:E$220))</f>
        <v>#N/A</v>
      </c>
      <c r="C107" s="15" t="e">
        <f>IF(OR(Medidas!D107=1,Medidas!D107="M",Medidas!D107="m"),$A107*LOOKUP($I107+1,'OMS2007'!$A$3:$A$220,'OMS2007'!C$3:C$220)+(1-$A107)*LOOKUP($I107,'OMS2007'!$A$3:$A$220,'OMS2007'!C$3:C$220),$A107*LOOKUP($I107+1,'OMS2007'!$A$3:$A$220,'OMS2007'!F$3:F$220)+(1-$A107)*LOOKUP($I107,'OMS2007'!$A$3:$A$220,'OMS2007'!F$3:F$220))</f>
        <v>#N/A</v>
      </c>
      <c r="D107" s="15" t="e">
        <f>IF(OR(Medidas!D107=1,Medidas!D107="M",Medidas!D107="m"),$A107*LOOKUP($I107+1,'OMS2007'!$A$3:$A$220,'OMS2007'!D$3:D$220)+(1-$A107)*LOOKUP($I107,'OMS2007'!$A$3:$A$220,'OMS2007'!D$3:D$220),$A107*LOOKUP($I107+1,'OMS2007'!$A$3:$A$220,'OMS2007'!G$3:G$220)+(1-$A107)*LOOKUP($I107,'OMS2007'!$A$3:$A$220,'OMS2007'!G$3:G$220))</f>
        <v>#N/A</v>
      </c>
      <c r="E107" s="15">
        <f t="shared" si="7"/>
        <v>1</v>
      </c>
      <c r="F107" s="15">
        <f>IF(OR(Medidas!D107=1,Medidas!D107="M",Medidas!D107="m",Medidas!D107=2,Medidas!D107="F",Medidas!D107="f"),0,1)</f>
        <v>1</v>
      </c>
      <c r="G107" s="15">
        <f>IF(OR(ISBLANK(Medidas!G107),(ISBLANK(Medidas!H107))),1,0)</f>
        <v>1</v>
      </c>
      <c r="H107" s="15">
        <f>IF(AND(NOT(G107),OR(Medidas!G107&lt;20,Medidas!G107&gt;250,Medidas!H107&lt;0.5,Medidas!H107&gt;400)),1,0)</f>
        <v>0</v>
      </c>
      <c r="I107" s="20">
        <f>(Medidas!F107-Medidas!E107)/30.4375</f>
        <v>0</v>
      </c>
      <c r="J107" s="15" t="e">
        <f>Medidas!H107/(Medidas!G107^2)*10000</f>
        <v>#DIV/0!</v>
      </c>
      <c r="K107" s="15" t="e">
        <f t="shared" si="8"/>
        <v>#DIV/0!</v>
      </c>
      <c r="L107" s="15" t="e">
        <f t="shared" si="9"/>
        <v>#DIV/0!</v>
      </c>
      <c r="M107" s="15" t="e">
        <f t="shared" si="10"/>
        <v>#DIV/0!</v>
      </c>
      <c r="N107" s="15" t="e">
        <f t="shared" si="11"/>
        <v>#N/A</v>
      </c>
      <c r="O107" s="15" t="e">
        <f t="shared" si="12"/>
        <v>#N/A</v>
      </c>
    </row>
    <row r="108" spans="1:15" x14ac:dyDescent="0.15">
      <c r="A108" s="106">
        <f t="shared" si="13"/>
        <v>1</v>
      </c>
      <c r="B108" s="15" t="e">
        <f>IF(OR(Medidas!D108=1,Medidas!D108="M",Medidas!D108="m"),$A108*LOOKUP($I108+1,'OMS2007'!$A$3:$A$220,'OMS2007'!B$3:B$220)+(1-$A108)*LOOKUP($I108,'OMS2007'!$A$3:$A$220,'OMS2007'!B$3:B$220),$A108*LOOKUP($I108+1,'OMS2007'!$A$3:$A$220,'OMS2007'!E$3:E$220)+(1-$A108)*LOOKUP($I108,'OMS2007'!$A$3:$A$220,'OMS2007'!E$3:E$220))</f>
        <v>#N/A</v>
      </c>
      <c r="C108" s="15" t="e">
        <f>IF(OR(Medidas!D108=1,Medidas!D108="M",Medidas!D108="m"),$A108*LOOKUP($I108+1,'OMS2007'!$A$3:$A$220,'OMS2007'!C$3:C$220)+(1-$A108)*LOOKUP($I108,'OMS2007'!$A$3:$A$220,'OMS2007'!C$3:C$220),$A108*LOOKUP($I108+1,'OMS2007'!$A$3:$A$220,'OMS2007'!F$3:F$220)+(1-$A108)*LOOKUP($I108,'OMS2007'!$A$3:$A$220,'OMS2007'!F$3:F$220))</f>
        <v>#N/A</v>
      </c>
      <c r="D108" s="15" t="e">
        <f>IF(OR(Medidas!D108=1,Medidas!D108="M",Medidas!D108="m"),$A108*LOOKUP($I108+1,'OMS2007'!$A$3:$A$220,'OMS2007'!D$3:D$220)+(1-$A108)*LOOKUP($I108,'OMS2007'!$A$3:$A$220,'OMS2007'!D$3:D$220),$A108*LOOKUP($I108+1,'OMS2007'!$A$3:$A$220,'OMS2007'!G$3:G$220)+(1-$A108)*LOOKUP($I108,'OMS2007'!$A$3:$A$220,'OMS2007'!G$3:G$220))</f>
        <v>#N/A</v>
      </c>
      <c r="E108" s="15">
        <f t="shared" si="7"/>
        <v>1</v>
      </c>
      <c r="F108" s="15">
        <f>IF(OR(Medidas!D108=1,Medidas!D108="M",Medidas!D108="m",Medidas!D108=2,Medidas!D108="F",Medidas!D108="f"),0,1)</f>
        <v>1</v>
      </c>
      <c r="G108" s="15">
        <f>IF(OR(ISBLANK(Medidas!G108),(ISBLANK(Medidas!H108))),1,0)</f>
        <v>1</v>
      </c>
      <c r="H108" s="15">
        <f>IF(AND(NOT(G108),OR(Medidas!G108&lt;20,Medidas!G108&gt;250,Medidas!H108&lt;0.5,Medidas!H108&gt;400)),1,0)</f>
        <v>0</v>
      </c>
      <c r="I108" s="20">
        <f>(Medidas!F108-Medidas!E108)/30.4375</f>
        <v>0</v>
      </c>
      <c r="J108" s="15" t="e">
        <f>Medidas!H108/(Medidas!G108^2)*10000</f>
        <v>#DIV/0!</v>
      </c>
      <c r="K108" s="15" t="e">
        <f t="shared" si="8"/>
        <v>#DIV/0!</v>
      </c>
      <c r="L108" s="15" t="e">
        <f t="shared" si="9"/>
        <v>#DIV/0!</v>
      </c>
      <c r="M108" s="15" t="e">
        <f t="shared" si="10"/>
        <v>#DIV/0!</v>
      </c>
      <c r="N108" s="15" t="e">
        <f t="shared" si="11"/>
        <v>#N/A</v>
      </c>
      <c r="O108" s="15" t="e">
        <f t="shared" si="12"/>
        <v>#N/A</v>
      </c>
    </row>
    <row r="109" spans="1:15" x14ac:dyDescent="0.15">
      <c r="A109" s="106">
        <f t="shared" si="13"/>
        <v>1</v>
      </c>
      <c r="B109" s="15" t="e">
        <f>IF(OR(Medidas!D109=1,Medidas!D109="M",Medidas!D109="m"),$A109*LOOKUP($I109+1,'OMS2007'!$A$3:$A$220,'OMS2007'!B$3:B$220)+(1-$A109)*LOOKUP($I109,'OMS2007'!$A$3:$A$220,'OMS2007'!B$3:B$220),$A109*LOOKUP($I109+1,'OMS2007'!$A$3:$A$220,'OMS2007'!E$3:E$220)+(1-$A109)*LOOKUP($I109,'OMS2007'!$A$3:$A$220,'OMS2007'!E$3:E$220))</f>
        <v>#N/A</v>
      </c>
      <c r="C109" s="15" t="e">
        <f>IF(OR(Medidas!D109=1,Medidas!D109="M",Medidas!D109="m"),$A109*LOOKUP($I109+1,'OMS2007'!$A$3:$A$220,'OMS2007'!C$3:C$220)+(1-$A109)*LOOKUP($I109,'OMS2007'!$A$3:$A$220,'OMS2007'!C$3:C$220),$A109*LOOKUP($I109+1,'OMS2007'!$A$3:$A$220,'OMS2007'!F$3:F$220)+(1-$A109)*LOOKUP($I109,'OMS2007'!$A$3:$A$220,'OMS2007'!F$3:F$220))</f>
        <v>#N/A</v>
      </c>
      <c r="D109" s="15" t="e">
        <f>IF(OR(Medidas!D109=1,Medidas!D109="M",Medidas!D109="m"),$A109*LOOKUP($I109+1,'OMS2007'!$A$3:$A$220,'OMS2007'!D$3:D$220)+(1-$A109)*LOOKUP($I109,'OMS2007'!$A$3:$A$220,'OMS2007'!D$3:D$220),$A109*LOOKUP($I109+1,'OMS2007'!$A$3:$A$220,'OMS2007'!G$3:G$220)+(1-$A109)*LOOKUP($I109,'OMS2007'!$A$3:$A$220,'OMS2007'!G$3:G$220))</f>
        <v>#N/A</v>
      </c>
      <c r="E109" s="15">
        <f t="shared" si="7"/>
        <v>1</v>
      </c>
      <c r="F109" s="15">
        <f>IF(OR(Medidas!D109=1,Medidas!D109="M",Medidas!D109="m",Medidas!D109=2,Medidas!D109="F",Medidas!D109="f"),0,1)</f>
        <v>1</v>
      </c>
      <c r="G109" s="15">
        <f>IF(OR(ISBLANK(Medidas!G109),(ISBLANK(Medidas!H109))),1,0)</f>
        <v>1</v>
      </c>
      <c r="H109" s="15">
        <f>IF(AND(NOT(G109),OR(Medidas!G109&lt;20,Medidas!G109&gt;250,Medidas!H109&lt;0.5,Medidas!H109&gt;400)),1,0)</f>
        <v>0</v>
      </c>
      <c r="I109" s="20">
        <f>(Medidas!F109-Medidas!E109)/30.4375</f>
        <v>0</v>
      </c>
      <c r="J109" s="15" t="e">
        <f>Medidas!H109/(Medidas!G109^2)*10000</f>
        <v>#DIV/0!</v>
      </c>
      <c r="K109" s="15" t="e">
        <f t="shared" si="8"/>
        <v>#DIV/0!</v>
      </c>
      <c r="L109" s="15" t="e">
        <f t="shared" si="9"/>
        <v>#DIV/0!</v>
      </c>
      <c r="M109" s="15" t="e">
        <f t="shared" si="10"/>
        <v>#DIV/0!</v>
      </c>
      <c r="N109" s="15" t="e">
        <f t="shared" si="11"/>
        <v>#N/A</v>
      </c>
      <c r="O109" s="15" t="e">
        <f t="shared" si="12"/>
        <v>#N/A</v>
      </c>
    </row>
    <row r="110" spans="1:15" x14ac:dyDescent="0.15">
      <c r="A110" s="106">
        <f t="shared" si="13"/>
        <v>1</v>
      </c>
      <c r="B110" s="15" t="e">
        <f>IF(OR(Medidas!D110=1,Medidas!D110="M",Medidas!D110="m"),$A110*LOOKUP($I110+1,'OMS2007'!$A$3:$A$220,'OMS2007'!B$3:B$220)+(1-$A110)*LOOKUP($I110,'OMS2007'!$A$3:$A$220,'OMS2007'!B$3:B$220),$A110*LOOKUP($I110+1,'OMS2007'!$A$3:$A$220,'OMS2007'!E$3:E$220)+(1-$A110)*LOOKUP($I110,'OMS2007'!$A$3:$A$220,'OMS2007'!E$3:E$220))</f>
        <v>#N/A</v>
      </c>
      <c r="C110" s="15" t="e">
        <f>IF(OR(Medidas!D110=1,Medidas!D110="M",Medidas!D110="m"),$A110*LOOKUP($I110+1,'OMS2007'!$A$3:$A$220,'OMS2007'!C$3:C$220)+(1-$A110)*LOOKUP($I110,'OMS2007'!$A$3:$A$220,'OMS2007'!C$3:C$220),$A110*LOOKUP($I110+1,'OMS2007'!$A$3:$A$220,'OMS2007'!F$3:F$220)+(1-$A110)*LOOKUP($I110,'OMS2007'!$A$3:$A$220,'OMS2007'!F$3:F$220))</f>
        <v>#N/A</v>
      </c>
      <c r="D110" s="15" t="e">
        <f>IF(OR(Medidas!D110=1,Medidas!D110="M",Medidas!D110="m"),$A110*LOOKUP($I110+1,'OMS2007'!$A$3:$A$220,'OMS2007'!D$3:D$220)+(1-$A110)*LOOKUP($I110,'OMS2007'!$A$3:$A$220,'OMS2007'!D$3:D$220),$A110*LOOKUP($I110+1,'OMS2007'!$A$3:$A$220,'OMS2007'!G$3:G$220)+(1-$A110)*LOOKUP($I110,'OMS2007'!$A$3:$A$220,'OMS2007'!G$3:G$220))</f>
        <v>#N/A</v>
      </c>
      <c r="E110" s="15">
        <f t="shared" si="7"/>
        <v>1</v>
      </c>
      <c r="F110" s="15">
        <f>IF(OR(Medidas!D110=1,Medidas!D110="M",Medidas!D110="m",Medidas!D110=2,Medidas!D110="F",Medidas!D110="f"),0,1)</f>
        <v>1</v>
      </c>
      <c r="G110" s="15">
        <f>IF(OR(ISBLANK(Medidas!G110),(ISBLANK(Medidas!H110))),1,0)</f>
        <v>1</v>
      </c>
      <c r="H110" s="15">
        <f>IF(AND(NOT(G110),OR(Medidas!G110&lt;20,Medidas!G110&gt;250,Medidas!H110&lt;0.5,Medidas!H110&gt;400)),1,0)</f>
        <v>0</v>
      </c>
      <c r="I110" s="20">
        <f>(Medidas!F110-Medidas!E110)/30.4375</f>
        <v>0</v>
      </c>
      <c r="J110" s="15" t="e">
        <f>Medidas!H110/(Medidas!G110^2)*10000</f>
        <v>#DIV/0!</v>
      </c>
      <c r="K110" s="15" t="e">
        <f t="shared" si="8"/>
        <v>#DIV/0!</v>
      </c>
      <c r="L110" s="15" t="e">
        <f t="shared" si="9"/>
        <v>#DIV/0!</v>
      </c>
      <c r="M110" s="15" t="e">
        <f t="shared" si="10"/>
        <v>#DIV/0!</v>
      </c>
      <c r="N110" s="15" t="e">
        <f t="shared" si="11"/>
        <v>#N/A</v>
      </c>
      <c r="O110" s="15" t="e">
        <f t="shared" si="12"/>
        <v>#N/A</v>
      </c>
    </row>
    <row r="111" spans="1:15" x14ac:dyDescent="0.15">
      <c r="A111" s="106">
        <f t="shared" si="13"/>
        <v>1</v>
      </c>
      <c r="B111" s="15" t="e">
        <f>IF(OR(Medidas!D111=1,Medidas!D111="M",Medidas!D111="m"),$A111*LOOKUP($I111+1,'OMS2007'!$A$3:$A$220,'OMS2007'!B$3:B$220)+(1-$A111)*LOOKUP($I111,'OMS2007'!$A$3:$A$220,'OMS2007'!B$3:B$220),$A111*LOOKUP($I111+1,'OMS2007'!$A$3:$A$220,'OMS2007'!E$3:E$220)+(1-$A111)*LOOKUP($I111,'OMS2007'!$A$3:$A$220,'OMS2007'!E$3:E$220))</f>
        <v>#N/A</v>
      </c>
      <c r="C111" s="15" t="e">
        <f>IF(OR(Medidas!D111=1,Medidas!D111="M",Medidas!D111="m"),$A111*LOOKUP($I111+1,'OMS2007'!$A$3:$A$220,'OMS2007'!C$3:C$220)+(1-$A111)*LOOKUP($I111,'OMS2007'!$A$3:$A$220,'OMS2007'!C$3:C$220),$A111*LOOKUP($I111+1,'OMS2007'!$A$3:$A$220,'OMS2007'!F$3:F$220)+(1-$A111)*LOOKUP($I111,'OMS2007'!$A$3:$A$220,'OMS2007'!F$3:F$220))</f>
        <v>#N/A</v>
      </c>
      <c r="D111" s="15" t="e">
        <f>IF(OR(Medidas!D111=1,Medidas!D111="M",Medidas!D111="m"),$A111*LOOKUP($I111+1,'OMS2007'!$A$3:$A$220,'OMS2007'!D$3:D$220)+(1-$A111)*LOOKUP($I111,'OMS2007'!$A$3:$A$220,'OMS2007'!D$3:D$220),$A111*LOOKUP($I111+1,'OMS2007'!$A$3:$A$220,'OMS2007'!G$3:G$220)+(1-$A111)*LOOKUP($I111,'OMS2007'!$A$3:$A$220,'OMS2007'!G$3:G$220))</f>
        <v>#N/A</v>
      </c>
      <c r="E111" s="15">
        <f t="shared" si="7"/>
        <v>1</v>
      </c>
      <c r="F111" s="15">
        <f>IF(OR(Medidas!D111=1,Medidas!D111="M",Medidas!D111="m",Medidas!D111=2,Medidas!D111="F",Medidas!D111="f"),0,1)</f>
        <v>1</v>
      </c>
      <c r="G111" s="15">
        <f>IF(OR(ISBLANK(Medidas!G111),(ISBLANK(Medidas!H111))),1,0)</f>
        <v>1</v>
      </c>
      <c r="H111" s="15">
        <f>IF(AND(NOT(G111),OR(Medidas!G111&lt;20,Medidas!G111&gt;250,Medidas!H111&lt;0.5,Medidas!H111&gt;400)),1,0)</f>
        <v>0</v>
      </c>
      <c r="I111" s="20">
        <f>(Medidas!F111-Medidas!E111)/30.4375</f>
        <v>0</v>
      </c>
      <c r="J111" s="15" t="e">
        <f>Medidas!H111/(Medidas!G111^2)*10000</f>
        <v>#DIV/0!</v>
      </c>
      <c r="K111" s="15" t="e">
        <f t="shared" si="8"/>
        <v>#DIV/0!</v>
      </c>
      <c r="L111" s="15" t="e">
        <f t="shared" si="9"/>
        <v>#DIV/0!</v>
      </c>
      <c r="M111" s="15" t="e">
        <f t="shared" si="10"/>
        <v>#DIV/0!</v>
      </c>
      <c r="N111" s="15" t="e">
        <f t="shared" si="11"/>
        <v>#N/A</v>
      </c>
      <c r="O111" s="15" t="e">
        <f t="shared" si="12"/>
        <v>#N/A</v>
      </c>
    </row>
    <row r="112" spans="1:15" x14ac:dyDescent="0.15">
      <c r="A112" s="106">
        <f t="shared" si="13"/>
        <v>1</v>
      </c>
      <c r="B112" s="15" t="e">
        <f>IF(OR(Medidas!D112=1,Medidas!D112="M",Medidas!D112="m"),$A112*LOOKUP($I112+1,'OMS2007'!$A$3:$A$220,'OMS2007'!B$3:B$220)+(1-$A112)*LOOKUP($I112,'OMS2007'!$A$3:$A$220,'OMS2007'!B$3:B$220),$A112*LOOKUP($I112+1,'OMS2007'!$A$3:$A$220,'OMS2007'!E$3:E$220)+(1-$A112)*LOOKUP($I112,'OMS2007'!$A$3:$A$220,'OMS2007'!E$3:E$220))</f>
        <v>#N/A</v>
      </c>
      <c r="C112" s="15" t="e">
        <f>IF(OR(Medidas!D112=1,Medidas!D112="M",Medidas!D112="m"),$A112*LOOKUP($I112+1,'OMS2007'!$A$3:$A$220,'OMS2007'!C$3:C$220)+(1-$A112)*LOOKUP($I112,'OMS2007'!$A$3:$A$220,'OMS2007'!C$3:C$220),$A112*LOOKUP($I112+1,'OMS2007'!$A$3:$A$220,'OMS2007'!F$3:F$220)+(1-$A112)*LOOKUP($I112,'OMS2007'!$A$3:$A$220,'OMS2007'!F$3:F$220))</f>
        <v>#N/A</v>
      </c>
      <c r="D112" s="15" t="e">
        <f>IF(OR(Medidas!D112=1,Medidas!D112="M",Medidas!D112="m"),$A112*LOOKUP($I112+1,'OMS2007'!$A$3:$A$220,'OMS2007'!D$3:D$220)+(1-$A112)*LOOKUP($I112,'OMS2007'!$A$3:$A$220,'OMS2007'!D$3:D$220),$A112*LOOKUP($I112+1,'OMS2007'!$A$3:$A$220,'OMS2007'!G$3:G$220)+(1-$A112)*LOOKUP($I112,'OMS2007'!$A$3:$A$220,'OMS2007'!G$3:G$220))</f>
        <v>#N/A</v>
      </c>
      <c r="E112" s="15">
        <f t="shared" si="7"/>
        <v>1</v>
      </c>
      <c r="F112" s="15">
        <f>IF(OR(Medidas!D112=1,Medidas!D112="M",Medidas!D112="m",Medidas!D112=2,Medidas!D112="F",Medidas!D112="f"),0,1)</f>
        <v>1</v>
      </c>
      <c r="G112" s="15">
        <f>IF(OR(ISBLANK(Medidas!G112),(ISBLANK(Medidas!H112))),1,0)</f>
        <v>1</v>
      </c>
      <c r="H112" s="15">
        <f>IF(AND(NOT(G112),OR(Medidas!G112&lt;20,Medidas!G112&gt;250,Medidas!H112&lt;0.5,Medidas!H112&gt;400)),1,0)</f>
        <v>0</v>
      </c>
      <c r="I112" s="20">
        <f>(Medidas!F112-Medidas!E112)/30.4375</f>
        <v>0</v>
      </c>
      <c r="J112" s="15" t="e">
        <f>Medidas!H112/(Medidas!G112^2)*10000</f>
        <v>#DIV/0!</v>
      </c>
      <c r="K112" s="15" t="e">
        <f t="shared" si="8"/>
        <v>#DIV/0!</v>
      </c>
      <c r="L112" s="15" t="e">
        <f t="shared" si="9"/>
        <v>#DIV/0!</v>
      </c>
      <c r="M112" s="15" t="e">
        <f t="shared" si="10"/>
        <v>#DIV/0!</v>
      </c>
      <c r="N112" s="15" t="e">
        <f t="shared" si="11"/>
        <v>#N/A</v>
      </c>
      <c r="O112" s="15" t="e">
        <f t="shared" si="12"/>
        <v>#N/A</v>
      </c>
    </row>
    <row r="113" spans="1:15" x14ac:dyDescent="0.15">
      <c r="A113" s="106">
        <f t="shared" si="13"/>
        <v>1</v>
      </c>
      <c r="B113" s="15" t="e">
        <f>IF(OR(Medidas!D113=1,Medidas!D113="M",Medidas!D113="m"),$A113*LOOKUP($I113+1,'OMS2007'!$A$3:$A$220,'OMS2007'!B$3:B$220)+(1-$A113)*LOOKUP($I113,'OMS2007'!$A$3:$A$220,'OMS2007'!B$3:B$220),$A113*LOOKUP($I113+1,'OMS2007'!$A$3:$A$220,'OMS2007'!E$3:E$220)+(1-$A113)*LOOKUP($I113,'OMS2007'!$A$3:$A$220,'OMS2007'!E$3:E$220))</f>
        <v>#N/A</v>
      </c>
      <c r="C113" s="15" t="e">
        <f>IF(OR(Medidas!D113=1,Medidas!D113="M",Medidas!D113="m"),$A113*LOOKUP($I113+1,'OMS2007'!$A$3:$A$220,'OMS2007'!C$3:C$220)+(1-$A113)*LOOKUP($I113,'OMS2007'!$A$3:$A$220,'OMS2007'!C$3:C$220),$A113*LOOKUP($I113+1,'OMS2007'!$A$3:$A$220,'OMS2007'!F$3:F$220)+(1-$A113)*LOOKUP($I113,'OMS2007'!$A$3:$A$220,'OMS2007'!F$3:F$220))</f>
        <v>#N/A</v>
      </c>
      <c r="D113" s="15" t="e">
        <f>IF(OR(Medidas!D113=1,Medidas!D113="M",Medidas!D113="m"),$A113*LOOKUP($I113+1,'OMS2007'!$A$3:$A$220,'OMS2007'!D$3:D$220)+(1-$A113)*LOOKUP($I113,'OMS2007'!$A$3:$A$220,'OMS2007'!D$3:D$220),$A113*LOOKUP($I113+1,'OMS2007'!$A$3:$A$220,'OMS2007'!G$3:G$220)+(1-$A113)*LOOKUP($I113,'OMS2007'!$A$3:$A$220,'OMS2007'!G$3:G$220))</f>
        <v>#N/A</v>
      </c>
      <c r="E113" s="15">
        <f t="shared" si="7"/>
        <v>1</v>
      </c>
      <c r="F113" s="15">
        <f>IF(OR(Medidas!D113=1,Medidas!D113="M",Medidas!D113="m",Medidas!D113=2,Medidas!D113="F",Medidas!D113="f"),0,1)</f>
        <v>1</v>
      </c>
      <c r="G113" s="15">
        <f>IF(OR(ISBLANK(Medidas!G113),(ISBLANK(Medidas!H113))),1,0)</f>
        <v>1</v>
      </c>
      <c r="H113" s="15">
        <f>IF(AND(NOT(G113),OR(Medidas!G113&lt;20,Medidas!G113&gt;250,Medidas!H113&lt;0.5,Medidas!H113&gt;400)),1,0)</f>
        <v>0</v>
      </c>
      <c r="I113" s="20">
        <f>(Medidas!F113-Medidas!E113)/30.4375</f>
        <v>0</v>
      </c>
      <c r="J113" s="15" t="e">
        <f>Medidas!H113/(Medidas!G113^2)*10000</f>
        <v>#DIV/0!</v>
      </c>
      <c r="K113" s="15" t="e">
        <f t="shared" si="8"/>
        <v>#DIV/0!</v>
      </c>
      <c r="L113" s="15" t="e">
        <f t="shared" si="9"/>
        <v>#DIV/0!</v>
      </c>
      <c r="M113" s="15" t="e">
        <f t="shared" si="10"/>
        <v>#DIV/0!</v>
      </c>
      <c r="N113" s="15" t="e">
        <f t="shared" si="11"/>
        <v>#N/A</v>
      </c>
      <c r="O113" s="15" t="e">
        <f t="shared" si="12"/>
        <v>#N/A</v>
      </c>
    </row>
    <row r="114" spans="1:15" x14ac:dyDescent="0.15">
      <c r="A114" s="106">
        <f t="shared" si="13"/>
        <v>1</v>
      </c>
      <c r="B114" s="15" t="e">
        <f>IF(OR(Medidas!D114=1,Medidas!D114="M",Medidas!D114="m"),$A114*LOOKUP($I114+1,'OMS2007'!$A$3:$A$220,'OMS2007'!B$3:B$220)+(1-$A114)*LOOKUP($I114,'OMS2007'!$A$3:$A$220,'OMS2007'!B$3:B$220),$A114*LOOKUP($I114+1,'OMS2007'!$A$3:$A$220,'OMS2007'!E$3:E$220)+(1-$A114)*LOOKUP($I114,'OMS2007'!$A$3:$A$220,'OMS2007'!E$3:E$220))</f>
        <v>#N/A</v>
      </c>
      <c r="C114" s="15" t="e">
        <f>IF(OR(Medidas!D114=1,Medidas!D114="M",Medidas!D114="m"),$A114*LOOKUP($I114+1,'OMS2007'!$A$3:$A$220,'OMS2007'!C$3:C$220)+(1-$A114)*LOOKUP($I114,'OMS2007'!$A$3:$A$220,'OMS2007'!C$3:C$220),$A114*LOOKUP($I114+1,'OMS2007'!$A$3:$A$220,'OMS2007'!F$3:F$220)+(1-$A114)*LOOKUP($I114,'OMS2007'!$A$3:$A$220,'OMS2007'!F$3:F$220))</f>
        <v>#N/A</v>
      </c>
      <c r="D114" s="15" t="e">
        <f>IF(OR(Medidas!D114=1,Medidas!D114="M",Medidas!D114="m"),$A114*LOOKUP($I114+1,'OMS2007'!$A$3:$A$220,'OMS2007'!D$3:D$220)+(1-$A114)*LOOKUP($I114,'OMS2007'!$A$3:$A$220,'OMS2007'!D$3:D$220),$A114*LOOKUP($I114+1,'OMS2007'!$A$3:$A$220,'OMS2007'!G$3:G$220)+(1-$A114)*LOOKUP($I114,'OMS2007'!$A$3:$A$220,'OMS2007'!G$3:G$220))</f>
        <v>#N/A</v>
      </c>
      <c r="E114" s="15">
        <f t="shared" si="7"/>
        <v>1</v>
      </c>
      <c r="F114" s="15">
        <f>IF(OR(Medidas!D114=1,Medidas!D114="M",Medidas!D114="m",Medidas!D114=2,Medidas!D114="F",Medidas!D114="f"),0,1)</f>
        <v>1</v>
      </c>
      <c r="G114" s="15">
        <f>IF(OR(ISBLANK(Medidas!G114),(ISBLANK(Medidas!H114))),1,0)</f>
        <v>1</v>
      </c>
      <c r="H114" s="15">
        <f>IF(AND(NOT(G114),OR(Medidas!G114&lt;20,Medidas!G114&gt;250,Medidas!H114&lt;0.5,Medidas!H114&gt;400)),1,0)</f>
        <v>0</v>
      </c>
      <c r="I114" s="20">
        <f>(Medidas!F114-Medidas!E114)/30.4375</f>
        <v>0</v>
      </c>
      <c r="J114" s="15" t="e">
        <f>Medidas!H114/(Medidas!G114^2)*10000</f>
        <v>#DIV/0!</v>
      </c>
      <c r="K114" s="15" t="e">
        <f t="shared" si="8"/>
        <v>#DIV/0!</v>
      </c>
      <c r="L114" s="15" t="e">
        <f t="shared" si="9"/>
        <v>#DIV/0!</v>
      </c>
      <c r="M114" s="15" t="e">
        <f t="shared" si="10"/>
        <v>#DIV/0!</v>
      </c>
      <c r="N114" s="15" t="e">
        <f t="shared" si="11"/>
        <v>#N/A</v>
      </c>
      <c r="O114" s="15" t="e">
        <f t="shared" si="12"/>
        <v>#N/A</v>
      </c>
    </row>
    <row r="115" spans="1:15" x14ac:dyDescent="0.15">
      <c r="A115" s="106">
        <f t="shared" si="13"/>
        <v>1</v>
      </c>
      <c r="B115" s="15" t="e">
        <f>IF(OR(Medidas!D115=1,Medidas!D115="M",Medidas!D115="m"),$A115*LOOKUP($I115+1,'OMS2007'!$A$3:$A$220,'OMS2007'!B$3:B$220)+(1-$A115)*LOOKUP($I115,'OMS2007'!$A$3:$A$220,'OMS2007'!B$3:B$220),$A115*LOOKUP($I115+1,'OMS2007'!$A$3:$A$220,'OMS2007'!E$3:E$220)+(1-$A115)*LOOKUP($I115,'OMS2007'!$A$3:$A$220,'OMS2007'!E$3:E$220))</f>
        <v>#N/A</v>
      </c>
      <c r="C115" s="15" t="e">
        <f>IF(OR(Medidas!D115=1,Medidas!D115="M",Medidas!D115="m"),$A115*LOOKUP($I115+1,'OMS2007'!$A$3:$A$220,'OMS2007'!C$3:C$220)+(1-$A115)*LOOKUP($I115,'OMS2007'!$A$3:$A$220,'OMS2007'!C$3:C$220),$A115*LOOKUP($I115+1,'OMS2007'!$A$3:$A$220,'OMS2007'!F$3:F$220)+(1-$A115)*LOOKUP($I115,'OMS2007'!$A$3:$A$220,'OMS2007'!F$3:F$220))</f>
        <v>#N/A</v>
      </c>
      <c r="D115" s="15" t="e">
        <f>IF(OR(Medidas!D115=1,Medidas!D115="M",Medidas!D115="m"),$A115*LOOKUP($I115+1,'OMS2007'!$A$3:$A$220,'OMS2007'!D$3:D$220)+(1-$A115)*LOOKUP($I115,'OMS2007'!$A$3:$A$220,'OMS2007'!D$3:D$220),$A115*LOOKUP($I115+1,'OMS2007'!$A$3:$A$220,'OMS2007'!G$3:G$220)+(1-$A115)*LOOKUP($I115,'OMS2007'!$A$3:$A$220,'OMS2007'!G$3:G$220))</f>
        <v>#N/A</v>
      </c>
      <c r="E115" s="15">
        <f t="shared" si="7"/>
        <v>1</v>
      </c>
      <c r="F115" s="15">
        <f>IF(OR(Medidas!D115=1,Medidas!D115="M",Medidas!D115="m",Medidas!D115=2,Medidas!D115="F",Medidas!D115="f"),0,1)</f>
        <v>1</v>
      </c>
      <c r="G115" s="15">
        <f>IF(OR(ISBLANK(Medidas!G115),(ISBLANK(Medidas!H115))),1,0)</f>
        <v>1</v>
      </c>
      <c r="H115" s="15">
        <f>IF(AND(NOT(G115),OR(Medidas!G115&lt;20,Medidas!G115&gt;250,Medidas!H115&lt;0.5,Medidas!H115&gt;400)),1,0)</f>
        <v>0</v>
      </c>
      <c r="I115" s="20">
        <f>(Medidas!F115-Medidas!E115)/30.4375</f>
        <v>0</v>
      </c>
      <c r="J115" s="15" t="e">
        <f>Medidas!H115/(Medidas!G115^2)*10000</f>
        <v>#DIV/0!</v>
      </c>
      <c r="K115" s="15" t="e">
        <f t="shared" si="8"/>
        <v>#DIV/0!</v>
      </c>
      <c r="L115" s="15" t="e">
        <f t="shared" si="9"/>
        <v>#DIV/0!</v>
      </c>
      <c r="M115" s="15" t="e">
        <f t="shared" si="10"/>
        <v>#DIV/0!</v>
      </c>
      <c r="N115" s="15" t="e">
        <f t="shared" si="11"/>
        <v>#N/A</v>
      </c>
      <c r="O115" s="15" t="e">
        <f t="shared" si="12"/>
        <v>#N/A</v>
      </c>
    </row>
    <row r="116" spans="1:15" x14ac:dyDescent="0.15">
      <c r="A116" s="106">
        <f t="shared" si="13"/>
        <v>1</v>
      </c>
      <c r="B116" s="15" t="e">
        <f>IF(OR(Medidas!D116=1,Medidas!D116="M",Medidas!D116="m"),$A116*LOOKUP($I116+1,'OMS2007'!$A$3:$A$220,'OMS2007'!B$3:B$220)+(1-$A116)*LOOKUP($I116,'OMS2007'!$A$3:$A$220,'OMS2007'!B$3:B$220),$A116*LOOKUP($I116+1,'OMS2007'!$A$3:$A$220,'OMS2007'!E$3:E$220)+(1-$A116)*LOOKUP($I116,'OMS2007'!$A$3:$A$220,'OMS2007'!E$3:E$220))</f>
        <v>#N/A</v>
      </c>
      <c r="C116" s="15" t="e">
        <f>IF(OR(Medidas!D116=1,Medidas!D116="M",Medidas!D116="m"),$A116*LOOKUP($I116+1,'OMS2007'!$A$3:$A$220,'OMS2007'!C$3:C$220)+(1-$A116)*LOOKUP($I116,'OMS2007'!$A$3:$A$220,'OMS2007'!C$3:C$220),$A116*LOOKUP($I116+1,'OMS2007'!$A$3:$A$220,'OMS2007'!F$3:F$220)+(1-$A116)*LOOKUP($I116,'OMS2007'!$A$3:$A$220,'OMS2007'!F$3:F$220))</f>
        <v>#N/A</v>
      </c>
      <c r="D116" s="15" t="e">
        <f>IF(OR(Medidas!D116=1,Medidas!D116="M",Medidas!D116="m"),$A116*LOOKUP($I116+1,'OMS2007'!$A$3:$A$220,'OMS2007'!D$3:D$220)+(1-$A116)*LOOKUP($I116,'OMS2007'!$A$3:$A$220,'OMS2007'!D$3:D$220),$A116*LOOKUP($I116+1,'OMS2007'!$A$3:$A$220,'OMS2007'!G$3:G$220)+(1-$A116)*LOOKUP($I116,'OMS2007'!$A$3:$A$220,'OMS2007'!G$3:G$220))</f>
        <v>#N/A</v>
      </c>
      <c r="E116" s="15">
        <f t="shared" si="7"/>
        <v>1</v>
      </c>
      <c r="F116" s="15">
        <f>IF(OR(Medidas!D116=1,Medidas!D116="M",Medidas!D116="m",Medidas!D116=2,Medidas!D116="F",Medidas!D116="f"),0,1)</f>
        <v>1</v>
      </c>
      <c r="G116" s="15">
        <f>IF(OR(ISBLANK(Medidas!G116),(ISBLANK(Medidas!H116))),1,0)</f>
        <v>1</v>
      </c>
      <c r="H116" s="15">
        <f>IF(AND(NOT(G116),OR(Medidas!G116&lt;20,Medidas!G116&gt;250,Medidas!H116&lt;0.5,Medidas!H116&gt;400)),1,0)</f>
        <v>0</v>
      </c>
      <c r="I116" s="20">
        <f>(Medidas!F116-Medidas!E116)/30.4375</f>
        <v>0</v>
      </c>
      <c r="J116" s="15" t="e">
        <f>Medidas!H116/(Medidas!G116^2)*10000</f>
        <v>#DIV/0!</v>
      </c>
      <c r="K116" s="15" t="e">
        <f t="shared" si="8"/>
        <v>#DIV/0!</v>
      </c>
      <c r="L116" s="15" t="e">
        <f t="shared" si="9"/>
        <v>#DIV/0!</v>
      </c>
      <c r="M116" s="15" t="e">
        <f t="shared" si="10"/>
        <v>#DIV/0!</v>
      </c>
      <c r="N116" s="15" t="e">
        <f t="shared" si="11"/>
        <v>#N/A</v>
      </c>
      <c r="O116" s="15" t="e">
        <f t="shared" si="12"/>
        <v>#N/A</v>
      </c>
    </row>
    <row r="117" spans="1:15" x14ac:dyDescent="0.15">
      <c r="A117" s="106">
        <f t="shared" si="13"/>
        <v>1</v>
      </c>
      <c r="B117" s="15" t="e">
        <f>IF(OR(Medidas!D117=1,Medidas!D117="M",Medidas!D117="m"),$A117*LOOKUP($I117+1,'OMS2007'!$A$3:$A$220,'OMS2007'!B$3:B$220)+(1-$A117)*LOOKUP($I117,'OMS2007'!$A$3:$A$220,'OMS2007'!B$3:B$220),$A117*LOOKUP($I117+1,'OMS2007'!$A$3:$A$220,'OMS2007'!E$3:E$220)+(1-$A117)*LOOKUP($I117,'OMS2007'!$A$3:$A$220,'OMS2007'!E$3:E$220))</f>
        <v>#N/A</v>
      </c>
      <c r="C117" s="15" t="e">
        <f>IF(OR(Medidas!D117=1,Medidas!D117="M",Medidas!D117="m"),$A117*LOOKUP($I117+1,'OMS2007'!$A$3:$A$220,'OMS2007'!C$3:C$220)+(1-$A117)*LOOKUP($I117,'OMS2007'!$A$3:$A$220,'OMS2007'!C$3:C$220),$A117*LOOKUP($I117+1,'OMS2007'!$A$3:$A$220,'OMS2007'!F$3:F$220)+(1-$A117)*LOOKUP($I117,'OMS2007'!$A$3:$A$220,'OMS2007'!F$3:F$220))</f>
        <v>#N/A</v>
      </c>
      <c r="D117" s="15" t="e">
        <f>IF(OR(Medidas!D117=1,Medidas!D117="M",Medidas!D117="m"),$A117*LOOKUP($I117+1,'OMS2007'!$A$3:$A$220,'OMS2007'!D$3:D$220)+(1-$A117)*LOOKUP($I117,'OMS2007'!$A$3:$A$220,'OMS2007'!D$3:D$220),$A117*LOOKUP($I117+1,'OMS2007'!$A$3:$A$220,'OMS2007'!G$3:G$220)+(1-$A117)*LOOKUP($I117,'OMS2007'!$A$3:$A$220,'OMS2007'!G$3:G$220))</f>
        <v>#N/A</v>
      </c>
      <c r="E117" s="15">
        <f t="shared" si="7"/>
        <v>1</v>
      </c>
      <c r="F117" s="15">
        <f>IF(OR(Medidas!D117=1,Medidas!D117="M",Medidas!D117="m",Medidas!D117=2,Medidas!D117="F",Medidas!D117="f"),0,1)</f>
        <v>1</v>
      </c>
      <c r="G117" s="15">
        <f>IF(OR(ISBLANK(Medidas!G117),(ISBLANK(Medidas!H117))),1,0)</f>
        <v>1</v>
      </c>
      <c r="H117" s="15">
        <f>IF(AND(NOT(G117),OR(Medidas!G117&lt;20,Medidas!G117&gt;250,Medidas!H117&lt;0.5,Medidas!H117&gt;400)),1,0)</f>
        <v>0</v>
      </c>
      <c r="I117" s="20">
        <f>(Medidas!F117-Medidas!E117)/30.4375</f>
        <v>0</v>
      </c>
      <c r="J117" s="15" t="e">
        <f>Medidas!H117/(Medidas!G117^2)*10000</f>
        <v>#DIV/0!</v>
      </c>
      <c r="K117" s="15" t="e">
        <f t="shared" si="8"/>
        <v>#DIV/0!</v>
      </c>
      <c r="L117" s="15" t="e">
        <f t="shared" si="9"/>
        <v>#DIV/0!</v>
      </c>
      <c r="M117" s="15" t="e">
        <f t="shared" si="10"/>
        <v>#DIV/0!</v>
      </c>
      <c r="N117" s="15" t="e">
        <f t="shared" si="11"/>
        <v>#N/A</v>
      </c>
      <c r="O117" s="15" t="e">
        <f t="shared" si="12"/>
        <v>#N/A</v>
      </c>
    </row>
    <row r="118" spans="1:15" x14ac:dyDescent="0.15">
      <c r="A118" s="106">
        <f t="shared" si="13"/>
        <v>1</v>
      </c>
      <c r="B118" s="15" t="e">
        <f>IF(OR(Medidas!D118=1,Medidas!D118="M",Medidas!D118="m"),$A118*LOOKUP($I118+1,'OMS2007'!$A$3:$A$220,'OMS2007'!B$3:B$220)+(1-$A118)*LOOKUP($I118,'OMS2007'!$A$3:$A$220,'OMS2007'!B$3:B$220),$A118*LOOKUP($I118+1,'OMS2007'!$A$3:$A$220,'OMS2007'!E$3:E$220)+(1-$A118)*LOOKUP($I118,'OMS2007'!$A$3:$A$220,'OMS2007'!E$3:E$220))</f>
        <v>#N/A</v>
      </c>
      <c r="C118" s="15" t="e">
        <f>IF(OR(Medidas!D118=1,Medidas!D118="M",Medidas!D118="m"),$A118*LOOKUP($I118+1,'OMS2007'!$A$3:$A$220,'OMS2007'!C$3:C$220)+(1-$A118)*LOOKUP($I118,'OMS2007'!$A$3:$A$220,'OMS2007'!C$3:C$220),$A118*LOOKUP($I118+1,'OMS2007'!$A$3:$A$220,'OMS2007'!F$3:F$220)+(1-$A118)*LOOKUP($I118,'OMS2007'!$A$3:$A$220,'OMS2007'!F$3:F$220))</f>
        <v>#N/A</v>
      </c>
      <c r="D118" s="15" t="e">
        <f>IF(OR(Medidas!D118=1,Medidas!D118="M",Medidas!D118="m"),$A118*LOOKUP($I118+1,'OMS2007'!$A$3:$A$220,'OMS2007'!D$3:D$220)+(1-$A118)*LOOKUP($I118,'OMS2007'!$A$3:$A$220,'OMS2007'!D$3:D$220),$A118*LOOKUP($I118+1,'OMS2007'!$A$3:$A$220,'OMS2007'!G$3:G$220)+(1-$A118)*LOOKUP($I118,'OMS2007'!$A$3:$A$220,'OMS2007'!G$3:G$220))</f>
        <v>#N/A</v>
      </c>
      <c r="E118" s="15">
        <f t="shared" si="7"/>
        <v>1</v>
      </c>
      <c r="F118" s="15">
        <f>IF(OR(Medidas!D118=1,Medidas!D118="M",Medidas!D118="m",Medidas!D118=2,Medidas!D118="F",Medidas!D118="f"),0,1)</f>
        <v>1</v>
      </c>
      <c r="G118" s="15">
        <f>IF(OR(ISBLANK(Medidas!G118),(ISBLANK(Medidas!H118))),1,0)</f>
        <v>1</v>
      </c>
      <c r="H118" s="15">
        <f>IF(AND(NOT(G118),OR(Medidas!G118&lt;20,Medidas!G118&gt;250,Medidas!H118&lt;0.5,Medidas!H118&gt;400)),1,0)</f>
        <v>0</v>
      </c>
      <c r="I118" s="20">
        <f>(Medidas!F118-Medidas!E118)/30.4375</f>
        <v>0</v>
      </c>
      <c r="J118" s="15" t="e">
        <f>Medidas!H118/(Medidas!G118^2)*10000</f>
        <v>#DIV/0!</v>
      </c>
      <c r="K118" s="15" t="e">
        <f t="shared" si="8"/>
        <v>#DIV/0!</v>
      </c>
      <c r="L118" s="15" t="e">
        <f t="shared" si="9"/>
        <v>#DIV/0!</v>
      </c>
      <c r="M118" s="15" t="e">
        <f t="shared" si="10"/>
        <v>#DIV/0!</v>
      </c>
      <c r="N118" s="15" t="e">
        <f t="shared" si="11"/>
        <v>#N/A</v>
      </c>
      <c r="O118" s="15" t="e">
        <f t="shared" si="12"/>
        <v>#N/A</v>
      </c>
    </row>
    <row r="119" spans="1:15" x14ac:dyDescent="0.15">
      <c r="A119" s="106">
        <f t="shared" si="13"/>
        <v>1</v>
      </c>
      <c r="B119" s="15" t="e">
        <f>IF(OR(Medidas!D119=1,Medidas!D119="M",Medidas!D119="m"),$A119*LOOKUP($I119+1,'OMS2007'!$A$3:$A$220,'OMS2007'!B$3:B$220)+(1-$A119)*LOOKUP($I119,'OMS2007'!$A$3:$A$220,'OMS2007'!B$3:B$220),$A119*LOOKUP($I119+1,'OMS2007'!$A$3:$A$220,'OMS2007'!E$3:E$220)+(1-$A119)*LOOKUP($I119,'OMS2007'!$A$3:$A$220,'OMS2007'!E$3:E$220))</f>
        <v>#N/A</v>
      </c>
      <c r="C119" s="15" t="e">
        <f>IF(OR(Medidas!D119=1,Medidas!D119="M",Medidas!D119="m"),$A119*LOOKUP($I119+1,'OMS2007'!$A$3:$A$220,'OMS2007'!C$3:C$220)+(1-$A119)*LOOKUP($I119,'OMS2007'!$A$3:$A$220,'OMS2007'!C$3:C$220),$A119*LOOKUP($I119+1,'OMS2007'!$A$3:$A$220,'OMS2007'!F$3:F$220)+(1-$A119)*LOOKUP($I119,'OMS2007'!$A$3:$A$220,'OMS2007'!F$3:F$220))</f>
        <v>#N/A</v>
      </c>
      <c r="D119" s="15" t="e">
        <f>IF(OR(Medidas!D119=1,Medidas!D119="M",Medidas!D119="m"),$A119*LOOKUP($I119+1,'OMS2007'!$A$3:$A$220,'OMS2007'!D$3:D$220)+(1-$A119)*LOOKUP($I119,'OMS2007'!$A$3:$A$220,'OMS2007'!D$3:D$220),$A119*LOOKUP($I119+1,'OMS2007'!$A$3:$A$220,'OMS2007'!G$3:G$220)+(1-$A119)*LOOKUP($I119,'OMS2007'!$A$3:$A$220,'OMS2007'!G$3:G$220))</f>
        <v>#N/A</v>
      </c>
      <c r="E119" s="15">
        <f t="shared" si="7"/>
        <v>1</v>
      </c>
      <c r="F119" s="15">
        <f>IF(OR(Medidas!D119=1,Medidas!D119="M",Medidas!D119="m",Medidas!D119=2,Medidas!D119="F",Medidas!D119="f"),0,1)</f>
        <v>1</v>
      </c>
      <c r="G119" s="15">
        <f>IF(OR(ISBLANK(Medidas!G119),(ISBLANK(Medidas!H119))),1,0)</f>
        <v>1</v>
      </c>
      <c r="H119" s="15">
        <f>IF(AND(NOT(G119),OR(Medidas!G119&lt;20,Medidas!G119&gt;250,Medidas!H119&lt;0.5,Medidas!H119&gt;400)),1,0)</f>
        <v>0</v>
      </c>
      <c r="I119" s="20">
        <f>(Medidas!F119-Medidas!E119)/30.4375</f>
        <v>0</v>
      </c>
      <c r="J119" s="15" t="e">
        <f>Medidas!H119/(Medidas!G119^2)*10000</f>
        <v>#DIV/0!</v>
      </c>
      <c r="K119" s="15" t="e">
        <f t="shared" si="8"/>
        <v>#DIV/0!</v>
      </c>
      <c r="L119" s="15" t="e">
        <f t="shared" si="9"/>
        <v>#DIV/0!</v>
      </c>
      <c r="M119" s="15" t="e">
        <f t="shared" si="10"/>
        <v>#DIV/0!</v>
      </c>
      <c r="N119" s="15" t="e">
        <f t="shared" si="11"/>
        <v>#N/A</v>
      </c>
      <c r="O119" s="15" t="e">
        <f t="shared" si="12"/>
        <v>#N/A</v>
      </c>
    </row>
    <row r="120" spans="1:15" x14ac:dyDescent="0.15">
      <c r="A120" s="106">
        <f t="shared" si="13"/>
        <v>1</v>
      </c>
      <c r="B120" s="15" t="e">
        <f>IF(OR(Medidas!D120=1,Medidas!D120="M",Medidas!D120="m"),$A120*LOOKUP($I120+1,'OMS2007'!$A$3:$A$220,'OMS2007'!B$3:B$220)+(1-$A120)*LOOKUP($I120,'OMS2007'!$A$3:$A$220,'OMS2007'!B$3:B$220),$A120*LOOKUP($I120+1,'OMS2007'!$A$3:$A$220,'OMS2007'!E$3:E$220)+(1-$A120)*LOOKUP($I120,'OMS2007'!$A$3:$A$220,'OMS2007'!E$3:E$220))</f>
        <v>#N/A</v>
      </c>
      <c r="C120" s="15" t="e">
        <f>IF(OR(Medidas!D120=1,Medidas!D120="M",Medidas!D120="m"),$A120*LOOKUP($I120+1,'OMS2007'!$A$3:$A$220,'OMS2007'!C$3:C$220)+(1-$A120)*LOOKUP($I120,'OMS2007'!$A$3:$A$220,'OMS2007'!C$3:C$220),$A120*LOOKUP($I120+1,'OMS2007'!$A$3:$A$220,'OMS2007'!F$3:F$220)+(1-$A120)*LOOKUP($I120,'OMS2007'!$A$3:$A$220,'OMS2007'!F$3:F$220))</f>
        <v>#N/A</v>
      </c>
      <c r="D120" s="15" t="e">
        <f>IF(OR(Medidas!D120=1,Medidas!D120="M",Medidas!D120="m"),$A120*LOOKUP($I120+1,'OMS2007'!$A$3:$A$220,'OMS2007'!D$3:D$220)+(1-$A120)*LOOKUP($I120,'OMS2007'!$A$3:$A$220,'OMS2007'!D$3:D$220),$A120*LOOKUP($I120+1,'OMS2007'!$A$3:$A$220,'OMS2007'!G$3:G$220)+(1-$A120)*LOOKUP($I120,'OMS2007'!$A$3:$A$220,'OMS2007'!G$3:G$220))</f>
        <v>#N/A</v>
      </c>
      <c r="E120" s="15">
        <f t="shared" si="7"/>
        <v>1</v>
      </c>
      <c r="F120" s="15">
        <f>IF(OR(Medidas!D120=1,Medidas!D120="M",Medidas!D120="m",Medidas!D120=2,Medidas!D120="F",Medidas!D120="f"),0,1)</f>
        <v>1</v>
      </c>
      <c r="G120" s="15">
        <f>IF(OR(ISBLANK(Medidas!G120),(ISBLANK(Medidas!H120))),1,0)</f>
        <v>1</v>
      </c>
      <c r="H120" s="15">
        <f>IF(AND(NOT(G120),OR(Medidas!G120&lt;20,Medidas!G120&gt;250,Medidas!H120&lt;0.5,Medidas!H120&gt;400)),1,0)</f>
        <v>0</v>
      </c>
      <c r="I120" s="20">
        <f>(Medidas!F120-Medidas!E120)/30.4375</f>
        <v>0</v>
      </c>
      <c r="J120" s="15" t="e">
        <f>Medidas!H120/(Medidas!G120^2)*10000</f>
        <v>#DIV/0!</v>
      </c>
      <c r="K120" s="15" t="e">
        <f t="shared" si="8"/>
        <v>#DIV/0!</v>
      </c>
      <c r="L120" s="15" t="e">
        <f t="shared" si="9"/>
        <v>#DIV/0!</v>
      </c>
      <c r="M120" s="15" t="e">
        <f t="shared" si="10"/>
        <v>#DIV/0!</v>
      </c>
      <c r="N120" s="15" t="e">
        <f t="shared" si="11"/>
        <v>#N/A</v>
      </c>
      <c r="O120" s="15" t="e">
        <f t="shared" si="12"/>
        <v>#N/A</v>
      </c>
    </row>
    <row r="121" spans="1:15" x14ac:dyDescent="0.15">
      <c r="A121" s="106">
        <f t="shared" si="13"/>
        <v>1</v>
      </c>
      <c r="B121" s="15" t="e">
        <f>IF(OR(Medidas!D121=1,Medidas!D121="M",Medidas!D121="m"),$A121*LOOKUP($I121+1,'OMS2007'!$A$3:$A$220,'OMS2007'!B$3:B$220)+(1-$A121)*LOOKUP($I121,'OMS2007'!$A$3:$A$220,'OMS2007'!B$3:B$220),$A121*LOOKUP($I121+1,'OMS2007'!$A$3:$A$220,'OMS2007'!E$3:E$220)+(1-$A121)*LOOKUP($I121,'OMS2007'!$A$3:$A$220,'OMS2007'!E$3:E$220))</f>
        <v>#N/A</v>
      </c>
      <c r="C121" s="15" t="e">
        <f>IF(OR(Medidas!D121=1,Medidas!D121="M",Medidas!D121="m"),$A121*LOOKUP($I121+1,'OMS2007'!$A$3:$A$220,'OMS2007'!C$3:C$220)+(1-$A121)*LOOKUP($I121,'OMS2007'!$A$3:$A$220,'OMS2007'!C$3:C$220),$A121*LOOKUP($I121+1,'OMS2007'!$A$3:$A$220,'OMS2007'!F$3:F$220)+(1-$A121)*LOOKUP($I121,'OMS2007'!$A$3:$A$220,'OMS2007'!F$3:F$220))</f>
        <v>#N/A</v>
      </c>
      <c r="D121" s="15" t="e">
        <f>IF(OR(Medidas!D121=1,Medidas!D121="M",Medidas!D121="m"),$A121*LOOKUP($I121+1,'OMS2007'!$A$3:$A$220,'OMS2007'!D$3:D$220)+(1-$A121)*LOOKUP($I121,'OMS2007'!$A$3:$A$220,'OMS2007'!D$3:D$220),$A121*LOOKUP($I121+1,'OMS2007'!$A$3:$A$220,'OMS2007'!G$3:G$220)+(1-$A121)*LOOKUP($I121,'OMS2007'!$A$3:$A$220,'OMS2007'!G$3:G$220))</f>
        <v>#N/A</v>
      </c>
      <c r="E121" s="15">
        <f t="shared" si="7"/>
        <v>1</v>
      </c>
      <c r="F121" s="15">
        <f>IF(OR(Medidas!D121=1,Medidas!D121="M",Medidas!D121="m",Medidas!D121=2,Medidas!D121="F",Medidas!D121="f"),0,1)</f>
        <v>1</v>
      </c>
      <c r="G121" s="15">
        <f>IF(OR(ISBLANK(Medidas!G121),(ISBLANK(Medidas!H121))),1,0)</f>
        <v>1</v>
      </c>
      <c r="H121" s="15">
        <f>IF(AND(NOT(G121),OR(Medidas!G121&lt;20,Medidas!G121&gt;250,Medidas!H121&lt;0.5,Medidas!H121&gt;400)),1,0)</f>
        <v>0</v>
      </c>
      <c r="I121" s="20">
        <f>(Medidas!F121-Medidas!E121)/30.4375</f>
        <v>0</v>
      </c>
      <c r="J121" s="15" t="e">
        <f>Medidas!H121/(Medidas!G121^2)*10000</f>
        <v>#DIV/0!</v>
      </c>
      <c r="K121" s="15" t="e">
        <f t="shared" si="8"/>
        <v>#DIV/0!</v>
      </c>
      <c r="L121" s="15" t="e">
        <f t="shared" si="9"/>
        <v>#DIV/0!</v>
      </c>
      <c r="M121" s="15" t="e">
        <f t="shared" si="10"/>
        <v>#DIV/0!</v>
      </c>
      <c r="N121" s="15" t="e">
        <f t="shared" si="11"/>
        <v>#N/A</v>
      </c>
      <c r="O121" s="15" t="e">
        <f t="shared" si="12"/>
        <v>#N/A</v>
      </c>
    </row>
    <row r="122" spans="1:15" x14ac:dyDescent="0.15">
      <c r="A122" s="106">
        <f t="shared" si="13"/>
        <v>1</v>
      </c>
      <c r="B122" s="15" t="e">
        <f>IF(OR(Medidas!D122=1,Medidas!D122="M",Medidas!D122="m"),$A122*LOOKUP($I122+1,'OMS2007'!$A$3:$A$220,'OMS2007'!B$3:B$220)+(1-$A122)*LOOKUP($I122,'OMS2007'!$A$3:$A$220,'OMS2007'!B$3:B$220),$A122*LOOKUP($I122+1,'OMS2007'!$A$3:$A$220,'OMS2007'!E$3:E$220)+(1-$A122)*LOOKUP($I122,'OMS2007'!$A$3:$A$220,'OMS2007'!E$3:E$220))</f>
        <v>#N/A</v>
      </c>
      <c r="C122" s="15" t="e">
        <f>IF(OR(Medidas!D122=1,Medidas!D122="M",Medidas!D122="m"),$A122*LOOKUP($I122+1,'OMS2007'!$A$3:$A$220,'OMS2007'!C$3:C$220)+(1-$A122)*LOOKUP($I122,'OMS2007'!$A$3:$A$220,'OMS2007'!C$3:C$220),$A122*LOOKUP($I122+1,'OMS2007'!$A$3:$A$220,'OMS2007'!F$3:F$220)+(1-$A122)*LOOKUP($I122,'OMS2007'!$A$3:$A$220,'OMS2007'!F$3:F$220))</f>
        <v>#N/A</v>
      </c>
      <c r="D122" s="15" t="e">
        <f>IF(OR(Medidas!D122=1,Medidas!D122="M",Medidas!D122="m"),$A122*LOOKUP($I122+1,'OMS2007'!$A$3:$A$220,'OMS2007'!D$3:D$220)+(1-$A122)*LOOKUP($I122,'OMS2007'!$A$3:$A$220,'OMS2007'!D$3:D$220),$A122*LOOKUP($I122+1,'OMS2007'!$A$3:$A$220,'OMS2007'!G$3:G$220)+(1-$A122)*LOOKUP($I122,'OMS2007'!$A$3:$A$220,'OMS2007'!G$3:G$220))</f>
        <v>#N/A</v>
      </c>
      <c r="E122" s="15">
        <f t="shared" si="7"/>
        <v>1</v>
      </c>
      <c r="F122" s="15">
        <f>IF(OR(Medidas!D122=1,Medidas!D122="M",Medidas!D122="m",Medidas!D122=2,Medidas!D122="F",Medidas!D122="f"),0,1)</f>
        <v>1</v>
      </c>
      <c r="G122" s="15">
        <f>IF(OR(ISBLANK(Medidas!G122),(ISBLANK(Medidas!H122))),1,0)</f>
        <v>1</v>
      </c>
      <c r="H122" s="15">
        <f>IF(AND(NOT(G122),OR(Medidas!G122&lt;20,Medidas!G122&gt;250,Medidas!H122&lt;0.5,Medidas!H122&gt;400)),1,0)</f>
        <v>0</v>
      </c>
      <c r="I122" s="20">
        <f>(Medidas!F122-Medidas!E122)/30.4375</f>
        <v>0</v>
      </c>
      <c r="J122" s="15" t="e">
        <f>Medidas!H122/(Medidas!G122^2)*10000</f>
        <v>#DIV/0!</v>
      </c>
      <c r="K122" s="15" t="e">
        <f t="shared" si="8"/>
        <v>#DIV/0!</v>
      </c>
      <c r="L122" s="15" t="e">
        <f t="shared" si="9"/>
        <v>#DIV/0!</v>
      </c>
      <c r="M122" s="15" t="e">
        <f t="shared" si="10"/>
        <v>#DIV/0!</v>
      </c>
      <c r="N122" s="15" t="e">
        <f t="shared" si="11"/>
        <v>#N/A</v>
      </c>
      <c r="O122" s="15" t="e">
        <f t="shared" si="12"/>
        <v>#N/A</v>
      </c>
    </row>
    <row r="123" spans="1:15" x14ac:dyDescent="0.15">
      <c r="A123" s="106">
        <f t="shared" si="13"/>
        <v>1</v>
      </c>
      <c r="B123" s="15" t="e">
        <f>IF(OR(Medidas!D123=1,Medidas!D123="M",Medidas!D123="m"),$A123*LOOKUP($I123+1,'OMS2007'!$A$3:$A$220,'OMS2007'!B$3:B$220)+(1-$A123)*LOOKUP($I123,'OMS2007'!$A$3:$A$220,'OMS2007'!B$3:B$220),$A123*LOOKUP($I123+1,'OMS2007'!$A$3:$A$220,'OMS2007'!E$3:E$220)+(1-$A123)*LOOKUP($I123,'OMS2007'!$A$3:$A$220,'OMS2007'!E$3:E$220))</f>
        <v>#N/A</v>
      </c>
      <c r="C123" s="15" t="e">
        <f>IF(OR(Medidas!D123=1,Medidas!D123="M",Medidas!D123="m"),$A123*LOOKUP($I123+1,'OMS2007'!$A$3:$A$220,'OMS2007'!C$3:C$220)+(1-$A123)*LOOKUP($I123,'OMS2007'!$A$3:$A$220,'OMS2007'!C$3:C$220),$A123*LOOKUP($I123+1,'OMS2007'!$A$3:$A$220,'OMS2007'!F$3:F$220)+(1-$A123)*LOOKUP($I123,'OMS2007'!$A$3:$A$220,'OMS2007'!F$3:F$220))</f>
        <v>#N/A</v>
      </c>
      <c r="D123" s="15" t="e">
        <f>IF(OR(Medidas!D123=1,Medidas!D123="M",Medidas!D123="m"),$A123*LOOKUP($I123+1,'OMS2007'!$A$3:$A$220,'OMS2007'!D$3:D$220)+(1-$A123)*LOOKUP($I123,'OMS2007'!$A$3:$A$220,'OMS2007'!D$3:D$220),$A123*LOOKUP($I123+1,'OMS2007'!$A$3:$A$220,'OMS2007'!G$3:G$220)+(1-$A123)*LOOKUP($I123,'OMS2007'!$A$3:$A$220,'OMS2007'!G$3:G$220))</f>
        <v>#N/A</v>
      </c>
      <c r="E123" s="15">
        <f t="shared" si="7"/>
        <v>1</v>
      </c>
      <c r="F123" s="15">
        <f>IF(OR(Medidas!D123=1,Medidas!D123="M",Medidas!D123="m",Medidas!D123=2,Medidas!D123="F",Medidas!D123="f"),0,1)</f>
        <v>1</v>
      </c>
      <c r="G123" s="15">
        <f>IF(OR(ISBLANK(Medidas!G123),(ISBLANK(Medidas!H123))),1,0)</f>
        <v>1</v>
      </c>
      <c r="H123" s="15">
        <f>IF(AND(NOT(G123),OR(Medidas!G123&lt;20,Medidas!G123&gt;250,Medidas!H123&lt;0.5,Medidas!H123&gt;400)),1,0)</f>
        <v>0</v>
      </c>
      <c r="I123" s="20">
        <f>(Medidas!F123-Medidas!E123)/30.4375</f>
        <v>0</v>
      </c>
      <c r="J123" s="15" t="e">
        <f>Medidas!H123/(Medidas!G123^2)*10000</f>
        <v>#DIV/0!</v>
      </c>
      <c r="K123" s="15" t="e">
        <f t="shared" si="8"/>
        <v>#DIV/0!</v>
      </c>
      <c r="L123" s="15" t="e">
        <f t="shared" si="9"/>
        <v>#DIV/0!</v>
      </c>
      <c r="M123" s="15" t="e">
        <f t="shared" si="10"/>
        <v>#DIV/0!</v>
      </c>
      <c r="N123" s="15" t="e">
        <f t="shared" si="11"/>
        <v>#N/A</v>
      </c>
      <c r="O123" s="15" t="e">
        <f t="shared" si="12"/>
        <v>#N/A</v>
      </c>
    </row>
    <row r="124" spans="1:15" x14ac:dyDescent="0.15">
      <c r="A124" s="106">
        <f t="shared" si="13"/>
        <v>1</v>
      </c>
      <c r="B124" s="15" t="e">
        <f>IF(OR(Medidas!D124=1,Medidas!D124="M",Medidas!D124="m"),$A124*LOOKUP($I124+1,'OMS2007'!$A$3:$A$220,'OMS2007'!B$3:B$220)+(1-$A124)*LOOKUP($I124,'OMS2007'!$A$3:$A$220,'OMS2007'!B$3:B$220),$A124*LOOKUP($I124+1,'OMS2007'!$A$3:$A$220,'OMS2007'!E$3:E$220)+(1-$A124)*LOOKUP($I124,'OMS2007'!$A$3:$A$220,'OMS2007'!E$3:E$220))</f>
        <v>#N/A</v>
      </c>
      <c r="C124" s="15" t="e">
        <f>IF(OR(Medidas!D124=1,Medidas!D124="M",Medidas!D124="m"),$A124*LOOKUP($I124+1,'OMS2007'!$A$3:$A$220,'OMS2007'!C$3:C$220)+(1-$A124)*LOOKUP($I124,'OMS2007'!$A$3:$A$220,'OMS2007'!C$3:C$220),$A124*LOOKUP($I124+1,'OMS2007'!$A$3:$A$220,'OMS2007'!F$3:F$220)+(1-$A124)*LOOKUP($I124,'OMS2007'!$A$3:$A$220,'OMS2007'!F$3:F$220))</f>
        <v>#N/A</v>
      </c>
      <c r="D124" s="15" t="e">
        <f>IF(OR(Medidas!D124=1,Medidas!D124="M",Medidas!D124="m"),$A124*LOOKUP($I124+1,'OMS2007'!$A$3:$A$220,'OMS2007'!D$3:D$220)+(1-$A124)*LOOKUP($I124,'OMS2007'!$A$3:$A$220,'OMS2007'!D$3:D$220),$A124*LOOKUP($I124+1,'OMS2007'!$A$3:$A$220,'OMS2007'!G$3:G$220)+(1-$A124)*LOOKUP($I124,'OMS2007'!$A$3:$A$220,'OMS2007'!G$3:G$220))</f>
        <v>#N/A</v>
      </c>
      <c r="E124" s="15">
        <f t="shared" si="7"/>
        <v>1</v>
      </c>
      <c r="F124" s="15">
        <f>IF(OR(Medidas!D124=1,Medidas!D124="M",Medidas!D124="m",Medidas!D124=2,Medidas!D124="F",Medidas!D124="f"),0,1)</f>
        <v>1</v>
      </c>
      <c r="G124" s="15">
        <f>IF(OR(ISBLANK(Medidas!G124),(ISBLANK(Medidas!H124))),1,0)</f>
        <v>1</v>
      </c>
      <c r="H124" s="15">
        <f>IF(AND(NOT(G124),OR(Medidas!G124&lt;20,Medidas!G124&gt;250,Medidas!H124&lt;0.5,Medidas!H124&gt;400)),1,0)</f>
        <v>0</v>
      </c>
      <c r="I124" s="20">
        <f>(Medidas!F124-Medidas!E124)/30.4375</f>
        <v>0</v>
      </c>
      <c r="J124" s="15" t="e">
        <f>Medidas!H124/(Medidas!G124^2)*10000</f>
        <v>#DIV/0!</v>
      </c>
      <c r="K124" s="15" t="e">
        <f t="shared" si="8"/>
        <v>#DIV/0!</v>
      </c>
      <c r="L124" s="15" t="e">
        <f t="shared" si="9"/>
        <v>#DIV/0!</v>
      </c>
      <c r="M124" s="15" t="e">
        <f t="shared" si="10"/>
        <v>#DIV/0!</v>
      </c>
      <c r="N124" s="15" t="e">
        <f t="shared" si="11"/>
        <v>#N/A</v>
      </c>
      <c r="O124" s="15" t="e">
        <f t="shared" si="12"/>
        <v>#N/A</v>
      </c>
    </row>
    <row r="125" spans="1:15" x14ac:dyDescent="0.15">
      <c r="A125" s="106">
        <f t="shared" si="13"/>
        <v>1</v>
      </c>
      <c r="B125" s="15" t="e">
        <f>IF(OR(Medidas!D125=1,Medidas!D125="M",Medidas!D125="m"),$A125*LOOKUP($I125+1,'OMS2007'!$A$3:$A$220,'OMS2007'!B$3:B$220)+(1-$A125)*LOOKUP($I125,'OMS2007'!$A$3:$A$220,'OMS2007'!B$3:B$220),$A125*LOOKUP($I125+1,'OMS2007'!$A$3:$A$220,'OMS2007'!E$3:E$220)+(1-$A125)*LOOKUP($I125,'OMS2007'!$A$3:$A$220,'OMS2007'!E$3:E$220))</f>
        <v>#N/A</v>
      </c>
      <c r="C125" s="15" t="e">
        <f>IF(OR(Medidas!D125=1,Medidas!D125="M",Medidas!D125="m"),$A125*LOOKUP($I125+1,'OMS2007'!$A$3:$A$220,'OMS2007'!C$3:C$220)+(1-$A125)*LOOKUP($I125,'OMS2007'!$A$3:$A$220,'OMS2007'!C$3:C$220),$A125*LOOKUP($I125+1,'OMS2007'!$A$3:$A$220,'OMS2007'!F$3:F$220)+(1-$A125)*LOOKUP($I125,'OMS2007'!$A$3:$A$220,'OMS2007'!F$3:F$220))</f>
        <v>#N/A</v>
      </c>
      <c r="D125" s="15" t="e">
        <f>IF(OR(Medidas!D125=1,Medidas!D125="M",Medidas!D125="m"),$A125*LOOKUP($I125+1,'OMS2007'!$A$3:$A$220,'OMS2007'!D$3:D$220)+(1-$A125)*LOOKUP($I125,'OMS2007'!$A$3:$A$220,'OMS2007'!D$3:D$220),$A125*LOOKUP($I125+1,'OMS2007'!$A$3:$A$220,'OMS2007'!G$3:G$220)+(1-$A125)*LOOKUP($I125,'OMS2007'!$A$3:$A$220,'OMS2007'!G$3:G$220))</f>
        <v>#N/A</v>
      </c>
      <c r="E125" s="15">
        <f t="shared" si="7"/>
        <v>1</v>
      </c>
      <c r="F125" s="15">
        <f>IF(OR(Medidas!D125=1,Medidas!D125="M",Medidas!D125="m",Medidas!D125=2,Medidas!D125="F",Medidas!D125="f"),0,1)</f>
        <v>1</v>
      </c>
      <c r="G125" s="15">
        <f>IF(OR(ISBLANK(Medidas!G125),(ISBLANK(Medidas!H125))),1,0)</f>
        <v>1</v>
      </c>
      <c r="H125" s="15">
        <f>IF(AND(NOT(G125),OR(Medidas!G125&lt;20,Medidas!G125&gt;250,Medidas!H125&lt;0.5,Medidas!H125&gt;400)),1,0)</f>
        <v>0</v>
      </c>
      <c r="I125" s="20">
        <f>(Medidas!F125-Medidas!E125)/30.4375</f>
        <v>0</v>
      </c>
      <c r="J125" s="15" t="e">
        <f>Medidas!H125/(Medidas!G125^2)*10000</f>
        <v>#DIV/0!</v>
      </c>
      <c r="K125" s="15" t="e">
        <f t="shared" si="8"/>
        <v>#DIV/0!</v>
      </c>
      <c r="L125" s="15" t="e">
        <f t="shared" si="9"/>
        <v>#DIV/0!</v>
      </c>
      <c r="M125" s="15" t="e">
        <f t="shared" si="10"/>
        <v>#DIV/0!</v>
      </c>
      <c r="N125" s="15" t="e">
        <f t="shared" si="11"/>
        <v>#N/A</v>
      </c>
      <c r="O125" s="15" t="e">
        <f t="shared" si="12"/>
        <v>#N/A</v>
      </c>
    </row>
    <row r="126" spans="1:15" x14ac:dyDescent="0.15">
      <c r="A126" s="106">
        <f t="shared" si="13"/>
        <v>1</v>
      </c>
      <c r="B126" s="15" t="e">
        <f>IF(OR(Medidas!D126=1,Medidas!D126="M",Medidas!D126="m"),$A126*LOOKUP($I126+1,'OMS2007'!$A$3:$A$220,'OMS2007'!B$3:B$220)+(1-$A126)*LOOKUP($I126,'OMS2007'!$A$3:$A$220,'OMS2007'!B$3:B$220),$A126*LOOKUP($I126+1,'OMS2007'!$A$3:$A$220,'OMS2007'!E$3:E$220)+(1-$A126)*LOOKUP($I126,'OMS2007'!$A$3:$A$220,'OMS2007'!E$3:E$220))</f>
        <v>#N/A</v>
      </c>
      <c r="C126" s="15" t="e">
        <f>IF(OR(Medidas!D126=1,Medidas!D126="M",Medidas!D126="m"),$A126*LOOKUP($I126+1,'OMS2007'!$A$3:$A$220,'OMS2007'!C$3:C$220)+(1-$A126)*LOOKUP($I126,'OMS2007'!$A$3:$A$220,'OMS2007'!C$3:C$220),$A126*LOOKUP($I126+1,'OMS2007'!$A$3:$A$220,'OMS2007'!F$3:F$220)+(1-$A126)*LOOKUP($I126,'OMS2007'!$A$3:$A$220,'OMS2007'!F$3:F$220))</f>
        <v>#N/A</v>
      </c>
      <c r="D126" s="15" t="e">
        <f>IF(OR(Medidas!D126=1,Medidas!D126="M",Medidas!D126="m"),$A126*LOOKUP($I126+1,'OMS2007'!$A$3:$A$220,'OMS2007'!D$3:D$220)+(1-$A126)*LOOKUP($I126,'OMS2007'!$A$3:$A$220,'OMS2007'!D$3:D$220),$A126*LOOKUP($I126+1,'OMS2007'!$A$3:$A$220,'OMS2007'!G$3:G$220)+(1-$A126)*LOOKUP($I126,'OMS2007'!$A$3:$A$220,'OMS2007'!G$3:G$220))</f>
        <v>#N/A</v>
      </c>
      <c r="E126" s="15">
        <f t="shared" si="7"/>
        <v>1</v>
      </c>
      <c r="F126" s="15">
        <f>IF(OR(Medidas!D126=1,Medidas!D126="M",Medidas!D126="m",Medidas!D126=2,Medidas!D126="F",Medidas!D126="f"),0,1)</f>
        <v>1</v>
      </c>
      <c r="G126" s="15">
        <f>IF(OR(ISBLANK(Medidas!G126),(ISBLANK(Medidas!H126))),1,0)</f>
        <v>1</v>
      </c>
      <c r="H126" s="15">
        <f>IF(AND(NOT(G126),OR(Medidas!G126&lt;20,Medidas!G126&gt;250,Medidas!H126&lt;0.5,Medidas!H126&gt;400)),1,0)</f>
        <v>0</v>
      </c>
      <c r="I126" s="20">
        <f>(Medidas!F126-Medidas!E126)/30.4375</f>
        <v>0</v>
      </c>
      <c r="J126" s="15" t="e">
        <f>Medidas!H126/(Medidas!G126^2)*10000</f>
        <v>#DIV/0!</v>
      </c>
      <c r="K126" s="15" t="e">
        <f t="shared" si="8"/>
        <v>#DIV/0!</v>
      </c>
      <c r="L126" s="15" t="e">
        <f t="shared" si="9"/>
        <v>#DIV/0!</v>
      </c>
      <c r="M126" s="15" t="e">
        <f t="shared" si="10"/>
        <v>#DIV/0!</v>
      </c>
      <c r="N126" s="15" t="e">
        <f t="shared" si="11"/>
        <v>#N/A</v>
      </c>
      <c r="O126" s="15" t="e">
        <f t="shared" si="12"/>
        <v>#N/A</v>
      </c>
    </row>
    <row r="127" spans="1:15" x14ac:dyDescent="0.15">
      <c r="A127" s="106">
        <f t="shared" si="13"/>
        <v>1</v>
      </c>
      <c r="B127" s="15" t="e">
        <f>IF(OR(Medidas!D127=1,Medidas!D127="M",Medidas!D127="m"),$A127*LOOKUP($I127+1,'OMS2007'!$A$3:$A$220,'OMS2007'!B$3:B$220)+(1-$A127)*LOOKUP($I127,'OMS2007'!$A$3:$A$220,'OMS2007'!B$3:B$220),$A127*LOOKUP($I127+1,'OMS2007'!$A$3:$A$220,'OMS2007'!E$3:E$220)+(1-$A127)*LOOKUP($I127,'OMS2007'!$A$3:$A$220,'OMS2007'!E$3:E$220))</f>
        <v>#N/A</v>
      </c>
      <c r="C127" s="15" t="e">
        <f>IF(OR(Medidas!D127=1,Medidas!D127="M",Medidas!D127="m"),$A127*LOOKUP($I127+1,'OMS2007'!$A$3:$A$220,'OMS2007'!C$3:C$220)+(1-$A127)*LOOKUP($I127,'OMS2007'!$A$3:$A$220,'OMS2007'!C$3:C$220),$A127*LOOKUP($I127+1,'OMS2007'!$A$3:$A$220,'OMS2007'!F$3:F$220)+(1-$A127)*LOOKUP($I127,'OMS2007'!$A$3:$A$220,'OMS2007'!F$3:F$220))</f>
        <v>#N/A</v>
      </c>
      <c r="D127" s="15" t="e">
        <f>IF(OR(Medidas!D127=1,Medidas!D127="M",Medidas!D127="m"),$A127*LOOKUP($I127+1,'OMS2007'!$A$3:$A$220,'OMS2007'!D$3:D$220)+(1-$A127)*LOOKUP($I127,'OMS2007'!$A$3:$A$220,'OMS2007'!D$3:D$220),$A127*LOOKUP($I127+1,'OMS2007'!$A$3:$A$220,'OMS2007'!G$3:G$220)+(1-$A127)*LOOKUP($I127,'OMS2007'!$A$3:$A$220,'OMS2007'!G$3:G$220))</f>
        <v>#N/A</v>
      </c>
      <c r="E127" s="15">
        <f t="shared" si="7"/>
        <v>1</v>
      </c>
      <c r="F127" s="15">
        <f>IF(OR(Medidas!D127=1,Medidas!D127="M",Medidas!D127="m",Medidas!D127=2,Medidas!D127="F",Medidas!D127="f"),0,1)</f>
        <v>1</v>
      </c>
      <c r="G127" s="15">
        <f>IF(OR(ISBLANK(Medidas!G127),(ISBLANK(Medidas!H127))),1,0)</f>
        <v>1</v>
      </c>
      <c r="H127" s="15">
        <f>IF(AND(NOT(G127),OR(Medidas!G127&lt;20,Medidas!G127&gt;250,Medidas!H127&lt;0.5,Medidas!H127&gt;400)),1,0)</f>
        <v>0</v>
      </c>
      <c r="I127" s="20">
        <f>(Medidas!F127-Medidas!E127)/30.4375</f>
        <v>0</v>
      </c>
      <c r="J127" s="15" t="e">
        <f>Medidas!H127/(Medidas!G127^2)*10000</f>
        <v>#DIV/0!</v>
      </c>
      <c r="K127" s="15" t="e">
        <f t="shared" si="8"/>
        <v>#DIV/0!</v>
      </c>
      <c r="L127" s="15" t="e">
        <f t="shared" si="9"/>
        <v>#DIV/0!</v>
      </c>
      <c r="M127" s="15" t="e">
        <f t="shared" si="10"/>
        <v>#DIV/0!</v>
      </c>
      <c r="N127" s="15" t="e">
        <f t="shared" si="11"/>
        <v>#N/A</v>
      </c>
      <c r="O127" s="15" t="e">
        <f t="shared" si="12"/>
        <v>#N/A</v>
      </c>
    </row>
    <row r="128" spans="1:15" x14ac:dyDescent="0.15">
      <c r="A128" s="106">
        <f t="shared" si="13"/>
        <v>1</v>
      </c>
      <c r="B128" s="15" t="e">
        <f>IF(OR(Medidas!D128=1,Medidas!D128="M",Medidas!D128="m"),$A128*LOOKUP($I128+1,'OMS2007'!$A$3:$A$220,'OMS2007'!B$3:B$220)+(1-$A128)*LOOKUP($I128,'OMS2007'!$A$3:$A$220,'OMS2007'!B$3:B$220),$A128*LOOKUP($I128+1,'OMS2007'!$A$3:$A$220,'OMS2007'!E$3:E$220)+(1-$A128)*LOOKUP($I128,'OMS2007'!$A$3:$A$220,'OMS2007'!E$3:E$220))</f>
        <v>#N/A</v>
      </c>
      <c r="C128" s="15" t="e">
        <f>IF(OR(Medidas!D128=1,Medidas!D128="M",Medidas!D128="m"),$A128*LOOKUP($I128+1,'OMS2007'!$A$3:$A$220,'OMS2007'!C$3:C$220)+(1-$A128)*LOOKUP($I128,'OMS2007'!$A$3:$A$220,'OMS2007'!C$3:C$220),$A128*LOOKUP($I128+1,'OMS2007'!$A$3:$A$220,'OMS2007'!F$3:F$220)+(1-$A128)*LOOKUP($I128,'OMS2007'!$A$3:$A$220,'OMS2007'!F$3:F$220))</f>
        <v>#N/A</v>
      </c>
      <c r="D128" s="15" t="e">
        <f>IF(OR(Medidas!D128=1,Medidas!D128="M",Medidas!D128="m"),$A128*LOOKUP($I128+1,'OMS2007'!$A$3:$A$220,'OMS2007'!D$3:D$220)+(1-$A128)*LOOKUP($I128,'OMS2007'!$A$3:$A$220,'OMS2007'!D$3:D$220),$A128*LOOKUP($I128+1,'OMS2007'!$A$3:$A$220,'OMS2007'!G$3:G$220)+(1-$A128)*LOOKUP($I128,'OMS2007'!$A$3:$A$220,'OMS2007'!G$3:G$220))</f>
        <v>#N/A</v>
      </c>
      <c r="E128" s="15">
        <f t="shared" si="7"/>
        <v>1</v>
      </c>
      <c r="F128" s="15">
        <f>IF(OR(Medidas!D128=1,Medidas!D128="M",Medidas!D128="m",Medidas!D128=2,Medidas!D128="F",Medidas!D128="f"),0,1)</f>
        <v>1</v>
      </c>
      <c r="G128" s="15">
        <f>IF(OR(ISBLANK(Medidas!G128),(ISBLANK(Medidas!H128))),1,0)</f>
        <v>1</v>
      </c>
      <c r="H128" s="15">
        <f>IF(AND(NOT(G128),OR(Medidas!G128&lt;20,Medidas!G128&gt;250,Medidas!H128&lt;0.5,Medidas!H128&gt;400)),1,0)</f>
        <v>0</v>
      </c>
      <c r="I128" s="20">
        <f>(Medidas!F128-Medidas!E128)/30.4375</f>
        <v>0</v>
      </c>
      <c r="J128" s="15" t="e">
        <f>Medidas!H128/(Medidas!G128^2)*10000</f>
        <v>#DIV/0!</v>
      </c>
      <c r="K128" s="15" t="e">
        <f t="shared" si="8"/>
        <v>#DIV/0!</v>
      </c>
      <c r="L128" s="15" t="e">
        <f t="shared" si="9"/>
        <v>#DIV/0!</v>
      </c>
      <c r="M128" s="15" t="e">
        <f t="shared" si="10"/>
        <v>#DIV/0!</v>
      </c>
      <c r="N128" s="15" t="e">
        <f t="shared" si="11"/>
        <v>#N/A</v>
      </c>
      <c r="O128" s="15" t="e">
        <f t="shared" si="12"/>
        <v>#N/A</v>
      </c>
    </row>
    <row r="129" spans="1:15" x14ac:dyDescent="0.15">
      <c r="A129" s="106">
        <f t="shared" si="13"/>
        <v>1</v>
      </c>
      <c r="B129" s="15" t="e">
        <f>IF(OR(Medidas!D129=1,Medidas!D129="M",Medidas!D129="m"),$A129*LOOKUP($I129+1,'OMS2007'!$A$3:$A$220,'OMS2007'!B$3:B$220)+(1-$A129)*LOOKUP($I129,'OMS2007'!$A$3:$A$220,'OMS2007'!B$3:B$220),$A129*LOOKUP($I129+1,'OMS2007'!$A$3:$A$220,'OMS2007'!E$3:E$220)+(1-$A129)*LOOKUP($I129,'OMS2007'!$A$3:$A$220,'OMS2007'!E$3:E$220))</f>
        <v>#N/A</v>
      </c>
      <c r="C129" s="15" t="e">
        <f>IF(OR(Medidas!D129=1,Medidas!D129="M",Medidas!D129="m"),$A129*LOOKUP($I129+1,'OMS2007'!$A$3:$A$220,'OMS2007'!C$3:C$220)+(1-$A129)*LOOKUP($I129,'OMS2007'!$A$3:$A$220,'OMS2007'!C$3:C$220),$A129*LOOKUP($I129+1,'OMS2007'!$A$3:$A$220,'OMS2007'!F$3:F$220)+(1-$A129)*LOOKUP($I129,'OMS2007'!$A$3:$A$220,'OMS2007'!F$3:F$220))</f>
        <v>#N/A</v>
      </c>
      <c r="D129" s="15" t="e">
        <f>IF(OR(Medidas!D129=1,Medidas!D129="M",Medidas!D129="m"),$A129*LOOKUP($I129+1,'OMS2007'!$A$3:$A$220,'OMS2007'!D$3:D$220)+(1-$A129)*LOOKUP($I129,'OMS2007'!$A$3:$A$220,'OMS2007'!D$3:D$220),$A129*LOOKUP($I129+1,'OMS2007'!$A$3:$A$220,'OMS2007'!G$3:G$220)+(1-$A129)*LOOKUP($I129,'OMS2007'!$A$3:$A$220,'OMS2007'!G$3:G$220))</f>
        <v>#N/A</v>
      </c>
      <c r="E129" s="15">
        <f t="shared" si="7"/>
        <v>1</v>
      </c>
      <c r="F129" s="15">
        <f>IF(OR(Medidas!D129=1,Medidas!D129="M",Medidas!D129="m",Medidas!D129=2,Medidas!D129="F",Medidas!D129="f"),0,1)</f>
        <v>1</v>
      </c>
      <c r="G129" s="15">
        <f>IF(OR(ISBLANK(Medidas!G129),(ISBLANK(Medidas!H129))),1,0)</f>
        <v>1</v>
      </c>
      <c r="H129" s="15">
        <f>IF(AND(NOT(G129),OR(Medidas!G129&lt;20,Medidas!G129&gt;250,Medidas!H129&lt;0.5,Medidas!H129&gt;400)),1,0)</f>
        <v>0</v>
      </c>
      <c r="I129" s="20">
        <f>(Medidas!F129-Medidas!E129)/30.4375</f>
        <v>0</v>
      </c>
      <c r="J129" s="15" t="e">
        <f>Medidas!H129/(Medidas!G129^2)*10000</f>
        <v>#DIV/0!</v>
      </c>
      <c r="K129" s="15" t="e">
        <f t="shared" si="8"/>
        <v>#DIV/0!</v>
      </c>
      <c r="L129" s="15" t="e">
        <f t="shared" si="9"/>
        <v>#DIV/0!</v>
      </c>
      <c r="M129" s="15" t="e">
        <f t="shared" si="10"/>
        <v>#DIV/0!</v>
      </c>
      <c r="N129" s="15" t="e">
        <f t="shared" si="11"/>
        <v>#N/A</v>
      </c>
      <c r="O129" s="15" t="e">
        <f t="shared" si="12"/>
        <v>#N/A</v>
      </c>
    </row>
    <row r="130" spans="1:15" x14ac:dyDescent="0.15">
      <c r="A130" s="106">
        <f t="shared" si="13"/>
        <v>1</v>
      </c>
      <c r="B130" s="15" t="e">
        <f>IF(OR(Medidas!D130=1,Medidas!D130="M",Medidas!D130="m"),$A130*LOOKUP($I130+1,'OMS2007'!$A$3:$A$220,'OMS2007'!B$3:B$220)+(1-$A130)*LOOKUP($I130,'OMS2007'!$A$3:$A$220,'OMS2007'!B$3:B$220),$A130*LOOKUP($I130+1,'OMS2007'!$A$3:$A$220,'OMS2007'!E$3:E$220)+(1-$A130)*LOOKUP($I130,'OMS2007'!$A$3:$A$220,'OMS2007'!E$3:E$220))</f>
        <v>#N/A</v>
      </c>
      <c r="C130" s="15" t="e">
        <f>IF(OR(Medidas!D130=1,Medidas!D130="M",Medidas!D130="m"),$A130*LOOKUP($I130+1,'OMS2007'!$A$3:$A$220,'OMS2007'!C$3:C$220)+(1-$A130)*LOOKUP($I130,'OMS2007'!$A$3:$A$220,'OMS2007'!C$3:C$220),$A130*LOOKUP($I130+1,'OMS2007'!$A$3:$A$220,'OMS2007'!F$3:F$220)+(1-$A130)*LOOKUP($I130,'OMS2007'!$A$3:$A$220,'OMS2007'!F$3:F$220))</f>
        <v>#N/A</v>
      </c>
      <c r="D130" s="15" t="e">
        <f>IF(OR(Medidas!D130=1,Medidas!D130="M",Medidas!D130="m"),$A130*LOOKUP($I130+1,'OMS2007'!$A$3:$A$220,'OMS2007'!D$3:D$220)+(1-$A130)*LOOKUP($I130,'OMS2007'!$A$3:$A$220,'OMS2007'!D$3:D$220),$A130*LOOKUP($I130+1,'OMS2007'!$A$3:$A$220,'OMS2007'!G$3:G$220)+(1-$A130)*LOOKUP($I130,'OMS2007'!$A$3:$A$220,'OMS2007'!G$3:G$220))</f>
        <v>#N/A</v>
      </c>
      <c r="E130" s="15">
        <f t="shared" si="7"/>
        <v>1</v>
      </c>
      <c r="F130" s="15">
        <f>IF(OR(Medidas!D130=1,Medidas!D130="M",Medidas!D130="m",Medidas!D130=2,Medidas!D130="F",Medidas!D130="f"),0,1)</f>
        <v>1</v>
      </c>
      <c r="G130" s="15">
        <f>IF(OR(ISBLANK(Medidas!G130),(ISBLANK(Medidas!H130))),1,0)</f>
        <v>1</v>
      </c>
      <c r="H130" s="15">
        <f>IF(AND(NOT(G130),OR(Medidas!G130&lt;20,Medidas!G130&gt;250,Medidas!H130&lt;0.5,Medidas!H130&gt;400)),1,0)</f>
        <v>0</v>
      </c>
      <c r="I130" s="20">
        <f>(Medidas!F130-Medidas!E130)/30.4375</f>
        <v>0</v>
      </c>
      <c r="J130" s="15" t="e">
        <f>Medidas!H130/(Medidas!G130^2)*10000</f>
        <v>#DIV/0!</v>
      </c>
      <c r="K130" s="15" t="e">
        <f t="shared" si="8"/>
        <v>#DIV/0!</v>
      </c>
      <c r="L130" s="15" t="e">
        <f t="shared" si="9"/>
        <v>#DIV/0!</v>
      </c>
      <c r="M130" s="15" t="e">
        <f t="shared" si="10"/>
        <v>#DIV/0!</v>
      </c>
      <c r="N130" s="15" t="e">
        <f t="shared" si="11"/>
        <v>#N/A</v>
      </c>
      <c r="O130" s="15" t="e">
        <f t="shared" si="12"/>
        <v>#N/A</v>
      </c>
    </row>
    <row r="131" spans="1:15" x14ac:dyDescent="0.15">
      <c r="A131" s="106">
        <f t="shared" si="13"/>
        <v>1</v>
      </c>
      <c r="B131" s="15" t="e">
        <f>IF(OR(Medidas!D131=1,Medidas!D131="M",Medidas!D131="m"),$A131*LOOKUP($I131+1,'OMS2007'!$A$3:$A$220,'OMS2007'!B$3:B$220)+(1-$A131)*LOOKUP($I131,'OMS2007'!$A$3:$A$220,'OMS2007'!B$3:B$220),$A131*LOOKUP($I131+1,'OMS2007'!$A$3:$A$220,'OMS2007'!E$3:E$220)+(1-$A131)*LOOKUP($I131,'OMS2007'!$A$3:$A$220,'OMS2007'!E$3:E$220))</f>
        <v>#N/A</v>
      </c>
      <c r="C131" s="15" t="e">
        <f>IF(OR(Medidas!D131=1,Medidas!D131="M",Medidas!D131="m"),$A131*LOOKUP($I131+1,'OMS2007'!$A$3:$A$220,'OMS2007'!C$3:C$220)+(1-$A131)*LOOKUP($I131,'OMS2007'!$A$3:$A$220,'OMS2007'!C$3:C$220),$A131*LOOKUP($I131+1,'OMS2007'!$A$3:$A$220,'OMS2007'!F$3:F$220)+(1-$A131)*LOOKUP($I131,'OMS2007'!$A$3:$A$220,'OMS2007'!F$3:F$220))</f>
        <v>#N/A</v>
      </c>
      <c r="D131" s="15" t="e">
        <f>IF(OR(Medidas!D131=1,Medidas!D131="M",Medidas!D131="m"),$A131*LOOKUP($I131+1,'OMS2007'!$A$3:$A$220,'OMS2007'!D$3:D$220)+(1-$A131)*LOOKUP($I131,'OMS2007'!$A$3:$A$220,'OMS2007'!D$3:D$220),$A131*LOOKUP($I131+1,'OMS2007'!$A$3:$A$220,'OMS2007'!G$3:G$220)+(1-$A131)*LOOKUP($I131,'OMS2007'!$A$3:$A$220,'OMS2007'!G$3:G$220))</f>
        <v>#N/A</v>
      </c>
      <c r="E131" s="15">
        <f t="shared" si="7"/>
        <v>1</v>
      </c>
      <c r="F131" s="15">
        <f>IF(OR(Medidas!D131=1,Medidas!D131="M",Medidas!D131="m",Medidas!D131=2,Medidas!D131="F",Medidas!D131="f"),0,1)</f>
        <v>1</v>
      </c>
      <c r="G131" s="15">
        <f>IF(OR(ISBLANK(Medidas!G131),(ISBLANK(Medidas!H131))),1,0)</f>
        <v>1</v>
      </c>
      <c r="H131" s="15">
        <f>IF(AND(NOT(G131),OR(Medidas!G131&lt;20,Medidas!G131&gt;250,Medidas!H131&lt;0.5,Medidas!H131&gt;400)),1,0)</f>
        <v>0</v>
      </c>
      <c r="I131" s="20">
        <f>(Medidas!F131-Medidas!E131)/30.4375</f>
        <v>0</v>
      </c>
      <c r="J131" s="15" t="e">
        <f>Medidas!H131/(Medidas!G131^2)*10000</f>
        <v>#DIV/0!</v>
      </c>
      <c r="K131" s="15" t="e">
        <f t="shared" si="8"/>
        <v>#DIV/0!</v>
      </c>
      <c r="L131" s="15" t="e">
        <f t="shared" si="9"/>
        <v>#DIV/0!</v>
      </c>
      <c r="M131" s="15" t="e">
        <f t="shared" si="10"/>
        <v>#DIV/0!</v>
      </c>
      <c r="N131" s="15" t="e">
        <f t="shared" si="11"/>
        <v>#N/A</v>
      </c>
      <c r="O131" s="15" t="e">
        <f t="shared" si="12"/>
        <v>#N/A</v>
      </c>
    </row>
    <row r="132" spans="1:15" x14ac:dyDescent="0.15">
      <c r="A132" s="106">
        <f t="shared" si="13"/>
        <v>1</v>
      </c>
      <c r="B132" s="15" t="e">
        <f>IF(OR(Medidas!D132=1,Medidas!D132="M",Medidas!D132="m"),$A132*LOOKUP($I132+1,'OMS2007'!$A$3:$A$220,'OMS2007'!B$3:B$220)+(1-$A132)*LOOKUP($I132,'OMS2007'!$A$3:$A$220,'OMS2007'!B$3:B$220),$A132*LOOKUP($I132+1,'OMS2007'!$A$3:$A$220,'OMS2007'!E$3:E$220)+(1-$A132)*LOOKUP($I132,'OMS2007'!$A$3:$A$220,'OMS2007'!E$3:E$220))</f>
        <v>#N/A</v>
      </c>
      <c r="C132" s="15" t="e">
        <f>IF(OR(Medidas!D132=1,Medidas!D132="M",Medidas!D132="m"),$A132*LOOKUP($I132+1,'OMS2007'!$A$3:$A$220,'OMS2007'!C$3:C$220)+(1-$A132)*LOOKUP($I132,'OMS2007'!$A$3:$A$220,'OMS2007'!C$3:C$220),$A132*LOOKUP($I132+1,'OMS2007'!$A$3:$A$220,'OMS2007'!F$3:F$220)+(1-$A132)*LOOKUP($I132,'OMS2007'!$A$3:$A$220,'OMS2007'!F$3:F$220))</f>
        <v>#N/A</v>
      </c>
      <c r="D132" s="15" t="e">
        <f>IF(OR(Medidas!D132=1,Medidas!D132="M",Medidas!D132="m"),$A132*LOOKUP($I132+1,'OMS2007'!$A$3:$A$220,'OMS2007'!D$3:D$220)+(1-$A132)*LOOKUP($I132,'OMS2007'!$A$3:$A$220,'OMS2007'!D$3:D$220),$A132*LOOKUP($I132+1,'OMS2007'!$A$3:$A$220,'OMS2007'!G$3:G$220)+(1-$A132)*LOOKUP($I132,'OMS2007'!$A$3:$A$220,'OMS2007'!G$3:G$220))</f>
        <v>#N/A</v>
      </c>
      <c r="E132" s="15">
        <f t="shared" ref="E132:E195" si="14">IF(OR(I132&lt;24,I132&gt;240),1,0)</f>
        <v>1</v>
      </c>
      <c r="F132" s="15">
        <f>IF(OR(Medidas!D132=1,Medidas!D132="M",Medidas!D132="m",Medidas!D132=2,Medidas!D132="F",Medidas!D132="f"),0,1)</f>
        <v>1</v>
      </c>
      <c r="G132" s="15">
        <f>IF(OR(ISBLANK(Medidas!G132),(ISBLANK(Medidas!H132))),1,0)</f>
        <v>1</v>
      </c>
      <c r="H132" s="15">
        <f>IF(AND(NOT(G132),OR(Medidas!G132&lt;20,Medidas!G132&gt;250,Medidas!H132&lt;0.5,Medidas!H132&gt;400)),1,0)</f>
        <v>0</v>
      </c>
      <c r="I132" s="20">
        <f>(Medidas!F132-Medidas!E132)/30.4375</f>
        <v>0</v>
      </c>
      <c r="J132" s="15" t="e">
        <f>Medidas!H132/(Medidas!G132^2)*10000</f>
        <v>#DIV/0!</v>
      </c>
      <c r="K132" s="15" t="e">
        <f t="shared" ref="K132:K195" si="15">(((J132/C132)^B132)-1)/(B132*D132)</f>
        <v>#DIV/0!</v>
      </c>
      <c r="L132" s="15" t="e">
        <f t="shared" ref="L132:L195" si="16">INT(NORMSDIST(K132)*1000)/10</f>
        <v>#DIV/0!</v>
      </c>
      <c r="M132" s="15" t="e">
        <f t="shared" ref="M132:M195" si="17">IF(OR((J132-C132)/N132&lt;-4,(J132-C132)/O132&gt;8),1,0)</f>
        <v>#DIV/0!</v>
      </c>
      <c r="N132" s="15" t="e">
        <f t="shared" ref="N132:N195" si="18">(C132-(C132*(1+B132*D132*(-2))^(1/B132)))/2</f>
        <v>#N/A</v>
      </c>
      <c r="O132" s="15" t="e">
        <f t="shared" ref="O132:O195" si="19">((C132*(1+B132*D132*2)^(1/B132))-C132)/2</f>
        <v>#N/A</v>
      </c>
    </row>
    <row r="133" spans="1:15" x14ac:dyDescent="0.15">
      <c r="A133" s="106">
        <f t="shared" ref="A133:A196" si="20">I133-INT(I133+0.5)+1</f>
        <v>1</v>
      </c>
      <c r="B133" s="15" t="e">
        <f>IF(OR(Medidas!D133=1,Medidas!D133="M",Medidas!D133="m"),$A133*LOOKUP($I133+1,'OMS2007'!$A$3:$A$220,'OMS2007'!B$3:B$220)+(1-$A133)*LOOKUP($I133,'OMS2007'!$A$3:$A$220,'OMS2007'!B$3:B$220),$A133*LOOKUP($I133+1,'OMS2007'!$A$3:$A$220,'OMS2007'!E$3:E$220)+(1-$A133)*LOOKUP($I133,'OMS2007'!$A$3:$A$220,'OMS2007'!E$3:E$220))</f>
        <v>#N/A</v>
      </c>
      <c r="C133" s="15" t="e">
        <f>IF(OR(Medidas!D133=1,Medidas!D133="M",Medidas!D133="m"),$A133*LOOKUP($I133+1,'OMS2007'!$A$3:$A$220,'OMS2007'!C$3:C$220)+(1-$A133)*LOOKUP($I133,'OMS2007'!$A$3:$A$220,'OMS2007'!C$3:C$220),$A133*LOOKUP($I133+1,'OMS2007'!$A$3:$A$220,'OMS2007'!F$3:F$220)+(1-$A133)*LOOKUP($I133,'OMS2007'!$A$3:$A$220,'OMS2007'!F$3:F$220))</f>
        <v>#N/A</v>
      </c>
      <c r="D133" s="15" t="e">
        <f>IF(OR(Medidas!D133=1,Medidas!D133="M",Medidas!D133="m"),$A133*LOOKUP($I133+1,'OMS2007'!$A$3:$A$220,'OMS2007'!D$3:D$220)+(1-$A133)*LOOKUP($I133,'OMS2007'!$A$3:$A$220,'OMS2007'!D$3:D$220),$A133*LOOKUP($I133+1,'OMS2007'!$A$3:$A$220,'OMS2007'!G$3:G$220)+(1-$A133)*LOOKUP($I133,'OMS2007'!$A$3:$A$220,'OMS2007'!G$3:G$220))</f>
        <v>#N/A</v>
      </c>
      <c r="E133" s="15">
        <f t="shared" si="14"/>
        <v>1</v>
      </c>
      <c r="F133" s="15">
        <f>IF(OR(Medidas!D133=1,Medidas!D133="M",Medidas!D133="m",Medidas!D133=2,Medidas!D133="F",Medidas!D133="f"),0,1)</f>
        <v>1</v>
      </c>
      <c r="G133" s="15">
        <f>IF(OR(ISBLANK(Medidas!G133),(ISBLANK(Medidas!H133))),1,0)</f>
        <v>1</v>
      </c>
      <c r="H133" s="15">
        <f>IF(AND(NOT(G133),OR(Medidas!G133&lt;20,Medidas!G133&gt;250,Medidas!H133&lt;0.5,Medidas!H133&gt;400)),1,0)</f>
        <v>0</v>
      </c>
      <c r="I133" s="20">
        <f>(Medidas!F133-Medidas!E133)/30.4375</f>
        <v>0</v>
      </c>
      <c r="J133" s="15" t="e">
        <f>Medidas!H133/(Medidas!G133^2)*10000</f>
        <v>#DIV/0!</v>
      </c>
      <c r="K133" s="15" t="e">
        <f t="shared" si="15"/>
        <v>#DIV/0!</v>
      </c>
      <c r="L133" s="15" t="e">
        <f t="shared" si="16"/>
        <v>#DIV/0!</v>
      </c>
      <c r="M133" s="15" t="e">
        <f t="shared" si="17"/>
        <v>#DIV/0!</v>
      </c>
      <c r="N133" s="15" t="e">
        <f t="shared" si="18"/>
        <v>#N/A</v>
      </c>
      <c r="O133" s="15" t="e">
        <f t="shared" si="19"/>
        <v>#N/A</v>
      </c>
    </row>
    <row r="134" spans="1:15" x14ac:dyDescent="0.15">
      <c r="A134" s="106">
        <f t="shared" si="20"/>
        <v>1</v>
      </c>
      <c r="B134" s="15" t="e">
        <f>IF(OR(Medidas!D134=1,Medidas!D134="M",Medidas!D134="m"),$A134*LOOKUP($I134+1,'OMS2007'!$A$3:$A$220,'OMS2007'!B$3:B$220)+(1-$A134)*LOOKUP($I134,'OMS2007'!$A$3:$A$220,'OMS2007'!B$3:B$220),$A134*LOOKUP($I134+1,'OMS2007'!$A$3:$A$220,'OMS2007'!E$3:E$220)+(1-$A134)*LOOKUP($I134,'OMS2007'!$A$3:$A$220,'OMS2007'!E$3:E$220))</f>
        <v>#N/A</v>
      </c>
      <c r="C134" s="15" t="e">
        <f>IF(OR(Medidas!D134=1,Medidas!D134="M",Medidas!D134="m"),$A134*LOOKUP($I134+1,'OMS2007'!$A$3:$A$220,'OMS2007'!C$3:C$220)+(1-$A134)*LOOKUP($I134,'OMS2007'!$A$3:$A$220,'OMS2007'!C$3:C$220),$A134*LOOKUP($I134+1,'OMS2007'!$A$3:$A$220,'OMS2007'!F$3:F$220)+(1-$A134)*LOOKUP($I134,'OMS2007'!$A$3:$A$220,'OMS2007'!F$3:F$220))</f>
        <v>#N/A</v>
      </c>
      <c r="D134" s="15" t="e">
        <f>IF(OR(Medidas!D134=1,Medidas!D134="M",Medidas!D134="m"),$A134*LOOKUP($I134+1,'OMS2007'!$A$3:$A$220,'OMS2007'!D$3:D$220)+(1-$A134)*LOOKUP($I134,'OMS2007'!$A$3:$A$220,'OMS2007'!D$3:D$220),$A134*LOOKUP($I134+1,'OMS2007'!$A$3:$A$220,'OMS2007'!G$3:G$220)+(1-$A134)*LOOKUP($I134,'OMS2007'!$A$3:$A$220,'OMS2007'!G$3:G$220))</f>
        <v>#N/A</v>
      </c>
      <c r="E134" s="15">
        <f t="shared" si="14"/>
        <v>1</v>
      </c>
      <c r="F134" s="15">
        <f>IF(OR(Medidas!D134=1,Medidas!D134="M",Medidas!D134="m",Medidas!D134=2,Medidas!D134="F",Medidas!D134="f"),0,1)</f>
        <v>1</v>
      </c>
      <c r="G134" s="15">
        <f>IF(OR(ISBLANK(Medidas!G134),(ISBLANK(Medidas!H134))),1,0)</f>
        <v>1</v>
      </c>
      <c r="H134" s="15">
        <f>IF(AND(NOT(G134),OR(Medidas!G134&lt;20,Medidas!G134&gt;250,Medidas!H134&lt;0.5,Medidas!H134&gt;400)),1,0)</f>
        <v>0</v>
      </c>
      <c r="I134" s="20">
        <f>(Medidas!F134-Medidas!E134)/30.4375</f>
        <v>0</v>
      </c>
      <c r="J134" s="15" t="e">
        <f>Medidas!H134/(Medidas!G134^2)*10000</f>
        <v>#DIV/0!</v>
      </c>
      <c r="K134" s="15" t="e">
        <f t="shared" si="15"/>
        <v>#DIV/0!</v>
      </c>
      <c r="L134" s="15" t="e">
        <f t="shared" si="16"/>
        <v>#DIV/0!</v>
      </c>
      <c r="M134" s="15" t="e">
        <f t="shared" si="17"/>
        <v>#DIV/0!</v>
      </c>
      <c r="N134" s="15" t="e">
        <f t="shared" si="18"/>
        <v>#N/A</v>
      </c>
      <c r="O134" s="15" t="e">
        <f t="shared" si="19"/>
        <v>#N/A</v>
      </c>
    </row>
    <row r="135" spans="1:15" x14ac:dyDescent="0.15">
      <c r="A135" s="106">
        <f t="shared" si="20"/>
        <v>1</v>
      </c>
      <c r="B135" s="15" t="e">
        <f>IF(OR(Medidas!D135=1,Medidas!D135="M",Medidas!D135="m"),$A135*LOOKUP($I135+1,'OMS2007'!$A$3:$A$220,'OMS2007'!B$3:B$220)+(1-$A135)*LOOKUP($I135,'OMS2007'!$A$3:$A$220,'OMS2007'!B$3:B$220),$A135*LOOKUP($I135+1,'OMS2007'!$A$3:$A$220,'OMS2007'!E$3:E$220)+(1-$A135)*LOOKUP($I135,'OMS2007'!$A$3:$A$220,'OMS2007'!E$3:E$220))</f>
        <v>#N/A</v>
      </c>
      <c r="C135" s="15" t="e">
        <f>IF(OR(Medidas!D135=1,Medidas!D135="M",Medidas!D135="m"),$A135*LOOKUP($I135+1,'OMS2007'!$A$3:$A$220,'OMS2007'!C$3:C$220)+(1-$A135)*LOOKUP($I135,'OMS2007'!$A$3:$A$220,'OMS2007'!C$3:C$220),$A135*LOOKUP($I135+1,'OMS2007'!$A$3:$A$220,'OMS2007'!F$3:F$220)+(1-$A135)*LOOKUP($I135,'OMS2007'!$A$3:$A$220,'OMS2007'!F$3:F$220))</f>
        <v>#N/A</v>
      </c>
      <c r="D135" s="15" t="e">
        <f>IF(OR(Medidas!D135=1,Medidas!D135="M",Medidas!D135="m"),$A135*LOOKUP($I135+1,'OMS2007'!$A$3:$A$220,'OMS2007'!D$3:D$220)+(1-$A135)*LOOKUP($I135,'OMS2007'!$A$3:$A$220,'OMS2007'!D$3:D$220),$A135*LOOKUP($I135+1,'OMS2007'!$A$3:$A$220,'OMS2007'!G$3:G$220)+(1-$A135)*LOOKUP($I135,'OMS2007'!$A$3:$A$220,'OMS2007'!G$3:G$220))</f>
        <v>#N/A</v>
      </c>
      <c r="E135" s="15">
        <f t="shared" si="14"/>
        <v>1</v>
      </c>
      <c r="F135" s="15">
        <f>IF(OR(Medidas!D135=1,Medidas!D135="M",Medidas!D135="m",Medidas!D135=2,Medidas!D135="F",Medidas!D135="f"),0,1)</f>
        <v>1</v>
      </c>
      <c r="G135" s="15">
        <f>IF(OR(ISBLANK(Medidas!G135),(ISBLANK(Medidas!H135))),1,0)</f>
        <v>1</v>
      </c>
      <c r="H135" s="15">
        <f>IF(AND(NOT(G135),OR(Medidas!G135&lt;20,Medidas!G135&gt;250,Medidas!H135&lt;0.5,Medidas!H135&gt;400)),1,0)</f>
        <v>0</v>
      </c>
      <c r="I135" s="20">
        <f>(Medidas!F135-Medidas!E135)/30.4375</f>
        <v>0</v>
      </c>
      <c r="J135" s="15" t="e">
        <f>Medidas!H135/(Medidas!G135^2)*10000</f>
        <v>#DIV/0!</v>
      </c>
      <c r="K135" s="15" t="e">
        <f t="shared" si="15"/>
        <v>#DIV/0!</v>
      </c>
      <c r="L135" s="15" t="e">
        <f t="shared" si="16"/>
        <v>#DIV/0!</v>
      </c>
      <c r="M135" s="15" t="e">
        <f t="shared" si="17"/>
        <v>#DIV/0!</v>
      </c>
      <c r="N135" s="15" t="e">
        <f t="shared" si="18"/>
        <v>#N/A</v>
      </c>
      <c r="O135" s="15" t="e">
        <f t="shared" si="19"/>
        <v>#N/A</v>
      </c>
    </row>
    <row r="136" spans="1:15" x14ac:dyDescent="0.15">
      <c r="A136" s="106">
        <f t="shared" si="20"/>
        <v>1</v>
      </c>
      <c r="B136" s="15" t="e">
        <f>IF(OR(Medidas!D136=1,Medidas!D136="M",Medidas!D136="m"),$A136*LOOKUP($I136+1,'OMS2007'!$A$3:$A$220,'OMS2007'!B$3:B$220)+(1-$A136)*LOOKUP($I136,'OMS2007'!$A$3:$A$220,'OMS2007'!B$3:B$220),$A136*LOOKUP($I136+1,'OMS2007'!$A$3:$A$220,'OMS2007'!E$3:E$220)+(1-$A136)*LOOKUP($I136,'OMS2007'!$A$3:$A$220,'OMS2007'!E$3:E$220))</f>
        <v>#N/A</v>
      </c>
      <c r="C136" s="15" t="e">
        <f>IF(OR(Medidas!D136=1,Medidas!D136="M",Medidas!D136="m"),$A136*LOOKUP($I136+1,'OMS2007'!$A$3:$A$220,'OMS2007'!C$3:C$220)+(1-$A136)*LOOKUP($I136,'OMS2007'!$A$3:$A$220,'OMS2007'!C$3:C$220),$A136*LOOKUP($I136+1,'OMS2007'!$A$3:$A$220,'OMS2007'!F$3:F$220)+(1-$A136)*LOOKUP($I136,'OMS2007'!$A$3:$A$220,'OMS2007'!F$3:F$220))</f>
        <v>#N/A</v>
      </c>
      <c r="D136" s="15" t="e">
        <f>IF(OR(Medidas!D136=1,Medidas!D136="M",Medidas!D136="m"),$A136*LOOKUP($I136+1,'OMS2007'!$A$3:$A$220,'OMS2007'!D$3:D$220)+(1-$A136)*LOOKUP($I136,'OMS2007'!$A$3:$A$220,'OMS2007'!D$3:D$220),$A136*LOOKUP($I136+1,'OMS2007'!$A$3:$A$220,'OMS2007'!G$3:G$220)+(1-$A136)*LOOKUP($I136,'OMS2007'!$A$3:$A$220,'OMS2007'!G$3:G$220))</f>
        <v>#N/A</v>
      </c>
      <c r="E136" s="15">
        <f t="shared" si="14"/>
        <v>1</v>
      </c>
      <c r="F136" s="15">
        <f>IF(OR(Medidas!D136=1,Medidas!D136="M",Medidas!D136="m",Medidas!D136=2,Medidas!D136="F",Medidas!D136="f"),0,1)</f>
        <v>1</v>
      </c>
      <c r="G136" s="15">
        <f>IF(OR(ISBLANK(Medidas!G136),(ISBLANK(Medidas!H136))),1,0)</f>
        <v>1</v>
      </c>
      <c r="H136" s="15">
        <f>IF(AND(NOT(G136),OR(Medidas!G136&lt;20,Medidas!G136&gt;250,Medidas!H136&lt;0.5,Medidas!H136&gt;400)),1,0)</f>
        <v>0</v>
      </c>
      <c r="I136" s="20">
        <f>(Medidas!F136-Medidas!E136)/30.4375</f>
        <v>0</v>
      </c>
      <c r="J136" s="15" t="e">
        <f>Medidas!H136/(Medidas!G136^2)*10000</f>
        <v>#DIV/0!</v>
      </c>
      <c r="K136" s="15" t="e">
        <f t="shared" si="15"/>
        <v>#DIV/0!</v>
      </c>
      <c r="L136" s="15" t="e">
        <f t="shared" si="16"/>
        <v>#DIV/0!</v>
      </c>
      <c r="M136" s="15" t="e">
        <f t="shared" si="17"/>
        <v>#DIV/0!</v>
      </c>
      <c r="N136" s="15" t="e">
        <f t="shared" si="18"/>
        <v>#N/A</v>
      </c>
      <c r="O136" s="15" t="e">
        <f t="shared" si="19"/>
        <v>#N/A</v>
      </c>
    </row>
    <row r="137" spans="1:15" x14ac:dyDescent="0.15">
      <c r="A137" s="106">
        <f t="shared" si="20"/>
        <v>1</v>
      </c>
      <c r="B137" s="15" t="e">
        <f>IF(OR(Medidas!D137=1,Medidas!D137="M",Medidas!D137="m"),$A137*LOOKUP($I137+1,'OMS2007'!$A$3:$A$220,'OMS2007'!B$3:B$220)+(1-$A137)*LOOKUP($I137,'OMS2007'!$A$3:$A$220,'OMS2007'!B$3:B$220),$A137*LOOKUP($I137+1,'OMS2007'!$A$3:$A$220,'OMS2007'!E$3:E$220)+(1-$A137)*LOOKUP($I137,'OMS2007'!$A$3:$A$220,'OMS2007'!E$3:E$220))</f>
        <v>#N/A</v>
      </c>
      <c r="C137" s="15" t="e">
        <f>IF(OR(Medidas!D137=1,Medidas!D137="M",Medidas!D137="m"),$A137*LOOKUP($I137+1,'OMS2007'!$A$3:$A$220,'OMS2007'!C$3:C$220)+(1-$A137)*LOOKUP($I137,'OMS2007'!$A$3:$A$220,'OMS2007'!C$3:C$220),$A137*LOOKUP($I137+1,'OMS2007'!$A$3:$A$220,'OMS2007'!F$3:F$220)+(1-$A137)*LOOKUP($I137,'OMS2007'!$A$3:$A$220,'OMS2007'!F$3:F$220))</f>
        <v>#N/A</v>
      </c>
      <c r="D137" s="15" t="e">
        <f>IF(OR(Medidas!D137=1,Medidas!D137="M",Medidas!D137="m"),$A137*LOOKUP($I137+1,'OMS2007'!$A$3:$A$220,'OMS2007'!D$3:D$220)+(1-$A137)*LOOKUP($I137,'OMS2007'!$A$3:$A$220,'OMS2007'!D$3:D$220),$A137*LOOKUP($I137+1,'OMS2007'!$A$3:$A$220,'OMS2007'!G$3:G$220)+(1-$A137)*LOOKUP($I137,'OMS2007'!$A$3:$A$220,'OMS2007'!G$3:G$220))</f>
        <v>#N/A</v>
      </c>
      <c r="E137" s="15">
        <f t="shared" si="14"/>
        <v>1</v>
      </c>
      <c r="F137" s="15">
        <f>IF(OR(Medidas!D137=1,Medidas!D137="M",Medidas!D137="m",Medidas!D137=2,Medidas!D137="F",Medidas!D137="f"),0,1)</f>
        <v>1</v>
      </c>
      <c r="G137" s="15">
        <f>IF(OR(ISBLANK(Medidas!G137),(ISBLANK(Medidas!H137))),1,0)</f>
        <v>1</v>
      </c>
      <c r="H137" s="15">
        <f>IF(AND(NOT(G137),OR(Medidas!G137&lt;20,Medidas!G137&gt;250,Medidas!H137&lt;0.5,Medidas!H137&gt;400)),1,0)</f>
        <v>0</v>
      </c>
      <c r="I137" s="20">
        <f>(Medidas!F137-Medidas!E137)/30.4375</f>
        <v>0</v>
      </c>
      <c r="J137" s="15" t="e">
        <f>Medidas!H137/(Medidas!G137^2)*10000</f>
        <v>#DIV/0!</v>
      </c>
      <c r="K137" s="15" t="e">
        <f t="shared" si="15"/>
        <v>#DIV/0!</v>
      </c>
      <c r="L137" s="15" t="e">
        <f t="shared" si="16"/>
        <v>#DIV/0!</v>
      </c>
      <c r="M137" s="15" t="e">
        <f t="shared" si="17"/>
        <v>#DIV/0!</v>
      </c>
      <c r="N137" s="15" t="e">
        <f t="shared" si="18"/>
        <v>#N/A</v>
      </c>
      <c r="O137" s="15" t="e">
        <f t="shared" si="19"/>
        <v>#N/A</v>
      </c>
    </row>
    <row r="138" spans="1:15" x14ac:dyDescent="0.15">
      <c r="A138" s="106">
        <f t="shared" si="20"/>
        <v>1</v>
      </c>
      <c r="B138" s="15" t="e">
        <f>IF(OR(Medidas!D138=1,Medidas!D138="M",Medidas!D138="m"),$A138*LOOKUP($I138+1,'OMS2007'!$A$3:$A$220,'OMS2007'!B$3:B$220)+(1-$A138)*LOOKUP($I138,'OMS2007'!$A$3:$A$220,'OMS2007'!B$3:B$220),$A138*LOOKUP($I138+1,'OMS2007'!$A$3:$A$220,'OMS2007'!E$3:E$220)+(1-$A138)*LOOKUP($I138,'OMS2007'!$A$3:$A$220,'OMS2007'!E$3:E$220))</f>
        <v>#N/A</v>
      </c>
      <c r="C138" s="15" t="e">
        <f>IF(OR(Medidas!D138=1,Medidas!D138="M",Medidas!D138="m"),$A138*LOOKUP($I138+1,'OMS2007'!$A$3:$A$220,'OMS2007'!C$3:C$220)+(1-$A138)*LOOKUP($I138,'OMS2007'!$A$3:$A$220,'OMS2007'!C$3:C$220),$A138*LOOKUP($I138+1,'OMS2007'!$A$3:$A$220,'OMS2007'!F$3:F$220)+(1-$A138)*LOOKUP($I138,'OMS2007'!$A$3:$A$220,'OMS2007'!F$3:F$220))</f>
        <v>#N/A</v>
      </c>
      <c r="D138" s="15" t="e">
        <f>IF(OR(Medidas!D138=1,Medidas!D138="M",Medidas!D138="m"),$A138*LOOKUP($I138+1,'OMS2007'!$A$3:$A$220,'OMS2007'!D$3:D$220)+(1-$A138)*LOOKUP($I138,'OMS2007'!$A$3:$A$220,'OMS2007'!D$3:D$220),$A138*LOOKUP($I138+1,'OMS2007'!$A$3:$A$220,'OMS2007'!G$3:G$220)+(1-$A138)*LOOKUP($I138,'OMS2007'!$A$3:$A$220,'OMS2007'!G$3:G$220))</f>
        <v>#N/A</v>
      </c>
      <c r="E138" s="15">
        <f t="shared" si="14"/>
        <v>1</v>
      </c>
      <c r="F138" s="15">
        <f>IF(OR(Medidas!D138=1,Medidas!D138="M",Medidas!D138="m",Medidas!D138=2,Medidas!D138="F",Medidas!D138="f"),0,1)</f>
        <v>1</v>
      </c>
      <c r="G138" s="15">
        <f>IF(OR(ISBLANK(Medidas!G138),(ISBLANK(Medidas!H138))),1,0)</f>
        <v>1</v>
      </c>
      <c r="H138" s="15">
        <f>IF(AND(NOT(G138),OR(Medidas!G138&lt;20,Medidas!G138&gt;250,Medidas!H138&lt;0.5,Medidas!H138&gt;400)),1,0)</f>
        <v>0</v>
      </c>
      <c r="I138" s="20">
        <f>(Medidas!F138-Medidas!E138)/30.4375</f>
        <v>0</v>
      </c>
      <c r="J138" s="15" t="e">
        <f>Medidas!H138/(Medidas!G138^2)*10000</f>
        <v>#DIV/0!</v>
      </c>
      <c r="K138" s="15" t="e">
        <f t="shared" si="15"/>
        <v>#DIV/0!</v>
      </c>
      <c r="L138" s="15" t="e">
        <f t="shared" si="16"/>
        <v>#DIV/0!</v>
      </c>
      <c r="M138" s="15" t="e">
        <f t="shared" si="17"/>
        <v>#DIV/0!</v>
      </c>
      <c r="N138" s="15" t="e">
        <f t="shared" si="18"/>
        <v>#N/A</v>
      </c>
      <c r="O138" s="15" t="e">
        <f t="shared" si="19"/>
        <v>#N/A</v>
      </c>
    </row>
    <row r="139" spans="1:15" x14ac:dyDescent="0.15">
      <c r="A139" s="106">
        <f t="shared" si="20"/>
        <v>1</v>
      </c>
      <c r="B139" s="15" t="e">
        <f>IF(OR(Medidas!D139=1,Medidas!D139="M",Medidas!D139="m"),$A139*LOOKUP($I139+1,'OMS2007'!$A$3:$A$220,'OMS2007'!B$3:B$220)+(1-$A139)*LOOKUP($I139,'OMS2007'!$A$3:$A$220,'OMS2007'!B$3:B$220),$A139*LOOKUP($I139+1,'OMS2007'!$A$3:$A$220,'OMS2007'!E$3:E$220)+(1-$A139)*LOOKUP($I139,'OMS2007'!$A$3:$A$220,'OMS2007'!E$3:E$220))</f>
        <v>#N/A</v>
      </c>
      <c r="C139" s="15" t="e">
        <f>IF(OR(Medidas!D139=1,Medidas!D139="M",Medidas!D139="m"),$A139*LOOKUP($I139+1,'OMS2007'!$A$3:$A$220,'OMS2007'!C$3:C$220)+(1-$A139)*LOOKUP($I139,'OMS2007'!$A$3:$A$220,'OMS2007'!C$3:C$220),$A139*LOOKUP($I139+1,'OMS2007'!$A$3:$A$220,'OMS2007'!F$3:F$220)+(1-$A139)*LOOKUP($I139,'OMS2007'!$A$3:$A$220,'OMS2007'!F$3:F$220))</f>
        <v>#N/A</v>
      </c>
      <c r="D139" s="15" t="e">
        <f>IF(OR(Medidas!D139=1,Medidas!D139="M",Medidas!D139="m"),$A139*LOOKUP($I139+1,'OMS2007'!$A$3:$A$220,'OMS2007'!D$3:D$220)+(1-$A139)*LOOKUP($I139,'OMS2007'!$A$3:$A$220,'OMS2007'!D$3:D$220),$A139*LOOKUP($I139+1,'OMS2007'!$A$3:$A$220,'OMS2007'!G$3:G$220)+(1-$A139)*LOOKUP($I139,'OMS2007'!$A$3:$A$220,'OMS2007'!G$3:G$220))</f>
        <v>#N/A</v>
      </c>
      <c r="E139" s="15">
        <f t="shared" si="14"/>
        <v>1</v>
      </c>
      <c r="F139" s="15">
        <f>IF(OR(Medidas!D139=1,Medidas!D139="M",Medidas!D139="m",Medidas!D139=2,Medidas!D139="F",Medidas!D139="f"),0,1)</f>
        <v>1</v>
      </c>
      <c r="G139" s="15">
        <f>IF(OR(ISBLANK(Medidas!G139),(ISBLANK(Medidas!H139))),1,0)</f>
        <v>1</v>
      </c>
      <c r="H139" s="15">
        <f>IF(AND(NOT(G139),OR(Medidas!G139&lt;20,Medidas!G139&gt;250,Medidas!H139&lt;0.5,Medidas!H139&gt;400)),1,0)</f>
        <v>0</v>
      </c>
      <c r="I139" s="20">
        <f>(Medidas!F139-Medidas!E139)/30.4375</f>
        <v>0</v>
      </c>
      <c r="J139" s="15" t="e">
        <f>Medidas!H139/(Medidas!G139^2)*10000</f>
        <v>#DIV/0!</v>
      </c>
      <c r="K139" s="15" t="e">
        <f t="shared" si="15"/>
        <v>#DIV/0!</v>
      </c>
      <c r="L139" s="15" t="e">
        <f t="shared" si="16"/>
        <v>#DIV/0!</v>
      </c>
      <c r="M139" s="15" t="e">
        <f t="shared" si="17"/>
        <v>#DIV/0!</v>
      </c>
      <c r="N139" s="15" t="e">
        <f t="shared" si="18"/>
        <v>#N/A</v>
      </c>
      <c r="O139" s="15" t="e">
        <f t="shared" si="19"/>
        <v>#N/A</v>
      </c>
    </row>
    <row r="140" spans="1:15" x14ac:dyDescent="0.15">
      <c r="A140" s="106">
        <f t="shared" si="20"/>
        <v>1</v>
      </c>
      <c r="B140" s="15" t="e">
        <f>IF(OR(Medidas!D140=1,Medidas!D140="M",Medidas!D140="m"),$A140*LOOKUP($I140+1,'OMS2007'!$A$3:$A$220,'OMS2007'!B$3:B$220)+(1-$A140)*LOOKUP($I140,'OMS2007'!$A$3:$A$220,'OMS2007'!B$3:B$220),$A140*LOOKUP($I140+1,'OMS2007'!$A$3:$A$220,'OMS2007'!E$3:E$220)+(1-$A140)*LOOKUP($I140,'OMS2007'!$A$3:$A$220,'OMS2007'!E$3:E$220))</f>
        <v>#N/A</v>
      </c>
      <c r="C140" s="15" t="e">
        <f>IF(OR(Medidas!D140=1,Medidas!D140="M",Medidas!D140="m"),$A140*LOOKUP($I140+1,'OMS2007'!$A$3:$A$220,'OMS2007'!C$3:C$220)+(1-$A140)*LOOKUP($I140,'OMS2007'!$A$3:$A$220,'OMS2007'!C$3:C$220),$A140*LOOKUP($I140+1,'OMS2007'!$A$3:$A$220,'OMS2007'!F$3:F$220)+(1-$A140)*LOOKUP($I140,'OMS2007'!$A$3:$A$220,'OMS2007'!F$3:F$220))</f>
        <v>#N/A</v>
      </c>
      <c r="D140" s="15" t="e">
        <f>IF(OR(Medidas!D140=1,Medidas!D140="M",Medidas!D140="m"),$A140*LOOKUP($I140+1,'OMS2007'!$A$3:$A$220,'OMS2007'!D$3:D$220)+(1-$A140)*LOOKUP($I140,'OMS2007'!$A$3:$A$220,'OMS2007'!D$3:D$220),$A140*LOOKUP($I140+1,'OMS2007'!$A$3:$A$220,'OMS2007'!G$3:G$220)+(1-$A140)*LOOKUP($I140,'OMS2007'!$A$3:$A$220,'OMS2007'!G$3:G$220))</f>
        <v>#N/A</v>
      </c>
      <c r="E140" s="15">
        <f t="shared" si="14"/>
        <v>1</v>
      </c>
      <c r="F140" s="15">
        <f>IF(OR(Medidas!D140=1,Medidas!D140="M",Medidas!D140="m",Medidas!D140=2,Medidas!D140="F",Medidas!D140="f"),0,1)</f>
        <v>1</v>
      </c>
      <c r="G140" s="15">
        <f>IF(OR(ISBLANK(Medidas!G140),(ISBLANK(Medidas!H140))),1,0)</f>
        <v>1</v>
      </c>
      <c r="H140" s="15">
        <f>IF(AND(NOT(G140),OR(Medidas!G140&lt;20,Medidas!G140&gt;250,Medidas!H140&lt;0.5,Medidas!H140&gt;400)),1,0)</f>
        <v>0</v>
      </c>
      <c r="I140" s="20">
        <f>(Medidas!F140-Medidas!E140)/30.4375</f>
        <v>0</v>
      </c>
      <c r="J140" s="15" t="e">
        <f>Medidas!H140/(Medidas!G140^2)*10000</f>
        <v>#DIV/0!</v>
      </c>
      <c r="K140" s="15" t="e">
        <f t="shared" si="15"/>
        <v>#DIV/0!</v>
      </c>
      <c r="L140" s="15" t="e">
        <f t="shared" si="16"/>
        <v>#DIV/0!</v>
      </c>
      <c r="M140" s="15" t="e">
        <f t="shared" si="17"/>
        <v>#DIV/0!</v>
      </c>
      <c r="N140" s="15" t="e">
        <f t="shared" si="18"/>
        <v>#N/A</v>
      </c>
      <c r="O140" s="15" t="e">
        <f t="shared" si="19"/>
        <v>#N/A</v>
      </c>
    </row>
    <row r="141" spans="1:15" x14ac:dyDescent="0.15">
      <c r="A141" s="106">
        <f t="shared" si="20"/>
        <v>1</v>
      </c>
      <c r="B141" s="15" t="e">
        <f>IF(OR(Medidas!D141=1,Medidas!D141="M",Medidas!D141="m"),$A141*LOOKUP($I141+1,'OMS2007'!$A$3:$A$220,'OMS2007'!B$3:B$220)+(1-$A141)*LOOKUP($I141,'OMS2007'!$A$3:$A$220,'OMS2007'!B$3:B$220),$A141*LOOKUP($I141+1,'OMS2007'!$A$3:$A$220,'OMS2007'!E$3:E$220)+(1-$A141)*LOOKUP($I141,'OMS2007'!$A$3:$A$220,'OMS2007'!E$3:E$220))</f>
        <v>#N/A</v>
      </c>
      <c r="C141" s="15" t="e">
        <f>IF(OR(Medidas!D141=1,Medidas!D141="M",Medidas!D141="m"),$A141*LOOKUP($I141+1,'OMS2007'!$A$3:$A$220,'OMS2007'!C$3:C$220)+(1-$A141)*LOOKUP($I141,'OMS2007'!$A$3:$A$220,'OMS2007'!C$3:C$220),$A141*LOOKUP($I141+1,'OMS2007'!$A$3:$A$220,'OMS2007'!F$3:F$220)+(1-$A141)*LOOKUP($I141,'OMS2007'!$A$3:$A$220,'OMS2007'!F$3:F$220))</f>
        <v>#N/A</v>
      </c>
      <c r="D141" s="15" t="e">
        <f>IF(OR(Medidas!D141=1,Medidas!D141="M",Medidas!D141="m"),$A141*LOOKUP($I141+1,'OMS2007'!$A$3:$A$220,'OMS2007'!D$3:D$220)+(1-$A141)*LOOKUP($I141,'OMS2007'!$A$3:$A$220,'OMS2007'!D$3:D$220),$A141*LOOKUP($I141+1,'OMS2007'!$A$3:$A$220,'OMS2007'!G$3:G$220)+(1-$A141)*LOOKUP($I141,'OMS2007'!$A$3:$A$220,'OMS2007'!G$3:G$220))</f>
        <v>#N/A</v>
      </c>
      <c r="E141" s="15">
        <f t="shared" si="14"/>
        <v>1</v>
      </c>
      <c r="F141" s="15">
        <f>IF(OR(Medidas!D141=1,Medidas!D141="M",Medidas!D141="m",Medidas!D141=2,Medidas!D141="F",Medidas!D141="f"),0,1)</f>
        <v>1</v>
      </c>
      <c r="G141" s="15">
        <f>IF(OR(ISBLANK(Medidas!G141),(ISBLANK(Medidas!H141))),1,0)</f>
        <v>1</v>
      </c>
      <c r="H141" s="15">
        <f>IF(AND(NOT(G141),OR(Medidas!G141&lt;20,Medidas!G141&gt;250,Medidas!H141&lt;0.5,Medidas!H141&gt;400)),1,0)</f>
        <v>0</v>
      </c>
      <c r="I141" s="20">
        <f>(Medidas!F141-Medidas!E141)/30.4375</f>
        <v>0</v>
      </c>
      <c r="J141" s="15" t="e">
        <f>Medidas!H141/(Medidas!G141^2)*10000</f>
        <v>#DIV/0!</v>
      </c>
      <c r="K141" s="15" t="e">
        <f t="shared" si="15"/>
        <v>#DIV/0!</v>
      </c>
      <c r="L141" s="15" t="e">
        <f t="shared" si="16"/>
        <v>#DIV/0!</v>
      </c>
      <c r="M141" s="15" t="e">
        <f t="shared" si="17"/>
        <v>#DIV/0!</v>
      </c>
      <c r="N141" s="15" t="e">
        <f t="shared" si="18"/>
        <v>#N/A</v>
      </c>
      <c r="O141" s="15" t="e">
        <f t="shared" si="19"/>
        <v>#N/A</v>
      </c>
    </row>
    <row r="142" spans="1:15" x14ac:dyDescent="0.15">
      <c r="A142" s="106">
        <f t="shared" si="20"/>
        <v>1</v>
      </c>
      <c r="B142" s="15" t="e">
        <f>IF(OR(Medidas!D142=1,Medidas!D142="M",Medidas!D142="m"),$A142*LOOKUP($I142+1,'OMS2007'!$A$3:$A$220,'OMS2007'!B$3:B$220)+(1-$A142)*LOOKUP($I142,'OMS2007'!$A$3:$A$220,'OMS2007'!B$3:B$220),$A142*LOOKUP($I142+1,'OMS2007'!$A$3:$A$220,'OMS2007'!E$3:E$220)+(1-$A142)*LOOKUP($I142,'OMS2007'!$A$3:$A$220,'OMS2007'!E$3:E$220))</f>
        <v>#N/A</v>
      </c>
      <c r="C142" s="15" t="e">
        <f>IF(OR(Medidas!D142=1,Medidas!D142="M",Medidas!D142="m"),$A142*LOOKUP($I142+1,'OMS2007'!$A$3:$A$220,'OMS2007'!C$3:C$220)+(1-$A142)*LOOKUP($I142,'OMS2007'!$A$3:$A$220,'OMS2007'!C$3:C$220),$A142*LOOKUP($I142+1,'OMS2007'!$A$3:$A$220,'OMS2007'!F$3:F$220)+(1-$A142)*LOOKUP($I142,'OMS2007'!$A$3:$A$220,'OMS2007'!F$3:F$220))</f>
        <v>#N/A</v>
      </c>
      <c r="D142" s="15" t="e">
        <f>IF(OR(Medidas!D142=1,Medidas!D142="M",Medidas!D142="m"),$A142*LOOKUP($I142+1,'OMS2007'!$A$3:$A$220,'OMS2007'!D$3:D$220)+(1-$A142)*LOOKUP($I142,'OMS2007'!$A$3:$A$220,'OMS2007'!D$3:D$220),$A142*LOOKUP($I142+1,'OMS2007'!$A$3:$A$220,'OMS2007'!G$3:G$220)+(1-$A142)*LOOKUP($I142,'OMS2007'!$A$3:$A$220,'OMS2007'!G$3:G$220))</f>
        <v>#N/A</v>
      </c>
      <c r="E142" s="15">
        <f t="shared" si="14"/>
        <v>1</v>
      </c>
      <c r="F142" s="15">
        <f>IF(OR(Medidas!D142=1,Medidas!D142="M",Medidas!D142="m",Medidas!D142=2,Medidas!D142="F",Medidas!D142="f"),0,1)</f>
        <v>1</v>
      </c>
      <c r="G142" s="15">
        <f>IF(OR(ISBLANK(Medidas!G142),(ISBLANK(Medidas!H142))),1,0)</f>
        <v>1</v>
      </c>
      <c r="H142" s="15">
        <f>IF(AND(NOT(G142),OR(Medidas!G142&lt;20,Medidas!G142&gt;250,Medidas!H142&lt;0.5,Medidas!H142&gt;400)),1,0)</f>
        <v>0</v>
      </c>
      <c r="I142" s="20">
        <f>(Medidas!F142-Medidas!E142)/30.4375</f>
        <v>0</v>
      </c>
      <c r="J142" s="15" t="e">
        <f>Medidas!H142/(Medidas!G142^2)*10000</f>
        <v>#DIV/0!</v>
      </c>
      <c r="K142" s="15" t="e">
        <f t="shared" si="15"/>
        <v>#DIV/0!</v>
      </c>
      <c r="L142" s="15" t="e">
        <f t="shared" si="16"/>
        <v>#DIV/0!</v>
      </c>
      <c r="M142" s="15" t="e">
        <f t="shared" si="17"/>
        <v>#DIV/0!</v>
      </c>
      <c r="N142" s="15" t="e">
        <f t="shared" si="18"/>
        <v>#N/A</v>
      </c>
      <c r="O142" s="15" t="e">
        <f t="shared" si="19"/>
        <v>#N/A</v>
      </c>
    </row>
    <row r="143" spans="1:15" x14ac:dyDescent="0.15">
      <c r="A143" s="106">
        <f t="shared" si="20"/>
        <v>1</v>
      </c>
      <c r="B143" s="15" t="e">
        <f>IF(OR(Medidas!D143=1,Medidas!D143="M",Medidas!D143="m"),$A143*LOOKUP($I143+1,'OMS2007'!$A$3:$A$220,'OMS2007'!B$3:B$220)+(1-$A143)*LOOKUP($I143,'OMS2007'!$A$3:$A$220,'OMS2007'!B$3:B$220),$A143*LOOKUP($I143+1,'OMS2007'!$A$3:$A$220,'OMS2007'!E$3:E$220)+(1-$A143)*LOOKUP($I143,'OMS2007'!$A$3:$A$220,'OMS2007'!E$3:E$220))</f>
        <v>#N/A</v>
      </c>
      <c r="C143" s="15" t="e">
        <f>IF(OR(Medidas!D143=1,Medidas!D143="M",Medidas!D143="m"),$A143*LOOKUP($I143+1,'OMS2007'!$A$3:$A$220,'OMS2007'!C$3:C$220)+(1-$A143)*LOOKUP($I143,'OMS2007'!$A$3:$A$220,'OMS2007'!C$3:C$220),$A143*LOOKUP($I143+1,'OMS2007'!$A$3:$A$220,'OMS2007'!F$3:F$220)+(1-$A143)*LOOKUP($I143,'OMS2007'!$A$3:$A$220,'OMS2007'!F$3:F$220))</f>
        <v>#N/A</v>
      </c>
      <c r="D143" s="15" t="e">
        <f>IF(OR(Medidas!D143=1,Medidas!D143="M",Medidas!D143="m"),$A143*LOOKUP($I143+1,'OMS2007'!$A$3:$A$220,'OMS2007'!D$3:D$220)+(1-$A143)*LOOKUP($I143,'OMS2007'!$A$3:$A$220,'OMS2007'!D$3:D$220),$A143*LOOKUP($I143+1,'OMS2007'!$A$3:$A$220,'OMS2007'!G$3:G$220)+(1-$A143)*LOOKUP($I143,'OMS2007'!$A$3:$A$220,'OMS2007'!G$3:G$220))</f>
        <v>#N/A</v>
      </c>
      <c r="E143" s="15">
        <f t="shared" si="14"/>
        <v>1</v>
      </c>
      <c r="F143" s="15">
        <f>IF(OR(Medidas!D143=1,Medidas!D143="M",Medidas!D143="m",Medidas!D143=2,Medidas!D143="F",Medidas!D143="f"),0,1)</f>
        <v>1</v>
      </c>
      <c r="G143" s="15">
        <f>IF(OR(ISBLANK(Medidas!G143),(ISBLANK(Medidas!H143))),1,0)</f>
        <v>1</v>
      </c>
      <c r="H143" s="15">
        <f>IF(AND(NOT(G143),OR(Medidas!G143&lt;20,Medidas!G143&gt;250,Medidas!H143&lt;0.5,Medidas!H143&gt;400)),1,0)</f>
        <v>0</v>
      </c>
      <c r="I143" s="20">
        <f>(Medidas!F143-Medidas!E143)/30.4375</f>
        <v>0</v>
      </c>
      <c r="J143" s="15" t="e">
        <f>Medidas!H143/(Medidas!G143^2)*10000</f>
        <v>#DIV/0!</v>
      </c>
      <c r="K143" s="15" t="e">
        <f t="shared" si="15"/>
        <v>#DIV/0!</v>
      </c>
      <c r="L143" s="15" t="e">
        <f t="shared" si="16"/>
        <v>#DIV/0!</v>
      </c>
      <c r="M143" s="15" t="e">
        <f t="shared" si="17"/>
        <v>#DIV/0!</v>
      </c>
      <c r="N143" s="15" t="e">
        <f t="shared" si="18"/>
        <v>#N/A</v>
      </c>
      <c r="O143" s="15" t="e">
        <f t="shared" si="19"/>
        <v>#N/A</v>
      </c>
    </row>
    <row r="144" spans="1:15" x14ac:dyDescent="0.15">
      <c r="A144" s="106">
        <f t="shared" si="20"/>
        <v>1</v>
      </c>
      <c r="B144" s="15" t="e">
        <f>IF(OR(Medidas!D144=1,Medidas!D144="M",Medidas!D144="m"),$A144*LOOKUP($I144+1,'OMS2007'!$A$3:$A$220,'OMS2007'!B$3:B$220)+(1-$A144)*LOOKUP($I144,'OMS2007'!$A$3:$A$220,'OMS2007'!B$3:B$220),$A144*LOOKUP($I144+1,'OMS2007'!$A$3:$A$220,'OMS2007'!E$3:E$220)+(1-$A144)*LOOKUP($I144,'OMS2007'!$A$3:$A$220,'OMS2007'!E$3:E$220))</f>
        <v>#N/A</v>
      </c>
      <c r="C144" s="15" t="e">
        <f>IF(OR(Medidas!D144=1,Medidas!D144="M",Medidas!D144="m"),$A144*LOOKUP($I144+1,'OMS2007'!$A$3:$A$220,'OMS2007'!C$3:C$220)+(1-$A144)*LOOKUP($I144,'OMS2007'!$A$3:$A$220,'OMS2007'!C$3:C$220),$A144*LOOKUP($I144+1,'OMS2007'!$A$3:$A$220,'OMS2007'!F$3:F$220)+(1-$A144)*LOOKUP($I144,'OMS2007'!$A$3:$A$220,'OMS2007'!F$3:F$220))</f>
        <v>#N/A</v>
      </c>
      <c r="D144" s="15" t="e">
        <f>IF(OR(Medidas!D144=1,Medidas!D144="M",Medidas!D144="m"),$A144*LOOKUP($I144+1,'OMS2007'!$A$3:$A$220,'OMS2007'!D$3:D$220)+(1-$A144)*LOOKUP($I144,'OMS2007'!$A$3:$A$220,'OMS2007'!D$3:D$220),$A144*LOOKUP($I144+1,'OMS2007'!$A$3:$A$220,'OMS2007'!G$3:G$220)+(1-$A144)*LOOKUP($I144,'OMS2007'!$A$3:$A$220,'OMS2007'!G$3:G$220))</f>
        <v>#N/A</v>
      </c>
      <c r="E144" s="15">
        <f t="shared" si="14"/>
        <v>1</v>
      </c>
      <c r="F144" s="15">
        <f>IF(OR(Medidas!D144=1,Medidas!D144="M",Medidas!D144="m",Medidas!D144=2,Medidas!D144="F",Medidas!D144="f"),0,1)</f>
        <v>1</v>
      </c>
      <c r="G144" s="15">
        <f>IF(OR(ISBLANK(Medidas!G144),(ISBLANK(Medidas!H144))),1,0)</f>
        <v>1</v>
      </c>
      <c r="H144" s="15">
        <f>IF(AND(NOT(G144),OR(Medidas!G144&lt;20,Medidas!G144&gt;250,Medidas!H144&lt;0.5,Medidas!H144&gt;400)),1,0)</f>
        <v>0</v>
      </c>
      <c r="I144" s="20">
        <f>(Medidas!F144-Medidas!E144)/30.4375</f>
        <v>0</v>
      </c>
      <c r="J144" s="15" t="e">
        <f>Medidas!H144/(Medidas!G144^2)*10000</f>
        <v>#DIV/0!</v>
      </c>
      <c r="K144" s="15" t="e">
        <f t="shared" si="15"/>
        <v>#DIV/0!</v>
      </c>
      <c r="L144" s="15" t="e">
        <f t="shared" si="16"/>
        <v>#DIV/0!</v>
      </c>
      <c r="M144" s="15" t="e">
        <f t="shared" si="17"/>
        <v>#DIV/0!</v>
      </c>
      <c r="N144" s="15" t="e">
        <f t="shared" si="18"/>
        <v>#N/A</v>
      </c>
      <c r="O144" s="15" t="e">
        <f t="shared" si="19"/>
        <v>#N/A</v>
      </c>
    </row>
    <row r="145" spans="1:15" x14ac:dyDescent="0.15">
      <c r="A145" s="106">
        <f t="shared" si="20"/>
        <v>1</v>
      </c>
      <c r="B145" s="15" t="e">
        <f>IF(OR(Medidas!D145=1,Medidas!D145="M",Medidas!D145="m"),$A145*LOOKUP($I145+1,'OMS2007'!$A$3:$A$220,'OMS2007'!B$3:B$220)+(1-$A145)*LOOKUP($I145,'OMS2007'!$A$3:$A$220,'OMS2007'!B$3:B$220),$A145*LOOKUP($I145+1,'OMS2007'!$A$3:$A$220,'OMS2007'!E$3:E$220)+(1-$A145)*LOOKUP($I145,'OMS2007'!$A$3:$A$220,'OMS2007'!E$3:E$220))</f>
        <v>#N/A</v>
      </c>
      <c r="C145" s="15" t="e">
        <f>IF(OR(Medidas!D145=1,Medidas!D145="M",Medidas!D145="m"),$A145*LOOKUP($I145+1,'OMS2007'!$A$3:$A$220,'OMS2007'!C$3:C$220)+(1-$A145)*LOOKUP($I145,'OMS2007'!$A$3:$A$220,'OMS2007'!C$3:C$220),$A145*LOOKUP($I145+1,'OMS2007'!$A$3:$A$220,'OMS2007'!F$3:F$220)+(1-$A145)*LOOKUP($I145,'OMS2007'!$A$3:$A$220,'OMS2007'!F$3:F$220))</f>
        <v>#N/A</v>
      </c>
      <c r="D145" s="15" t="e">
        <f>IF(OR(Medidas!D145=1,Medidas!D145="M",Medidas!D145="m"),$A145*LOOKUP($I145+1,'OMS2007'!$A$3:$A$220,'OMS2007'!D$3:D$220)+(1-$A145)*LOOKUP($I145,'OMS2007'!$A$3:$A$220,'OMS2007'!D$3:D$220),$A145*LOOKUP($I145+1,'OMS2007'!$A$3:$A$220,'OMS2007'!G$3:G$220)+(1-$A145)*LOOKUP($I145,'OMS2007'!$A$3:$A$220,'OMS2007'!G$3:G$220))</f>
        <v>#N/A</v>
      </c>
      <c r="E145" s="15">
        <f t="shared" si="14"/>
        <v>1</v>
      </c>
      <c r="F145" s="15">
        <f>IF(OR(Medidas!D145=1,Medidas!D145="M",Medidas!D145="m",Medidas!D145=2,Medidas!D145="F",Medidas!D145="f"),0,1)</f>
        <v>1</v>
      </c>
      <c r="G145" s="15">
        <f>IF(OR(ISBLANK(Medidas!G145),(ISBLANK(Medidas!H145))),1,0)</f>
        <v>1</v>
      </c>
      <c r="H145" s="15">
        <f>IF(AND(NOT(G145),OR(Medidas!G145&lt;20,Medidas!G145&gt;250,Medidas!H145&lt;0.5,Medidas!H145&gt;400)),1,0)</f>
        <v>0</v>
      </c>
      <c r="I145" s="20">
        <f>(Medidas!F145-Medidas!E145)/30.4375</f>
        <v>0</v>
      </c>
      <c r="J145" s="15" t="e">
        <f>Medidas!H145/(Medidas!G145^2)*10000</f>
        <v>#DIV/0!</v>
      </c>
      <c r="K145" s="15" t="e">
        <f t="shared" si="15"/>
        <v>#DIV/0!</v>
      </c>
      <c r="L145" s="15" t="e">
        <f t="shared" si="16"/>
        <v>#DIV/0!</v>
      </c>
      <c r="M145" s="15" t="e">
        <f t="shared" si="17"/>
        <v>#DIV/0!</v>
      </c>
      <c r="N145" s="15" t="e">
        <f t="shared" si="18"/>
        <v>#N/A</v>
      </c>
      <c r="O145" s="15" t="e">
        <f t="shared" si="19"/>
        <v>#N/A</v>
      </c>
    </row>
    <row r="146" spans="1:15" x14ac:dyDescent="0.15">
      <c r="A146" s="106">
        <f t="shared" si="20"/>
        <v>1</v>
      </c>
      <c r="B146" s="15" t="e">
        <f>IF(OR(Medidas!D146=1,Medidas!D146="M",Medidas!D146="m"),$A146*LOOKUP($I146+1,'OMS2007'!$A$3:$A$220,'OMS2007'!B$3:B$220)+(1-$A146)*LOOKUP($I146,'OMS2007'!$A$3:$A$220,'OMS2007'!B$3:B$220),$A146*LOOKUP($I146+1,'OMS2007'!$A$3:$A$220,'OMS2007'!E$3:E$220)+(1-$A146)*LOOKUP($I146,'OMS2007'!$A$3:$A$220,'OMS2007'!E$3:E$220))</f>
        <v>#N/A</v>
      </c>
      <c r="C146" s="15" t="e">
        <f>IF(OR(Medidas!D146=1,Medidas!D146="M",Medidas!D146="m"),$A146*LOOKUP($I146+1,'OMS2007'!$A$3:$A$220,'OMS2007'!C$3:C$220)+(1-$A146)*LOOKUP($I146,'OMS2007'!$A$3:$A$220,'OMS2007'!C$3:C$220),$A146*LOOKUP($I146+1,'OMS2007'!$A$3:$A$220,'OMS2007'!F$3:F$220)+(1-$A146)*LOOKUP($I146,'OMS2007'!$A$3:$A$220,'OMS2007'!F$3:F$220))</f>
        <v>#N/A</v>
      </c>
      <c r="D146" s="15" t="e">
        <f>IF(OR(Medidas!D146=1,Medidas!D146="M",Medidas!D146="m"),$A146*LOOKUP($I146+1,'OMS2007'!$A$3:$A$220,'OMS2007'!D$3:D$220)+(1-$A146)*LOOKUP($I146,'OMS2007'!$A$3:$A$220,'OMS2007'!D$3:D$220),$A146*LOOKUP($I146+1,'OMS2007'!$A$3:$A$220,'OMS2007'!G$3:G$220)+(1-$A146)*LOOKUP($I146,'OMS2007'!$A$3:$A$220,'OMS2007'!G$3:G$220))</f>
        <v>#N/A</v>
      </c>
      <c r="E146" s="15">
        <f t="shared" si="14"/>
        <v>1</v>
      </c>
      <c r="F146" s="15">
        <f>IF(OR(Medidas!D146=1,Medidas!D146="M",Medidas!D146="m",Medidas!D146=2,Medidas!D146="F",Medidas!D146="f"),0,1)</f>
        <v>1</v>
      </c>
      <c r="G146" s="15">
        <f>IF(OR(ISBLANK(Medidas!G146),(ISBLANK(Medidas!H146))),1,0)</f>
        <v>1</v>
      </c>
      <c r="H146" s="15">
        <f>IF(AND(NOT(G146),OR(Medidas!G146&lt;20,Medidas!G146&gt;250,Medidas!H146&lt;0.5,Medidas!H146&gt;400)),1,0)</f>
        <v>0</v>
      </c>
      <c r="I146" s="20">
        <f>(Medidas!F146-Medidas!E146)/30.4375</f>
        <v>0</v>
      </c>
      <c r="J146" s="15" t="e">
        <f>Medidas!H146/(Medidas!G146^2)*10000</f>
        <v>#DIV/0!</v>
      </c>
      <c r="K146" s="15" t="e">
        <f t="shared" si="15"/>
        <v>#DIV/0!</v>
      </c>
      <c r="L146" s="15" t="e">
        <f t="shared" si="16"/>
        <v>#DIV/0!</v>
      </c>
      <c r="M146" s="15" t="e">
        <f t="shared" si="17"/>
        <v>#DIV/0!</v>
      </c>
      <c r="N146" s="15" t="e">
        <f t="shared" si="18"/>
        <v>#N/A</v>
      </c>
      <c r="O146" s="15" t="e">
        <f t="shared" si="19"/>
        <v>#N/A</v>
      </c>
    </row>
    <row r="147" spans="1:15" x14ac:dyDescent="0.15">
      <c r="A147" s="106">
        <f t="shared" si="20"/>
        <v>1</v>
      </c>
      <c r="B147" s="15" t="e">
        <f>IF(OR(Medidas!D147=1,Medidas!D147="M",Medidas!D147="m"),$A147*LOOKUP($I147+1,'OMS2007'!$A$3:$A$220,'OMS2007'!B$3:B$220)+(1-$A147)*LOOKUP($I147,'OMS2007'!$A$3:$A$220,'OMS2007'!B$3:B$220),$A147*LOOKUP($I147+1,'OMS2007'!$A$3:$A$220,'OMS2007'!E$3:E$220)+(1-$A147)*LOOKUP($I147,'OMS2007'!$A$3:$A$220,'OMS2007'!E$3:E$220))</f>
        <v>#N/A</v>
      </c>
      <c r="C147" s="15" t="e">
        <f>IF(OR(Medidas!D147=1,Medidas!D147="M",Medidas!D147="m"),$A147*LOOKUP($I147+1,'OMS2007'!$A$3:$A$220,'OMS2007'!C$3:C$220)+(1-$A147)*LOOKUP($I147,'OMS2007'!$A$3:$A$220,'OMS2007'!C$3:C$220),$A147*LOOKUP($I147+1,'OMS2007'!$A$3:$A$220,'OMS2007'!F$3:F$220)+(1-$A147)*LOOKUP($I147,'OMS2007'!$A$3:$A$220,'OMS2007'!F$3:F$220))</f>
        <v>#N/A</v>
      </c>
      <c r="D147" s="15" t="e">
        <f>IF(OR(Medidas!D147=1,Medidas!D147="M",Medidas!D147="m"),$A147*LOOKUP($I147+1,'OMS2007'!$A$3:$A$220,'OMS2007'!D$3:D$220)+(1-$A147)*LOOKUP($I147,'OMS2007'!$A$3:$A$220,'OMS2007'!D$3:D$220),$A147*LOOKUP($I147+1,'OMS2007'!$A$3:$A$220,'OMS2007'!G$3:G$220)+(1-$A147)*LOOKUP($I147,'OMS2007'!$A$3:$A$220,'OMS2007'!G$3:G$220))</f>
        <v>#N/A</v>
      </c>
      <c r="E147" s="15">
        <f t="shared" si="14"/>
        <v>1</v>
      </c>
      <c r="F147" s="15">
        <f>IF(OR(Medidas!D147=1,Medidas!D147="M",Medidas!D147="m",Medidas!D147=2,Medidas!D147="F",Medidas!D147="f"),0,1)</f>
        <v>1</v>
      </c>
      <c r="G147" s="15">
        <f>IF(OR(ISBLANK(Medidas!G147),(ISBLANK(Medidas!H147))),1,0)</f>
        <v>1</v>
      </c>
      <c r="H147" s="15">
        <f>IF(AND(NOT(G147),OR(Medidas!G147&lt;20,Medidas!G147&gt;250,Medidas!H147&lt;0.5,Medidas!H147&gt;400)),1,0)</f>
        <v>0</v>
      </c>
      <c r="I147" s="20">
        <f>(Medidas!F147-Medidas!E147)/30.4375</f>
        <v>0</v>
      </c>
      <c r="J147" s="15" t="e">
        <f>Medidas!H147/(Medidas!G147^2)*10000</f>
        <v>#DIV/0!</v>
      </c>
      <c r="K147" s="15" t="e">
        <f t="shared" si="15"/>
        <v>#DIV/0!</v>
      </c>
      <c r="L147" s="15" t="e">
        <f t="shared" si="16"/>
        <v>#DIV/0!</v>
      </c>
      <c r="M147" s="15" t="e">
        <f t="shared" si="17"/>
        <v>#DIV/0!</v>
      </c>
      <c r="N147" s="15" t="e">
        <f t="shared" si="18"/>
        <v>#N/A</v>
      </c>
      <c r="O147" s="15" t="e">
        <f t="shared" si="19"/>
        <v>#N/A</v>
      </c>
    </row>
    <row r="148" spans="1:15" x14ac:dyDescent="0.15">
      <c r="A148" s="106">
        <f t="shared" si="20"/>
        <v>1</v>
      </c>
      <c r="B148" s="15" t="e">
        <f>IF(OR(Medidas!D148=1,Medidas!D148="M",Medidas!D148="m"),$A148*LOOKUP($I148+1,'OMS2007'!$A$3:$A$220,'OMS2007'!B$3:B$220)+(1-$A148)*LOOKUP($I148,'OMS2007'!$A$3:$A$220,'OMS2007'!B$3:B$220),$A148*LOOKUP($I148+1,'OMS2007'!$A$3:$A$220,'OMS2007'!E$3:E$220)+(1-$A148)*LOOKUP($I148,'OMS2007'!$A$3:$A$220,'OMS2007'!E$3:E$220))</f>
        <v>#N/A</v>
      </c>
      <c r="C148" s="15" t="e">
        <f>IF(OR(Medidas!D148=1,Medidas!D148="M",Medidas!D148="m"),$A148*LOOKUP($I148+1,'OMS2007'!$A$3:$A$220,'OMS2007'!C$3:C$220)+(1-$A148)*LOOKUP($I148,'OMS2007'!$A$3:$A$220,'OMS2007'!C$3:C$220),$A148*LOOKUP($I148+1,'OMS2007'!$A$3:$A$220,'OMS2007'!F$3:F$220)+(1-$A148)*LOOKUP($I148,'OMS2007'!$A$3:$A$220,'OMS2007'!F$3:F$220))</f>
        <v>#N/A</v>
      </c>
      <c r="D148" s="15" t="e">
        <f>IF(OR(Medidas!D148=1,Medidas!D148="M",Medidas!D148="m"),$A148*LOOKUP($I148+1,'OMS2007'!$A$3:$A$220,'OMS2007'!D$3:D$220)+(1-$A148)*LOOKUP($I148,'OMS2007'!$A$3:$A$220,'OMS2007'!D$3:D$220),$A148*LOOKUP($I148+1,'OMS2007'!$A$3:$A$220,'OMS2007'!G$3:G$220)+(1-$A148)*LOOKUP($I148,'OMS2007'!$A$3:$A$220,'OMS2007'!G$3:G$220))</f>
        <v>#N/A</v>
      </c>
      <c r="E148" s="15">
        <f t="shared" si="14"/>
        <v>1</v>
      </c>
      <c r="F148" s="15">
        <f>IF(OR(Medidas!D148=1,Medidas!D148="M",Medidas!D148="m",Medidas!D148=2,Medidas!D148="F",Medidas!D148="f"),0,1)</f>
        <v>1</v>
      </c>
      <c r="G148" s="15">
        <f>IF(OR(ISBLANK(Medidas!G148),(ISBLANK(Medidas!H148))),1,0)</f>
        <v>1</v>
      </c>
      <c r="H148" s="15">
        <f>IF(AND(NOT(G148),OR(Medidas!G148&lt;20,Medidas!G148&gt;250,Medidas!H148&lt;0.5,Medidas!H148&gt;400)),1,0)</f>
        <v>0</v>
      </c>
      <c r="I148" s="20">
        <f>(Medidas!F148-Medidas!E148)/30.4375</f>
        <v>0</v>
      </c>
      <c r="J148" s="15" t="e">
        <f>Medidas!H148/(Medidas!G148^2)*10000</f>
        <v>#DIV/0!</v>
      </c>
      <c r="K148" s="15" t="e">
        <f t="shared" si="15"/>
        <v>#DIV/0!</v>
      </c>
      <c r="L148" s="15" t="e">
        <f t="shared" si="16"/>
        <v>#DIV/0!</v>
      </c>
      <c r="M148" s="15" t="e">
        <f t="shared" si="17"/>
        <v>#DIV/0!</v>
      </c>
      <c r="N148" s="15" t="e">
        <f t="shared" si="18"/>
        <v>#N/A</v>
      </c>
      <c r="O148" s="15" t="e">
        <f t="shared" si="19"/>
        <v>#N/A</v>
      </c>
    </row>
    <row r="149" spans="1:15" x14ac:dyDescent="0.15">
      <c r="A149" s="106">
        <f t="shared" si="20"/>
        <v>1</v>
      </c>
      <c r="B149" s="15" t="e">
        <f>IF(OR(Medidas!D149=1,Medidas!D149="M",Medidas!D149="m"),$A149*LOOKUP($I149+1,'OMS2007'!$A$3:$A$220,'OMS2007'!B$3:B$220)+(1-$A149)*LOOKUP($I149,'OMS2007'!$A$3:$A$220,'OMS2007'!B$3:B$220),$A149*LOOKUP($I149+1,'OMS2007'!$A$3:$A$220,'OMS2007'!E$3:E$220)+(1-$A149)*LOOKUP($I149,'OMS2007'!$A$3:$A$220,'OMS2007'!E$3:E$220))</f>
        <v>#N/A</v>
      </c>
      <c r="C149" s="15" t="e">
        <f>IF(OR(Medidas!D149=1,Medidas!D149="M",Medidas!D149="m"),$A149*LOOKUP($I149+1,'OMS2007'!$A$3:$A$220,'OMS2007'!C$3:C$220)+(1-$A149)*LOOKUP($I149,'OMS2007'!$A$3:$A$220,'OMS2007'!C$3:C$220),$A149*LOOKUP($I149+1,'OMS2007'!$A$3:$A$220,'OMS2007'!F$3:F$220)+(1-$A149)*LOOKUP($I149,'OMS2007'!$A$3:$A$220,'OMS2007'!F$3:F$220))</f>
        <v>#N/A</v>
      </c>
      <c r="D149" s="15" t="e">
        <f>IF(OR(Medidas!D149=1,Medidas!D149="M",Medidas!D149="m"),$A149*LOOKUP($I149+1,'OMS2007'!$A$3:$A$220,'OMS2007'!D$3:D$220)+(1-$A149)*LOOKUP($I149,'OMS2007'!$A$3:$A$220,'OMS2007'!D$3:D$220),$A149*LOOKUP($I149+1,'OMS2007'!$A$3:$A$220,'OMS2007'!G$3:G$220)+(1-$A149)*LOOKUP($I149,'OMS2007'!$A$3:$A$220,'OMS2007'!G$3:G$220))</f>
        <v>#N/A</v>
      </c>
      <c r="E149" s="15">
        <f t="shared" si="14"/>
        <v>1</v>
      </c>
      <c r="F149" s="15">
        <f>IF(OR(Medidas!D149=1,Medidas!D149="M",Medidas!D149="m",Medidas!D149=2,Medidas!D149="F",Medidas!D149="f"),0,1)</f>
        <v>1</v>
      </c>
      <c r="G149" s="15">
        <f>IF(OR(ISBLANK(Medidas!G149),(ISBLANK(Medidas!H149))),1,0)</f>
        <v>1</v>
      </c>
      <c r="H149" s="15">
        <f>IF(AND(NOT(G149),OR(Medidas!G149&lt;20,Medidas!G149&gt;250,Medidas!H149&lt;0.5,Medidas!H149&gt;400)),1,0)</f>
        <v>0</v>
      </c>
      <c r="I149" s="20">
        <f>(Medidas!F149-Medidas!E149)/30.4375</f>
        <v>0</v>
      </c>
      <c r="J149" s="15" t="e">
        <f>Medidas!H149/(Medidas!G149^2)*10000</f>
        <v>#DIV/0!</v>
      </c>
      <c r="K149" s="15" t="e">
        <f t="shared" si="15"/>
        <v>#DIV/0!</v>
      </c>
      <c r="L149" s="15" t="e">
        <f t="shared" si="16"/>
        <v>#DIV/0!</v>
      </c>
      <c r="M149" s="15" t="e">
        <f t="shared" si="17"/>
        <v>#DIV/0!</v>
      </c>
      <c r="N149" s="15" t="e">
        <f t="shared" si="18"/>
        <v>#N/A</v>
      </c>
      <c r="O149" s="15" t="e">
        <f t="shared" si="19"/>
        <v>#N/A</v>
      </c>
    </row>
    <row r="150" spans="1:15" x14ac:dyDescent="0.15">
      <c r="A150" s="106">
        <f t="shared" si="20"/>
        <v>1</v>
      </c>
      <c r="B150" s="15" t="e">
        <f>IF(OR(Medidas!D150=1,Medidas!D150="M",Medidas!D150="m"),$A150*LOOKUP($I150+1,'OMS2007'!$A$3:$A$220,'OMS2007'!B$3:B$220)+(1-$A150)*LOOKUP($I150,'OMS2007'!$A$3:$A$220,'OMS2007'!B$3:B$220),$A150*LOOKUP($I150+1,'OMS2007'!$A$3:$A$220,'OMS2007'!E$3:E$220)+(1-$A150)*LOOKUP($I150,'OMS2007'!$A$3:$A$220,'OMS2007'!E$3:E$220))</f>
        <v>#N/A</v>
      </c>
      <c r="C150" s="15" t="e">
        <f>IF(OR(Medidas!D150=1,Medidas!D150="M",Medidas!D150="m"),$A150*LOOKUP($I150+1,'OMS2007'!$A$3:$A$220,'OMS2007'!C$3:C$220)+(1-$A150)*LOOKUP($I150,'OMS2007'!$A$3:$A$220,'OMS2007'!C$3:C$220),$A150*LOOKUP($I150+1,'OMS2007'!$A$3:$A$220,'OMS2007'!F$3:F$220)+(1-$A150)*LOOKUP($I150,'OMS2007'!$A$3:$A$220,'OMS2007'!F$3:F$220))</f>
        <v>#N/A</v>
      </c>
      <c r="D150" s="15" t="e">
        <f>IF(OR(Medidas!D150=1,Medidas!D150="M",Medidas!D150="m"),$A150*LOOKUP($I150+1,'OMS2007'!$A$3:$A$220,'OMS2007'!D$3:D$220)+(1-$A150)*LOOKUP($I150,'OMS2007'!$A$3:$A$220,'OMS2007'!D$3:D$220),$A150*LOOKUP($I150+1,'OMS2007'!$A$3:$A$220,'OMS2007'!G$3:G$220)+(1-$A150)*LOOKUP($I150,'OMS2007'!$A$3:$A$220,'OMS2007'!G$3:G$220))</f>
        <v>#N/A</v>
      </c>
      <c r="E150" s="15">
        <f t="shared" si="14"/>
        <v>1</v>
      </c>
      <c r="F150" s="15">
        <f>IF(OR(Medidas!D150=1,Medidas!D150="M",Medidas!D150="m",Medidas!D150=2,Medidas!D150="F",Medidas!D150="f"),0,1)</f>
        <v>1</v>
      </c>
      <c r="G150" s="15">
        <f>IF(OR(ISBLANK(Medidas!G150),(ISBLANK(Medidas!H150))),1,0)</f>
        <v>1</v>
      </c>
      <c r="H150" s="15">
        <f>IF(AND(NOT(G150),OR(Medidas!G150&lt;20,Medidas!G150&gt;250,Medidas!H150&lt;0.5,Medidas!H150&gt;400)),1,0)</f>
        <v>0</v>
      </c>
      <c r="I150" s="20">
        <f>(Medidas!F150-Medidas!E150)/30.4375</f>
        <v>0</v>
      </c>
      <c r="J150" s="15" t="e">
        <f>Medidas!H150/(Medidas!G150^2)*10000</f>
        <v>#DIV/0!</v>
      </c>
      <c r="K150" s="15" t="e">
        <f t="shared" si="15"/>
        <v>#DIV/0!</v>
      </c>
      <c r="L150" s="15" t="e">
        <f t="shared" si="16"/>
        <v>#DIV/0!</v>
      </c>
      <c r="M150" s="15" t="e">
        <f t="shared" si="17"/>
        <v>#DIV/0!</v>
      </c>
      <c r="N150" s="15" t="e">
        <f t="shared" si="18"/>
        <v>#N/A</v>
      </c>
      <c r="O150" s="15" t="e">
        <f t="shared" si="19"/>
        <v>#N/A</v>
      </c>
    </row>
    <row r="151" spans="1:15" x14ac:dyDescent="0.15">
      <c r="A151" s="106">
        <f t="shared" si="20"/>
        <v>1</v>
      </c>
      <c r="B151" s="15" t="e">
        <f>IF(OR(Medidas!D151=1,Medidas!D151="M",Medidas!D151="m"),$A151*LOOKUP($I151+1,'OMS2007'!$A$3:$A$220,'OMS2007'!B$3:B$220)+(1-$A151)*LOOKUP($I151,'OMS2007'!$A$3:$A$220,'OMS2007'!B$3:B$220),$A151*LOOKUP($I151+1,'OMS2007'!$A$3:$A$220,'OMS2007'!E$3:E$220)+(1-$A151)*LOOKUP($I151,'OMS2007'!$A$3:$A$220,'OMS2007'!E$3:E$220))</f>
        <v>#N/A</v>
      </c>
      <c r="C151" s="15" t="e">
        <f>IF(OR(Medidas!D151=1,Medidas!D151="M",Medidas!D151="m"),$A151*LOOKUP($I151+1,'OMS2007'!$A$3:$A$220,'OMS2007'!C$3:C$220)+(1-$A151)*LOOKUP($I151,'OMS2007'!$A$3:$A$220,'OMS2007'!C$3:C$220),$A151*LOOKUP($I151+1,'OMS2007'!$A$3:$A$220,'OMS2007'!F$3:F$220)+(1-$A151)*LOOKUP($I151,'OMS2007'!$A$3:$A$220,'OMS2007'!F$3:F$220))</f>
        <v>#N/A</v>
      </c>
      <c r="D151" s="15" t="e">
        <f>IF(OR(Medidas!D151=1,Medidas!D151="M",Medidas!D151="m"),$A151*LOOKUP($I151+1,'OMS2007'!$A$3:$A$220,'OMS2007'!D$3:D$220)+(1-$A151)*LOOKUP($I151,'OMS2007'!$A$3:$A$220,'OMS2007'!D$3:D$220),$A151*LOOKUP($I151+1,'OMS2007'!$A$3:$A$220,'OMS2007'!G$3:G$220)+(1-$A151)*LOOKUP($I151,'OMS2007'!$A$3:$A$220,'OMS2007'!G$3:G$220))</f>
        <v>#N/A</v>
      </c>
      <c r="E151" s="15">
        <f t="shared" si="14"/>
        <v>1</v>
      </c>
      <c r="F151" s="15">
        <f>IF(OR(Medidas!D151=1,Medidas!D151="M",Medidas!D151="m",Medidas!D151=2,Medidas!D151="F",Medidas!D151="f"),0,1)</f>
        <v>1</v>
      </c>
      <c r="G151" s="15">
        <f>IF(OR(ISBLANK(Medidas!G151),(ISBLANK(Medidas!H151))),1,0)</f>
        <v>1</v>
      </c>
      <c r="H151" s="15">
        <f>IF(AND(NOT(G151),OR(Medidas!G151&lt;20,Medidas!G151&gt;250,Medidas!H151&lt;0.5,Medidas!H151&gt;400)),1,0)</f>
        <v>0</v>
      </c>
      <c r="I151" s="20">
        <f>(Medidas!F151-Medidas!E151)/30.4375</f>
        <v>0</v>
      </c>
      <c r="J151" s="15" t="e">
        <f>Medidas!H151/(Medidas!G151^2)*10000</f>
        <v>#DIV/0!</v>
      </c>
      <c r="K151" s="15" t="e">
        <f t="shared" si="15"/>
        <v>#DIV/0!</v>
      </c>
      <c r="L151" s="15" t="e">
        <f t="shared" si="16"/>
        <v>#DIV/0!</v>
      </c>
      <c r="M151" s="15" t="e">
        <f t="shared" si="17"/>
        <v>#DIV/0!</v>
      </c>
      <c r="N151" s="15" t="e">
        <f t="shared" si="18"/>
        <v>#N/A</v>
      </c>
      <c r="O151" s="15" t="e">
        <f t="shared" si="19"/>
        <v>#N/A</v>
      </c>
    </row>
    <row r="152" spans="1:15" x14ac:dyDescent="0.15">
      <c r="A152" s="106">
        <f t="shared" si="20"/>
        <v>1</v>
      </c>
      <c r="B152" s="15" t="e">
        <f>IF(OR(Medidas!D152=1,Medidas!D152="M",Medidas!D152="m"),$A152*LOOKUP($I152+1,'OMS2007'!$A$3:$A$220,'OMS2007'!B$3:B$220)+(1-$A152)*LOOKUP($I152,'OMS2007'!$A$3:$A$220,'OMS2007'!B$3:B$220),$A152*LOOKUP($I152+1,'OMS2007'!$A$3:$A$220,'OMS2007'!E$3:E$220)+(1-$A152)*LOOKUP($I152,'OMS2007'!$A$3:$A$220,'OMS2007'!E$3:E$220))</f>
        <v>#N/A</v>
      </c>
      <c r="C152" s="15" t="e">
        <f>IF(OR(Medidas!D152=1,Medidas!D152="M",Medidas!D152="m"),$A152*LOOKUP($I152+1,'OMS2007'!$A$3:$A$220,'OMS2007'!C$3:C$220)+(1-$A152)*LOOKUP($I152,'OMS2007'!$A$3:$A$220,'OMS2007'!C$3:C$220),$A152*LOOKUP($I152+1,'OMS2007'!$A$3:$A$220,'OMS2007'!F$3:F$220)+(1-$A152)*LOOKUP($I152,'OMS2007'!$A$3:$A$220,'OMS2007'!F$3:F$220))</f>
        <v>#N/A</v>
      </c>
      <c r="D152" s="15" t="e">
        <f>IF(OR(Medidas!D152=1,Medidas!D152="M",Medidas!D152="m"),$A152*LOOKUP($I152+1,'OMS2007'!$A$3:$A$220,'OMS2007'!D$3:D$220)+(1-$A152)*LOOKUP($I152,'OMS2007'!$A$3:$A$220,'OMS2007'!D$3:D$220),$A152*LOOKUP($I152+1,'OMS2007'!$A$3:$A$220,'OMS2007'!G$3:G$220)+(1-$A152)*LOOKUP($I152,'OMS2007'!$A$3:$A$220,'OMS2007'!G$3:G$220))</f>
        <v>#N/A</v>
      </c>
      <c r="E152" s="15">
        <f t="shared" si="14"/>
        <v>1</v>
      </c>
      <c r="F152" s="15">
        <f>IF(OR(Medidas!D152=1,Medidas!D152="M",Medidas!D152="m",Medidas!D152=2,Medidas!D152="F",Medidas!D152="f"),0,1)</f>
        <v>1</v>
      </c>
      <c r="G152" s="15">
        <f>IF(OR(ISBLANK(Medidas!G152),(ISBLANK(Medidas!H152))),1,0)</f>
        <v>1</v>
      </c>
      <c r="H152" s="15">
        <f>IF(AND(NOT(G152),OR(Medidas!G152&lt;20,Medidas!G152&gt;250,Medidas!H152&lt;0.5,Medidas!H152&gt;400)),1,0)</f>
        <v>0</v>
      </c>
      <c r="I152" s="20">
        <f>(Medidas!F152-Medidas!E152)/30.4375</f>
        <v>0</v>
      </c>
      <c r="J152" s="15" t="e">
        <f>Medidas!H152/(Medidas!G152^2)*10000</f>
        <v>#DIV/0!</v>
      </c>
      <c r="K152" s="15" t="e">
        <f t="shared" si="15"/>
        <v>#DIV/0!</v>
      </c>
      <c r="L152" s="15" t="e">
        <f t="shared" si="16"/>
        <v>#DIV/0!</v>
      </c>
      <c r="M152" s="15" t="e">
        <f t="shared" si="17"/>
        <v>#DIV/0!</v>
      </c>
      <c r="N152" s="15" t="e">
        <f t="shared" si="18"/>
        <v>#N/A</v>
      </c>
      <c r="O152" s="15" t="e">
        <f t="shared" si="19"/>
        <v>#N/A</v>
      </c>
    </row>
    <row r="153" spans="1:15" x14ac:dyDescent="0.15">
      <c r="A153" s="106">
        <f t="shared" si="20"/>
        <v>1</v>
      </c>
      <c r="B153" s="15" t="e">
        <f>IF(OR(Medidas!D153=1,Medidas!D153="M",Medidas!D153="m"),$A153*LOOKUP($I153+1,'OMS2007'!$A$3:$A$220,'OMS2007'!B$3:B$220)+(1-$A153)*LOOKUP($I153,'OMS2007'!$A$3:$A$220,'OMS2007'!B$3:B$220),$A153*LOOKUP($I153+1,'OMS2007'!$A$3:$A$220,'OMS2007'!E$3:E$220)+(1-$A153)*LOOKUP($I153,'OMS2007'!$A$3:$A$220,'OMS2007'!E$3:E$220))</f>
        <v>#N/A</v>
      </c>
      <c r="C153" s="15" t="e">
        <f>IF(OR(Medidas!D153=1,Medidas!D153="M",Medidas!D153="m"),$A153*LOOKUP($I153+1,'OMS2007'!$A$3:$A$220,'OMS2007'!C$3:C$220)+(1-$A153)*LOOKUP($I153,'OMS2007'!$A$3:$A$220,'OMS2007'!C$3:C$220),$A153*LOOKUP($I153+1,'OMS2007'!$A$3:$A$220,'OMS2007'!F$3:F$220)+(1-$A153)*LOOKUP($I153,'OMS2007'!$A$3:$A$220,'OMS2007'!F$3:F$220))</f>
        <v>#N/A</v>
      </c>
      <c r="D153" s="15" t="e">
        <f>IF(OR(Medidas!D153=1,Medidas!D153="M",Medidas!D153="m"),$A153*LOOKUP($I153+1,'OMS2007'!$A$3:$A$220,'OMS2007'!D$3:D$220)+(1-$A153)*LOOKUP($I153,'OMS2007'!$A$3:$A$220,'OMS2007'!D$3:D$220),$A153*LOOKUP($I153+1,'OMS2007'!$A$3:$A$220,'OMS2007'!G$3:G$220)+(1-$A153)*LOOKUP($I153,'OMS2007'!$A$3:$A$220,'OMS2007'!G$3:G$220))</f>
        <v>#N/A</v>
      </c>
      <c r="E153" s="15">
        <f t="shared" si="14"/>
        <v>1</v>
      </c>
      <c r="F153" s="15">
        <f>IF(OR(Medidas!D153=1,Medidas!D153="M",Medidas!D153="m",Medidas!D153=2,Medidas!D153="F",Medidas!D153="f"),0,1)</f>
        <v>1</v>
      </c>
      <c r="G153" s="15">
        <f>IF(OR(ISBLANK(Medidas!G153),(ISBLANK(Medidas!H153))),1,0)</f>
        <v>1</v>
      </c>
      <c r="H153" s="15">
        <f>IF(AND(NOT(G153),OR(Medidas!G153&lt;20,Medidas!G153&gt;250,Medidas!H153&lt;0.5,Medidas!H153&gt;400)),1,0)</f>
        <v>0</v>
      </c>
      <c r="I153" s="20">
        <f>(Medidas!F153-Medidas!E153)/30.4375</f>
        <v>0</v>
      </c>
      <c r="J153" s="15" t="e">
        <f>Medidas!H153/(Medidas!G153^2)*10000</f>
        <v>#DIV/0!</v>
      </c>
      <c r="K153" s="15" t="e">
        <f t="shared" si="15"/>
        <v>#DIV/0!</v>
      </c>
      <c r="L153" s="15" t="e">
        <f t="shared" si="16"/>
        <v>#DIV/0!</v>
      </c>
      <c r="M153" s="15" t="e">
        <f t="shared" si="17"/>
        <v>#DIV/0!</v>
      </c>
      <c r="N153" s="15" t="e">
        <f t="shared" si="18"/>
        <v>#N/A</v>
      </c>
      <c r="O153" s="15" t="e">
        <f t="shared" si="19"/>
        <v>#N/A</v>
      </c>
    </row>
    <row r="154" spans="1:15" x14ac:dyDescent="0.15">
      <c r="A154" s="106">
        <f t="shared" si="20"/>
        <v>1</v>
      </c>
      <c r="B154" s="15" t="e">
        <f>IF(OR(Medidas!D154=1,Medidas!D154="M",Medidas!D154="m"),$A154*LOOKUP($I154+1,'OMS2007'!$A$3:$A$220,'OMS2007'!B$3:B$220)+(1-$A154)*LOOKUP($I154,'OMS2007'!$A$3:$A$220,'OMS2007'!B$3:B$220),$A154*LOOKUP($I154+1,'OMS2007'!$A$3:$A$220,'OMS2007'!E$3:E$220)+(1-$A154)*LOOKUP($I154,'OMS2007'!$A$3:$A$220,'OMS2007'!E$3:E$220))</f>
        <v>#N/A</v>
      </c>
      <c r="C154" s="15" t="e">
        <f>IF(OR(Medidas!D154=1,Medidas!D154="M",Medidas!D154="m"),$A154*LOOKUP($I154+1,'OMS2007'!$A$3:$A$220,'OMS2007'!C$3:C$220)+(1-$A154)*LOOKUP($I154,'OMS2007'!$A$3:$A$220,'OMS2007'!C$3:C$220),$A154*LOOKUP($I154+1,'OMS2007'!$A$3:$A$220,'OMS2007'!F$3:F$220)+(1-$A154)*LOOKUP($I154,'OMS2007'!$A$3:$A$220,'OMS2007'!F$3:F$220))</f>
        <v>#N/A</v>
      </c>
      <c r="D154" s="15" t="e">
        <f>IF(OR(Medidas!D154=1,Medidas!D154="M",Medidas!D154="m"),$A154*LOOKUP($I154+1,'OMS2007'!$A$3:$A$220,'OMS2007'!D$3:D$220)+(1-$A154)*LOOKUP($I154,'OMS2007'!$A$3:$A$220,'OMS2007'!D$3:D$220),$A154*LOOKUP($I154+1,'OMS2007'!$A$3:$A$220,'OMS2007'!G$3:G$220)+(1-$A154)*LOOKUP($I154,'OMS2007'!$A$3:$A$220,'OMS2007'!G$3:G$220))</f>
        <v>#N/A</v>
      </c>
      <c r="E154" s="15">
        <f t="shared" si="14"/>
        <v>1</v>
      </c>
      <c r="F154" s="15">
        <f>IF(OR(Medidas!D154=1,Medidas!D154="M",Medidas!D154="m",Medidas!D154=2,Medidas!D154="F",Medidas!D154="f"),0,1)</f>
        <v>1</v>
      </c>
      <c r="G154" s="15">
        <f>IF(OR(ISBLANK(Medidas!G154),(ISBLANK(Medidas!H154))),1,0)</f>
        <v>1</v>
      </c>
      <c r="H154" s="15">
        <f>IF(AND(NOT(G154),OR(Medidas!G154&lt;20,Medidas!G154&gt;250,Medidas!H154&lt;0.5,Medidas!H154&gt;400)),1,0)</f>
        <v>0</v>
      </c>
      <c r="I154" s="20">
        <f>(Medidas!F154-Medidas!E154)/30.4375</f>
        <v>0</v>
      </c>
      <c r="J154" s="15" t="e">
        <f>Medidas!H154/(Medidas!G154^2)*10000</f>
        <v>#DIV/0!</v>
      </c>
      <c r="K154" s="15" t="e">
        <f t="shared" si="15"/>
        <v>#DIV/0!</v>
      </c>
      <c r="L154" s="15" t="e">
        <f t="shared" si="16"/>
        <v>#DIV/0!</v>
      </c>
      <c r="M154" s="15" t="e">
        <f t="shared" si="17"/>
        <v>#DIV/0!</v>
      </c>
      <c r="N154" s="15" t="e">
        <f t="shared" si="18"/>
        <v>#N/A</v>
      </c>
      <c r="O154" s="15" t="e">
        <f t="shared" si="19"/>
        <v>#N/A</v>
      </c>
    </row>
    <row r="155" spans="1:15" x14ac:dyDescent="0.15">
      <c r="A155" s="106">
        <f t="shared" si="20"/>
        <v>1</v>
      </c>
      <c r="B155" s="15" t="e">
        <f>IF(OR(Medidas!D155=1,Medidas!D155="M",Medidas!D155="m"),$A155*LOOKUP($I155+1,'OMS2007'!$A$3:$A$220,'OMS2007'!B$3:B$220)+(1-$A155)*LOOKUP($I155,'OMS2007'!$A$3:$A$220,'OMS2007'!B$3:B$220),$A155*LOOKUP($I155+1,'OMS2007'!$A$3:$A$220,'OMS2007'!E$3:E$220)+(1-$A155)*LOOKUP($I155,'OMS2007'!$A$3:$A$220,'OMS2007'!E$3:E$220))</f>
        <v>#N/A</v>
      </c>
      <c r="C155" s="15" t="e">
        <f>IF(OR(Medidas!D155=1,Medidas!D155="M",Medidas!D155="m"),$A155*LOOKUP($I155+1,'OMS2007'!$A$3:$A$220,'OMS2007'!C$3:C$220)+(1-$A155)*LOOKUP($I155,'OMS2007'!$A$3:$A$220,'OMS2007'!C$3:C$220),$A155*LOOKUP($I155+1,'OMS2007'!$A$3:$A$220,'OMS2007'!F$3:F$220)+(1-$A155)*LOOKUP($I155,'OMS2007'!$A$3:$A$220,'OMS2007'!F$3:F$220))</f>
        <v>#N/A</v>
      </c>
      <c r="D155" s="15" t="e">
        <f>IF(OR(Medidas!D155=1,Medidas!D155="M",Medidas!D155="m"),$A155*LOOKUP($I155+1,'OMS2007'!$A$3:$A$220,'OMS2007'!D$3:D$220)+(1-$A155)*LOOKUP($I155,'OMS2007'!$A$3:$A$220,'OMS2007'!D$3:D$220),$A155*LOOKUP($I155+1,'OMS2007'!$A$3:$A$220,'OMS2007'!G$3:G$220)+(1-$A155)*LOOKUP($I155,'OMS2007'!$A$3:$A$220,'OMS2007'!G$3:G$220))</f>
        <v>#N/A</v>
      </c>
      <c r="E155" s="15">
        <f t="shared" si="14"/>
        <v>1</v>
      </c>
      <c r="F155" s="15">
        <f>IF(OR(Medidas!D155=1,Medidas!D155="M",Medidas!D155="m",Medidas!D155=2,Medidas!D155="F",Medidas!D155="f"),0,1)</f>
        <v>1</v>
      </c>
      <c r="G155" s="15">
        <f>IF(OR(ISBLANK(Medidas!G155),(ISBLANK(Medidas!H155))),1,0)</f>
        <v>1</v>
      </c>
      <c r="H155" s="15">
        <f>IF(AND(NOT(G155),OR(Medidas!G155&lt;20,Medidas!G155&gt;250,Medidas!H155&lt;0.5,Medidas!H155&gt;400)),1,0)</f>
        <v>0</v>
      </c>
      <c r="I155" s="20">
        <f>(Medidas!F155-Medidas!E155)/30.4375</f>
        <v>0</v>
      </c>
      <c r="J155" s="15" t="e">
        <f>Medidas!H155/(Medidas!G155^2)*10000</f>
        <v>#DIV/0!</v>
      </c>
      <c r="K155" s="15" t="e">
        <f t="shared" si="15"/>
        <v>#DIV/0!</v>
      </c>
      <c r="L155" s="15" t="e">
        <f t="shared" si="16"/>
        <v>#DIV/0!</v>
      </c>
      <c r="M155" s="15" t="e">
        <f t="shared" si="17"/>
        <v>#DIV/0!</v>
      </c>
      <c r="N155" s="15" t="e">
        <f t="shared" si="18"/>
        <v>#N/A</v>
      </c>
      <c r="O155" s="15" t="e">
        <f t="shared" si="19"/>
        <v>#N/A</v>
      </c>
    </row>
    <row r="156" spans="1:15" x14ac:dyDescent="0.15">
      <c r="A156" s="106">
        <f t="shared" si="20"/>
        <v>1</v>
      </c>
      <c r="B156" s="15" t="e">
        <f>IF(OR(Medidas!D156=1,Medidas!D156="M",Medidas!D156="m"),$A156*LOOKUP($I156+1,'OMS2007'!$A$3:$A$220,'OMS2007'!B$3:B$220)+(1-$A156)*LOOKUP($I156,'OMS2007'!$A$3:$A$220,'OMS2007'!B$3:B$220),$A156*LOOKUP($I156+1,'OMS2007'!$A$3:$A$220,'OMS2007'!E$3:E$220)+(1-$A156)*LOOKUP($I156,'OMS2007'!$A$3:$A$220,'OMS2007'!E$3:E$220))</f>
        <v>#N/A</v>
      </c>
      <c r="C156" s="15" t="e">
        <f>IF(OR(Medidas!D156=1,Medidas!D156="M",Medidas!D156="m"),$A156*LOOKUP($I156+1,'OMS2007'!$A$3:$A$220,'OMS2007'!C$3:C$220)+(1-$A156)*LOOKUP($I156,'OMS2007'!$A$3:$A$220,'OMS2007'!C$3:C$220),$A156*LOOKUP($I156+1,'OMS2007'!$A$3:$A$220,'OMS2007'!F$3:F$220)+(1-$A156)*LOOKUP($I156,'OMS2007'!$A$3:$A$220,'OMS2007'!F$3:F$220))</f>
        <v>#N/A</v>
      </c>
      <c r="D156" s="15" t="e">
        <f>IF(OR(Medidas!D156=1,Medidas!D156="M",Medidas!D156="m"),$A156*LOOKUP($I156+1,'OMS2007'!$A$3:$A$220,'OMS2007'!D$3:D$220)+(1-$A156)*LOOKUP($I156,'OMS2007'!$A$3:$A$220,'OMS2007'!D$3:D$220),$A156*LOOKUP($I156+1,'OMS2007'!$A$3:$A$220,'OMS2007'!G$3:G$220)+(1-$A156)*LOOKUP($I156,'OMS2007'!$A$3:$A$220,'OMS2007'!G$3:G$220))</f>
        <v>#N/A</v>
      </c>
      <c r="E156" s="15">
        <f t="shared" si="14"/>
        <v>1</v>
      </c>
      <c r="F156" s="15">
        <f>IF(OR(Medidas!D156=1,Medidas!D156="M",Medidas!D156="m",Medidas!D156=2,Medidas!D156="F",Medidas!D156="f"),0,1)</f>
        <v>1</v>
      </c>
      <c r="G156" s="15">
        <f>IF(OR(ISBLANK(Medidas!G156),(ISBLANK(Medidas!H156))),1,0)</f>
        <v>1</v>
      </c>
      <c r="H156" s="15">
        <f>IF(AND(NOT(G156),OR(Medidas!G156&lt;20,Medidas!G156&gt;250,Medidas!H156&lt;0.5,Medidas!H156&gt;400)),1,0)</f>
        <v>0</v>
      </c>
      <c r="I156" s="20">
        <f>(Medidas!F156-Medidas!E156)/30.4375</f>
        <v>0</v>
      </c>
      <c r="J156" s="15" t="e">
        <f>Medidas!H156/(Medidas!G156^2)*10000</f>
        <v>#DIV/0!</v>
      </c>
      <c r="K156" s="15" t="e">
        <f t="shared" si="15"/>
        <v>#DIV/0!</v>
      </c>
      <c r="L156" s="15" t="e">
        <f t="shared" si="16"/>
        <v>#DIV/0!</v>
      </c>
      <c r="M156" s="15" t="e">
        <f t="shared" si="17"/>
        <v>#DIV/0!</v>
      </c>
      <c r="N156" s="15" t="e">
        <f t="shared" si="18"/>
        <v>#N/A</v>
      </c>
      <c r="O156" s="15" t="e">
        <f t="shared" si="19"/>
        <v>#N/A</v>
      </c>
    </row>
    <row r="157" spans="1:15" x14ac:dyDescent="0.15">
      <c r="A157" s="106">
        <f t="shared" si="20"/>
        <v>1</v>
      </c>
      <c r="B157" s="15" t="e">
        <f>IF(OR(Medidas!D157=1,Medidas!D157="M",Medidas!D157="m"),$A157*LOOKUP($I157+1,'OMS2007'!$A$3:$A$220,'OMS2007'!B$3:B$220)+(1-$A157)*LOOKUP($I157,'OMS2007'!$A$3:$A$220,'OMS2007'!B$3:B$220),$A157*LOOKUP($I157+1,'OMS2007'!$A$3:$A$220,'OMS2007'!E$3:E$220)+(1-$A157)*LOOKUP($I157,'OMS2007'!$A$3:$A$220,'OMS2007'!E$3:E$220))</f>
        <v>#N/A</v>
      </c>
      <c r="C157" s="15" t="e">
        <f>IF(OR(Medidas!D157=1,Medidas!D157="M",Medidas!D157="m"),$A157*LOOKUP($I157+1,'OMS2007'!$A$3:$A$220,'OMS2007'!C$3:C$220)+(1-$A157)*LOOKUP($I157,'OMS2007'!$A$3:$A$220,'OMS2007'!C$3:C$220),$A157*LOOKUP($I157+1,'OMS2007'!$A$3:$A$220,'OMS2007'!F$3:F$220)+(1-$A157)*LOOKUP($I157,'OMS2007'!$A$3:$A$220,'OMS2007'!F$3:F$220))</f>
        <v>#N/A</v>
      </c>
      <c r="D157" s="15" t="e">
        <f>IF(OR(Medidas!D157=1,Medidas!D157="M",Medidas!D157="m"),$A157*LOOKUP($I157+1,'OMS2007'!$A$3:$A$220,'OMS2007'!D$3:D$220)+(1-$A157)*LOOKUP($I157,'OMS2007'!$A$3:$A$220,'OMS2007'!D$3:D$220),$A157*LOOKUP($I157+1,'OMS2007'!$A$3:$A$220,'OMS2007'!G$3:G$220)+(1-$A157)*LOOKUP($I157,'OMS2007'!$A$3:$A$220,'OMS2007'!G$3:G$220))</f>
        <v>#N/A</v>
      </c>
      <c r="E157" s="15">
        <f t="shared" si="14"/>
        <v>1</v>
      </c>
      <c r="F157" s="15">
        <f>IF(OR(Medidas!D157=1,Medidas!D157="M",Medidas!D157="m",Medidas!D157=2,Medidas!D157="F",Medidas!D157="f"),0,1)</f>
        <v>1</v>
      </c>
      <c r="G157" s="15">
        <f>IF(OR(ISBLANK(Medidas!G157),(ISBLANK(Medidas!H157))),1,0)</f>
        <v>1</v>
      </c>
      <c r="H157" s="15">
        <f>IF(AND(NOT(G157),OR(Medidas!G157&lt;20,Medidas!G157&gt;250,Medidas!H157&lt;0.5,Medidas!H157&gt;400)),1,0)</f>
        <v>0</v>
      </c>
      <c r="I157" s="20">
        <f>(Medidas!F157-Medidas!E157)/30.4375</f>
        <v>0</v>
      </c>
      <c r="J157" s="15" t="e">
        <f>Medidas!H157/(Medidas!G157^2)*10000</f>
        <v>#DIV/0!</v>
      </c>
      <c r="K157" s="15" t="e">
        <f t="shared" si="15"/>
        <v>#DIV/0!</v>
      </c>
      <c r="L157" s="15" t="e">
        <f t="shared" si="16"/>
        <v>#DIV/0!</v>
      </c>
      <c r="M157" s="15" t="e">
        <f t="shared" si="17"/>
        <v>#DIV/0!</v>
      </c>
      <c r="N157" s="15" t="e">
        <f t="shared" si="18"/>
        <v>#N/A</v>
      </c>
      <c r="O157" s="15" t="e">
        <f t="shared" si="19"/>
        <v>#N/A</v>
      </c>
    </row>
    <row r="158" spans="1:15" x14ac:dyDescent="0.15">
      <c r="A158" s="106">
        <f t="shared" si="20"/>
        <v>1</v>
      </c>
      <c r="B158" s="15" t="e">
        <f>IF(OR(Medidas!D158=1,Medidas!D158="M",Medidas!D158="m"),$A158*LOOKUP($I158+1,'OMS2007'!$A$3:$A$220,'OMS2007'!B$3:B$220)+(1-$A158)*LOOKUP($I158,'OMS2007'!$A$3:$A$220,'OMS2007'!B$3:B$220),$A158*LOOKUP($I158+1,'OMS2007'!$A$3:$A$220,'OMS2007'!E$3:E$220)+(1-$A158)*LOOKUP($I158,'OMS2007'!$A$3:$A$220,'OMS2007'!E$3:E$220))</f>
        <v>#N/A</v>
      </c>
      <c r="C158" s="15" t="e">
        <f>IF(OR(Medidas!D158=1,Medidas!D158="M",Medidas!D158="m"),$A158*LOOKUP($I158+1,'OMS2007'!$A$3:$A$220,'OMS2007'!C$3:C$220)+(1-$A158)*LOOKUP($I158,'OMS2007'!$A$3:$A$220,'OMS2007'!C$3:C$220),$A158*LOOKUP($I158+1,'OMS2007'!$A$3:$A$220,'OMS2007'!F$3:F$220)+(1-$A158)*LOOKUP($I158,'OMS2007'!$A$3:$A$220,'OMS2007'!F$3:F$220))</f>
        <v>#N/A</v>
      </c>
      <c r="D158" s="15" t="e">
        <f>IF(OR(Medidas!D158=1,Medidas!D158="M",Medidas!D158="m"),$A158*LOOKUP($I158+1,'OMS2007'!$A$3:$A$220,'OMS2007'!D$3:D$220)+(1-$A158)*LOOKUP($I158,'OMS2007'!$A$3:$A$220,'OMS2007'!D$3:D$220),$A158*LOOKUP($I158+1,'OMS2007'!$A$3:$A$220,'OMS2007'!G$3:G$220)+(1-$A158)*LOOKUP($I158,'OMS2007'!$A$3:$A$220,'OMS2007'!G$3:G$220))</f>
        <v>#N/A</v>
      </c>
      <c r="E158" s="15">
        <f t="shared" si="14"/>
        <v>1</v>
      </c>
      <c r="F158" s="15">
        <f>IF(OR(Medidas!D158=1,Medidas!D158="M",Medidas!D158="m",Medidas!D158=2,Medidas!D158="F",Medidas!D158="f"),0,1)</f>
        <v>1</v>
      </c>
      <c r="G158" s="15">
        <f>IF(OR(ISBLANK(Medidas!G158),(ISBLANK(Medidas!H158))),1,0)</f>
        <v>1</v>
      </c>
      <c r="H158" s="15">
        <f>IF(AND(NOT(G158),OR(Medidas!G158&lt;20,Medidas!G158&gt;250,Medidas!H158&lt;0.5,Medidas!H158&gt;400)),1,0)</f>
        <v>0</v>
      </c>
      <c r="I158" s="20">
        <f>(Medidas!F158-Medidas!E158)/30.4375</f>
        <v>0</v>
      </c>
      <c r="J158" s="15" t="e">
        <f>Medidas!H158/(Medidas!G158^2)*10000</f>
        <v>#DIV/0!</v>
      </c>
      <c r="K158" s="15" t="e">
        <f t="shared" si="15"/>
        <v>#DIV/0!</v>
      </c>
      <c r="L158" s="15" t="e">
        <f t="shared" si="16"/>
        <v>#DIV/0!</v>
      </c>
      <c r="M158" s="15" t="e">
        <f t="shared" si="17"/>
        <v>#DIV/0!</v>
      </c>
      <c r="N158" s="15" t="e">
        <f t="shared" si="18"/>
        <v>#N/A</v>
      </c>
      <c r="O158" s="15" t="e">
        <f t="shared" si="19"/>
        <v>#N/A</v>
      </c>
    </row>
    <row r="159" spans="1:15" x14ac:dyDescent="0.15">
      <c r="A159" s="106">
        <f t="shared" si="20"/>
        <v>1</v>
      </c>
      <c r="B159" s="15" t="e">
        <f>IF(OR(Medidas!D159=1,Medidas!D159="M",Medidas!D159="m"),$A159*LOOKUP($I159+1,'OMS2007'!$A$3:$A$220,'OMS2007'!B$3:B$220)+(1-$A159)*LOOKUP($I159,'OMS2007'!$A$3:$A$220,'OMS2007'!B$3:B$220),$A159*LOOKUP($I159+1,'OMS2007'!$A$3:$A$220,'OMS2007'!E$3:E$220)+(1-$A159)*LOOKUP($I159,'OMS2007'!$A$3:$A$220,'OMS2007'!E$3:E$220))</f>
        <v>#N/A</v>
      </c>
      <c r="C159" s="15" t="e">
        <f>IF(OR(Medidas!D159=1,Medidas!D159="M",Medidas!D159="m"),$A159*LOOKUP($I159+1,'OMS2007'!$A$3:$A$220,'OMS2007'!C$3:C$220)+(1-$A159)*LOOKUP($I159,'OMS2007'!$A$3:$A$220,'OMS2007'!C$3:C$220),$A159*LOOKUP($I159+1,'OMS2007'!$A$3:$A$220,'OMS2007'!F$3:F$220)+(1-$A159)*LOOKUP($I159,'OMS2007'!$A$3:$A$220,'OMS2007'!F$3:F$220))</f>
        <v>#N/A</v>
      </c>
      <c r="D159" s="15" t="e">
        <f>IF(OR(Medidas!D159=1,Medidas!D159="M",Medidas!D159="m"),$A159*LOOKUP($I159+1,'OMS2007'!$A$3:$A$220,'OMS2007'!D$3:D$220)+(1-$A159)*LOOKUP($I159,'OMS2007'!$A$3:$A$220,'OMS2007'!D$3:D$220),$A159*LOOKUP($I159+1,'OMS2007'!$A$3:$A$220,'OMS2007'!G$3:G$220)+(1-$A159)*LOOKUP($I159,'OMS2007'!$A$3:$A$220,'OMS2007'!G$3:G$220))</f>
        <v>#N/A</v>
      </c>
      <c r="E159" s="15">
        <f t="shared" si="14"/>
        <v>1</v>
      </c>
      <c r="F159" s="15">
        <f>IF(OR(Medidas!D159=1,Medidas!D159="M",Medidas!D159="m",Medidas!D159=2,Medidas!D159="F",Medidas!D159="f"),0,1)</f>
        <v>1</v>
      </c>
      <c r="G159" s="15">
        <f>IF(OR(ISBLANK(Medidas!G159),(ISBLANK(Medidas!H159))),1,0)</f>
        <v>1</v>
      </c>
      <c r="H159" s="15">
        <f>IF(AND(NOT(G159),OR(Medidas!G159&lt;20,Medidas!G159&gt;250,Medidas!H159&lt;0.5,Medidas!H159&gt;400)),1,0)</f>
        <v>0</v>
      </c>
      <c r="I159" s="20">
        <f>(Medidas!F159-Medidas!E159)/30.4375</f>
        <v>0</v>
      </c>
      <c r="J159" s="15" t="e">
        <f>Medidas!H159/(Medidas!G159^2)*10000</f>
        <v>#DIV/0!</v>
      </c>
      <c r="K159" s="15" t="e">
        <f t="shared" si="15"/>
        <v>#DIV/0!</v>
      </c>
      <c r="L159" s="15" t="e">
        <f t="shared" si="16"/>
        <v>#DIV/0!</v>
      </c>
      <c r="M159" s="15" t="e">
        <f t="shared" si="17"/>
        <v>#DIV/0!</v>
      </c>
      <c r="N159" s="15" t="e">
        <f t="shared" si="18"/>
        <v>#N/A</v>
      </c>
      <c r="O159" s="15" t="e">
        <f t="shared" si="19"/>
        <v>#N/A</v>
      </c>
    </row>
    <row r="160" spans="1:15" x14ac:dyDescent="0.15">
      <c r="A160" s="106">
        <f t="shared" si="20"/>
        <v>1</v>
      </c>
      <c r="B160" s="15" t="e">
        <f>IF(OR(Medidas!D160=1,Medidas!D160="M",Medidas!D160="m"),$A160*LOOKUP($I160+1,'OMS2007'!$A$3:$A$220,'OMS2007'!B$3:B$220)+(1-$A160)*LOOKUP($I160,'OMS2007'!$A$3:$A$220,'OMS2007'!B$3:B$220),$A160*LOOKUP($I160+1,'OMS2007'!$A$3:$A$220,'OMS2007'!E$3:E$220)+(1-$A160)*LOOKUP($I160,'OMS2007'!$A$3:$A$220,'OMS2007'!E$3:E$220))</f>
        <v>#N/A</v>
      </c>
      <c r="C160" s="15" t="e">
        <f>IF(OR(Medidas!D160=1,Medidas!D160="M",Medidas!D160="m"),$A160*LOOKUP($I160+1,'OMS2007'!$A$3:$A$220,'OMS2007'!C$3:C$220)+(1-$A160)*LOOKUP($I160,'OMS2007'!$A$3:$A$220,'OMS2007'!C$3:C$220),$A160*LOOKUP($I160+1,'OMS2007'!$A$3:$A$220,'OMS2007'!F$3:F$220)+(1-$A160)*LOOKUP($I160,'OMS2007'!$A$3:$A$220,'OMS2007'!F$3:F$220))</f>
        <v>#N/A</v>
      </c>
      <c r="D160" s="15" t="e">
        <f>IF(OR(Medidas!D160=1,Medidas!D160="M",Medidas!D160="m"),$A160*LOOKUP($I160+1,'OMS2007'!$A$3:$A$220,'OMS2007'!D$3:D$220)+(1-$A160)*LOOKUP($I160,'OMS2007'!$A$3:$A$220,'OMS2007'!D$3:D$220),$A160*LOOKUP($I160+1,'OMS2007'!$A$3:$A$220,'OMS2007'!G$3:G$220)+(1-$A160)*LOOKUP($I160,'OMS2007'!$A$3:$A$220,'OMS2007'!G$3:G$220))</f>
        <v>#N/A</v>
      </c>
      <c r="E160" s="15">
        <f t="shared" si="14"/>
        <v>1</v>
      </c>
      <c r="F160" s="15">
        <f>IF(OR(Medidas!D160=1,Medidas!D160="M",Medidas!D160="m",Medidas!D160=2,Medidas!D160="F",Medidas!D160="f"),0,1)</f>
        <v>1</v>
      </c>
      <c r="G160" s="15">
        <f>IF(OR(ISBLANK(Medidas!G160),(ISBLANK(Medidas!H160))),1,0)</f>
        <v>1</v>
      </c>
      <c r="H160" s="15">
        <f>IF(AND(NOT(G160),OR(Medidas!G160&lt;20,Medidas!G160&gt;250,Medidas!H160&lt;0.5,Medidas!H160&gt;400)),1,0)</f>
        <v>0</v>
      </c>
      <c r="I160" s="20">
        <f>(Medidas!F160-Medidas!E160)/30.4375</f>
        <v>0</v>
      </c>
      <c r="J160" s="15" t="e">
        <f>Medidas!H160/(Medidas!G160^2)*10000</f>
        <v>#DIV/0!</v>
      </c>
      <c r="K160" s="15" t="e">
        <f t="shared" si="15"/>
        <v>#DIV/0!</v>
      </c>
      <c r="L160" s="15" t="e">
        <f t="shared" si="16"/>
        <v>#DIV/0!</v>
      </c>
      <c r="M160" s="15" t="e">
        <f t="shared" si="17"/>
        <v>#DIV/0!</v>
      </c>
      <c r="N160" s="15" t="e">
        <f t="shared" si="18"/>
        <v>#N/A</v>
      </c>
      <c r="O160" s="15" t="e">
        <f t="shared" si="19"/>
        <v>#N/A</v>
      </c>
    </row>
    <row r="161" spans="1:15" x14ac:dyDescent="0.15">
      <c r="A161" s="106">
        <f t="shared" si="20"/>
        <v>1</v>
      </c>
      <c r="B161" s="15" t="e">
        <f>IF(OR(Medidas!D161=1,Medidas!D161="M",Medidas!D161="m"),$A161*LOOKUP($I161+1,'OMS2007'!$A$3:$A$220,'OMS2007'!B$3:B$220)+(1-$A161)*LOOKUP($I161,'OMS2007'!$A$3:$A$220,'OMS2007'!B$3:B$220),$A161*LOOKUP($I161+1,'OMS2007'!$A$3:$A$220,'OMS2007'!E$3:E$220)+(1-$A161)*LOOKUP($I161,'OMS2007'!$A$3:$A$220,'OMS2007'!E$3:E$220))</f>
        <v>#N/A</v>
      </c>
      <c r="C161" s="15" t="e">
        <f>IF(OR(Medidas!D161=1,Medidas!D161="M",Medidas!D161="m"),$A161*LOOKUP($I161+1,'OMS2007'!$A$3:$A$220,'OMS2007'!C$3:C$220)+(1-$A161)*LOOKUP($I161,'OMS2007'!$A$3:$A$220,'OMS2007'!C$3:C$220),$A161*LOOKUP($I161+1,'OMS2007'!$A$3:$A$220,'OMS2007'!F$3:F$220)+(1-$A161)*LOOKUP($I161,'OMS2007'!$A$3:$A$220,'OMS2007'!F$3:F$220))</f>
        <v>#N/A</v>
      </c>
      <c r="D161" s="15" t="e">
        <f>IF(OR(Medidas!D161=1,Medidas!D161="M",Medidas!D161="m"),$A161*LOOKUP($I161+1,'OMS2007'!$A$3:$A$220,'OMS2007'!D$3:D$220)+(1-$A161)*LOOKUP($I161,'OMS2007'!$A$3:$A$220,'OMS2007'!D$3:D$220),$A161*LOOKUP($I161+1,'OMS2007'!$A$3:$A$220,'OMS2007'!G$3:G$220)+(1-$A161)*LOOKUP($I161,'OMS2007'!$A$3:$A$220,'OMS2007'!G$3:G$220))</f>
        <v>#N/A</v>
      </c>
      <c r="E161" s="15">
        <f t="shared" si="14"/>
        <v>1</v>
      </c>
      <c r="F161" s="15">
        <f>IF(OR(Medidas!D161=1,Medidas!D161="M",Medidas!D161="m",Medidas!D161=2,Medidas!D161="F",Medidas!D161="f"),0,1)</f>
        <v>1</v>
      </c>
      <c r="G161" s="15">
        <f>IF(OR(ISBLANK(Medidas!G161),(ISBLANK(Medidas!H161))),1,0)</f>
        <v>1</v>
      </c>
      <c r="H161" s="15">
        <f>IF(AND(NOT(G161),OR(Medidas!G161&lt;20,Medidas!G161&gt;250,Medidas!H161&lt;0.5,Medidas!H161&gt;400)),1,0)</f>
        <v>0</v>
      </c>
      <c r="I161" s="20">
        <f>(Medidas!F161-Medidas!E161)/30.4375</f>
        <v>0</v>
      </c>
      <c r="J161" s="15" t="e">
        <f>Medidas!H161/(Medidas!G161^2)*10000</f>
        <v>#DIV/0!</v>
      </c>
      <c r="K161" s="15" t="e">
        <f t="shared" si="15"/>
        <v>#DIV/0!</v>
      </c>
      <c r="L161" s="15" t="e">
        <f t="shared" si="16"/>
        <v>#DIV/0!</v>
      </c>
      <c r="M161" s="15" t="e">
        <f t="shared" si="17"/>
        <v>#DIV/0!</v>
      </c>
      <c r="N161" s="15" t="e">
        <f t="shared" si="18"/>
        <v>#N/A</v>
      </c>
      <c r="O161" s="15" t="e">
        <f t="shared" si="19"/>
        <v>#N/A</v>
      </c>
    </row>
    <row r="162" spans="1:15" x14ac:dyDescent="0.15">
      <c r="A162" s="106">
        <f t="shared" si="20"/>
        <v>1</v>
      </c>
      <c r="B162" s="15" t="e">
        <f>IF(OR(Medidas!D162=1,Medidas!D162="M",Medidas!D162="m"),$A162*LOOKUP($I162+1,'OMS2007'!$A$3:$A$220,'OMS2007'!B$3:B$220)+(1-$A162)*LOOKUP($I162,'OMS2007'!$A$3:$A$220,'OMS2007'!B$3:B$220),$A162*LOOKUP($I162+1,'OMS2007'!$A$3:$A$220,'OMS2007'!E$3:E$220)+(1-$A162)*LOOKUP($I162,'OMS2007'!$A$3:$A$220,'OMS2007'!E$3:E$220))</f>
        <v>#N/A</v>
      </c>
      <c r="C162" s="15" t="e">
        <f>IF(OR(Medidas!D162=1,Medidas!D162="M",Medidas!D162="m"),$A162*LOOKUP($I162+1,'OMS2007'!$A$3:$A$220,'OMS2007'!C$3:C$220)+(1-$A162)*LOOKUP($I162,'OMS2007'!$A$3:$A$220,'OMS2007'!C$3:C$220),$A162*LOOKUP($I162+1,'OMS2007'!$A$3:$A$220,'OMS2007'!F$3:F$220)+(1-$A162)*LOOKUP($I162,'OMS2007'!$A$3:$A$220,'OMS2007'!F$3:F$220))</f>
        <v>#N/A</v>
      </c>
      <c r="D162" s="15" t="e">
        <f>IF(OR(Medidas!D162=1,Medidas!D162="M",Medidas!D162="m"),$A162*LOOKUP($I162+1,'OMS2007'!$A$3:$A$220,'OMS2007'!D$3:D$220)+(1-$A162)*LOOKUP($I162,'OMS2007'!$A$3:$A$220,'OMS2007'!D$3:D$220),$A162*LOOKUP($I162+1,'OMS2007'!$A$3:$A$220,'OMS2007'!G$3:G$220)+(1-$A162)*LOOKUP($I162,'OMS2007'!$A$3:$A$220,'OMS2007'!G$3:G$220))</f>
        <v>#N/A</v>
      </c>
      <c r="E162" s="15">
        <f t="shared" si="14"/>
        <v>1</v>
      </c>
      <c r="F162" s="15">
        <f>IF(OR(Medidas!D162=1,Medidas!D162="M",Medidas!D162="m",Medidas!D162=2,Medidas!D162="F",Medidas!D162="f"),0,1)</f>
        <v>1</v>
      </c>
      <c r="G162" s="15">
        <f>IF(OR(ISBLANK(Medidas!G162),(ISBLANK(Medidas!H162))),1,0)</f>
        <v>1</v>
      </c>
      <c r="H162" s="15">
        <f>IF(AND(NOT(G162),OR(Medidas!G162&lt;20,Medidas!G162&gt;250,Medidas!H162&lt;0.5,Medidas!H162&gt;400)),1,0)</f>
        <v>0</v>
      </c>
      <c r="I162" s="20">
        <f>(Medidas!F162-Medidas!E162)/30.4375</f>
        <v>0</v>
      </c>
      <c r="J162" s="15" t="e">
        <f>Medidas!H162/(Medidas!G162^2)*10000</f>
        <v>#DIV/0!</v>
      </c>
      <c r="K162" s="15" t="e">
        <f t="shared" si="15"/>
        <v>#DIV/0!</v>
      </c>
      <c r="L162" s="15" t="e">
        <f t="shared" si="16"/>
        <v>#DIV/0!</v>
      </c>
      <c r="M162" s="15" t="e">
        <f t="shared" si="17"/>
        <v>#DIV/0!</v>
      </c>
      <c r="N162" s="15" t="e">
        <f t="shared" si="18"/>
        <v>#N/A</v>
      </c>
      <c r="O162" s="15" t="e">
        <f t="shared" si="19"/>
        <v>#N/A</v>
      </c>
    </row>
    <row r="163" spans="1:15" x14ac:dyDescent="0.15">
      <c r="A163" s="106">
        <f t="shared" si="20"/>
        <v>1</v>
      </c>
      <c r="B163" s="15" t="e">
        <f>IF(OR(Medidas!D163=1,Medidas!D163="M",Medidas!D163="m"),$A163*LOOKUP($I163+1,'OMS2007'!$A$3:$A$220,'OMS2007'!B$3:B$220)+(1-$A163)*LOOKUP($I163,'OMS2007'!$A$3:$A$220,'OMS2007'!B$3:B$220),$A163*LOOKUP($I163+1,'OMS2007'!$A$3:$A$220,'OMS2007'!E$3:E$220)+(1-$A163)*LOOKUP($I163,'OMS2007'!$A$3:$A$220,'OMS2007'!E$3:E$220))</f>
        <v>#N/A</v>
      </c>
      <c r="C163" s="15" t="e">
        <f>IF(OR(Medidas!D163=1,Medidas!D163="M",Medidas!D163="m"),$A163*LOOKUP($I163+1,'OMS2007'!$A$3:$A$220,'OMS2007'!C$3:C$220)+(1-$A163)*LOOKUP($I163,'OMS2007'!$A$3:$A$220,'OMS2007'!C$3:C$220),$A163*LOOKUP($I163+1,'OMS2007'!$A$3:$A$220,'OMS2007'!F$3:F$220)+(1-$A163)*LOOKUP($I163,'OMS2007'!$A$3:$A$220,'OMS2007'!F$3:F$220))</f>
        <v>#N/A</v>
      </c>
      <c r="D163" s="15" t="e">
        <f>IF(OR(Medidas!D163=1,Medidas!D163="M",Medidas!D163="m"),$A163*LOOKUP($I163+1,'OMS2007'!$A$3:$A$220,'OMS2007'!D$3:D$220)+(1-$A163)*LOOKUP($I163,'OMS2007'!$A$3:$A$220,'OMS2007'!D$3:D$220),$A163*LOOKUP($I163+1,'OMS2007'!$A$3:$A$220,'OMS2007'!G$3:G$220)+(1-$A163)*LOOKUP($I163,'OMS2007'!$A$3:$A$220,'OMS2007'!G$3:G$220))</f>
        <v>#N/A</v>
      </c>
      <c r="E163" s="15">
        <f t="shared" si="14"/>
        <v>1</v>
      </c>
      <c r="F163" s="15">
        <f>IF(OR(Medidas!D163=1,Medidas!D163="M",Medidas!D163="m",Medidas!D163=2,Medidas!D163="F",Medidas!D163="f"),0,1)</f>
        <v>1</v>
      </c>
      <c r="G163" s="15">
        <f>IF(OR(ISBLANK(Medidas!G163),(ISBLANK(Medidas!H163))),1,0)</f>
        <v>1</v>
      </c>
      <c r="H163" s="15">
        <f>IF(AND(NOT(G163),OR(Medidas!G163&lt;20,Medidas!G163&gt;250,Medidas!H163&lt;0.5,Medidas!H163&gt;400)),1,0)</f>
        <v>0</v>
      </c>
      <c r="I163" s="20">
        <f>(Medidas!F163-Medidas!E163)/30.4375</f>
        <v>0</v>
      </c>
      <c r="J163" s="15" t="e">
        <f>Medidas!H163/(Medidas!G163^2)*10000</f>
        <v>#DIV/0!</v>
      </c>
      <c r="K163" s="15" t="e">
        <f t="shared" si="15"/>
        <v>#DIV/0!</v>
      </c>
      <c r="L163" s="15" t="e">
        <f t="shared" si="16"/>
        <v>#DIV/0!</v>
      </c>
      <c r="M163" s="15" t="e">
        <f t="shared" si="17"/>
        <v>#DIV/0!</v>
      </c>
      <c r="N163" s="15" t="e">
        <f t="shared" si="18"/>
        <v>#N/A</v>
      </c>
      <c r="O163" s="15" t="e">
        <f t="shared" si="19"/>
        <v>#N/A</v>
      </c>
    </row>
    <row r="164" spans="1:15" x14ac:dyDescent="0.15">
      <c r="A164" s="106">
        <f t="shared" si="20"/>
        <v>1</v>
      </c>
      <c r="B164" s="15" t="e">
        <f>IF(OR(Medidas!D164=1,Medidas!D164="M",Medidas!D164="m"),$A164*LOOKUP($I164+1,'OMS2007'!$A$3:$A$220,'OMS2007'!B$3:B$220)+(1-$A164)*LOOKUP($I164,'OMS2007'!$A$3:$A$220,'OMS2007'!B$3:B$220),$A164*LOOKUP($I164+1,'OMS2007'!$A$3:$A$220,'OMS2007'!E$3:E$220)+(1-$A164)*LOOKUP($I164,'OMS2007'!$A$3:$A$220,'OMS2007'!E$3:E$220))</f>
        <v>#N/A</v>
      </c>
      <c r="C164" s="15" t="e">
        <f>IF(OR(Medidas!D164=1,Medidas!D164="M",Medidas!D164="m"),$A164*LOOKUP($I164+1,'OMS2007'!$A$3:$A$220,'OMS2007'!C$3:C$220)+(1-$A164)*LOOKUP($I164,'OMS2007'!$A$3:$A$220,'OMS2007'!C$3:C$220),$A164*LOOKUP($I164+1,'OMS2007'!$A$3:$A$220,'OMS2007'!F$3:F$220)+(1-$A164)*LOOKUP($I164,'OMS2007'!$A$3:$A$220,'OMS2007'!F$3:F$220))</f>
        <v>#N/A</v>
      </c>
      <c r="D164" s="15" t="e">
        <f>IF(OR(Medidas!D164=1,Medidas!D164="M",Medidas!D164="m"),$A164*LOOKUP($I164+1,'OMS2007'!$A$3:$A$220,'OMS2007'!D$3:D$220)+(1-$A164)*LOOKUP($I164,'OMS2007'!$A$3:$A$220,'OMS2007'!D$3:D$220),$A164*LOOKUP($I164+1,'OMS2007'!$A$3:$A$220,'OMS2007'!G$3:G$220)+(1-$A164)*LOOKUP($I164,'OMS2007'!$A$3:$A$220,'OMS2007'!G$3:G$220))</f>
        <v>#N/A</v>
      </c>
      <c r="E164" s="15">
        <f t="shared" si="14"/>
        <v>1</v>
      </c>
      <c r="F164" s="15">
        <f>IF(OR(Medidas!D164=1,Medidas!D164="M",Medidas!D164="m",Medidas!D164=2,Medidas!D164="F",Medidas!D164="f"),0,1)</f>
        <v>1</v>
      </c>
      <c r="G164" s="15">
        <f>IF(OR(ISBLANK(Medidas!G164),(ISBLANK(Medidas!H164))),1,0)</f>
        <v>1</v>
      </c>
      <c r="H164" s="15">
        <f>IF(AND(NOT(G164),OR(Medidas!G164&lt;20,Medidas!G164&gt;250,Medidas!H164&lt;0.5,Medidas!H164&gt;400)),1,0)</f>
        <v>0</v>
      </c>
      <c r="I164" s="20">
        <f>(Medidas!F164-Medidas!E164)/30.4375</f>
        <v>0</v>
      </c>
      <c r="J164" s="15" t="e">
        <f>Medidas!H164/(Medidas!G164^2)*10000</f>
        <v>#DIV/0!</v>
      </c>
      <c r="K164" s="15" t="e">
        <f t="shared" si="15"/>
        <v>#DIV/0!</v>
      </c>
      <c r="L164" s="15" t="e">
        <f t="shared" si="16"/>
        <v>#DIV/0!</v>
      </c>
      <c r="M164" s="15" t="e">
        <f t="shared" si="17"/>
        <v>#DIV/0!</v>
      </c>
      <c r="N164" s="15" t="e">
        <f t="shared" si="18"/>
        <v>#N/A</v>
      </c>
      <c r="O164" s="15" t="e">
        <f t="shared" si="19"/>
        <v>#N/A</v>
      </c>
    </row>
    <row r="165" spans="1:15" x14ac:dyDescent="0.15">
      <c r="A165" s="106">
        <f t="shared" si="20"/>
        <v>1</v>
      </c>
      <c r="B165" s="15" t="e">
        <f>IF(OR(Medidas!D165=1,Medidas!D165="M",Medidas!D165="m"),$A165*LOOKUP($I165+1,'OMS2007'!$A$3:$A$220,'OMS2007'!B$3:B$220)+(1-$A165)*LOOKUP($I165,'OMS2007'!$A$3:$A$220,'OMS2007'!B$3:B$220),$A165*LOOKUP($I165+1,'OMS2007'!$A$3:$A$220,'OMS2007'!E$3:E$220)+(1-$A165)*LOOKUP($I165,'OMS2007'!$A$3:$A$220,'OMS2007'!E$3:E$220))</f>
        <v>#N/A</v>
      </c>
      <c r="C165" s="15" t="e">
        <f>IF(OR(Medidas!D165=1,Medidas!D165="M",Medidas!D165="m"),$A165*LOOKUP($I165+1,'OMS2007'!$A$3:$A$220,'OMS2007'!C$3:C$220)+(1-$A165)*LOOKUP($I165,'OMS2007'!$A$3:$A$220,'OMS2007'!C$3:C$220),$A165*LOOKUP($I165+1,'OMS2007'!$A$3:$A$220,'OMS2007'!F$3:F$220)+(1-$A165)*LOOKUP($I165,'OMS2007'!$A$3:$A$220,'OMS2007'!F$3:F$220))</f>
        <v>#N/A</v>
      </c>
      <c r="D165" s="15" t="e">
        <f>IF(OR(Medidas!D165=1,Medidas!D165="M",Medidas!D165="m"),$A165*LOOKUP($I165+1,'OMS2007'!$A$3:$A$220,'OMS2007'!D$3:D$220)+(1-$A165)*LOOKUP($I165,'OMS2007'!$A$3:$A$220,'OMS2007'!D$3:D$220),$A165*LOOKUP($I165+1,'OMS2007'!$A$3:$A$220,'OMS2007'!G$3:G$220)+(1-$A165)*LOOKUP($I165,'OMS2007'!$A$3:$A$220,'OMS2007'!G$3:G$220))</f>
        <v>#N/A</v>
      </c>
      <c r="E165" s="15">
        <f t="shared" si="14"/>
        <v>1</v>
      </c>
      <c r="F165" s="15">
        <f>IF(OR(Medidas!D165=1,Medidas!D165="M",Medidas!D165="m",Medidas!D165=2,Medidas!D165="F",Medidas!D165="f"),0,1)</f>
        <v>1</v>
      </c>
      <c r="G165" s="15">
        <f>IF(OR(ISBLANK(Medidas!G165),(ISBLANK(Medidas!H165))),1,0)</f>
        <v>1</v>
      </c>
      <c r="H165" s="15">
        <f>IF(AND(NOT(G165),OR(Medidas!G165&lt;20,Medidas!G165&gt;250,Medidas!H165&lt;0.5,Medidas!H165&gt;400)),1,0)</f>
        <v>0</v>
      </c>
      <c r="I165" s="20">
        <f>(Medidas!F165-Medidas!E165)/30.4375</f>
        <v>0</v>
      </c>
      <c r="J165" s="15" t="e">
        <f>Medidas!H165/(Medidas!G165^2)*10000</f>
        <v>#DIV/0!</v>
      </c>
      <c r="K165" s="15" t="e">
        <f t="shared" si="15"/>
        <v>#DIV/0!</v>
      </c>
      <c r="L165" s="15" t="e">
        <f t="shared" si="16"/>
        <v>#DIV/0!</v>
      </c>
      <c r="M165" s="15" t="e">
        <f t="shared" si="17"/>
        <v>#DIV/0!</v>
      </c>
      <c r="N165" s="15" t="e">
        <f t="shared" si="18"/>
        <v>#N/A</v>
      </c>
      <c r="O165" s="15" t="e">
        <f t="shared" si="19"/>
        <v>#N/A</v>
      </c>
    </row>
    <row r="166" spans="1:15" x14ac:dyDescent="0.15">
      <c r="A166" s="106">
        <f t="shared" si="20"/>
        <v>1</v>
      </c>
      <c r="B166" s="15" t="e">
        <f>IF(OR(Medidas!D166=1,Medidas!D166="M",Medidas!D166="m"),$A166*LOOKUP($I166+1,'OMS2007'!$A$3:$A$220,'OMS2007'!B$3:B$220)+(1-$A166)*LOOKUP($I166,'OMS2007'!$A$3:$A$220,'OMS2007'!B$3:B$220),$A166*LOOKUP($I166+1,'OMS2007'!$A$3:$A$220,'OMS2007'!E$3:E$220)+(1-$A166)*LOOKUP($I166,'OMS2007'!$A$3:$A$220,'OMS2007'!E$3:E$220))</f>
        <v>#N/A</v>
      </c>
      <c r="C166" s="15" t="e">
        <f>IF(OR(Medidas!D166=1,Medidas!D166="M",Medidas!D166="m"),$A166*LOOKUP($I166+1,'OMS2007'!$A$3:$A$220,'OMS2007'!C$3:C$220)+(1-$A166)*LOOKUP($I166,'OMS2007'!$A$3:$A$220,'OMS2007'!C$3:C$220),$A166*LOOKUP($I166+1,'OMS2007'!$A$3:$A$220,'OMS2007'!F$3:F$220)+(1-$A166)*LOOKUP($I166,'OMS2007'!$A$3:$A$220,'OMS2007'!F$3:F$220))</f>
        <v>#N/A</v>
      </c>
      <c r="D166" s="15" t="e">
        <f>IF(OR(Medidas!D166=1,Medidas!D166="M",Medidas!D166="m"),$A166*LOOKUP($I166+1,'OMS2007'!$A$3:$A$220,'OMS2007'!D$3:D$220)+(1-$A166)*LOOKUP($I166,'OMS2007'!$A$3:$A$220,'OMS2007'!D$3:D$220),$A166*LOOKUP($I166+1,'OMS2007'!$A$3:$A$220,'OMS2007'!G$3:G$220)+(1-$A166)*LOOKUP($I166,'OMS2007'!$A$3:$A$220,'OMS2007'!G$3:G$220))</f>
        <v>#N/A</v>
      </c>
      <c r="E166" s="15">
        <f t="shared" si="14"/>
        <v>1</v>
      </c>
      <c r="F166" s="15">
        <f>IF(OR(Medidas!D166=1,Medidas!D166="M",Medidas!D166="m",Medidas!D166=2,Medidas!D166="F",Medidas!D166="f"),0,1)</f>
        <v>1</v>
      </c>
      <c r="G166" s="15">
        <f>IF(OR(ISBLANK(Medidas!G166),(ISBLANK(Medidas!H166))),1,0)</f>
        <v>1</v>
      </c>
      <c r="H166" s="15">
        <f>IF(AND(NOT(G166),OR(Medidas!G166&lt;20,Medidas!G166&gt;250,Medidas!H166&lt;0.5,Medidas!H166&gt;400)),1,0)</f>
        <v>0</v>
      </c>
      <c r="I166" s="20">
        <f>(Medidas!F166-Medidas!E166)/30.4375</f>
        <v>0</v>
      </c>
      <c r="J166" s="15" t="e">
        <f>Medidas!H166/(Medidas!G166^2)*10000</f>
        <v>#DIV/0!</v>
      </c>
      <c r="K166" s="15" t="e">
        <f t="shared" si="15"/>
        <v>#DIV/0!</v>
      </c>
      <c r="L166" s="15" t="e">
        <f t="shared" si="16"/>
        <v>#DIV/0!</v>
      </c>
      <c r="M166" s="15" t="e">
        <f t="shared" si="17"/>
        <v>#DIV/0!</v>
      </c>
      <c r="N166" s="15" t="e">
        <f t="shared" si="18"/>
        <v>#N/A</v>
      </c>
      <c r="O166" s="15" t="e">
        <f t="shared" si="19"/>
        <v>#N/A</v>
      </c>
    </row>
    <row r="167" spans="1:15" x14ac:dyDescent="0.15">
      <c r="A167" s="106">
        <f t="shared" si="20"/>
        <v>1</v>
      </c>
      <c r="B167" s="15" t="e">
        <f>IF(OR(Medidas!D167=1,Medidas!D167="M",Medidas!D167="m"),$A167*LOOKUP($I167+1,'OMS2007'!$A$3:$A$220,'OMS2007'!B$3:B$220)+(1-$A167)*LOOKUP($I167,'OMS2007'!$A$3:$A$220,'OMS2007'!B$3:B$220),$A167*LOOKUP($I167+1,'OMS2007'!$A$3:$A$220,'OMS2007'!E$3:E$220)+(1-$A167)*LOOKUP($I167,'OMS2007'!$A$3:$A$220,'OMS2007'!E$3:E$220))</f>
        <v>#N/A</v>
      </c>
      <c r="C167" s="15" t="e">
        <f>IF(OR(Medidas!D167=1,Medidas!D167="M",Medidas!D167="m"),$A167*LOOKUP($I167+1,'OMS2007'!$A$3:$A$220,'OMS2007'!C$3:C$220)+(1-$A167)*LOOKUP($I167,'OMS2007'!$A$3:$A$220,'OMS2007'!C$3:C$220),$A167*LOOKUP($I167+1,'OMS2007'!$A$3:$A$220,'OMS2007'!F$3:F$220)+(1-$A167)*LOOKUP($I167,'OMS2007'!$A$3:$A$220,'OMS2007'!F$3:F$220))</f>
        <v>#N/A</v>
      </c>
      <c r="D167" s="15" t="e">
        <f>IF(OR(Medidas!D167=1,Medidas!D167="M",Medidas!D167="m"),$A167*LOOKUP($I167+1,'OMS2007'!$A$3:$A$220,'OMS2007'!D$3:D$220)+(1-$A167)*LOOKUP($I167,'OMS2007'!$A$3:$A$220,'OMS2007'!D$3:D$220),$A167*LOOKUP($I167+1,'OMS2007'!$A$3:$A$220,'OMS2007'!G$3:G$220)+(1-$A167)*LOOKUP($I167,'OMS2007'!$A$3:$A$220,'OMS2007'!G$3:G$220))</f>
        <v>#N/A</v>
      </c>
      <c r="E167" s="15">
        <f t="shared" si="14"/>
        <v>1</v>
      </c>
      <c r="F167" s="15">
        <f>IF(OR(Medidas!D167=1,Medidas!D167="M",Medidas!D167="m",Medidas!D167=2,Medidas!D167="F",Medidas!D167="f"),0,1)</f>
        <v>1</v>
      </c>
      <c r="G167" s="15">
        <f>IF(OR(ISBLANK(Medidas!G167),(ISBLANK(Medidas!H167))),1,0)</f>
        <v>1</v>
      </c>
      <c r="H167" s="15">
        <f>IF(AND(NOT(G167),OR(Medidas!G167&lt;20,Medidas!G167&gt;250,Medidas!H167&lt;0.5,Medidas!H167&gt;400)),1,0)</f>
        <v>0</v>
      </c>
      <c r="I167" s="20">
        <f>(Medidas!F167-Medidas!E167)/30.4375</f>
        <v>0</v>
      </c>
      <c r="J167" s="15" t="e">
        <f>Medidas!H167/(Medidas!G167^2)*10000</f>
        <v>#DIV/0!</v>
      </c>
      <c r="K167" s="15" t="e">
        <f t="shared" si="15"/>
        <v>#DIV/0!</v>
      </c>
      <c r="L167" s="15" t="e">
        <f t="shared" si="16"/>
        <v>#DIV/0!</v>
      </c>
      <c r="M167" s="15" t="e">
        <f t="shared" si="17"/>
        <v>#DIV/0!</v>
      </c>
      <c r="N167" s="15" t="e">
        <f t="shared" si="18"/>
        <v>#N/A</v>
      </c>
      <c r="O167" s="15" t="e">
        <f t="shared" si="19"/>
        <v>#N/A</v>
      </c>
    </row>
    <row r="168" spans="1:15" x14ac:dyDescent="0.15">
      <c r="A168" s="106">
        <f t="shared" si="20"/>
        <v>1</v>
      </c>
      <c r="B168" s="15" t="e">
        <f>IF(OR(Medidas!D168=1,Medidas!D168="M",Medidas!D168="m"),$A168*LOOKUP($I168+1,'OMS2007'!$A$3:$A$220,'OMS2007'!B$3:B$220)+(1-$A168)*LOOKUP($I168,'OMS2007'!$A$3:$A$220,'OMS2007'!B$3:B$220),$A168*LOOKUP($I168+1,'OMS2007'!$A$3:$A$220,'OMS2007'!E$3:E$220)+(1-$A168)*LOOKUP($I168,'OMS2007'!$A$3:$A$220,'OMS2007'!E$3:E$220))</f>
        <v>#N/A</v>
      </c>
      <c r="C168" s="15" t="e">
        <f>IF(OR(Medidas!D168=1,Medidas!D168="M",Medidas!D168="m"),$A168*LOOKUP($I168+1,'OMS2007'!$A$3:$A$220,'OMS2007'!C$3:C$220)+(1-$A168)*LOOKUP($I168,'OMS2007'!$A$3:$A$220,'OMS2007'!C$3:C$220),$A168*LOOKUP($I168+1,'OMS2007'!$A$3:$A$220,'OMS2007'!F$3:F$220)+(1-$A168)*LOOKUP($I168,'OMS2007'!$A$3:$A$220,'OMS2007'!F$3:F$220))</f>
        <v>#N/A</v>
      </c>
      <c r="D168" s="15" t="e">
        <f>IF(OR(Medidas!D168=1,Medidas!D168="M",Medidas!D168="m"),$A168*LOOKUP($I168+1,'OMS2007'!$A$3:$A$220,'OMS2007'!D$3:D$220)+(1-$A168)*LOOKUP($I168,'OMS2007'!$A$3:$A$220,'OMS2007'!D$3:D$220),$A168*LOOKUP($I168+1,'OMS2007'!$A$3:$A$220,'OMS2007'!G$3:G$220)+(1-$A168)*LOOKUP($I168,'OMS2007'!$A$3:$A$220,'OMS2007'!G$3:G$220))</f>
        <v>#N/A</v>
      </c>
      <c r="E168" s="15">
        <f t="shared" si="14"/>
        <v>1</v>
      </c>
      <c r="F168" s="15">
        <f>IF(OR(Medidas!D168=1,Medidas!D168="M",Medidas!D168="m",Medidas!D168=2,Medidas!D168="F",Medidas!D168="f"),0,1)</f>
        <v>1</v>
      </c>
      <c r="G168" s="15">
        <f>IF(OR(ISBLANK(Medidas!G168),(ISBLANK(Medidas!H168))),1,0)</f>
        <v>1</v>
      </c>
      <c r="H168" s="15">
        <f>IF(AND(NOT(G168),OR(Medidas!G168&lt;20,Medidas!G168&gt;250,Medidas!H168&lt;0.5,Medidas!H168&gt;400)),1,0)</f>
        <v>0</v>
      </c>
      <c r="I168" s="20">
        <f>(Medidas!F168-Medidas!E168)/30.4375</f>
        <v>0</v>
      </c>
      <c r="J168" s="15" t="e">
        <f>Medidas!H168/(Medidas!G168^2)*10000</f>
        <v>#DIV/0!</v>
      </c>
      <c r="K168" s="15" t="e">
        <f t="shared" si="15"/>
        <v>#DIV/0!</v>
      </c>
      <c r="L168" s="15" t="e">
        <f t="shared" si="16"/>
        <v>#DIV/0!</v>
      </c>
      <c r="M168" s="15" t="e">
        <f t="shared" si="17"/>
        <v>#DIV/0!</v>
      </c>
      <c r="N168" s="15" t="e">
        <f t="shared" si="18"/>
        <v>#N/A</v>
      </c>
      <c r="O168" s="15" t="e">
        <f t="shared" si="19"/>
        <v>#N/A</v>
      </c>
    </row>
    <row r="169" spans="1:15" x14ac:dyDescent="0.15">
      <c r="A169" s="106">
        <f t="shared" si="20"/>
        <v>1</v>
      </c>
      <c r="B169" s="15" t="e">
        <f>IF(OR(Medidas!D169=1,Medidas!D169="M",Medidas!D169="m"),$A169*LOOKUP($I169+1,'OMS2007'!$A$3:$A$220,'OMS2007'!B$3:B$220)+(1-$A169)*LOOKUP($I169,'OMS2007'!$A$3:$A$220,'OMS2007'!B$3:B$220),$A169*LOOKUP($I169+1,'OMS2007'!$A$3:$A$220,'OMS2007'!E$3:E$220)+(1-$A169)*LOOKUP($I169,'OMS2007'!$A$3:$A$220,'OMS2007'!E$3:E$220))</f>
        <v>#N/A</v>
      </c>
      <c r="C169" s="15" t="e">
        <f>IF(OR(Medidas!D169=1,Medidas!D169="M",Medidas!D169="m"),$A169*LOOKUP($I169+1,'OMS2007'!$A$3:$A$220,'OMS2007'!C$3:C$220)+(1-$A169)*LOOKUP($I169,'OMS2007'!$A$3:$A$220,'OMS2007'!C$3:C$220),$A169*LOOKUP($I169+1,'OMS2007'!$A$3:$A$220,'OMS2007'!F$3:F$220)+(1-$A169)*LOOKUP($I169,'OMS2007'!$A$3:$A$220,'OMS2007'!F$3:F$220))</f>
        <v>#N/A</v>
      </c>
      <c r="D169" s="15" t="e">
        <f>IF(OR(Medidas!D169=1,Medidas!D169="M",Medidas!D169="m"),$A169*LOOKUP($I169+1,'OMS2007'!$A$3:$A$220,'OMS2007'!D$3:D$220)+(1-$A169)*LOOKUP($I169,'OMS2007'!$A$3:$A$220,'OMS2007'!D$3:D$220),$A169*LOOKUP($I169+1,'OMS2007'!$A$3:$A$220,'OMS2007'!G$3:G$220)+(1-$A169)*LOOKUP($I169,'OMS2007'!$A$3:$A$220,'OMS2007'!G$3:G$220))</f>
        <v>#N/A</v>
      </c>
      <c r="E169" s="15">
        <f t="shared" si="14"/>
        <v>1</v>
      </c>
      <c r="F169" s="15">
        <f>IF(OR(Medidas!D169=1,Medidas!D169="M",Medidas!D169="m",Medidas!D169=2,Medidas!D169="F",Medidas!D169="f"),0,1)</f>
        <v>1</v>
      </c>
      <c r="G169" s="15">
        <f>IF(OR(ISBLANK(Medidas!G169),(ISBLANK(Medidas!H169))),1,0)</f>
        <v>1</v>
      </c>
      <c r="H169" s="15">
        <f>IF(AND(NOT(G169),OR(Medidas!G169&lt;20,Medidas!G169&gt;250,Medidas!H169&lt;0.5,Medidas!H169&gt;400)),1,0)</f>
        <v>0</v>
      </c>
      <c r="I169" s="20">
        <f>(Medidas!F169-Medidas!E169)/30.4375</f>
        <v>0</v>
      </c>
      <c r="J169" s="15" t="e">
        <f>Medidas!H169/(Medidas!G169^2)*10000</f>
        <v>#DIV/0!</v>
      </c>
      <c r="K169" s="15" t="e">
        <f t="shared" si="15"/>
        <v>#DIV/0!</v>
      </c>
      <c r="L169" s="15" t="e">
        <f t="shared" si="16"/>
        <v>#DIV/0!</v>
      </c>
      <c r="M169" s="15" t="e">
        <f t="shared" si="17"/>
        <v>#DIV/0!</v>
      </c>
      <c r="N169" s="15" t="e">
        <f t="shared" si="18"/>
        <v>#N/A</v>
      </c>
      <c r="O169" s="15" t="e">
        <f t="shared" si="19"/>
        <v>#N/A</v>
      </c>
    </row>
    <row r="170" spans="1:15" x14ac:dyDescent="0.15">
      <c r="A170" s="106">
        <f t="shared" si="20"/>
        <v>1</v>
      </c>
      <c r="B170" s="15" t="e">
        <f>IF(OR(Medidas!D170=1,Medidas!D170="M",Medidas!D170="m"),$A170*LOOKUP($I170+1,'OMS2007'!$A$3:$A$220,'OMS2007'!B$3:B$220)+(1-$A170)*LOOKUP($I170,'OMS2007'!$A$3:$A$220,'OMS2007'!B$3:B$220),$A170*LOOKUP($I170+1,'OMS2007'!$A$3:$A$220,'OMS2007'!E$3:E$220)+(1-$A170)*LOOKUP($I170,'OMS2007'!$A$3:$A$220,'OMS2007'!E$3:E$220))</f>
        <v>#N/A</v>
      </c>
      <c r="C170" s="15" t="e">
        <f>IF(OR(Medidas!D170=1,Medidas!D170="M",Medidas!D170="m"),$A170*LOOKUP($I170+1,'OMS2007'!$A$3:$A$220,'OMS2007'!C$3:C$220)+(1-$A170)*LOOKUP($I170,'OMS2007'!$A$3:$A$220,'OMS2007'!C$3:C$220),$A170*LOOKUP($I170+1,'OMS2007'!$A$3:$A$220,'OMS2007'!F$3:F$220)+(1-$A170)*LOOKUP($I170,'OMS2007'!$A$3:$A$220,'OMS2007'!F$3:F$220))</f>
        <v>#N/A</v>
      </c>
      <c r="D170" s="15" t="e">
        <f>IF(OR(Medidas!D170=1,Medidas!D170="M",Medidas!D170="m"),$A170*LOOKUP($I170+1,'OMS2007'!$A$3:$A$220,'OMS2007'!D$3:D$220)+(1-$A170)*LOOKUP($I170,'OMS2007'!$A$3:$A$220,'OMS2007'!D$3:D$220),$A170*LOOKUP($I170+1,'OMS2007'!$A$3:$A$220,'OMS2007'!G$3:G$220)+(1-$A170)*LOOKUP($I170,'OMS2007'!$A$3:$A$220,'OMS2007'!G$3:G$220))</f>
        <v>#N/A</v>
      </c>
      <c r="E170" s="15">
        <f t="shared" si="14"/>
        <v>1</v>
      </c>
      <c r="F170" s="15">
        <f>IF(OR(Medidas!D170=1,Medidas!D170="M",Medidas!D170="m",Medidas!D170=2,Medidas!D170="F",Medidas!D170="f"),0,1)</f>
        <v>1</v>
      </c>
      <c r="G170" s="15">
        <f>IF(OR(ISBLANK(Medidas!G170),(ISBLANK(Medidas!H170))),1,0)</f>
        <v>1</v>
      </c>
      <c r="H170" s="15">
        <f>IF(AND(NOT(G170),OR(Medidas!G170&lt;20,Medidas!G170&gt;250,Medidas!H170&lt;0.5,Medidas!H170&gt;400)),1,0)</f>
        <v>0</v>
      </c>
      <c r="I170" s="20">
        <f>(Medidas!F170-Medidas!E170)/30.4375</f>
        <v>0</v>
      </c>
      <c r="J170" s="15" t="e">
        <f>Medidas!H170/(Medidas!G170^2)*10000</f>
        <v>#DIV/0!</v>
      </c>
      <c r="K170" s="15" t="e">
        <f t="shared" si="15"/>
        <v>#DIV/0!</v>
      </c>
      <c r="L170" s="15" t="e">
        <f t="shared" si="16"/>
        <v>#DIV/0!</v>
      </c>
      <c r="M170" s="15" t="e">
        <f t="shared" si="17"/>
        <v>#DIV/0!</v>
      </c>
      <c r="N170" s="15" t="e">
        <f t="shared" si="18"/>
        <v>#N/A</v>
      </c>
      <c r="O170" s="15" t="e">
        <f t="shared" si="19"/>
        <v>#N/A</v>
      </c>
    </row>
    <row r="171" spans="1:15" x14ac:dyDescent="0.15">
      <c r="A171" s="106">
        <f t="shared" si="20"/>
        <v>1</v>
      </c>
      <c r="B171" s="15" t="e">
        <f>IF(OR(Medidas!D171=1,Medidas!D171="M",Medidas!D171="m"),$A171*LOOKUP($I171+1,'OMS2007'!$A$3:$A$220,'OMS2007'!B$3:B$220)+(1-$A171)*LOOKUP($I171,'OMS2007'!$A$3:$A$220,'OMS2007'!B$3:B$220),$A171*LOOKUP($I171+1,'OMS2007'!$A$3:$A$220,'OMS2007'!E$3:E$220)+(1-$A171)*LOOKUP($I171,'OMS2007'!$A$3:$A$220,'OMS2007'!E$3:E$220))</f>
        <v>#N/A</v>
      </c>
      <c r="C171" s="15" t="e">
        <f>IF(OR(Medidas!D171=1,Medidas!D171="M",Medidas!D171="m"),$A171*LOOKUP($I171+1,'OMS2007'!$A$3:$A$220,'OMS2007'!C$3:C$220)+(1-$A171)*LOOKUP($I171,'OMS2007'!$A$3:$A$220,'OMS2007'!C$3:C$220),$A171*LOOKUP($I171+1,'OMS2007'!$A$3:$A$220,'OMS2007'!F$3:F$220)+(1-$A171)*LOOKUP($I171,'OMS2007'!$A$3:$A$220,'OMS2007'!F$3:F$220))</f>
        <v>#N/A</v>
      </c>
      <c r="D171" s="15" t="e">
        <f>IF(OR(Medidas!D171=1,Medidas!D171="M",Medidas!D171="m"),$A171*LOOKUP($I171+1,'OMS2007'!$A$3:$A$220,'OMS2007'!D$3:D$220)+(1-$A171)*LOOKUP($I171,'OMS2007'!$A$3:$A$220,'OMS2007'!D$3:D$220),$A171*LOOKUP($I171+1,'OMS2007'!$A$3:$A$220,'OMS2007'!G$3:G$220)+(1-$A171)*LOOKUP($I171,'OMS2007'!$A$3:$A$220,'OMS2007'!G$3:G$220))</f>
        <v>#N/A</v>
      </c>
      <c r="E171" s="15">
        <f t="shared" si="14"/>
        <v>1</v>
      </c>
      <c r="F171" s="15">
        <f>IF(OR(Medidas!D171=1,Medidas!D171="M",Medidas!D171="m",Medidas!D171=2,Medidas!D171="F",Medidas!D171="f"),0,1)</f>
        <v>1</v>
      </c>
      <c r="G171" s="15">
        <f>IF(OR(ISBLANK(Medidas!G171),(ISBLANK(Medidas!H171))),1,0)</f>
        <v>1</v>
      </c>
      <c r="H171" s="15">
        <f>IF(AND(NOT(G171),OR(Medidas!G171&lt;20,Medidas!G171&gt;250,Medidas!H171&lt;0.5,Medidas!H171&gt;400)),1,0)</f>
        <v>0</v>
      </c>
      <c r="I171" s="20">
        <f>(Medidas!F171-Medidas!E171)/30.4375</f>
        <v>0</v>
      </c>
      <c r="J171" s="15" t="e">
        <f>Medidas!H171/(Medidas!G171^2)*10000</f>
        <v>#DIV/0!</v>
      </c>
      <c r="K171" s="15" t="e">
        <f t="shared" si="15"/>
        <v>#DIV/0!</v>
      </c>
      <c r="L171" s="15" t="e">
        <f t="shared" si="16"/>
        <v>#DIV/0!</v>
      </c>
      <c r="M171" s="15" t="e">
        <f t="shared" si="17"/>
        <v>#DIV/0!</v>
      </c>
      <c r="N171" s="15" t="e">
        <f t="shared" si="18"/>
        <v>#N/A</v>
      </c>
      <c r="O171" s="15" t="e">
        <f t="shared" si="19"/>
        <v>#N/A</v>
      </c>
    </row>
    <row r="172" spans="1:15" x14ac:dyDescent="0.15">
      <c r="A172" s="106">
        <f t="shared" si="20"/>
        <v>1</v>
      </c>
      <c r="B172" s="15" t="e">
        <f>IF(OR(Medidas!D172=1,Medidas!D172="M",Medidas!D172="m"),$A172*LOOKUP($I172+1,'OMS2007'!$A$3:$A$220,'OMS2007'!B$3:B$220)+(1-$A172)*LOOKUP($I172,'OMS2007'!$A$3:$A$220,'OMS2007'!B$3:B$220),$A172*LOOKUP($I172+1,'OMS2007'!$A$3:$A$220,'OMS2007'!E$3:E$220)+(1-$A172)*LOOKUP($I172,'OMS2007'!$A$3:$A$220,'OMS2007'!E$3:E$220))</f>
        <v>#N/A</v>
      </c>
      <c r="C172" s="15" t="e">
        <f>IF(OR(Medidas!D172=1,Medidas!D172="M",Medidas!D172="m"),$A172*LOOKUP($I172+1,'OMS2007'!$A$3:$A$220,'OMS2007'!C$3:C$220)+(1-$A172)*LOOKUP($I172,'OMS2007'!$A$3:$A$220,'OMS2007'!C$3:C$220),$A172*LOOKUP($I172+1,'OMS2007'!$A$3:$A$220,'OMS2007'!F$3:F$220)+(1-$A172)*LOOKUP($I172,'OMS2007'!$A$3:$A$220,'OMS2007'!F$3:F$220))</f>
        <v>#N/A</v>
      </c>
      <c r="D172" s="15" t="e">
        <f>IF(OR(Medidas!D172=1,Medidas!D172="M",Medidas!D172="m"),$A172*LOOKUP($I172+1,'OMS2007'!$A$3:$A$220,'OMS2007'!D$3:D$220)+(1-$A172)*LOOKUP($I172,'OMS2007'!$A$3:$A$220,'OMS2007'!D$3:D$220),$A172*LOOKUP($I172+1,'OMS2007'!$A$3:$A$220,'OMS2007'!G$3:G$220)+(1-$A172)*LOOKUP($I172,'OMS2007'!$A$3:$A$220,'OMS2007'!G$3:G$220))</f>
        <v>#N/A</v>
      </c>
      <c r="E172" s="15">
        <f t="shared" si="14"/>
        <v>1</v>
      </c>
      <c r="F172" s="15">
        <f>IF(OR(Medidas!D172=1,Medidas!D172="M",Medidas!D172="m",Medidas!D172=2,Medidas!D172="F",Medidas!D172="f"),0,1)</f>
        <v>1</v>
      </c>
      <c r="G172" s="15">
        <f>IF(OR(ISBLANK(Medidas!G172),(ISBLANK(Medidas!H172))),1,0)</f>
        <v>1</v>
      </c>
      <c r="H172" s="15">
        <f>IF(AND(NOT(G172),OR(Medidas!G172&lt;20,Medidas!G172&gt;250,Medidas!H172&lt;0.5,Medidas!H172&gt;400)),1,0)</f>
        <v>0</v>
      </c>
      <c r="I172" s="20">
        <f>(Medidas!F172-Medidas!E172)/30.4375</f>
        <v>0</v>
      </c>
      <c r="J172" s="15" t="e">
        <f>Medidas!H172/(Medidas!G172^2)*10000</f>
        <v>#DIV/0!</v>
      </c>
      <c r="K172" s="15" t="e">
        <f t="shared" si="15"/>
        <v>#DIV/0!</v>
      </c>
      <c r="L172" s="15" t="e">
        <f t="shared" si="16"/>
        <v>#DIV/0!</v>
      </c>
      <c r="M172" s="15" t="e">
        <f t="shared" si="17"/>
        <v>#DIV/0!</v>
      </c>
      <c r="N172" s="15" t="e">
        <f t="shared" si="18"/>
        <v>#N/A</v>
      </c>
      <c r="O172" s="15" t="e">
        <f t="shared" si="19"/>
        <v>#N/A</v>
      </c>
    </row>
    <row r="173" spans="1:15" x14ac:dyDescent="0.15">
      <c r="A173" s="106">
        <f t="shared" si="20"/>
        <v>1</v>
      </c>
      <c r="B173" s="15" t="e">
        <f>IF(OR(Medidas!D173=1,Medidas!D173="M",Medidas!D173="m"),$A173*LOOKUP($I173+1,'OMS2007'!$A$3:$A$220,'OMS2007'!B$3:B$220)+(1-$A173)*LOOKUP($I173,'OMS2007'!$A$3:$A$220,'OMS2007'!B$3:B$220),$A173*LOOKUP($I173+1,'OMS2007'!$A$3:$A$220,'OMS2007'!E$3:E$220)+(1-$A173)*LOOKUP($I173,'OMS2007'!$A$3:$A$220,'OMS2007'!E$3:E$220))</f>
        <v>#N/A</v>
      </c>
      <c r="C173" s="15" t="e">
        <f>IF(OR(Medidas!D173=1,Medidas!D173="M",Medidas!D173="m"),$A173*LOOKUP($I173+1,'OMS2007'!$A$3:$A$220,'OMS2007'!C$3:C$220)+(1-$A173)*LOOKUP($I173,'OMS2007'!$A$3:$A$220,'OMS2007'!C$3:C$220),$A173*LOOKUP($I173+1,'OMS2007'!$A$3:$A$220,'OMS2007'!F$3:F$220)+(1-$A173)*LOOKUP($I173,'OMS2007'!$A$3:$A$220,'OMS2007'!F$3:F$220))</f>
        <v>#N/A</v>
      </c>
      <c r="D173" s="15" t="e">
        <f>IF(OR(Medidas!D173=1,Medidas!D173="M",Medidas!D173="m"),$A173*LOOKUP($I173+1,'OMS2007'!$A$3:$A$220,'OMS2007'!D$3:D$220)+(1-$A173)*LOOKUP($I173,'OMS2007'!$A$3:$A$220,'OMS2007'!D$3:D$220),$A173*LOOKUP($I173+1,'OMS2007'!$A$3:$A$220,'OMS2007'!G$3:G$220)+(1-$A173)*LOOKUP($I173,'OMS2007'!$A$3:$A$220,'OMS2007'!G$3:G$220))</f>
        <v>#N/A</v>
      </c>
      <c r="E173" s="15">
        <f t="shared" si="14"/>
        <v>1</v>
      </c>
      <c r="F173" s="15">
        <f>IF(OR(Medidas!D173=1,Medidas!D173="M",Medidas!D173="m",Medidas!D173=2,Medidas!D173="F",Medidas!D173="f"),0,1)</f>
        <v>1</v>
      </c>
      <c r="G173" s="15">
        <f>IF(OR(ISBLANK(Medidas!G173),(ISBLANK(Medidas!H173))),1,0)</f>
        <v>1</v>
      </c>
      <c r="H173" s="15">
        <f>IF(AND(NOT(G173),OR(Medidas!G173&lt;20,Medidas!G173&gt;250,Medidas!H173&lt;0.5,Medidas!H173&gt;400)),1,0)</f>
        <v>0</v>
      </c>
      <c r="I173" s="20">
        <f>(Medidas!F173-Medidas!E173)/30.4375</f>
        <v>0</v>
      </c>
      <c r="J173" s="15" t="e">
        <f>Medidas!H173/(Medidas!G173^2)*10000</f>
        <v>#DIV/0!</v>
      </c>
      <c r="K173" s="15" t="e">
        <f t="shared" si="15"/>
        <v>#DIV/0!</v>
      </c>
      <c r="L173" s="15" t="e">
        <f t="shared" si="16"/>
        <v>#DIV/0!</v>
      </c>
      <c r="M173" s="15" t="e">
        <f t="shared" si="17"/>
        <v>#DIV/0!</v>
      </c>
      <c r="N173" s="15" t="e">
        <f t="shared" si="18"/>
        <v>#N/A</v>
      </c>
      <c r="O173" s="15" t="e">
        <f t="shared" si="19"/>
        <v>#N/A</v>
      </c>
    </row>
    <row r="174" spans="1:15" x14ac:dyDescent="0.15">
      <c r="A174" s="106">
        <f t="shared" si="20"/>
        <v>1</v>
      </c>
      <c r="B174" s="15" t="e">
        <f>IF(OR(Medidas!D174=1,Medidas!D174="M",Medidas!D174="m"),$A174*LOOKUP($I174+1,'OMS2007'!$A$3:$A$220,'OMS2007'!B$3:B$220)+(1-$A174)*LOOKUP($I174,'OMS2007'!$A$3:$A$220,'OMS2007'!B$3:B$220),$A174*LOOKUP($I174+1,'OMS2007'!$A$3:$A$220,'OMS2007'!E$3:E$220)+(1-$A174)*LOOKUP($I174,'OMS2007'!$A$3:$A$220,'OMS2007'!E$3:E$220))</f>
        <v>#N/A</v>
      </c>
      <c r="C174" s="15" t="e">
        <f>IF(OR(Medidas!D174=1,Medidas!D174="M",Medidas!D174="m"),$A174*LOOKUP($I174+1,'OMS2007'!$A$3:$A$220,'OMS2007'!C$3:C$220)+(1-$A174)*LOOKUP($I174,'OMS2007'!$A$3:$A$220,'OMS2007'!C$3:C$220),$A174*LOOKUP($I174+1,'OMS2007'!$A$3:$A$220,'OMS2007'!F$3:F$220)+(1-$A174)*LOOKUP($I174,'OMS2007'!$A$3:$A$220,'OMS2007'!F$3:F$220))</f>
        <v>#N/A</v>
      </c>
      <c r="D174" s="15" t="e">
        <f>IF(OR(Medidas!D174=1,Medidas!D174="M",Medidas!D174="m"),$A174*LOOKUP($I174+1,'OMS2007'!$A$3:$A$220,'OMS2007'!D$3:D$220)+(1-$A174)*LOOKUP($I174,'OMS2007'!$A$3:$A$220,'OMS2007'!D$3:D$220),$A174*LOOKUP($I174+1,'OMS2007'!$A$3:$A$220,'OMS2007'!G$3:G$220)+(1-$A174)*LOOKUP($I174,'OMS2007'!$A$3:$A$220,'OMS2007'!G$3:G$220))</f>
        <v>#N/A</v>
      </c>
      <c r="E174" s="15">
        <f t="shared" si="14"/>
        <v>1</v>
      </c>
      <c r="F174" s="15">
        <f>IF(OR(Medidas!D174=1,Medidas!D174="M",Medidas!D174="m",Medidas!D174=2,Medidas!D174="F",Medidas!D174="f"),0,1)</f>
        <v>1</v>
      </c>
      <c r="G174" s="15">
        <f>IF(OR(ISBLANK(Medidas!G174),(ISBLANK(Medidas!H174))),1,0)</f>
        <v>1</v>
      </c>
      <c r="H174" s="15">
        <f>IF(AND(NOT(G174),OR(Medidas!G174&lt;20,Medidas!G174&gt;250,Medidas!H174&lt;0.5,Medidas!H174&gt;400)),1,0)</f>
        <v>0</v>
      </c>
      <c r="I174" s="20">
        <f>(Medidas!F174-Medidas!E174)/30.4375</f>
        <v>0</v>
      </c>
      <c r="J174" s="15" t="e">
        <f>Medidas!H174/(Medidas!G174^2)*10000</f>
        <v>#DIV/0!</v>
      </c>
      <c r="K174" s="15" t="e">
        <f t="shared" si="15"/>
        <v>#DIV/0!</v>
      </c>
      <c r="L174" s="15" t="e">
        <f t="shared" si="16"/>
        <v>#DIV/0!</v>
      </c>
      <c r="M174" s="15" t="e">
        <f t="shared" si="17"/>
        <v>#DIV/0!</v>
      </c>
      <c r="N174" s="15" t="e">
        <f t="shared" si="18"/>
        <v>#N/A</v>
      </c>
      <c r="O174" s="15" t="e">
        <f t="shared" si="19"/>
        <v>#N/A</v>
      </c>
    </row>
    <row r="175" spans="1:15" x14ac:dyDescent="0.15">
      <c r="A175" s="106">
        <f t="shared" si="20"/>
        <v>1</v>
      </c>
      <c r="B175" s="15" t="e">
        <f>IF(OR(Medidas!D175=1,Medidas!D175="M",Medidas!D175="m"),$A175*LOOKUP($I175+1,'OMS2007'!$A$3:$A$220,'OMS2007'!B$3:B$220)+(1-$A175)*LOOKUP($I175,'OMS2007'!$A$3:$A$220,'OMS2007'!B$3:B$220),$A175*LOOKUP($I175+1,'OMS2007'!$A$3:$A$220,'OMS2007'!E$3:E$220)+(1-$A175)*LOOKUP($I175,'OMS2007'!$A$3:$A$220,'OMS2007'!E$3:E$220))</f>
        <v>#N/A</v>
      </c>
      <c r="C175" s="15" t="e">
        <f>IF(OR(Medidas!D175=1,Medidas!D175="M",Medidas!D175="m"),$A175*LOOKUP($I175+1,'OMS2007'!$A$3:$A$220,'OMS2007'!C$3:C$220)+(1-$A175)*LOOKUP($I175,'OMS2007'!$A$3:$A$220,'OMS2007'!C$3:C$220),$A175*LOOKUP($I175+1,'OMS2007'!$A$3:$A$220,'OMS2007'!F$3:F$220)+(1-$A175)*LOOKUP($I175,'OMS2007'!$A$3:$A$220,'OMS2007'!F$3:F$220))</f>
        <v>#N/A</v>
      </c>
      <c r="D175" s="15" t="e">
        <f>IF(OR(Medidas!D175=1,Medidas!D175="M",Medidas!D175="m"),$A175*LOOKUP($I175+1,'OMS2007'!$A$3:$A$220,'OMS2007'!D$3:D$220)+(1-$A175)*LOOKUP($I175,'OMS2007'!$A$3:$A$220,'OMS2007'!D$3:D$220),$A175*LOOKUP($I175+1,'OMS2007'!$A$3:$A$220,'OMS2007'!G$3:G$220)+(1-$A175)*LOOKUP($I175,'OMS2007'!$A$3:$A$220,'OMS2007'!G$3:G$220))</f>
        <v>#N/A</v>
      </c>
      <c r="E175" s="15">
        <f t="shared" si="14"/>
        <v>1</v>
      </c>
      <c r="F175" s="15">
        <f>IF(OR(Medidas!D175=1,Medidas!D175="M",Medidas!D175="m",Medidas!D175=2,Medidas!D175="F",Medidas!D175="f"),0,1)</f>
        <v>1</v>
      </c>
      <c r="G175" s="15">
        <f>IF(OR(ISBLANK(Medidas!G175),(ISBLANK(Medidas!H175))),1,0)</f>
        <v>1</v>
      </c>
      <c r="H175" s="15">
        <f>IF(AND(NOT(G175),OR(Medidas!G175&lt;20,Medidas!G175&gt;250,Medidas!H175&lt;0.5,Medidas!H175&gt;400)),1,0)</f>
        <v>0</v>
      </c>
      <c r="I175" s="20">
        <f>(Medidas!F175-Medidas!E175)/30.4375</f>
        <v>0</v>
      </c>
      <c r="J175" s="15" t="e">
        <f>Medidas!H175/(Medidas!G175^2)*10000</f>
        <v>#DIV/0!</v>
      </c>
      <c r="K175" s="15" t="e">
        <f t="shared" si="15"/>
        <v>#DIV/0!</v>
      </c>
      <c r="L175" s="15" t="e">
        <f t="shared" si="16"/>
        <v>#DIV/0!</v>
      </c>
      <c r="M175" s="15" t="e">
        <f t="shared" si="17"/>
        <v>#DIV/0!</v>
      </c>
      <c r="N175" s="15" t="e">
        <f t="shared" si="18"/>
        <v>#N/A</v>
      </c>
      <c r="O175" s="15" t="e">
        <f t="shared" si="19"/>
        <v>#N/A</v>
      </c>
    </row>
    <row r="176" spans="1:15" x14ac:dyDescent="0.15">
      <c r="A176" s="106">
        <f t="shared" si="20"/>
        <v>1</v>
      </c>
      <c r="B176" s="15" t="e">
        <f>IF(OR(Medidas!D176=1,Medidas!D176="M",Medidas!D176="m"),$A176*LOOKUP($I176+1,'OMS2007'!$A$3:$A$220,'OMS2007'!B$3:B$220)+(1-$A176)*LOOKUP($I176,'OMS2007'!$A$3:$A$220,'OMS2007'!B$3:B$220),$A176*LOOKUP($I176+1,'OMS2007'!$A$3:$A$220,'OMS2007'!E$3:E$220)+(1-$A176)*LOOKUP($I176,'OMS2007'!$A$3:$A$220,'OMS2007'!E$3:E$220))</f>
        <v>#N/A</v>
      </c>
      <c r="C176" s="15" t="e">
        <f>IF(OR(Medidas!D176=1,Medidas!D176="M",Medidas!D176="m"),$A176*LOOKUP($I176+1,'OMS2007'!$A$3:$A$220,'OMS2007'!C$3:C$220)+(1-$A176)*LOOKUP($I176,'OMS2007'!$A$3:$A$220,'OMS2007'!C$3:C$220),$A176*LOOKUP($I176+1,'OMS2007'!$A$3:$A$220,'OMS2007'!F$3:F$220)+(1-$A176)*LOOKUP($I176,'OMS2007'!$A$3:$A$220,'OMS2007'!F$3:F$220))</f>
        <v>#N/A</v>
      </c>
      <c r="D176" s="15" t="e">
        <f>IF(OR(Medidas!D176=1,Medidas!D176="M",Medidas!D176="m"),$A176*LOOKUP($I176+1,'OMS2007'!$A$3:$A$220,'OMS2007'!D$3:D$220)+(1-$A176)*LOOKUP($I176,'OMS2007'!$A$3:$A$220,'OMS2007'!D$3:D$220),$A176*LOOKUP($I176+1,'OMS2007'!$A$3:$A$220,'OMS2007'!G$3:G$220)+(1-$A176)*LOOKUP($I176,'OMS2007'!$A$3:$A$220,'OMS2007'!G$3:G$220))</f>
        <v>#N/A</v>
      </c>
      <c r="E176" s="15">
        <f t="shared" si="14"/>
        <v>1</v>
      </c>
      <c r="F176" s="15">
        <f>IF(OR(Medidas!D176=1,Medidas!D176="M",Medidas!D176="m",Medidas!D176=2,Medidas!D176="F",Medidas!D176="f"),0,1)</f>
        <v>1</v>
      </c>
      <c r="G176" s="15">
        <f>IF(OR(ISBLANK(Medidas!G176),(ISBLANK(Medidas!H176))),1,0)</f>
        <v>1</v>
      </c>
      <c r="H176" s="15">
        <f>IF(AND(NOT(G176),OR(Medidas!G176&lt;20,Medidas!G176&gt;250,Medidas!H176&lt;0.5,Medidas!H176&gt;400)),1,0)</f>
        <v>0</v>
      </c>
      <c r="I176" s="20">
        <f>(Medidas!F176-Medidas!E176)/30.4375</f>
        <v>0</v>
      </c>
      <c r="J176" s="15" t="e">
        <f>Medidas!H176/(Medidas!G176^2)*10000</f>
        <v>#DIV/0!</v>
      </c>
      <c r="K176" s="15" t="e">
        <f t="shared" si="15"/>
        <v>#DIV/0!</v>
      </c>
      <c r="L176" s="15" t="e">
        <f t="shared" si="16"/>
        <v>#DIV/0!</v>
      </c>
      <c r="M176" s="15" t="e">
        <f t="shared" si="17"/>
        <v>#DIV/0!</v>
      </c>
      <c r="N176" s="15" t="e">
        <f t="shared" si="18"/>
        <v>#N/A</v>
      </c>
      <c r="O176" s="15" t="e">
        <f t="shared" si="19"/>
        <v>#N/A</v>
      </c>
    </row>
    <row r="177" spans="1:15" x14ac:dyDescent="0.15">
      <c r="A177" s="106">
        <f t="shared" si="20"/>
        <v>1</v>
      </c>
      <c r="B177" s="15" t="e">
        <f>IF(OR(Medidas!D177=1,Medidas!D177="M",Medidas!D177="m"),$A177*LOOKUP($I177+1,'OMS2007'!$A$3:$A$220,'OMS2007'!B$3:B$220)+(1-$A177)*LOOKUP($I177,'OMS2007'!$A$3:$A$220,'OMS2007'!B$3:B$220),$A177*LOOKUP($I177+1,'OMS2007'!$A$3:$A$220,'OMS2007'!E$3:E$220)+(1-$A177)*LOOKUP($I177,'OMS2007'!$A$3:$A$220,'OMS2007'!E$3:E$220))</f>
        <v>#N/A</v>
      </c>
      <c r="C177" s="15" t="e">
        <f>IF(OR(Medidas!D177=1,Medidas!D177="M",Medidas!D177="m"),$A177*LOOKUP($I177+1,'OMS2007'!$A$3:$A$220,'OMS2007'!C$3:C$220)+(1-$A177)*LOOKUP($I177,'OMS2007'!$A$3:$A$220,'OMS2007'!C$3:C$220),$A177*LOOKUP($I177+1,'OMS2007'!$A$3:$A$220,'OMS2007'!F$3:F$220)+(1-$A177)*LOOKUP($I177,'OMS2007'!$A$3:$A$220,'OMS2007'!F$3:F$220))</f>
        <v>#N/A</v>
      </c>
      <c r="D177" s="15" t="e">
        <f>IF(OR(Medidas!D177=1,Medidas!D177="M",Medidas!D177="m"),$A177*LOOKUP($I177+1,'OMS2007'!$A$3:$A$220,'OMS2007'!D$3:D$220)+(1-$A177)*LOOKUP($I177,'OMS2007'!$A$3:$A$220,'OMS2007'!D$3:D$220),$A177*LOOKUP($I177+1,'OMS2007'!$A$3:$A$220,'OMS2007'!G$3:G$220)+(1-$A177)*LOOKUP($I177,'OMS2007'!$A$3:$A$220,'OMS2007'!G$3:G$220))</f>
        <v>#N/A</v>
      </c>
      <c r="E177" s="15">
        <f t="shared" si="14"/>
        <v>1</v>
      </c>
      <c r="F177" s="15">
        <f>IF(OR(Medidas!D177=1,Medidas!D177="M",Medidas!D177="m",Medidas!D177=2,Medidas!D177="F",Medidas!D177="f"),0,1)</f>
        <v>1</v>
      </c>
      <c r="G177" s="15">
        <f>IF(OR(ISBLANK(Medidas!G177),(ISBLANK(Medidas!H177))),1,0)</f>
        <v>1</v>
      </c>
      <c r="H177" s="15">
        <f>IF(AND(NOT(G177),OR(Medidas!G177&lt;20,Medidas!G177&gt;250,Medidas!H177&lt;0.5,Medidas!H177&gt;400)),1,0)</f>
        <v>0</v>
      </c>
      <c r="I177" s="20">
        <f>(Medidas!F177-Medidas!E177)/30.4375</f>
        <v>0</v>
      </c>
      <c r="J177" s="15" t="e">
        <f>Medidas!H177/(Medidas!G177^2)*10000</f>
        <v>#DIV/0!</v>
      </c>
      <c r="K177" s="15" t="e">
        <f t="shared" si="15"/>
        <v>#DIV/0!</v>
      </c>
      <c r="L177" s="15" t="e">
        <f t="shared" si="16"/>
        <v>#DIV/0!</v>
      </c>
      <c r="M177" s="15" t="e">
        <f t="shared" si="17"/>
        <v>#DIV/0!</v>
      </c>
      <c r="N177" s="15" t="e">
        <f t="shared" si="18"/>
        <v>#N/A</v>
      </c>
      <c r="O177" s="15" t="e">
        <f t="shared" si="19"/>
        <v>#N/A</v>
      </c>
    </row>
    <row r="178" spans="1:15" x14ac:dyDescent="0.15">
      <c r="A178" s="106">
        <f t="shared" si="20"/>
        <v>1</v>
      </c>
      <c r="B178" s="15" t="e">
        <f>IF(OR(Medidas!D178=1,Medidas!D178="M",Medidas!D178="m"),$A178*LOOKUP($I178+1,'OMS2007'!$A$3:$A$220,'OMS2007'!B$3:B$220)+(1-$A178)*LOOKUP($I178,'OMS2007'!$A$3:$A$220,'OMS2007'!B$3:B$220),$A178*LOOKUP($I178+1,'OMS2007'!$A$3:$A$220,'OMS2007'!E$3:E$220)+(1-$A178)*LOOKUP($I178,'OMS2007'!$A$3:$A$220,'OMS2007'!E$3:E$220))</f>
        <v>#N/A</v>
      </c>
      <c r="C178" s="15" t="e">
        <f>IF(OR(Medidas!D178=1,Medidas!D178="M",Medidas!D178="m"),$A178*LOOKUP($I178+1,'OMS2007'!$A$3:$A$220,'OMS2007'!C$3:C$220)+(1-$A178)*LOOKUP($I178,'OMS2007'!$A$3:$A$220,'OMS2007'!C$3:C$220),$A178*LOOKUP($I178+1,'OMS2007'!$A$3:$A$220,'OMS2007'!F$3:F$220)+(1-$A178)*LOOKUP($I178,'OMS2007'!$A$3:$A$220,'OMS2007'!F$3:F$220))</f>
        <v>#N/A</v>
      </c>
      <c r="D178" s="15" t="e">
        <f>IF(OR(Medidas!D178=1,Medidas!D178="M",Medidas!D178="m"),$A178*LOOKUP($I178+1,'OMS2007'!$A$3:$A$220,'OMS2007'!D$3:D$220)+(1-$A178)*LOOKUP($I178,'OMS2007'!$A$3:$A$220,'OMS2007'!D$3:D$220),$A178*LOOKUP($I178+1,'OMS2007'!$A$3:$A$220,'OMS2007'!G$3:G$220)+(1-$A178)*LOOKUP($I178,'OMS2007'!$A$3:$A$220,'OMS2007'!G$3:G$220))</f>
        <v>#N/A</v>
      </c>
      <c r="E178" s="15">
        <f t="shared" si="14"/>
        <v>1</v>
      </c>
      <c r="F178" s="15">
        <f>IF(OR(Medidas!D178=1,Medidas!D178="M",Medidas!D178="m",Medidas!D178=2,Medidas!D178="F",Medidas!D178="f"),0,1)</f>
        <v>1</v>
      </c>
      <c r="G178" s="15">
        <f>IF(OR(ISBLANK(Medidas!G178),(ISBLANK(Medidas!H178))),1,0)</f>
        <v>1</v>
      </c>
      <c r="H178" s="15">
        <f>IF(AND(NOT(G178),OR(Medidas!G178&lt;20,Medidas!G178&gt;250,Medidas!H178&lt;0.5,Medidas!H178&gt;400)),1,0)</f>
        <v>0</v>
      </c>
      <c r="I178" s="20">
        <f>(Medidas!F178-Medidas!E178)/30.4375</f>
        <v>0</v>
      </c>
      <c r="J178" s="15" t="e">
        <f>Medidas!H178/(Medidas!G178^2)*10000</f>
        <v>#DIV/0!</v>
      </c>
      <c r="K178" s="15" t="e">
        <f t="shared" si="15"/>
        <v>#DIV/0!</v>
      </c>
      <c r="L178" s="15" t="e">
        <f t="shared" si="16"/>
        <v>#DIV/0!</v>
      </c>
      <c r="M178" s="15" t="e">
        <f t="shared" si="17"/>
        <v>#DIV/0!</v>
      </c>
      <c r="N178" s="15" t="e">
        <f t="shared" si="18"/>
        <v>#N/A</v>
      </c>
      <c r="O178" s="15" t="e">
        <f t="shared" si="19"/>
        <v>#N/A</v>
      </c>
    </row>
    <row r="179" spans="1:15" x14ac:dyDescent="0.15">
      <c r="A179" s="106">
        <f t="shared" si="20"/>
        <v>1</v>
      </c>
      <c r="B179" s="15" t="e">
        <f>IF(OR(Medidas!D179=1,Medidas!D179="M",Medidas!D179="m"),$A179*LOOKUP($I179+1,'OMS2007'!$A$3:$A$220,'OMS2007'!B$3:B$220)+(1-$A179)*LOOKUP($I179,'OMS2007'!$A$3:$A$220,'OMS2007'!B$3:B$220),$A179*LOOKUP($I179+1,'OMS2007'!$A$3:$A$220,'OMS2007'!E$3:E$220)+(1-$A179)*LOOKUP($I179,'OMS2007'!$A$3:$A$220,'OMS2007'!E$3:E$220))</f>
        <v>#N/A</v>
      </c>
      <c r="C179" s="15" t="e">
        <f>IF(OR(Medidas!D179=1,Medidas!D179="M",Medidas!D179="m"),$A179*LOOKUP($I179+1,'OMS2007'!$A$3:$A$220,'OMS2007'!C$3:C$220)+(1-$A179)*LOOKUP($I179,'OMS2007'!$A$3:$A$220,'OMS2007'!C$3:C$220),$A179*LOOKUP($I179+1,'OMS2007'!$A$3:$A$220,'OMS2007'!F$3:F$220)+(1-$A179)*LOOKUP($I179,'OMS2007'!$A$3:$A$220,'OMS2007'!F$3:F$220))</f>
        <v>#N/A</v>
      </c>
      <c r="D179" s="15" t="e">
        <f>IF(OR(Medidas!D179=1,Medidas!D179="M",Medidas!D179="m"),$A179*LOOKUP($I179+1,'OMS2007'!$A$3:$A$220,'OMS2007'!D$3:D$220)+(1-$A179)*LOOKUP($I179,'OMS2007'!$A$3:$A$220,'OMS2007'!D$3:D$220),$A179*LOOKUP($I179+1,'OMS2007'!$A$3:$A$220,'OMS2007'!G$3:G$220)+(1-$A179)*LOOKUP($I179,'OMS2007'!$A$3:$A$220,'OMS2007'!G$3:G$220))</f>
        <v>#N/A</v>
      </c>
      <c r="E179" s="15">
        <f t="shared" si="14"/>
        <v>1</v>
      </c>
      <c r="F179" s="15">
        <f>IF(OR(Medidas!D179=1,Medidas!D179="M",Medidas!D179="m",Medidas!D179=2,Medidas!D179="F",Medidas!D179="f"),0,1)</f>
        <v>1</v>
      </c>
      <c r="G179" s="15">
        <f>IF(OR(ISBLANK(Medidas!G179),(ISBLANK(Medidas!H179))),1,0)</f>
        <v>1</v>
      </c>
      <c r="H179" s="15">
        <f>IF(AND(NOT(G179),OR(Medidas!G179&lt;20,Medidas!G179&gt;250,Medidas!H179&lt;0.5,Medidas!H179&gt;400)),1,0)</f>
        <v>0</v>
      </c>
      <c r="I179" s="20">
        <f>(Medidas!F179-Medidas!E179)/30.4375</f>
        <v>0</v>
      </c>
      <c r="J179" s="15" t="e">
        <f>Medidas!H179/(Medidas!G179^2)*10000</f>
        <v>#DIV/0!</v>
      </c>
      <c r="K179" s="15" t="e">
        <f t="shared" si="15"/>
        <v>#DIV/0!</v>
      </c>
      <c r="L179" s="15" t="e">
        <f t="shared" si="16"/>
        <v>#DIV/0!</v>
      </c>
      <c r="M179" s="15" t="e">
        <f t="shared" si="17"/>
        <v>#DIV/0!</v>
      </c>
      <c r="N179" s="15" t="e">
        <f t="shared" si="18"/>
        <v>#N/A</v>
      </c>
      <c r="O179" s="15" t="e">
        <f t="shared" si="19"/>
        <v>#N/A</v>
      </c>
    </row>
    <row r="180" spans="1:15" x14ac:dyDescent="0.15">
      <c r="A180" s="106">
        <f t="shared" si="20"/>
        <v>1</v>
      </c>
      <c r="B180" s="15" t="e">
        <f>IF(OR(Medidas!D180=1,Medidas!D180="M",Medidas!D180="m"),$A180*LOOKUP($I180+1,'OMS2007'!$A$3:$A$220,'OMS2007'!B$3:B$220)+(1-$A180)*LOOKUP($I180,'OMS2007'!$A$3:$A$220,'OMS2007'!B$3:B$220),$A180*LOOKUP($I180+1,'OMS2007'!$A$3:$A$220,'OMS2007'!E$3:E$220)+(1-$A180)*LOOKUP($I180,'OMS2007'!$A$3:$A$220,'OMS2007'!E$3:E$220))</f>
        <v>#N/A</v>
      </c>
      <c r="C180" s="15" t="e">
        <f>IF(OR(Medidas!D180=1,Medidas!D180="M",Medidas!D180="m"),$A180*LOOKUP($I180+1,'OMS2007'!$A$3:$A$220,'OMS2007'!C$3:C$220)+(1-$A180)*LOOKUP($I180,'OMS2007'!$A$3:$A$220,'OMS2007'!C$3:C$220),$A180*LOOKUP($I180+1,'OMS2007'!$A$3:$A$220,'OMS2007'!F$3:F$220)+(1-$A180)*LOOKUP($I180,'OMS2007'!$A$3:$A$220,'OMS2007'!F$3:F$220))</f>
        <v>#N/A</v>
      </c>
      <c r="D180" s="15" t="e">
        <f>IF(OR(Medidas!D180=1,Medidas!D180="M",Medidas!D180="m"),$A180*LOOKUP($I180+1,'OMS2007'!$A$3:$A$220,'OMS2007'!D$3:D$220)+(1-$A180)*LOOKUP($I180,'OMS2007'!$A$3:$A$220,'OMS2007'!D$3:D$220),$A180*LOOKUP($I180+1,'OMS2007'!$A$3:$A$220,'OMS2007'!G$3:G$220)+(1-$A180)*LOOKUP($I180,'OMS2007'!$A$3:$A$220,'OMS2007'!G$3:G$220))</f>
        <v>#N/A</v>
      </c>
      <c r="E180" s="15">
        <f t="shared" si="14"/>
        <v>1</v>
      </c>
      <c r="F180" s="15">
        <f>IF(OR(Medidas!D180=1,Medidas!D180="M",Medidas!D180="m",Medidas!D180=2,Medidas!D180="F",Medidas!D180="f"),0,1)</f>
        <v>1</v>
      </c>
      <c r="G180" s="15">
        <f>IF(OR(ISBLANK(Medidas!G180),(ISBLANK(Medidas!H180))),1,0)</f>
        <v>1</v>
      </c>
      <c r="H180" s="15">
        <f>IF(AND(NOT(G180),OR(Medidas!G180&lt;20,Medidas!G180&gt;250,Medidas!H180&lt;0.5,Medidas!H180&gt;400)),1,0)</f>
        <v>0</v>
      </c>
      <c r="I180" s="20">
        <f>(Medidas!F180-Medidas!E180)/30.4375</f>
        <v>0</v>
      </c>
      <c r="J180" s="15" t="e">
        <f>Medidas!H180/(Medidas!G180^2)*10000</f>
        <v>#DIV/0!</v>
      </c>
      <c r="K180" s="15" t="e">
        <f t="shared" si="15"/>
        <v>#DIV/0!</v>
      </c>
      <c r="L180" s="15" t="e">
        <f t="shared" si="16"/>
        <v>#DIV/0!</v>
      </c>
      <c r="M180" s="15" t="e">
        <f t="shared" si="17"/>
        <v>#DIV/0!</v>
      </c>
      <c r="N180" s="15" t="e">
        <f t="shared" si="18"/>
        <v>#N/A</v>
      </c>
      <c r="O180" s="15" t="e">
        <f t="shared" si="19"/>
        <v>#N/A</v>
      </c>
    </row>
    <row r="181" spans="1:15" x14ac:dyDescent="0.15">
      <c r="A181" s="106">
        <f t="shared" si="20"/>
        <v>1</v>
      </c>
      <c r="B181" s="15" t="e">
        <f>IF(OR(Medidas!D181=1,Medidas!D181="M",Medidas!D181="m"),$A181*LOOKUP($I181+1,'OMS2007'!$A$3:$A$220,'OMS2007'!B$3:B$220)+(1-$A181)*LOOKUP($I181,'OMS2007'!$A$3:$A$220,'OMS2007'!B$3:B$220),$A181*LOOKUP($I181+1,'OMS2007'!$A$3:$A$220,'OMS2007'!E$3:E$220)+(1-$A181)*LOOKUP($I181,'OMS2007'!$A$3:$A$220,'OMS2007'!E$3:E$220))</f>
        <v>#N/A</v>
      </c>
      <c r="C181" s="15" t="e">
        <f>IF(OR(Medidas!D181=1,Medidas!D181="M",Medidas!D181="m"),$A181*LOOKUP($I181+1,'OMS2007'!$A$3:$A$220,'OMS2007'!C$3:C$220)+(1-$A181)*LOOKUP($I181,'OMS2007'!$A$3:$A$220,'OMS2007'!C$3:C$220),$A181*LOOKUP($I181+1,'OMS2007'!$A$3:$A$220,'OMS2007'!F$3:F$220)+(1-$A181)*LOOKUP($I181,'OMS2007'!$A$3:$A$220,'OMS2007'!F$3:F$220))</f>
        <v>#N/A</v>
      </c>
      <c r="D181" s="15" t="e">
        <f>IF(OR(Medidas!D181=1,Medidas!D181="M",Medidas!D181="m"),$A181*LOOKUP($I181+1,'OMS2007'!$A$3:$A$220,'OMS2007'!D$3:D$220)+(1-$A181)*LOOKUP($I181,'OMS2007'!$A$3:$A$220,'OMS2007'!D$3:D$220),$A181*LOOKUP($I181+1,'OMS2007'!$A$3:$A$220,'OMS2007'!G$3:G$220)+(1-$A181)*LOOKUP($I181,'OMS2007'!$A$3:$A$220,'OMS2007'!G$3:G$220))</f>
        <v>#N/A</v>
      </c>
      <c r="E181" s="15">
        <f t="shared" si="14"/>
        <v>1</v>
      </c>
      <c r="F181" s="15">
        <f>IF(OR(Medidas!D181=1,Medidas!D181="M",Medidas!D181="m",Medidas!D181=2,Medidas!D181="F",Medidas!D181="f"),0,1)</f>
        <v>1</v>
      </c>
      <c r="G181" s="15">
        <f>IF(OR(ISBLANK(Medidas!G181),(ISBLANK(Medidas!H181))),1,0)</f>
        <v>1</v>
      </c>
      <c r="H181" s="15">
        <f>IF(AND(NOT(G181),OR(Medidas!G181&lt;20,Medidas!G181&gt;250,Medidas!H181&lt;0.5,Medidas!H181&gt;400)),1,0)</f>
        <v>0</v>
      </c>
      <c r="I181" s="20">
        <f>(Medidas!F181-Medidas!E181)/30.4375</f>
        <v>0</v>
      </c>
      <c r="J181" s="15" t="e">
        <f>Medidas!H181/(Medidas!G181^2)*10000</f>
        <v>#DIV/0!</v>
      </c>
      <c r="K181" s="15" t="e">
        <f t="shared" si="15"/>
        <v>#DIV/0!</v>
      </c>
      <c r="L181" s="15" t="e">
        <f t="shared" si="16"/>
        <v>#DIV/0!</v>
      </c>
      <c r="M181" s="15" t="e">
        <f t="shared" si="17"/>
        <v>#DIV/0!</v>
      </c>
      <c r="N181" s="15" t="e">
        <f t="shared" si="18"/>
        <v>#N/A</v>
      </c>
      <c r="O181" s="15" t="e">
        <f t="shared" si="19"/>
        <v>#N/A</v>
      </c>
    </row>
    <row r="182" spans="1:15" x14ac:dyDescent="0.15">
      <c r="A182" s="106">
        <f t="shared" si="20"/>
        <v>1</v>
      </c>
      <c r="B182" s="15" t="e">
        <f>IF(OR(Medidas!D182=1,Medidas!D182="M",Medidas!D182="m"),$A182*LOOKUP($I182+1,'OMS2007'!$A$3:$A$220,'OMS2007'!B$3:B$220)+(1-$A182)*LOOKUP($I182,'OMS2007'!$A$3:$A$220,'OMS2007'!B$3:B$220),$A182*LOOKUP($I182+1,'OMS2007'!$A$3:$A$220,'OMS2007'!E$3:E$220)+(1-$A182)*LOOKUP($I182,'OMS2007'!$A$3:$A$220,'OMS2007'!E$3:E$220))</f>
        <v>#N/A</v>
      </c>
      <c r="C182" s="15" t="e">
        <f>IF(OR(Medidas!D182=1,Medidas!D182="M",Medidas!D182="m"),$A182*LOOKUP($I182+1,'OMS2007'!$A$3:$A$220,'OMS2007'!C$3:C$220)+(1-$A182)*LOOKUP($I182,'OMS2007'!$A$3:$A$220,'OMS2007'!C$3:C$220),$A182*LOOKUP($I182+1,'OMS2007'!$A$3:$A$220,'OMS2007'!F$3:F$220)+(1-$A182)*LOOKUP($I182,'OMS2007'!$A$3:$A$220,'OMS2007'!F$3:F$220))</f>
        <v>#N/A</v>
      </c>
      <c r="D182" s="15" t="e">
        <f>IF(OR(Medidas!D182=1,Medidas!D182="M",Medidas!D182="m"),$A182*LOOKUP($I182+1,'OMS2007'!$A$3:$A$220,'OMS2007'!D$3:D$220)+(1-$A182)*LOOKUP($I182,'OMS2007'!$A$3:$A$220,'OMS2007'!D$3:D$220),$A182*LOOKUP($I182+1,'OMS2007'!$A$3:$A$220,'OMS2007'!G$3:G$220)+(1-$A182)*LOOKUP($I182,'OMS2007'!$A$3:$A$220,'OMS2007'!G$3:G$220))</f>
        <v>#N/A</v>
      </c>
      <c r="E182" s="15">
        <f t="shared" si="14"/>
        <v>1</v>
      </c>
      <c r="F182" s="15">
        <f>IF(OR(Medidas!D182=1,Medidas!D182="M",Medidas!D182="m",Medidas!D182=2,Medidas!D182="F",Medidas!D182="f"),0,1)</f>
        <v>1</v>
      </c>
      <c r="G182" s="15">
        <f>IF(OR(ISBLANK(Medidas!G182),(ISBLANK(Medidas!H182))),1,0)</f>
        <v>1</v>
      </c>
      <c r="H182" s="15">
        <f>IF(AND(NOT(G182),OR(Medidas!G182&lt;20,Medidas!G182&gt;250,Medidas!H182&lt;0.5,Medidas!H182&gt;400)),1,0)</f>
        <v>0</v>
      </c>
      <c r="I182" s="20">
        <f>(Medidas!F182-Medidas!E182)/30.4375</f>
        <v>0</v>
      </c>
      <c r="J182" s="15" t="e">
        <f>Medidas!H182/(Medidas!G182^2)*10000</f>
        <v>#DIV/0!</v>
      </c>
      <c r="K182" s="15" t="e">
        <f t="shared" si="15"/>
        <v>#DIV/0!</v>
      </c>
      <c r="L182" s="15" t="e">
        <f t="shared" si="16"/>
        <v>#DIV/0!</v>
      </c>
      <c r="M182" s="15" t="e">
        <f t="shared" si="17"/>
        <v>#DIV/0!</v>
      </c>
      <c r="N182" s="15" t="e">
        <f t="shared" si="18"/>
        <v>#N/A</v>
      </c>
      <c r="O182" s="15" t="e">
        <f t="shared" si="19"/>
        <v>#N/A</v>
      </c>
    </row>
    <row r="183" spans="1:15" x14ac:dyDescent="0.15">
      <c r="A183" s="106">
        <f t="shared" si="20"/>
        <v>1</v>
      </c>
      <c r="B183" s="15" t="e">
        <f>IF(OR(Medidas!D183=1,Medidas!D183="M",Medidas!D183="m"),$A183*LOOKUP($I183+1,'OMS2007'!$A$3:$A$220,'OMS2007'!B$3:B$220)+(1-$A183)*LOOKUP($I183,'OMS2007'!$A$3:$A$220,'OMS2007'!B$3:B$220),$A183*LOOKUP($I183+1,'OMS2007'!$A$3:$A$220,'OMS2007'!E$3:E$220)+(1-$A183)*LOOKUP($I183,'OMS2007'!$A$3:$A$220,'OMS2007'!E$3:E$220))</f>
        <v>#N/A</v>
      </c>
      <c r="C183" s="15" t="e">
        <f>IF(OR(Medidas!D183=1,Medidas!D183="M",Medidas!D183="m"),$A183*LOOKUP($I183+1,'OMS2007'!$A$3:$A$220,'OMS2007'!C$3:C$220)+(1-$A183)*LOOKUP($I183,'OMS2007'!$A$3:$A$220,'OMS2007'!C$3:C$220),$A183*LOOKUP($I183+1,'OMS2007'!$A$3:$A$220,'OMS2007'!F$3:F$220)+(1-$A183)*LOOKUP($I183,'OMS2007'!$A$3:$A$220,'OMS2007'!F$3:F$220))</f>
        <v>#N/A</v>
      </c>
      <c r="D183" s="15" t="e">
        <f>IF(OR(Medidas!D183=1,Medidas!D183="M",Medidas!D183="m"),$A183*LOOKUP($I183+1,'OMS2007'!$A$3:$A$220,'OMS2007'!D$3:D$220)+(1-$A183)*LOOKUP($I183,'OMS2007'!$A$3:$A$220,'OMS2007'!D$3:D$220),$A183*LOOKUP($I183+1,'OMS2007'!$A$3:$A$220,'OMS2007'!G$3:G$220)+(1-$A183)*LOOKUP($I183,'OMS2007'!$A$3:$A$220,'OMS2007'!G$3:G$220))</f>
        <v>#N/A</v>
      </c>
      <c r="E183" s="15">
        <f t="shared" si="14"/>
        <v>1</v>
      </c>
      <c r="F183" s="15">
        <f>IF(OR(Medidas!D183=1,Medidas!D183="M",Medidas!D183="m",Medidas!D183=2,Medidas!D183="F",Medidas!D183="f"),0,1)</f>
        <v>1</v>
      </c>
      <c r="G183" s="15">
        <f>IF(OR(ISBLANK(Medidas!G183),(ISBLANK(Medidas!H183))),1,0)</f>
        <v>1</v>
      </c>
      <c r="H183" s="15">
        <f>IF(AND(NOT(G183),OR(Medidas!G183&lt;20,Medidas!G183&gt;250,Medidas!H183&lt;0.5,Medidas!H183&gt;400)),1,0)</f>
        <v>0</v>
      </c>
      <c r="I183" s="20">
        <f>(Medidas!F183-Medidas!E183)/30.4375</f>
        <v>0</v>
      </c>
      <c r="J183" s="15" t="e">
        <f>Medidas!H183/(Medidas!G183^2)*10000</f>
        <v>#DIV/0!</v>
      </c>
      <c r="K183" s="15" t="e">
        <f t="shared" si="15"/>
        <v>#DIV/0!</v>
      </c>
      <c r="L183" s="15" t="e">
        <f t="shared" si="16"/>
        <v>#DIV/0!</v>
      </c>
      <c r="M183" s="15" t="e">
        <f t="shared" si="17"/>
        <v>#DIV/0!</v>
      </c>
      <c r="N183" s="15" t="e">
        <f t="shared" si="18"/>
        <v>#N/A</v>
      </c>
      <c r="O183" s="15" t="e">
        <f t="shared" si="19"/>
        <v>#N/A</v>
      </c>
    </row>
    <row r="184" spans="1:15" x14ac:dyDescent="0.15">
      <c r="A184" s="106">
        <f t="shared" si="20"/>
        <v>1</v>
      </c>
      <c r="B184" s="15" t="e">
        <f>IF(OR(Medidas!D184=1,Medidas!D184="M",Medidas!D184="m"),$A184*LOOKUP($I184+1,'OMS2007'!$A$3:$A$220,'OMS2007'!B$3:B$220)+(1-$A184)*LOOKUP($I184,'OMS2007'!$A$3:$A$220,'OMS2007'!B$3:B$220),$A184*LOOKUP($I184+1,'OMS2007'!$A$3:$A$220,'OMS2007'!E$3:E$220)+(1-$A184)*LOOKUP($I184,'OMS2007'!$A$3:$A$220,'OMS2007'!E$3:E$220))</f>
        <v>#N/A</v>
      </c>
      <c r="C184" s="15" t="e">
        <f>IF(OR(Medidas!D184=1,Medidas!D184="M",Medidas!D184="m"),$A184*LOOKUP($I184+1,'OMS2007'!$A$3:$A$220,'OMS2007'!C$3:C$220)+(1-$A184)*LOOKUP($I184,'OMS2007'!$A$3:$A$220,'OMS2007'!C$3:C$220),$A184*LOOKUP($I184+1,'OMS2007'!$A$3:$A$220,'OMS2007'!F$3:F$220)+(1-$A184)*LOOKUP($I184,'OMS2007'!$A$3:$A$220,'OMS2007'!F$3:F$220))</f>
        <v>#N/A</v>
      </c>
      <c r="D184" s="15" t="e">
        <f>IF(OR(Medidas!D184=1,Medidas!D184="M",Medidas!D184="m"),$A184*LOOKUP($I184+1,'OMS2007'!$A$3:$A$220,'OMS2007'!D$3:D$220)+(1-$A184)*LOOKUP($I184,'OMS2007'!$A$3:$A$220,'OMS2007'!D$3:D$220),$A184*LOOKUP($I184+1,'OMS2007'!$A$3:$A$220,'OMS2007'!G$3:G$220)+(1-$A184)*LOOKUP($I184,'OMS2007'!$A$3:$A$220,'OMS2007'!G$3:G$220))</f>
        <v>#N/A</v>
      </c>
      <c r="E184" s="15">
        <f t="shared" si="14"/>
        <v>1</v>
      </c>
      <c r="F184" s="15">
        <f>IF(OR(Medidas!D184=1,Medidas!D184="M",Medidas!D184="m",Medidas!D184=2,Medidas!D184="F",Medidas!D184="f"),0,1)</f>
        <v>1</v>
      </c>
      <c r="G184" s="15">
        <f>IF(OR(ISBLANK(Medidas!G184),(ISBLANK(Medidas!H184))),1,0)</f>
        <v>1</v>
      </c>
      <c r="H184" s="15">
        <f>IF(AND(NOT(G184),OR(Medidas!G184&lt;20,Medidas!G184&gt;250,Medidas!H184&lt;0.5,Medidas!H184&gt;400)),1,0)</f>
        <v>0</v>
      </c>
      <c r="I184" s="20">
        <f>(Medidas!F184-Medidas!E184)/30.4375</f>
        <v>0</v>
      </c>
      <c r="J184" s="15" t="e">
        <f>Medidas!H184/(Medidas!G184^2)*10000</f>
        <v>#DIV/0!</v>
      </c>
      <c r="K184" s="15" t="e">
        <f t="shared" si="15"/>
        <v>#DIV/0!</v>
      </c>
      <c r="L184" s="15" t="e">
        <f t="shared" si="16"/>
        <v>#DIV/0!</v>
      </c>
      <c r="M184" s="15" t="e">
        <f t="shared" si="17"/>
        <v>#DIV/0!</v>
      </c>
      <c r="N184" s="15" t="e">
        <f t="shared" si="18"/>
        <v>#N/A</v>
      </c>
      <c r="O184" s="15" t="e">
        <f t="shared" si="19"/>
        <v>#N/A</v>
      </c>
    </row>
    <row r="185" spans="1:15" x14ac:dyDescent="0.15">
      <c r="A185" s="106">
        <f t="shared" si="20"/>
        <v>1</v>
      </c>
      <c r="B185" s="15" t="e">
        <f>IF(OR(Medidas!D185=1,Medidas!D185="M",Medidas!D185="m"),$A185*LOOKUP($I185+1,'OMS2007'!$A$3:$A$220,'OMS2007'!B$3:B$220)+(1-$A185)*LOOKUP($I185,'OMS2007'!$A$3:$A$220,'OMS2007'!B$3:B$220),$A185*LOOKUP($I185+1,'OMS2007'!$A$3:$A$220,'OMS2007'!E$3:E$220)+(1-$A185)*LOOKUP($I185,'OMS2007'!$A$3:$A$220,'OMS2007'!E$3:E$220))</f>
        <v>#N/A</v>
      </c>
      <c r="C185" s="15" t="e">
        <f>IF(OR(Medidas!D185=1,Medidas!D185="M",Medidas!D185="m"),$A185*LOOKUP($I185+1,'OMS2007'!$A$3:$A$220,'OMS2007'!C$3:C$220)+(1-$A185)*LOOKUP($I185,'OMS2007'!$A$3:$A$220,'OMS2007'!C$3:C$220),$A185*LOOKUP($I185+1,'OMS2007'!$A$3:$A$220,'OMS2007'!F$3:F$220)+(1-$A185)*LOOKUP($I185,'OMS2007'!$A$3:$A$220,'OMS2007'!F$3:F$220))</f>
        <v>#N/A</v>
      </c>
      <c r="D185" s="15" t="e">
        <f>IF(OR(Medidas!D185=1,Medidas!D185="M",Medidas!D185="m"),$A185*LOOKUP($I185+1,'OMS2007'!$A$3:$A$220,'OMS2007'!D$3:D$220)+(1-$A185)*LOOKUP($I185,'OMS2007'!$A$3:$A$220,'OMS2007'!D$3:D$220),$A185*LOOKUP($I185+1,'OMS2007'!$A$3:$A$220,'OMS2007'!G$3:G$220)+(1-$A185)*LOOKUP($I185,'OMS2007'!$A$3:$A$220,'OMS2007'!G$3:G$220))</f>
        <v>#N/A</v>
      </c>
      <c r="E185" s="15">
        <f t="shared" si="14"/>
        <v>1</v>
      </c>
      <c r="F185" s="15">
        <f>IF(OR(Medidas!D185=1,Medidas!D185="M",Medidas!D185="m",Medidas!D185=2,Medidas!D185="F",Medidas!D185="f"),0,1)</f>
        <v>1</v>
      </c>
      <c r="G185" s="15">
        <f>IF(OR(ISBLANK(Medidas!G185),(ISBLANK(Medidas!H185))),1,0)</f>
        <v>1</v>
      </c>
      <c r="H185" s="15">
        <f>IF(AND(NOT(G185),OR(Medidas!G185&lt;20,Medidas!G185&gt;250,Medidas!H185&lt;0.5,Medidas!H185&gt;400)),1,0)</f>
        <v>0</v>
      </c>
      <c r="I185" s="20">
        <f>(Medidas!F185-Medidas!E185)/30.4375</f>
        <v>0</v>
      </c>
      <c r="J185" s="15" t="e">
        <f>Medidas!H185/(Medidas!G185^2)*10000</f>
        <v>#DIV/0!</v>
      </c>
      <c r="K185" s="15" t="e">
        <f t="shared" si="15"/>
        <v>#DIV/0!</v>
      </c>
      <c r="L185" s="15" t="e">
        <f t="shared" si="16"/>
        <v>#DIV/0!</v>
      </c>
      <c r="M185" s="15" t="e">
        <f t="shared" si="17"/>
        <v>#DIV/0!</v>
      </c>
      <c r="N185" s="15" t="e">
        <f t="shared" si="18"/>
        <v>#N/A</v>
      </c>
      <c r="O185" s="15" t="e">
        <f t="shared" si="19"/>
        <v>#N/A</v>
      </c>
    </row>
    <row r="186" spans="1:15" x14ac:dyDescent="0.15">
      <c r="A186" s="106">
        <f t="shared" si="20"/>
        <v>1</v>
      </c>
      <c r="B186" s="15" t="e">
        <f>IF(OR(Medidas!D186=1,Medidas!D186="M",Medidas!D186="m"),$A186*LOOKUP($I186+1,'OMS2007'!$A$3:$A$220,'OMS2007'!B$3:B$220)+(1-$A186)*LOOKUP($I186,'OMS2007'!$A$3:$A$220,'OMS2007'!B$3:B$220),$A186*LOOKUP($I186+1,'OMS2007'!$A$3:$A$220,'OMS2007'!E$3:E$220)+(1-$A186)*LOOKUP($I186,'OMS2007'!$A$3:$A$220,'OMS2007'!E$3:E$220))</f>
        <v>#N/A</v>
      </c>
      <c r="C186" s="15" t="e">
        <f>IF(OR(Medidas!D186=1,Medidas!D186="M",Medidas!D186="m"),$A186*LOOKUP($I186+1,'OMS2007'!$A$3:$A$220,'OMS2007'!C$3:C$220)+(1-$A186)*LOOKUP($I186,'OMS2007'!$A$3:$A$220,'OMS2007'!C$3:C$220),$A186*LOOKUP($I186+1,'OMS2007'!$A$3:$A$220,'OMS2007'!F$3:F$220)+(1-$A186)*LOOKUP($I186,'OMS2007'!$A$3:$A$220,'OMS2007'!F$3:F$220))</f>
        <v>#N/A</v>
      </c>
      <c r="D186" s="15" t="e">
        <f>IF(OR(Medidas!D186=1,Medidas!D186="M",Medidas!D186="m"),$A186*LOOKUP($I186+1,'OMS2007'!$A$3:$A$220,'OMS2007'!D$3:D$220)+(1-$A186)*LOOKUP($I186,'OMS2007'!$A$3:$A$220,'OMS2007'!D$3:D$220),$A186*LOOKUP($I186+1,'OMS2007'!$A$3:$A$220,'OMS2007'!G$3:G$220)+(1-$A186)*LOOKUP($I186,'OMS2007'!$A$3:$A$220,'OMS2007'!G$3:G$220))</f>
        <v>#N/A</v>
      </c>
      <c r="E186" s="15">
        <f t="shared" si="14"/>
        <v>1</v>
      </c>
      <c r="F186" s="15">
        <f>IF(OR(Medidas!D186=1,Medidas!D186="M",Medidas!D186="m",Medidas!D186=2,Medidas!D186="F",Medidas!D186="f"),0,1)</f>
        <v>1</v>
      </c>
      <c r="G186" s="15">
        <f>IF(OR(ISBLANK(Medidas!G186),(ISBLANK(Medidas!H186))),1,0)</f>
        <v>1</v>
      </c>
      <c r="H186" s="15">
        <f>IF(AND(NOT(G186),OR(Medidas!G186&lt;20,Medidas!G186&gt;250,Medidas!H186&lt;0.5,Medidas!H186&gt;400)),1,0)</f>
        <v>0</v>
      </c>
      <c r="I186" s="20">
        <f>(Medidas!F186-Medidas!E186)/30.4375</f>
        <v>0</v>
      </c>
      <c r="J186" s="15" t="e">
        <f>Medidas!H186/(Medidas!G186^2)*10000</f>
        <v>#DIV/0!</v>
      </c>
      <c r="K186" s="15" t="e">
        <f t="shared" si="15"/>
        <v>#DIV/0!</v>
      </c>
      <c r="L186" s="15" t="e">
        <f t="shared" si="16"/>
        <v>#DIV/0!</v>
      </c>
      <c r="M186" s="15" t="e">
        <f t="shared" si="17"/>
        <v>#DIV/0!</v>
      </c>
      <c r="N186" s="15" t="e">
        <f t="shared" si="18"/>
        <v>#N/A</v>
      </c>
      <c r="O186" s="15" t="e">
        <f t="shared" si="19"/>
        <v>#N/A</v>
      </c>
    </row>
    <row r="187" spans="1:15" x14ac:dyDescent="0.15">
      <c r="A187" s="106">
        <f t="shared" si="20"/>
        <v>1</v>
      </c>
      <c r="B187" s="15" t="e">
        <f>IF(OR(Medidas!D187=1,Medidas!D187="M",Medidas!D187="m"),$A187*LOOKUP($I187+1,'OMS2007'!$A$3:$A$220,'OMS2007'!B$3:B$220)+(1-$A187)*LOOKUP($I187,'OMS2007'!$A$3:$A$220,'OMS2007'!B$3:B$220),$A187*LOOKUP($I187+1,'OMS2007'!$A$3:$A$220,'OMS2007'!E$3:E$220)+(1-$A187)*LOOKUP($I187,'OMS2007'!$A$3:$A$220,'OMS2007'!E$3:E$220))</f>
        <v>#N/A</v>
      </c>
      <c r="C187" s="15" t="e">
        <f>IF(OR(Medidas!D187=1,Medidas!D187="M",Medidas!D187="m"),$A187*LOOKUP($I187+1,'OMS2007'!$A$3:$A$220,'OMS2007'!C$3:C$220)+(1-$A187)*LOOKUP($I187,'OMS2007'!$A$3:$A$220,'OMS2007'!C$3:C$220),$A187*LOOKUP($I187+1,'OMS2007'!$A$3:$A$220,'OMS2007'!F$3:F$220)+(1-$A187)*LOOKUP($I187,'OMS2007'!$A$3:$A$220,'OMS2007'!F$3:F$220))</f>
        <v>#N/A</v>
      </c>
      <c r="D187" s="15" t="e">
        <f>IF(OR(Medidas!D187=1,Medidas!D187="M",Medidas!D187="m"),$A187*LOOKUP($I187+1,'OMS2007'!$A$3:$A$220,'OMS2007'!D$3:D$220)+(1-$A187)*LOOKUP($I187,'OMS2007'!$A$3:$A$220,'OMS2007'!D$3:D$220),$A187*LOOKUP($I187+1,'OMS2007'!$A$3:$A$220,'OMS2007'!G$3:G$220)+(1-$A187)*LOOKUP($I187,'OMS2007'!$A$3:$A$220,'OMS2007'!G$3:G$220))</f>
        <v>#N/A</v>
      </c>
      <c r="E187" s="15">
        <f t="shared" si="14"/>
        <v>1</v>
      </c>
      <c r="F187" s="15">
        <f>IF(OR(Medidas!D187=1,Medidas!D187="M",Medidas!D187="m",Medidas!D187=2,Medidas!D187="F",Medidas!D187="f"),0,1)</f>
        <v>1</v>
      </c>
      <c r="G187" s="15">
        <f>IF(OR(ISBLANK(Medidas!G187),(ISBLANK(Medidas!H187))),1,0)</f>
        <v>1</v>
      </c>
      <c r="H187" s="15">
        <f>IF(AND(NOT(G187),OR(Medidas!G187&lt;20,Medidas!G187&gt;250,Medidas!H187&lt;0.5,Medidas!H187&gt;400)),1,0)</f>
        <v>0</v>
      </c>
      <c r="I187" s="20">
        <f>(Medidas!F187-Medidas!E187)/30.4375</f>
        <v>0</v>
      </c>
      <c r="J187" s="15" t="e">
        <f>Medidas!H187/(Medidas!G187^2)*10000</f>
        <v>#DIV/0!</v>
      </c>
      <c r="K187" s="15" t="e">
        <f t="shared" si="15"/>
        <v>#DIV/0!</v>
      </c>
      <c r="L187" s="15" t="e">
        <f t="shared" si="16"/>
        <v>#DIV/0!</v>
      </c>
      <c r="M187" s="15" t="e">
        <f t="shared" si="17"/>
        <v>#DIV/0!</v>
      </c>
      <c r="N187" s="15" t="e">
        <f t="shared" si="18"/>
        <v>#N/A</v>
      </c>
      <c r="O187" s="15" t="e">
        <f t="shared" si="19"/>
        <v>#N/A</v>
      </c>
    </row>
    <row r="188" spans="1:15" x14ac:dyDescent="0.15">
      <c r="A188" s="106">
        <f t="shared" si="20"/>
        <v>1</v>
      </c>
      <c r="B188" s="15" t="e">
        <f>IF(OR(Medidas!D188=1,Medidas!D188="M",Medidas!D188="m"),$A188*LOOKUP($I188+1,'OMS2007'!$A$3:$A$220,'OMS2007'!B$3:B$220)+(1-$A188)*LOOKUP($I188,'OMS2007'!$A$3:$A$220,'OMS2007'!B$3:B$220),$A188*LOOKUP($I188+1,'OMS2007'!$A$3:$A$220,'OMS2007'!E$3:E$220)+(1-$A188)*LOOKUP($I188,'OMS2007'!$A$3:$A$220,'OMS2007'!E$3:E$220))</f>
        <v>#N/A</v>
      </c>
      <c r="C188" s="15" t="e">
        <f>IF(OR(Medidas!D188=1,Medidas!D188="M",Medidas!D188="m"),$A188*LOOKUP($I188+1,'OMS2007'!$A$3:$A$220,'OMS2007'!C$3:C$220)+(1-$A188)*LOOKUP($I188,'OMS2007'!$A$3:$A$220,'OMS2007'!C$3:C$220),$A188*LOOKUP($I188+1,'OMS2007'!$A$3:$A$220,'OMS2007'!F$3:F$220)+(1-$A188)*LOOKUP($I188,'OMS2007'!$A$3:$A$220,'OMS2007'!F$3:F$220))</f>
        <v>#N/A</v>
      </c>
      <c r="D188" s="15" t="e">
        <f>IF(OR(Medidas!D188=1,Medidas!D188="M",Medidas!D188="m"),$A188*LOOKUP($I188+1,'OMS2007'!$A$3:$A$220,'OMS2007'!D$3:D$220)+(1-$A188)*LOOKUP($I188,'OMS2007'!$A$3:$A$220,'OMS2007'!D$3:D$220),$A188*LOOKUP($I188+1,'OMS2007'!$A$3:$A$220,'OMS2007'!G$3:G$220)+(1-$A188)*LOOKUP($I188,'OMS2007'!$A$3:$A$220,'OMS2007'!G$3:G$220))</f>
        <v>#N/A</v>
      </c>
      <c r="E188" s="15">
        <f t="shared" si="14"/>
        <v>1</v>
      </c>
      <c r="F188" s="15">
        <f>IF(OR(Medidas!D188=1,Medidas!D188="M",Medidas!D188="m",Medidas!D188=2,Medidas!D188="F",Medidas!D188="f"),0,1)</f>
        <v>1</v>
      </c>
      <c r="G188" s="15">
        <f>IF(OR(ISBLANK(Medidas!G188),(ISBLANK(Medidas!H188))),1,0)</f>
        <v>1</v>
      </c>
      <c r="H188" s="15">
        <f>IF(AND(NOT(G188),OR(Medidas!G188&lt;20,Medidas!G188&gt;250,Medidas!H188&lt;0.5,Medidas!H188&gt;400)),1,0)</f>
        <v>0</v>
      </c>
      <c r="I188" s="20">
        <f>(Medidas!F188-Medidas!E188)/30.4375</f>
        <v>0</v>
      </c>
      <c r="J188" s="15" t="e">
        <f>Medidas!H188/(Medidas!G188^2)*10000</f>
        <v>#DIV/0!</v>
      </c>
      <c r="K188" s="15" t="e">
        <f t="shared" si="15"/>
        <v>#DIV/0!</v>
      </c>
      <c r="L188" s="15" t="e">
        <f t="shared" si="16"/>
        <v>#DIV/0!</v>
      </c>
      <c r="M188" s="15" t="e">
        <f t="shared" si="17"/>
        <v>#DIV/0!</v>
      </c>
      <c r="N188" s="15" t="e">
        <f t="shared" si="18"/>
        <v>#N/A</v>
      </c>
      <c r="O188" s="15" t="e">
        <f t="shared" si="19"/>
        <v>#N/A</v>
      </c>
    </row>
    <row r="189" spans="1:15" x14ac:dyDescent="0.15">
      <c r="A189" s="106">
        <f t="shared" si="20"/>
        <v>1</v>
      </c>
      <c r="B189" s="15" t="e">
        <f>IF(OR(Medidas!D189=1,Medidas!D189="M",Medidas!D189="m"),$A189*LOOKUP($I189+1,'OMS2007'!$A$3:$A$220,'OMS2007'!B$3:B$220)+(1-$A189)*LOOKUP($I189,'OMS2007'!$A$3:$A$220,'OMS2007'!B$3:B$220),$A189*LOOKUP($I189+1,'OMS2007'!$A$3:$A$220,'OMS2007'!E$3:E$220)+(1-$A189)*LOOKUP($I189,'OMS2007'!$A$3:$A$220,'OMS2007'!E$3:E$220))</f>
        <v>#N/A</v>
      </c>
      <c r="C189" s="15" t="e">
        <f>IF(OR(Medidas!D189=1,Medidas!D189="M",Medidas!D189="m"),$A189*LOOKUP($I189+1,'OMS2007'!$A$3:$A$220,'OMS2007'!C$3:C$220)+(1-$A189)*LOOKUP($I189,'OMS2007'!$A$3:$A$220,'OMS2007'!C$3:C$220),$A189*LOOKUP($I189+1,'OMS2007'!$A$3:$A$220,'OMS2007'!F$3:F$220)+(1-$A189)*LOOKUP($I189,'OMS2007'!$A$3:$A$220,'OMS2007'!F$3:F$220))</f>
        <v>#N/A</v>
      </c>
      <c r="D189" s="15" t="e">
        <f>IF(OR(Medidas!D189=1,Medidas!D189="M",Medidas!D189="m"),$A189*LOOKUP($I189+1,'OMS2007'!$A$3:$A$220,'OMS2007'!D$3:D$220)+(1-$A189)*LOOKUP($I189,'OMS2007'!$A$3:$A$220,'OMS2007'!D$3:D$220),$A189*LOOKUP($I189+1,'OMS2007'!$A$3:$A$220,'OMS2007'!G$3:G$220)+(1-$A189)*LOOKUP($I189,'OMS2007'!$A$3:$A$220,'OMS2007'!G$3:G$220))</f>
        <v>#N/A</v>
      </c>
      <c r="E189" s="15">
        <f t="shared" si="14"/>
        <v>1</v>
      </c>
      <c r="F189" s="15">
        <f>IF(OR(Medidas!D189=1,Medidas!D189="M",Medidas!D189="m",Medidas!D189=2,Medidas!D189="F",Medidas!D189="f"),0,1)</f>
        <v>1</v>
      </c>
      <c r="G189" s="15">
        <f>IF(OR(ISBLANK(Medidas!G189),(ISBLANK(Medidas!H189))),1,0)</f>
        <v>1</v>
      </c>
      <c r="H189" s="15">
        <f>IF(AND(NOT(G189),OR(Medidas!G189&lt;20,Medidas!G189&gt;250,Medidas!H189&lt;0.5,Medidas!H189&gt;400)),1,0)</f>
        <v>0</v>
      </c>
      <c r="I189" s="20">
        <f>(Medidas!F189-Medidas!E189)/30.4375</f>
        <v>0</v>
      </c>
      <c r="J189" s="15" t="e">
        <f>Medidas!H189/(Medidas!G189^2)*10000</f>
        <v>#DIV/0!</v>
      </c>
      <c r="K189" s="15" t="e">
        <f t="shared" si="15"/>
        <v>#DIV/0!</v>
      </c>
      <c r="L189" s="15" t="e">
        <f t="shared" si="16"/>
        <v>#DIV/0!</v>
      </c>
      <c r="M189" s="15" t="e">
        <f t="shared" si="17"/>
        <v>#DIV/0!</v>
      </c>
      <c r="N189" s="15" t="e">
        <f t="shared" si="18"/>
        <v>#N/A</v>
      </c>
      <c r="O189" s="15" t="e">
        <f t="shared" si="19"/>
        <v>#N/A</v>
      </c>
    </row>
    <row r="190" spans="1:15" x14ac:dyDescent="0.15">
      <c r="A190" s="106">
        <f t="shared" si="20"/>
        <v>1</v>
      </c>
      <c r="B190" s="15" t="e">
        <f>IF(OR(Medidas!D190=1,Medidas!D190="M",Medidas!D190="m"),$A190*LOOKUP($I190+1,'OMS2007'!$A$3:$A$220,'OMS2007'!B$3:B$220)+(1-$A190)*LOOKUP($I190,'OMS2007'!$A$3:$A$220,'OMS2007'!B$3:B$220),$A190*LOOKUP($I190+1,'OMS2007'!$A$3:$A$220,'OMS2007'!E$3:E$220)+(1-$A190)*LOOKUP($I190,'OMS2007'!$A$3:$A$220,'OMS2007'!E$3:E$220))</f>
        <v>#N/A</v>
      </c>
      <c r="C190" s="15" t="e">
        <f>IF(OR(Medidas!D190=1,Medidas!D190="M",Medidas!D190="m"),$A190*LOOKUP($I190+1,'OMS2007'!$A$3:$A$220,'OMS2007'!C$3:C$220)+(1-$A190)*LOOKUP($I190,'OMS2007'!$A$3:$A$220,'OMS2007'!C$3:C$220),$A190*LOOKUP($I190+1,'OMS2007'!$A$3:$A$220,'OMS2007'!F$3:F$220)+(1-$A190)*LOOKUP($I190,'OMS2007'!$A$3:$A$220,'OMS2007'!F$3:F$220))</f>
        <v>#N/A</v>
      </c>
      <c r="D190" s="15" t="e">
        <f>IF(OR(Medidas!D190=1,Medidas!D190="M",Medidas!D190="m"),$A190*LOOKUP($I190+1,'OMS2007'!$A$3:$A$220,'OMS2007'!D$3:D$220)+(1-$A190)*LOOKUP($I190,'OMS2007'!$A$3:$A$220,'OMS2007'!D$3:D$220),$A190*LOOKUP($I190+1,'OMS2007'!$A$3:$A$220,'OMS2007'!G$3:G$220)+(1-$A190)*LOOKUP($I190,'OMS2007'!$A$3:$A$220,'OMS2007'!G$3:G$220))</f>
        <v>#N/A</v>
      </c>
      <c r="E190" s="15">
        <f t="shared" si="14"/>
        <v>1</v>
      </c>
      <c r="F190" s="15">
        <f>IF(OR(Medidas!D190=1,Medidas!D190="M",Medidas!D190="m",Medidas!D190=2,Medidas!D190="F",Medidas!D190="f"),0,1)</f>
        <v>1</v>
      </c>
      <c r="G190" s="15">
        <f>IF(OR(ISBLANK(Medidas!G190),(ISBLANK(Medidas!H190))),1,0)</f>
        <v>1</v>
      </c>
      <c r="H190" s="15">
        <f>IF(AND(NOT(G190),OR(Medidas!G190&lt;20,Medidas!G190&gt;250,Medidas!H190&lt;0.5,Medidas!H190&gt;400)),1,0)</f>
        <v>0</v>
      </c>
      <c r="I190" s="20">
        <f>(Medidas!F190-Medidas!E190)/30.4375</f>
        <v>0</v>
      </c>
      <c r="J190" s="15" t="e">
        <f>Medidas!H190/(Medidas!G190^2)*10000</f>
        <v>#DIV/0!</v>
      </c>
      <c r="K190" s="15" t="e">
        <f t="shared" si="15"/>
        <v>#DIV/0!</v>
      </c>
      <c r="L190" s="15" t="e">
        <f t="shared" si="16"/>
        <v>#DIV/0!</v>
      </c>
      <c r="M190" s="15" t="e">
        <f t="shared" si="17"/>
        <v>#DIV/0!</v>
      </c>
      <c r="N190" s="15" t="e">
        <f t="shared" si="18"/>
        <v>#N/A</v>
      </c>
      <c r="O190" s="15" t="e">
        <f t="shared" si="19"/>
        <v>#N/A</v>
      </c>
    </row>
    <row r="191" spans="1:15" x14ac:dyDescent="0.15">
      <c r="A191" s="106">
        <f t="shared" si="20"/>
        <v>1</v>
      </c>
      <c r="B191" s="15" t="e">
        <f>IF(OR(Medidas!D191=1,Medidas!D191="M",Medidas!D191="m"),$A191*LOOKUP($I191+1,'OMS2007'!$A$3:$A$220,'OMS2007'!B$3:B$220)+(1-$A191)*LOOKUP($I191,'OMS2007'!$A$3:$A$220,'OMS2007'!B$3:B$220),$A191*LOOKUP($I191+1,'OMS2007'!$A$3:$A$220,'OMS2007'!E$3:E$220)+(1-$A191)*LOOKUP($I191,'OMS2007'!$A$3:$A$220,'OMS2007'!E$3:E$220))</f>
        <v>#N/A</v>
      </c>
      <c r="C191" s="15" t="e">
        <f>IF(OR(Medidas!D191=1,Medidas!D191="M",Medidas!D191="m"),$A191*LOOKUP($I191+1,'OMS2007'!$A$3:$A$220,'OMS2007'!C$3:C$220)+(1-$A191)*LOOKUP($I191,'OMS2007'!$A$3:$A$220,'OMS2007'!C$3:C$220),$A191*LOOKUP($I191+1,'OMS2007'!$A$3:$A$220,'OMS2007'!F$3:F$220)+(1-$A191)*LOOKUP($I191,'OMS2007'!$A$3:$A$220,'OMS2007'!F$3:F$220))</f>
        <v>#N/A</v>
      </c>
      <c r="D191" s="15" t="e">
        <f>IF(OR(Medidas!D191=1,Medidas!D191="M",Medidas!D191="m"),$A191*LOOKUP($I191+1,'OMS2007'!$A$3:$A$220,'OMS2007'!D$3:D$220)+(1-$A191)*LOOKUP($I191,'OMS2007'!$A$3:$A$220,'OMS2007'!D$3:D$220),$A191*LOOKUP($I191+1,'OMS2007'!$A$3:$A$220,'OMS2007'!G$3:G$220)+(1-$A191)*LOOKUP($I191,'OMS2007'!$A$3:$A$220,'OMS2007'!G$3:G$220))</f>
        <v>#N/A</v>
      </c>
      <c r="E191" s="15">
        <f t="shared" si="14"/>
        <v>1</v>
      </c>
      <c r="F191" s="15">
        <f>IF(OR(Medidas!D191=1,Medidas!D191="M",Medidas!D191="m",Medidas!D191=2,Medidas!D191="F",Medidas!D191="f"),0,1)</f>
        <v>1</v>
      </c>
      <c r="G191" s="15">
        <f>IF(OR(ISBLANK(Medidas!G191),(ISBLANK(Medidas!H191))),1,0)</f>
        <v>1</v>
      </c>
      <c r="H191" s="15">
        <f>IF(AND(NOT(G191),OR(Medidas!G191&lt;20,Medidas!G191&gt;250,Medidas!H191&lt;0.5,Medidas!H191&gt;400)),1,0)</f>
        <v>0</v>
      </c>
      <c r="I191" s="20">
        <f>(Medidas!F191-Medidas!E191)/30.4375</f>
        <v>0</v>
      </c>
      <c r="J191" s="15" t="e">
        <f>Medidas!H191/(Medidas!G191^2)*10000</f>
        <v>#DIV/0!</v>
      </c>
      <c r="K191" s="15" t="e">
        <f t="shared" si="15"/>
        <v>#DIV/0!</v>
      </c>
      <c r="L191" s="15" t="e">
        <f t="shared" si="16"/>
        <v>#DIV/0!</v>
      </c>
      <c r="M191" s="15" t="e">
        <f t="shared" si="17"/>
        <v>#DIV/0!</v>
      </c>
      <c r="N191" s="15" t="e">
        <f t="shared" si="18"/>
        <v>#N/A</v>
      </c>
      <c r="O191" s="15" t="e">
        <f t="shared" si="19"/>
        <v>#N/A</v>
      </c>
    </row>
    <row r="192" spans="1:15" x14ac:dyDescent="0.15">
      <c r="A192" s="106">
        <f t="shared" si="20"/>
        <v>1</v>
      </c>
      <c r="B192" s="15" t="e">
        <f>IF(OR(Medidas!D192=1,Medidas!D192="M",Medidas!D192="m"),$A192*LOOKUP($I192+1,'OMS2007'!$A$3:$A$220,'OMS2007'!B$3:B$220)+(1-$A192)*LOOKUP($I192,'OMS2007'!$A$3:$A$220,'OMS2007'!B$3:B$220),$A192*LOOKUP($I192+1,'OMS2007'!$A$3:$A$220,'OMS2007'!E$3:E$220)+(1-$A192)*LOOKUP($I192,'OMS2007'!$A$3:$A$220,'OMS2007'!E$3:E$220))</f>
        <v>#N/A</v>
      </c>
      <c r="C192" s="15" t="e">
        <f>IF(OR(Medidas!D192=1,Medidas!D192="M",Medidas!D192="m"),$A192*LOOKUP($I192+1,'OMS2007'!$A$3:$A$220,'OMS2007'!C$3:C$220)+(1-$A192)*LOOKUP($I192,'OMS2007'!$A$3:$A$220,'OMS2007'!C$3:C$220),$A192*LOOKUP($I192+1,'OMS2007'!$A$3:$A$220,'OMS2007'!F$3:F$220)+(1-$A192)*LOOKUP($I192,'OMS2007'!$A$3:$A$220,'OMS2007'!F$3:F$220))</f>
        <v>#N/A</v>
      </c>
      <c r="D192" s="15" t="e">
        <f>IF(OR(Medidas!D192=1,Medidas!D192="M",Medidas!D192="m"),$A192*LOOKUP($I192+1,'OMS2007'!$A$3:$A$220,'OMS2007'!D$3:D$220)+(1-$A192)*LOOKUP($I192,'OMS2007'!$A$3:$A$220,'OMS2007'!D$3:D$220),$A192*LOOKUP($I192+1,'OMS2007'!$A$3:$A$220,'OMS2007'!G$3:G$220)+(1-$A192)*LOOKUP($I192,'OMS2007'!$A$3:$A$220,'OMS2007'!G$3:G$220))</f>
        <v>#N/A</v>
      </c>
      <c r="E192" s="15">
        <f t="shared" si="14"/>
        <v>1</v>
      </c>
      <c r="F192" s="15">
        <f>IF(OR(Medidas!D192=1,Medidas!D192="M",Medidas!D192="m",Medidas!D192=2,Medidas!D192="F",Medidas!D192="f"),0,1)</f>
        <v>1</v>
      </c>
      <c r="G192" s="15">
        <f>IF(OR(ISBLANK(Medidas!G192),(ISBLANK(Medidas!H192))),1,0)</f>
        <v>1</v>
      </c>
      <c r="H192" s="15">
        <f>IF(AND(NOT(G192),OR(Medidas!G192&lt;20,Medidas!G192&gt;250,Medidas!H192&lt;0.5,Medidas!H192&gt;400)),1,0)</f>
        <v>0</v>
      </c>
      <c r="I192" s="20">
        <f>(Medidas!F192-Medidas!E192)/30.4375</f>
        <v>0</v>
      </c>
      <c r="J192" s="15" t="e">
        <f>Medidas!H192/(Medidas!G192^2)*10000</f>
        <v>#DIV/0!</v>
      </c>
      <c r="K192" s="15" t="e">
        <f t="shared" si="15"/>
        <v>#DIV/0!</v>
      </c>
      <c r="L192" s="15" t="e">
        <f t="shared" si="16"/>
        <v>#DIV/0!</v>
      </c>
      <c r="M192" s="15" t="e">
        <f t="shared" si="17"/>
        <v>#DIV/0!</v>
      </c>
      <c r="N192" s="15" t="e">
        <f t="shared" si="18"/>
        <v>#N/A</v>
      </c>
      <c r="O192" s="15" t="e">
        <f t="shared" si="19"/>
        <v>#N/A</v>
      </c>
    </row>
    <row r="193" spans="1:15" x14ac:dyDescent="0.15">
      <c r="A193" s="106">
        <f t="shared" si="20"/>
        <v>1</v>
      </c>
      <c r="B193" s="15" t="e">
        <f>IF(OR(Medidas!D193=1,Medidas!D193="M",Medidas!D193="m"),$A193*LOOKUP($I193+1,'OMS2007'!$A$3:$A$220,'OMS2007'!B$3:B$220)+(1-$A193)*LOOKUP($I193,'OMS2007'!$A$3:$A$220,'OMS2007'!B$3:B$220),$A193*LOOKUP($I193+1,'OMS2007'!$A$3:$A$220,'OMS2007'!E$3:E$220)+(1-$A193)*LOOKUP($I193,'OMS2007'!$A$3:$A$220,'OMS2007'!E$3:E$220))</f>
        <v>#N/A</v>
      </c>
      <c r="C193" s="15" t="e">
        <f>IF(OR(Medidas!D193=1,Medidas!D193="M",Medidas!D193="m"),$A193*LOOKUP($I193+1,'OMS2007'!$A$3:$A$220,'OMS2007'!C$3:C$220)+(1-$A193)*LOOKUP($I193,'OMS2007'!$A$3:$A$220,'OMS2007'!C$3:C$220),$A193*LOOKUP($I193+1,'OMS2007'!$A$3:$A$220,'OMS2007'!F$3:F$220)+(1-$A193)*LOOKUP($I193,'OMS2007'!$A$3:$A$220,'OMS2007'!F$3:F$220))</f>
        <v>#N/A</v>
      </c>
      <c r="D193" s="15" t="e">
        <f>IF(OR(Medidas!D193=1,Medidas!D193="M",Medidas!D193="m"),$A193*LOOKUP($I193+1,'OMS2007'!$A$3:$A$220,'OMS2007'!D$3:D$220)+(1-$A193)*LOOKUP($I193,'OMS2007'!$A$3:$A$220,'OMS2007'!D$3:D$220),$A193*LOOKUP($I193+1,'OMS2007'!$A$3:$A$220,'OMS2007'!G$3:G$220)+(1-$A193)*LOOKUP($I193,'OMS2007'!$A$3:$A$220,'OMS2007'!G$3:G$220))</f>
        <v>#N/A</v>
      </c>
      <c r="E193" s="15">
        <f t="shared" si="14"/>
        <v>1</v>
      </c>
      <c r="F193" s="15">
        <f>IF(OR(Medidas!D193=1,Medidas!D193="M",Medidas!D193="m",Medidas!D193=2,Medidas!D193="F",Medidas!D193="f"),0,1)</f>
        <v>1</v>
      </c>
      <c r="G193" s="15">
        <f>IF(OR(ISBLANK(Medidas!G193),(ISBLANK(Medidas!H193))),1,0)</f>
        <v>1</v>
      </c>
      <c r="H193" s="15">
        <f>IF(AND(NOT(G193),OR(Medidas!G193&lt;20,Medidas!G193&gt;250,Medidas!H193&lt;0.5,Medidas!H193&gt;400)),1,0)</f>
        <v>0</v>
      </c>
      <c r="I193" s="20">
        <f>(Medidas!F193-Medidas!E193)/30.4375</f>
        <v>0</v>
      </c>
      <c r="J193" s="15" t="e">
        <f>Medidas!H193/(Medidas!G193^2)*10000</f>
        <v>#DIV/0!</v>
      </c>
      <c r="K193" s="15" t="e">
        <f t="shared" si="15"/>
        <v>#DIV/0!</v>
      </c>
      <c r="L193" s="15" t="e">
        <f t="shared" si="16"/>
        <v>#DIV/0!</v>
      </c>
      <c r="M193" s="15" t="e">
        <f t="shared" si="17"/>
        <v>#DIV/0!</v>
      </c>
      <c r="N193" s="15" t="e">
        <f t="shared" si="18"/>
        <v>#N/A</v>
      </c>
      <c r="O193" s="15" t="e">
        <f t="shared" si="19"/>
        <v>#N/A</v>
      </c>
    </row>
    <row r="194" spans="1:15" x14ac:dyDescent="0.15">
      <c r="A194" s="106">
        <f t="shared" si="20"/>
        <v>1</v>
      </c>
      <c r="B194" s="15" t="e">
        <f>IF(OR(Medidas!D194=1,Medidas!D194="M",Medidas!D194="m"),$A194*LOOKUP($I194+1,'OMS2007'!$A$3:$A$220,'OMS2007'!B$3:B$220)+(1-$A194)*LOOKUP($I194,'OMS2007'!$A$3:$A$220,'OMS2007'!B$3:B$220),$A194*LOOKUP($I194+1,'OMS2007'!$A$3:$A$220,'OMS2007'!E$3:E$220)+(1-$A194)*LOOKUP($I194,'OMS2007'!$A$3:$A$220,'OMS2007'!E$3:E$220))</f>
        <v>#N/A</v>
      </c>
      <c r="C194" s="15" t="e">
        <f>IF(OR(Medidas!D194=1,Medidas!D194="M",Medidas!D194="m"),$A194*LOOKUP($I194+1,'OMS2007'!$A$3:$A$220,'OMS2007'!C$3:C$220)+(1-$A194)*LOOKUP($I194,'OMS2007'!$A$3:$A$220,'OMS2007'!C$3:C$220),$A194*LOOKUP($I194+1,'OMS2007'!$A$3:$A$220,'OMS2007'!F$3:F$220)+(1-$A194)*LOOKUP($I194,'OMS2007'!$A$3:$A$220,'OMS2007'!F$3:F$220))</f>
        <v>#N/A</v>
      </c>
      <c r="D194" s="15" t="e">
        <f>IF(OR(Medidas!D194=1,Medidas!D194="M",Medidas!D194="m"),$A194*LOOKUP($I194+1,'OMS2007'!$A$3:$A$220,'OMS2007'!D$3:D$220)+(1-$A194)*LOOKUP($I194,'OMS2007'!$A$3:$A$220,'OMS2007'!D$3:D$220),$A194*LOOKUP($I194+1,'OMS2007'!$A$3:$A$220,'OMS2007'!G$3:G$220)+(1-$A194)*LOOKUP($I194,'OMS2007'!$A$3:$A$220,'OMS2007'!G$3:G$220))</f>
        <v>#N/A</v>
      </c>
      <c r="E194" s="15">
        <f t="shared" si="14"/>
        <v>1</v>
      </c>
      <c r="F194" s="15">
        <f>IF(OR(Medidas!D194=1,Medidas!D194="M",Medidas!D194="m",Medidas!D194=2,Medidas!D194="F",Medidas!D194="f"),0,1)</f>
        <v>1</v>
      </c>
      <c r="G194" s="15">
        <f>IF(OR(ISBLANK(Medidas!G194),(ISBLANK(Medidas!H194))),1,0)</f>
        <v>1</v>
      </c>
      <c r="H194" s="15">
        <f>IF(AND(NOT(G194),OR(Medidas!G194&lt;20,Medidas!G194&gt;250,Medidas!H194&lt;0.5,Medidas!H194&gt;400)),1,0)</f>
        <v>0</v>
      </c>
      <c r="I194" s="20">
        <f>(Medidas!F194-Medidas!E194)/30.4375</f>
        <v>0</v>
      </c>
      <c r="J194" s="15" t="e">
        <f>Medidas!H194/(Medidas!G194^2)*10000</f>
        <v>#DIV/0!</v>
      </c>
      <c r="K194" s="15" t="e">
        <f t="shared" si="15"/>
        <v>#DIV/0!</v>
      </c>
      <c r="L194" s="15" t="e">
        <f t="shared" si="16"/>
        <v>#DIV/0!</v>
      </c>
      <c r="M194" s="15" t="e">
        <f t="shared" si="17"/>
        <v>#DIV/0!</v>
      </c>
      <c r="N194" s="15" t="e">
        <f t="shared" si="18"/>
        <v>#N/A</v>
      </c>
      <c r="O194" s="15" t="e">
        <f t="shared" si="19"/>
        <v>#N/A</v>
      </c>
    </row>
    <row r="195" spans="1:15" x14ac:dyDescent="0.15">
      <c r="A195" s="106">
        <f t="shared" si="20"/>
        <v>1</v>
      </c>
      <c r="B195" s="15" t="e">
        <f>IF(OR(Medidas!D195=1,Medidas!D195="M",Medidas!D195="m"),$A195*LOOKUP($I195+1,'OMS2007'!$A$3:$A$220,'OMS2007'!B$3:B$220)+(1-$A195)*LOOKUP($I195,'OMS2007'!$A$3:$A$220,'OMS2007'!B$3:B$220),$A195*LOOKUP($I195+1,'OMS2007'!$A$3:$A$220,'OMS2007'!E$3:E$220)+(1-$A195)*LOOKUP($I195,'OMS2007'!$A$3:$A$220,'OMS2007'!E$3:E$220))</f>
        <v>#N/A</v>
      </c>
      <c r="C195" s="15" t="e">
        <f>IF(OR(Medidas!D195=1,Medidas!D195="M",Medidas!D195="m"),$A195*LOOKUP($I195+1,'OMS2007'!$A$3:$A$220,'OMS2007'!C$3:C$220)+(1-$A195)*LOOKUP($I195,'OMS2007'!$A$3:$A$220,'OMS2007'!C$3:C$220),$A195*LOOKUP($I195+1,'OMS2007'!$A$3:$A$220,'OMS2007'!F$3:F$220)+(1-$A195)*LOOKUP($I195,'OMS2007'!$A$3:$A$220,'OMS2007'!F$3:F$220))</f>
        <v>#N/A</v>
      </c>
      <c r="D195" s="15" t="e">
        <f>IF(OR(Medidas!D195=1,Medidas!D195="M",Medidas!D195="m"),$A195*LOOKUP($I195+1,'OMS2007'!$A$3:$A$220,'OMS2007'!D$3:D$220)+(1-$A195)*LOOKUP($I195,'OMS2007'!$A$3:$A$220,'OMS2007'!D$3:D$220),$A195*LOOKUP($I195+1,'OMS2007'!$A$3:$A$220,'OMS2007'!G$3:G$220)+(1-$A195)*LOOKUP($I195,'OMS2007'!$A$3:$A$220,'OMS2007'!G$3:G$220))</f>
        <v>#N/A</v>
      </c>
      <c r="E195" s="15">
        <f t="shared" si="14"/>
        <v>1</v>
      </c>
      <c r="F195" s="15">
        <f>IF(OR(Medidas!D195=1,Medidas!D195="M",Medidas!D195="m",Medidas!D195=2,Medidas!D195="F",Medidas!D195="f"),0,1)</f>
        <v>1</v>
      </c>
      <c r="G195" s="15">
        <f>IF(OR(ISBLANK(Medidas!G195),(ISBLANK(Medidas!H195))),1,0)</f>
        <v>1</v>
      </c>
      <c r="H195" s="15">
        <f>IF(AND(NOT(G195),OR(Medidas!G195&lt;20,Medidas!G195&gt;250,Medidas!H195&lt;0.5,Medidas!H195&gt;400)),1,0)</f>
        <v>0</v>
      </c>
      <c r="I195" s="20">
        <f>(Medidas!F195-Medidas!E195)/30.4375</f>
        <v>0</v>
      </c>
      <c r="J195" s="15" t="e">
        <f>Medidas!H195/(Medidas!G195^2)*10000</f>
        <v>#DIV/0!</v>
      </c>
      <c r="K195" s="15" t="e">
        <f t="shared" si="15"/>
        <v>#DIV/0!</v>
      </c>
      <c r="L195" s="15" t="e">
        <f t="shared" si="16"/>
        <v>#DIV/0!</v>
      </c>
      <c r="M195" s="15" t="e">
        <f t="shared" si="17"/>
        <v>#DIV/0!</v>
      </c>
      <c r="N195" s="15" t="e">
        <f t="shared" si="18"/>
        <v>#N/A</v>
      </c>
      <c r="O195" s="15" t="e">
        <f t="shared" si="19"/>
        <v>#N/A</v>
      </c>
    </row>
    <row r="196" spans="1:15" x14ac:dyDescent="0.15">
      <c r="A196" s="106">
        <f t="shared" si="20"/>
        <v>1</v>
      </c>
      <c r="B196" s="15" t="e">
        <f>IF(OR(Medidas!D196=1,Medidas!D196="M",Medidas!D196="m"),$A196*LOOKUP($I196+1,'OMS2007'!$A$3:$A$220,'OMS2007'!B$3:B$220)+(1-$A196)*LOOKUP($I196,'OMS2007'!$A$3:$A$220,'OMS2007'!B$3:B$220),$A196*LOOKUP($I196+1,'OMS2007'!$A$3:$A$220,'OMS2007'!E$3:E$220)+(1-$A196)*LOOKUP($I196,'OMS2007'!$A$3:$A$220,'OMS2007'!E$3:E$220))</f>
        <v>#N/A</v>
      </c>
      <c r="C196" s="15" t="e">
        <f>IF(OR(Medidas!D196=1,Medidas!D196="M",Medidas!D196="m"),$A196*LOOKUP($I196+1,'OMS2007'!$A$3:$A$220,'OMS2007'!C$3:C$220)+(1-$A196)*LOOKUP($I196,'OMS2007'!$A$3:$A$220,'OMS2007'!C$3:C$220),$A196*LOOKUP($I196+1,'OMS2007'!$A$3:$A$220,'OMS2007'!F$3:F$220)+(1-$A196)*LOOKUP($I196,'OMS2007'!$A$3:$A$220,'OMS2007'!F$3:F$220))</f>
        <v>#N/A</v>
      </c>
      <c r="D196" s="15" t="e">
        <f>IF(OR(Medidas!D196=1,Medidas!D196="M",Medidas!D196="m"),$A196*LOOKUP($I196+1,'OMS2007'!$A$3:$A$220,'OMS2007'!D$3:D$220)+(1-$A196)*LOOKUP($I196,'OMS2007'!$A$3:$A$220,'OMS2007'!D$3:D$220),$A196*LOOKUP($I196+1,'OMS2007'!$A$3:$A$220,'OMS2007'!G$3:G$220)+(1-$A196)*LOOKUP($I196,'OMS2007'!$A$3:$A$220,'OMS2007'!G$3:G$220))</f>
        <v>#N/A</v>
      </c>
      <c r="E196" s="15">
        <f t="shared" ref="E196:E259" si="21">IF(OR(I196&lt;24,I196&gt;240),1,0)</f>
        <v>1</v>
      </c>
      <c r="F196" s="15">
        <f>IF(OR(Medidas!D196=1,Medidas!D196="M",Medidas!D196="m",Medidas!D196=2,Medidas!D196="F",Medidas!D196="f"),0,1)</f>
        <v>1</v>
      </c>
      <c r="G196" s="15">
        <f>IF(OR(ISBLANK(Medidas!G196),(ISBLANK(Medidas!H196))),1,0)</f>
        <v>1</v>
      </c>
      <c r="H196" s="15">
        <f>IF(AND(NOT(G196),OR(Medidas!G196&lt;20,Medidas!G196&gt;250,Medidas!H196&lt;0.5,Medidas!H196&gt;400)),1,0)</f>
        <v>0</v>
      </c>
      <c r="I196" s="20">
        <f>(Medidas!F196-Medidas!E196)/30.4375</f>
        <v>0</v>
      </c>
      <c r="J196" s="15" t="e">
        <f>Medidas!H196/(Medidas!G196^2)*10000</f>
        <v>#DIV/0!</v>
      </c>
      <c r="K196" s="15" t="e">
        <f t="shared" ref="K196:K259" si="22">(((J196/C196)^B196)-1)/(B196*D196)</f>
        <v>#DIV/0!</v>
      </c>
      <c r="L196" s="15" t="e">
        <f t="shared" ref="L196:L259" si="23">INT(NORMSDIST(K196)*1000)/10</f>
        <v>#DIV/0!</v>
      </c>
      <c r="M196" s="15" t="e">
        <f t="shared" ref="M196:M259" si="24">IF(OR((J196-C196)/N196&lt;-4,(J196-C196)/O196&gt;8),1,0)</f>
        <v>#DIV/0!</v>
      </c>
      <c r="N196" s="15" t="e">
        <f t="shared" ref="N196:N259" si="25">(C196-(C196*(1+B196*D196*(-2))^(1/B196)))/2</f>
        <v>#N/A</v>
      </c>
      <c r="O196" s="15" t="e">
        <f t="shared" ref="O196:O259" si="26">((C196*(1+B196*D196*2)^(1/B196))-C196)/2</f>
        <v>#N/A</v>
      </c>
    </row>
    <row r="197" spans="1:15" x14ac:dyDescent="0.15">
      <c r="A197" s="106">
        <f t="shared" ref="A197:A260" si="27">I197-INT(I197+0.5)+1</f>
        <v>1</v>
      </c>
      <c r="B197" s="15" t="e">
        <f>IF(OR(Medidas!D197=1,Medidas!D197="M",Medidas!D197="m"),$A197*LOOKUP($I197+1,'OMS2007'!$A$3:$A$220,'OMS2007'!B$3:B$220)+(1-$A197)*LOOKUP($I197,'OMS2007'!$A$3:$A$220,'OMS2007'!B$3:B$220),$A197*LOOKUP($I197+1,'OMS2007'!$A$3:$A$220,'OMS2007'!E$3:E$220)+(1-$A197)*LOOKUP($I197,'OMS2007'!$A$3:$A$220,'OMS2007'!E$3:E$220))</f>
        <v>#N/A</v>
      </c>
      <c r="C197" s="15" t="e">
        <f>IF(OR(Medidas!D197=1,Medidas!D197="M",Medidas!D197="m"),$A197*LOOKUP($I197+1,'OMS2007'!$A$3:$A$220,'OMS2007'!C$3:C$220)+(1-$A197)*LOOKUP($I197,'OMS2007'!$A$3:$A$220,'OMS2007'!C$3:C$220),$A197*LOOKUP($I197+1,'OMS2007'!$A$3:$A$220,'OMS2007'!F$3:F$220)+(1-$A197)*LOOKUP($I197,'OMS2007'!$A$3:$A$220,'OMS2007'!F$3:F$220))</f>
        <v>#N/A</v>
      </c>
      <c r="D197" s="15" t="e">
        <f>IF(OR(Medidas!D197=1,Medidas!D197="M",Medidas!D197="m"),$A197*LOOKUP($I197+1,'OMS2007'!$A$3:$A$220,'OMS2007'!D$3:D$220)+(1-$A197)*LOOKUP($I197,'OMS2007'!$A$3:$A$220,'OMS2007'!D$3:D$220),$A197*LOOKUP($I197+1,'OMS2007'!$A$3:$A$220,'OMS2007'!G$3:G$220)+(1-$A197)*LOOKUP($I197,'OMS2007'!$A$3:$A$220,'OMS2007'!G$3:G$220))</f>
        <v>#N/A</v>
      </c>
      <c r="E197" s="15">
        <f t="shared" si="21"/>
        <v>1</v>
      </c>
      <c r="F197" s="15">
        <f>IF(OR(Medidas!D197=1,Medidas!D197="M",Medidas!D197="m",Medidas!D197=2,Medidas!D197="F",Medidas!D197="f"),0,1)</f>
        <v>1</v>
      </c>
      <c r="G197" s="15">
        <f>IF(OR(ISBLANK(Medidas!G197),(ISBLANK(Medidas!H197))),1,0)</f>
        <v>1</v>
      </c>
      <c r="H197" s="15">
        <f>IF(AND(NOT(G197),OR(Medidas!G197&lt;20,Medidas!G197&gt;250,Medidas!H197&lt;0.5,Medidas!H197&gt;400)),1,0)</f>
        <v>0</v>
      </c>
      <c r="I197" s="20">
        <f>(Medidas!F197-Medidas!E197)/30.4375</f>
        <v>0</v>
      </c>
      <c r="J197" s="15" t="e">
        <f>Medidas!H197/(Medidas!G197^2)*10000</f>
        <v>#DIV/0!</v>
      </c>
      <c r="K197" s="15" t="e">
        <f t="shared" si="22"/>
        <v>#DIV/0!</v>
      </c>
      <c r="L197" s="15" t="e">
        <f t="shared" si="23"/>
        <v>#DIV/0!</v>
      </c>
      <c r="M197" s="15" t="e">
        <f t="shared" si="24"/>
        <v>#DIV/0!</v>
      </c>
      <c r="N197" s="15" t="e">
        <f t="shared" si="25"/>
        <v>#N/A</v>
      </c>
      <c r="O197" s="15" t="e">
        <f t="shared" si="26"/>
        <v>#N/A</v>
      </c>
    </row>
    <row r="198" spans="1:15" x14ac:dyDescent="0.15">
      <c r="A198" s="106">
        <f t="shared" si="27"/>
        <v>1</v>
      </c>
      <c r="B198" s="15" t="e">
        <f>IF(OR(Medidas!D198=1,Medidas!D198="M",Medidas!D198="m"),$A198*LOOKUP($I198+1,'OMS2007'!$A$3:$A$220,'OMS2007'!B$3:B$220)+(1-$A198)*LOOKUP($I198,'OMS2007'!$A$3:$A$220,'OMS2007'!B$3:B$220),$A198*LOOKUP($I198+1,'OMS2007'!$A$3:$A$220,'OMS2007'!E$3:E$220)+(1-$A198)*LOOKUP($I198,'OMS2007'!$A$3:$A$220,'OMS2007'!E$3:E$220))</f>
        <v>#N/A</v>
      </c>
      <c r="C198" s="15" t="e">
        <f>IF(OR(Medidas!D198=1,Medidas!D198="M",Medidas!D198="m"),$A198*LOOKUP($I198+1,'OMS2007'!$A$3:$A$220,'OMS2007'!C$3:C$220)+(1-$A198)*LOOKUP($I198,'OMS2007'!$A$3:$A$220,'OMS2007'!C$3:C$220),$A198*LOOKUP($I198+1,'OMS2007'!$A$3:$A$220,'OMS2007'!F$3:F$220)+(1-$A198)*LOOKUP($I198,'OMS2007'!$A$3:$A$220,'OMS2007'!F$3:F$220))</f>
        <v>#N/A</v>
      </c>
      <c r="D198" s="15" t="e">
        <f>IF(OR(Medidas!D198=1,Medidas!D198="M",Medidas!D198="m"),$A198*LOOKUP($I198+1,'OMS2007'!$A$3:$A$220,'OMS2007'!D$3:D$220)+(1-$A198)*LOOKUP($I198,'OMS2007'!$A$3:$A$220,'OMS2007'!D$3:D$220),$A198*LOOKUP($I198+1,'OMS2007'!$A$3:$A$220,'OMS2007'!G$3:G$220)+(1-$A198)*LOOKUP($I198,'OMS2007'!$A$3:$A$220,'OMS2007'!G$3:G$220))</f>
        <v>#N/A</v>
      </c>
      <c r="E198" s="15">
        <f t="shared" si="21"/>
        <v>1</v>
      </c>
      <c r="F198" s="15">
        <f>IF(OR(Medidas!D198=1,Medidas!D198="M",Medidas!D198="m",Medidas!D198=2,Medidas!D198="F",Medidas!D198="f"),0,1)</f>
        <v>1</v>
      </c>
      <c r="G198" s="15">
        <f>IF(OR(ISBLANK(Medidas!G198),(ISBLANK(Medidas!H198))),1,0)</f>
        <v>1</v>
      </c>
      <c r="H198" s="15">
        <f>IF(AND(NOT(G198),OR(Medidas!G198&lt;20,Medidas!G198&gt;250,Medidas!H198&lt;0.5,Medidas!H198&gt;400)),1,0)</f>
        <v>0</v>
      </c>
      <c r="I198" s="20">
        <f>(Medidas!F198-Medidas!E198)/30.4375</f>
        <v>0</v>
      </c>
      <c r="J198" s="15" t="e">
        <f>Medidas!H198/(Medidas!G198^2)*10000</f>
        <v>#DIV/0!</v>
      </c>
      <c r="K198" s="15" t="e">
        <f t="shared" si="22"/>
        <v>#DIV/0!</v>
      </c>
      <c r="L198" s="15" t="e">
        <f t="shared" si="23"/>
        <v>#DIV/0!</v>
      </c>
      <c r="M198" s="15" t="e">
        <f t="shared" si="24"/>
        <v>#DIV/0!</v>
      </c>
      <c r="N198" s="15" t="e">
        <f t="shared" si="25"/>
        <v>#N/A</v>
      </c>
      <c r="O198" s="15" t="e">
        <f t="shared" si="26"/>
        <v>#N/A</v>
      </c>
    </row>
    <row r="199" spans="1:15" x14ac:dyDescent="0.15">
      <c r="A199" s="106">
        <f t="shared" si="27"/>
        <v>1</v>
      </c>
      <c r="B199" s="15" t="e">
        <f>IF(OR(Medidas!D199=1,Medidas!D199="M",Medidas!D199="m"),$A199*LOOKUP($I199+1,'OMS2007'!$A$3:$A$220,'OMS2007'!B$3:B$220)+(1-$A199)*LOOKUP($I199,'OMS2007'!$A$3:$A$220,'OMS2007'!B$3:B$220),$A199*LOOKUP($I199+1,'OMS2007'!$A$3:$A$220,'OMS2007'!E$3:E$220)+(1-$A199)*LOOKUP($I199,'OMS2007'!$A$3:$A$220,'OMS2007'!E$3:E$220))</f>
        <v>#N/A</v>
      </c>
      <c r="C199" s="15" t="e">
        <f>IF(OR(Medidas!D199=1,Medidas!D199="M",Medidas!D199="m"),$A199*LOOKUP($I199+1,'OMS2007'!$A$3:$A$220,'OMS2007'!C$3:C$220)+(1-$A199)*LOOKUP($I199,'OMS2007'!$A$3:$A$220,'OMS2007'!C$3:C$220),$A199*LOOKUP($I199+1,'OMS2007'!$A$3:$A$220,'OMS2007'!F$3:F$220)+(1-$A199)*LOOKUP($I199,'OMS2007'!$A$3:$A$220,'OMS2007'!F$3:F$220))</f>
        <v>#N/A</v>
      </c>
      <c r="D199" s="15" t="e">
        <f>IF(OR(Medidas!D199=1,Medidas!D199="M",Medidas!D199="m"),$A199*LOOKUP($I199+1,'OMS2007'!$A$3:$A$220,'OMS2007'!D$3:D$220)+(1-$A199)*LOOKUP($I199,'OMS2007'!$A$3:$A$220,'OMS2007'!D$3:D$220),$A199*LOOKUP($I199+1,'OMS2007'!$A$3:$A$220,'OMS2007'!G$3:G$220)+(1-$A199)*LOOKUP($I199,'OMS2007'!$A$3:$A$220,'OMS2007'!G$3:G$220))</f>
        <v>#N/A</v>
      </c>
      <c r="E199" s="15">
        <f t="shared" si="21"/>
        <v>1</v>
      </c>
      <c r="F199" s="15">
        <f>IF(OR(Medidas!D199=1,Medidas!D199="M",Medidas!D199="m",Medidas!D199=2,Medidas!D199="F",Medidas!D199="f"),0,1)</f>
        <v>1</v>
      </c>
      <c r="G199" s="15">
        <f>IF(OR(ISBLANK(Medidas!G199),(ISBLANK(Medidas!H199))),1,0)</f>
        <v>1</v>
      </c>
      <c r="H199" s="15">
        <f>IF(AND(NOT(G199),OR(Medidas!G199&lt;20,Medidas!G199&gt;250,Medidas!H199&lt;0.5,Medidas!H199&gt;400)),1,0)</f>
        <v>0</v>
      </c>
      <c r="I199" s="20">
        <f>(Medidas!F199-Medidas!E199)/30.4375</f>
        <v>0</v>
      </c>
      <c r="J199" s="15" t="e">
        <f>Medidas!H199/(Medidas!G199^2)*10000</f>
        <v>#DIV/0!</v>
      </c>
      <c r="K199" s="15" t="e">
        <f t="shared" si="22"/>
        <v>#DIV/0!</v>
      </c>
      <c r="L199" s="15" t="e">
        <f t="shared" si="23"/>
        <v>#DIV/0!</v>
      </c>
      <c r="M199" s="15" t="e">
        <f t="shared" si="24"/>
        <v>#DIV/0!</v>
      </c>
      <c r="N199" s="15" t="e">
        <f t="shared" si="25"/>
        <v>#N/A</v>
      </c>
      <c r="O199" s="15" t="e">
        <f t="shared" si="26"/>
        <v>#N/A</v>
      </c>
    </row>
    <row r="200" spans="1:15" x14ac:dyDescent="0.15">
      <c r="A200" s="106">
        <f t="shared" si="27"/>
        <v>1</v>
      </c>
      <c r="B200" s="15" t="e">
        <f>IF(OR(Medidas!D200=1,Medidas!D200="M",Medidas!D200="m"),$A200*LOOKUP($I200+1,'OMS2007'!$A$3:$A$220,'OMS2007'!B$3:B$220)+(1-$A200)*LOOKUP($I200,'OMS2007'!$A$3:$A$220,'OMS2007'!B$3:B$220),$A200*LOOKUP($I200+1,'OMS2007'!$A$3:$A$220,'OMS2007'!E$3:E$220)+(1-$A200)*LOOKUP($I200,'OMS2007'!$A$3:$A$220,'OMS2007'!E$3:E$220))</f>
        <v>#N/A</v>
      </c>
      <c r="C200" s="15" t="e">
        <f>IF(OR(Medidas!D200=1,Medidas!D200="M",Medidas!D200="m"),$A200*LOOKUP($I200+1,'OMS2007'!$A$3:$A$220,'OMS2007'!C$3:C$220)+(1-$A200)*LOOKUP($I200,'OMS2007'!$A$3:$A$220,'OMS2007'!C$3:C$220),$A200*LOOKUP($I200+1,'OMS2007'!$A$3:$A$220,'OMS2007'!F$3:F$220)+(1-$A200)*LOOKUP($I200,'OMS2007'!$A$3:$A$220,'OMS2007'!F$3:F$220))</f>
        <v>#N/A</v>
      </c>
      <c r="D200" s="15" t="e">
        <f>IF(OR(Medidas!D200=1,Medidas!D200="M",Medidas!D200="m"),$A200*LOOKUP($I200+1,'OMS2007'!$A$3:$A$220,'OMS2007'!D$3:D$220)+(1-$A200)*LOOKUP($I200,'OMS2007'!$A$3:$A$220,'OMS2007'!D$3:D$220),$A200*LOOKUP($I200+1,'OMS2007'!$A$3:$A$220,'OMS2007'!G$3:G$220)+(1-$A200)*LOOKUP($I200,'OMS2007'!$A$3:$A$220,'OMS2007'!G$3:G$220))</f>
        <v>#N/A</v>
      </c>
      <c r="E200" s="15">
        <f t="shared" si="21"/>
        <v>1</v>
      </c>
      <c r="F200" s="15">
        <f>IF(OR(Medidas!D200=1,Medidas!D200="M",Medidas!D200="m",Medidas!D200=2,Medidas!D200="F",Medidas!D200="f"),0,1)</f>
        <v>1</v>
      </c>
      <c r="G200" s="15">
        <f>IF(OR(ISBLANK(Medidas!G200),(ISBLANK(Medidas!H200))),1,0)</f>
        <v>1</v>
      </c>
      <c r="H200" s="15">
        <f>IF(AND(NOT(G200),OR(Medidas!G200&lt;20,Medidas!G200&gt;250,Medidas!H200&lt;0.5,Medidas!H200&gt;400)),1,0)</f>
        <v>0</v>
      </c>
      <c r="I200" s="20">
        <f>(Medidas!F200-Medidas!E200)/30.4375</f>
        <v>0</v>
      </c>
      <c r="J200" s="15" t="e">
        <f>Medidas!H200/(Medidas!G200^2)*10000</f>
        <v>#DIV/0!</v>
      </c>
      <c r="K200" s="15" t="e">
        <f t="shared" si="22"/>
        <v>#DIV/0!</v>
      </c>
      <c r="L200" s="15" t="e">
        <f t="shared" si="23"/>
        <v>#DIV/0!</v>
      </c>
      <c r="M200" s="15" t="e">
        <f t="shared" si="24"/>
        <v>#DIV/0!</v>
      </c>
      <c r="N200" s="15" t="e">
        <f t="shared" si="25"/>
        <v>#N/A</v>
      </c>
      <c r="O200" s="15" t="e">
        <f t="shared" si="26"/>
        <v>#N/A</v>
      </c>
    </row>
    <row r="201" spans="1:15" x14ac:dyDescent="0.15">
      <c r="A201" s="106">
        <f t="shared" si="27"/>
        <v>1</v>
      </c>
      <c r="B201" s="15" t="e">
        <f>IF(OR(Medidas!D201=1,Medidas!D201="M",Medidas!D201="m"),$A201*LOOKUP($I201+1,'OMS2007'!$A$3:$A$220,'OMS2007'!B$3:B$220)+(1-$A201)*LOOKUP($I201,'OMS2007'!$A$3:$A$220,'OMS2007'!B$3:B$220),$A201*LOOKUP($I201+1,'OMS2007'!$A$3:$A$220,'OMS2007'!E$3:E$220)+(1-$A201)*LOOKUP($I201,'OMS2007'!$A$3:$A$220,'OMS2007'!E$3:E$220))</f>
        <v>#N/A</v>
      </c>
      <c r="C201" s="15" t="e">
        <f>IF(OR(Medidas!D201=1,Medidas!D201="M",Medidas!D201="m"),$A201*LOOKUP($I201+1,'OMS2007'!$A$3:$A$220,'OMS2007'!C$3:C$220)+(1-$A201)*LOOKUP($I201,'OMS2007'!$A$3:$A$220,'OMS2007'!C$3:C$220),$A201*LOOKUP($I201+1,'OMS2007'!$A$3:$A$220,'OMS2007'!F$3:F$220)+(1-$A201)*LOOKUP($I201,'OMS2007'!$A$3:$A$220,'OMS2007'!F$3:F$220))</f>
        <v>#N/A</v>
      </c>
      <c r="D201" s="15" t="e">
        <f>IF(OR(Medidas!D201=1,Medidas!D201="M",Medidas!D201="m"),$A201*LOOKUP($I201+1,'OMS2007'!$A$3:$A$220,'OMS2007'!D$3:D$220)+(1-$A201)*LOOKUP($I201,'OMS2007'!$A$3:$A$220,'OMS2007'!D$3:D$220),$A201*LOOKUP($I201+1,'OMS2007'!$A$3:$A$220,'OMS2007'!G$3:G$220)+(1-$A201)*LOOKUP($I201,'OMS2007'!$A$3:$A$220,'OMS2007'!G$3:G$220))</f>
        <v>#N/A</v>
      </c>
      <c r="E201" s="15">
        <f t="shared" si="21"/>
        <v>1</v>
      </c>
      <c r="F201" s="15">
        <f>IF(OR(Medidas!D201=1,Medidas!D201="M",Medidas!D201="m",Medidas!D201=2,Medidas!D201="F",Medidas!D201="f"),0,1)</f>
        <v>1</v>
      </c>
      <c r="G201" s="15">
        <f>IF(OR(ISBLANK(Medidas!G201),(ISBLANK(Medidas!H201))),1,0)</f>
        <v>1</v>
      </c>
      <c r="H201" s="15">
        <f>IF(AND(NOT(G201),OR(Medidas!G201&lt;20,Medidas!G201&gt;250,Medidas!H201&lt;0.5,Medidas!H201&gt;400)),1,0)</f>
        <v>0</v>
      </c>
      <c r="I201" s="20">
        <f>(Medidas!F201-Medidas!E201)/30.4375</f>
        <v>0</v>
      </c>
      <c r="J201" s="15" t="e">
        <f>Medidas!H201/(Medidas!G201^2)*10000</f>
        <v>#DIV/0!</v>
      </c>
      <c r="K201" s="15" t="e">
        <f t="shared" si="22"/>
        <v>#DIV/0!</v>
      </c>
      <c r="L201" s="15" t="e">
        <f t="shared" si="23"/>
        <v>#DIV/0!</v>
      </c>
      <c r="M201" s="15" t="e">
        <f t="shared" si="24"/>
        <v>#DIV/0!</v>
      </c>
      <c r="N201" s="15" t="e">
        <f t="shared" si="25"/>
        <v>#N/A</v>
      </c>
      <c r="O201" s="15" t="e">
        <f t="shared" si="26"/>
        <v>#N/A</v>
      </c>
    </row>
    <row r="202" spans="1:15" x14ac:dyDescent="0.15">
      <c r="A202" s="106">
        <f t="shared" si="27"/>
        <v>1</v>
      </c>
      <c r="B202" s="15" t="e">
        <f>IF(OR(Medidas!D202=1,Medidas!D202="M",Medidas!D202="m"),$A202*LOOKUP($I202+1,'OMS2007'!$A$3:$A$220,'OMS2007'!B$3:B$220)+(1-$A202)*LOOKUP($I202,'OMS2007'!$A$3:$A$220,'OMS2007'!B$3:B$220),$A202*LOOKUP($I202+1,'OMS2007'!$A$3:$A$220,'OMS2007'!E$3:E$220)+(1-$A202)*LOOKUP($I202,'OMS2007'!$A$3:$A$220,'OMS2007'!E$3:E$220))</f>
        <v>#N/A</v>
      </c>
      <c r="C202" s="15" t="e">
        <f>IF(OR(Medidas!D202=1,Medidas!D202="M",Medidas!D202="m"),$A202*LOOKUP($I202+1,'OMS2007'!$A$3:$A$220,'OMS2007'!C$3:C$220)+(1-$A202)*LOOKUP($I202,'OMS2007'!$A$3:$A$220,'OMS2007'!C$3:C$220),$A202*LOOKUP($I202+1,'OMS2007'!$A$3:$A$220,'OMS2007'!F$3:F$220)+(1-$A202)*LOOKUP($I202,'OMS2007'!$A$3:$A$220,'OMS2007'!F$3:F$220))</f>
        <v>#N/A</v>
      </c>
      <c r="D202" s="15" t="e">
        <f>IF(OR(Medidas!D202=1,Medidas!D202="M",Medidas!D202="m"),$A202*LOOKUP($I202+1,'OMS2007'!$A$3:$A$220,'OMS2007'!D$3:D$220)+(1-$A202)*LOOKUP($I202,'OMS2007'!$A$3:$A$220,'OMS2007'!D$3:D$220),$A202*LOOKUP($I202+1,'OMS2007'!$A$3:$A$220,'OMS2007'!G$3:G$220)+(1-$A202)*LOOKUP($I202,'OMS2007'!$A$3:$A$220,'OMS2007'!G$3:G$220))</f>
        <v>#N/A</v>
      </c>
      <c r="E202" s="15">
        <f t="shared" si="21"/>
        <v>1</v>
      </c>
      <c r="F202" s="15">
        <f>IF(OR(Medidas!D202=1,Medidas!D202="M",Medidas!D202="m",Medidas!D202=2,Medidas!D202="F",Medidas!D202="f"),0,1)</f>
        <v>1</v>
      </c>
      <c r="G202" s="15">
        <f>IF(OR(ISBLANK(Medidas!G202),(ISBLANK(Medidas!H202))),1,0)</f>
        <v>1</v>
      </c>
      <c r="H202" s="15">
        <f>IF(AND(NOT(G202),OR(Medidas!G202&lt;20,Medidas!G202&gt;250,Medidas!H202&lt;0.5,Medidas!H202&gt;400)),1,0)</f>
        <v>0</v>
      </c>
      <c r="I202" s="20">
        <f>(Medidas!F202-Medidas!E202)/30.4375</f>
        <v>0</v>
      </c>
      <c r="J202" s="15" t="e">
        <f>Medidas!H202/(Medidas!G202^2)*10000</f>
        <v>#DIV/0!</v>
      </c>
      <c r="K202" s="15" t="e">
        <f t="shared" si="22"/>
        <v>#DIV/0!</v>
      </c>
      <c r="L202" s="15" t="e">
        <f t="shared" si="23"/>
        <v>#DIV/0!</v>
      </c>
      <c r="M202" s="15" t="e">
        <f t="shared" si="24"/>
        <v>#DIV/0!</v>
      </c>
      <c r="N202" s="15" t="e">
        <f t="shared" si="25"/>
        <v>#N/A</v>
      </c>
      <c r="O202" s="15" t="e">
        <f t="shared" si="26"/>
        <v>#N/A</v>
      </c>
    </row>
    <row r="203" spans="1:15" x14ac:dyDescent="0.15">
      <c r="A203" s="106">
        <f t="shared" si="27"/>
        <v>1</v>
      </c>
      <c r="B203" s="15" t="e">
        <f>IF(OR(Medidas!D203=1,Medidas!D203="M",Medidas!D203="m"),$A203*LOOKUP($I203+1,'OMS2007'!$A$3:$A$220,'OMS2007'!B$3:B$220)+(1-$A203)*LOOKUP($I203,'OMS2007'!$A$3:$A$220,'OMS2007'!B$3:B$220),$A203*LOOKUP($I203+1,'OMS2007'!$A$3:$A$220,'OMS2007'!E$3:E$220)+(1-$A203)*LOOKUP($I203,'OMS2007'!$A$3:$A$220,'OMS2007'!E$3:E$220))</f>
        <v>#N/A</v>
      </c>
      <c r="C203" s="15" t="e">
        <f>IF(OR(Medidas!D203=1,Medidas!D203="M",Medidas!D203="m"),$A203*LOOKUP($I203+1,'OMS2007'!$A$3:$A$220,'OMS2007'!C$3:C$220)+(1-$A203)*LOOKUP($I203,'OMS2007'!$A$3:$A$220,'OMS2007'!C$3:C$220),$A203*LOOKUP($I203+1,'OMS2007'!$A$3:$A$220,'OMS2007'!F$3:F$220)+(1-$A203)*LOOKUP($I203,'OMS2007'!$A$3:$A$220,'OMS2007'!F$3:F$220))</f>
        <v>#N/A</v>
      </c>
      <c r="D203" s="15" t="e">
        <f>IF(OR(Medidas!D203=1,Medidas!D203="M",Medidas!D203="m"),$A203*LOOKUP($I203+1,'OMS2007'!$A$3:$A$220,'OMS2007'!D$3:D$220)+(1-$A203)*LOOKUP($I203,'OMS2007'!$A$3:$A$220,'OMS2007'!D$3:D$220),$A203*LOOKUP($I203+1,'OMS2007'!$A$3:$A$220,'OMS2007'!G$3:G$220)+(1-$A203)*LOOKUP($I203,'OMS2007'!$A$3:$A$220,'OMS2007'!G$3:G$220))</f>
        <v>#N/A</v>
      </c>
      <c r="E203" s="15">
        <f t="shared" si="21"/>
        <v>1</v>
      </c>
      <c r="F203" s="15">
        <f>IF(OR(Medidas!D203=1,Medidas!D203="M",Medidas!D203="m",Medidas!D203=2,Medidas!D203="F",Medidas!D203="f"),0,1)</f>
        <v>1</v>
      </c>
      <c r="G203" s="15">
        <f>IF(OR(ISBLANK(Medidas!G203),(ISBLANK(Medidas!H203))),1,0)</f>
        <v>1</v>
      </c>
      <c r="H203" s="15">
        <f>IF(AND(NOT(G203),OR(Medidas!G203&lt;20,Medidas!G203&gt;250,Medidas!H203&lt;0.5,Medidas!H203&gt;400)),1,0)</f>
        <v>0</v>
      </c>
      <c r="I203" s="20">
        <f>(Medidas!F203-Medidas!E203)/30.4375</f>
        <v>0</v>
      </c>
      <c r="J203" s="15" t="e">
        <f>Medidas!H203/(Medidas!G203^2)*10000</f>
        <v>#DIV/0!</v>
      </c>
      <c r="K203" s="15" t="e">
        <f t="shared" si="22"/>
        <v>#DIV/0!</v>
      </c>
      <c r="L203" s="15" t="e">
        <f t="shared" si="23"/>
        <v>#DIV/0!</v>
      </c>
      <c r="M203" s="15" t="e">
        <f t="shared" si="24"/>
        <v>#DIV/0!</v>
      </c>
      <c r="N203" s="15" t="e">
        <f t="shared" si="25"/>
        <v>#N/A</v>
      </c>
      <c r="O203" s="15" t="e">
        <f t="shared" si="26"/>
        <v>#N/A</v>
      </c>
    </row>
    <row r="204" spans="1:15" x14ac:dyDescent="0.15">
      <c r="A204" s="106">
        <f t="shared" si="27"/>
        <v>1</v>
      </c>
      <c r="B204" s="15" t="e">
        <f>IF(OR(Medidas!D204=1,Medidas!D204="M",Medidas!D204="m"),$A204*LOOKUP($I204+1,'OMS2007'!$A$3:$A$220,'OMS2007'!B$3:B$220)+(1-$A204)*LOOKUP($I204,'OMS2007'!$A$3:$A$220,'OMS2007'!B$3:B$220),$A204*LOOKUP($I204+1,'OMS2007'!$A$3:$A$220,'OMS2007'!E$3:E$220)+(1-$A204)*LOOKUP($I204,'OMS2007'!$A$3:$A$220,'OMS2007'!E$3:E$220))</f>
        <v>#N/A</v>
      </c>
      <c r="C204" s="15" t="e">
        <f>IF(OR(Medidas!D204=1,Medidas!D204="M",Medidas!D204="m"),$A204*LOOKUP($I204+1,'OMS2007'!$A$3:$A$220,'OMS2007'!C$3:C$220)+(1-$A204)*LOOKUP($I204,'OMS2007'!$A$3:$A$220,'OMS2007'!C$3:C$220),$A204*LOOKUP($I204+1,'OMS2007'!$A$3:$A$220,'OMS2007'!F$3:F$220)+(1-$A204)*LOOKUP($I204,'OMS2007'!$A$3:$A$220,'OMS2007'!F$3:F$220))</f>
        <v>#N/A</v>
      </c>
      <c r="D204" s="15" t="e">
        <f>IF(OR(Medidas!D204=1,Medidas!D204="M",Medidas!D204="m"),$A204*LOOKUP($I204+1,'OMS2007'!$A$3:$A$220,'OMS2007'!D$3:D$220)+(1-$A204)*LOOKUP($I204,'OMS2007'!$A$3:$A$220,'OMS2007'!D$3:D$220),$A204*LOOKUP($I204+1,'OMS2007'!$A$3:$A$220,'OMS2007'!G$3:G$220)+(1-$A204)*LOOKUP($I204,'OMS2007'!$A$3:$A$220,'OMS2007'!G$3:G$220))</f>
        <v>#N/A</v>
      </c>
      <c r="E204" s="15">
        <f t="shared" si="21"/>
        <v>1</v>
      </c>
      <c r="F204" s="15">
        <f>IF(OR(Medidas!D204=1,Medidas!D204="M",Medidas!D204="m",Medidas!D204=2,Medidas!D204="F",Medidas!D204="f"),0,1)</f>
        <v>1</v>
      </c>
      <c r="G204" s="15">
        <f>IF(OR(ISBLANK(Medidas!G204),(ISBLANK(Medidas!H204))),1,0)</f>
        <v>1</v>
      </c>
      <c r="H204" s="15">
        <f>IF(AND(NOT(G204),OR(Medidas!G204&lt;20,Medidas!G204&gt;250,Medidas!H204&lt;0.5,Medidas!H204&gt;400)),1,0)</f>
        <v>0</v>
      </c>
      <c r="I204" s="20">
        <f>(Medidas!F204-Medidas!E204)/30.4375</f>
        <v>0</v>
      </c>
      <c r="J204" s="15" t="e">
        <f>Medidas!H204/(Medidas!G204^2)*10000</f>
        <v>#DIV/0!</v>
      </c>
      <c r="K204" s="15" t="e">
        <f t="shared" si="22"/>
        <v>#DIV/0!</v>
      </c>
      <c r="L204" s="15" t="e">
        <f t="shared" si="23"/>
        <v>#DIV/0!</v>
      </c>
      <c r="M204" s="15" t="e">
        <f t="shared" si="24"/>
        <v>#DIV/0!</v>
      </c>
      <c r="N204" s="15" t="e">
        <f t="shared" si="25"/>
        <v>#N/A</v>
      </c>
      <c r="O204" s="15" t="e">
        <f t="shared" si="26"/>
        <v>#N/A</v>
      </c>
    </row>
    <row r="205" spans="1:15" x14ac:dyDescent="0.15">
      <c r="A205" s="106">
        <f t="shared" si="27"/>
        <v>1</v>
      </c>
      <c r="B205" s="15" t="e">
        <f>IF(OR(Medidas!D205=1,Medidas!D205="M",Medidas!D205="m"),$A205*LOOKUP($I205+1,'OMS2007'!$A$3:$A$220,'OMS2007'!B$3:B$220)+(1-$A205)*LOOKUP($I205,'OMS2007'!$A$3:$A$220,'OMS2007'!B$3:B$220),$A205*LOOKUP($I205+1,'OMS2007'!$A$3:$A$220,'OMS2007'!E$3:E$220)+(1-$A205)*LOOKUP($I205,'OMS2007'!$A$3:$A$220,'OMS2007'!E$3:E$220))</f>
        <v>#N/A</v>
      </c>
      <c r="C205" s="15" t="e">
        <f>IF(OR(Medidas!D205=1,Medidas!D205="M",Medidas!D205="m"),$A205*LOOKUP($I205+1,'OMS2007'!$A$3:$A$220,'OMS2007'!C$3:C$220)+(1-$A205)*LOOKUP($I205,'OMS2007'!$A$3:$A$220,'OMS2007'!C$3:C$220),$A205*LOOKUP($I205+1,'OMS2007'!$A$3:$A$220,'OMS2007'!F$3:F$220)+(1-$A205)*LOOKUP($I205,'OMS2007'!$A$3:$A$220,'OMS2007'!F$3:F$220))</f>
        <v>#N/A</v>
      </c>
      <c r="D205" s="15" t="e">
        <f>IF(OR(Medidas!D205=1,Medidas!D205="M",Medidas!D205="m"),$A205*LOOKUP($I205+1,'OMS2007'!$A$3:$A$220,'OMS2007'!D$3:D$220)+(1-$A205)*LOOKUP($I205,'OMS2007'!$A$3:$A$220,'OMS2007'!D$3:D$220),$A205*LOOKUP($I205+1,'OMS2007'!$A$3:$A$220,'OMS2007'!G$3:G$220)+(1-$A205)*LOOKUP($I205,'OMS2007'!$A$3:$A$220,'OMS2007'!G$3:G$220))</f>
        <v>#N/A</v>
      </c>
      <c r="E205" s="15">
        <f t="shared" si="21"/>
        <v>1</v>
      </c>
      <c r="F205" s="15">
        <f>IF(OR(Medidas!D205=1,Medidas!D205="M",Medidas!D205="m",Medidas!D205=2,Medidas!D205="F",Medidas!D205="f"),0,1)</f>
        <v>1</v>
      </c>
      <c r="G205" s="15">
        <f>IF(OR(ISBLANK(Medidas!G205),(ISBLANK(Medidas!H205))),1,0)</f>
        <v>1</v>
      </c>
      <c r="H205" s="15">
        <f>IF(AND(NOT(G205),OR(Medidas!G205&lt;20,Medidas!G205&gt;250,Medidas!H205&lt;0.5,Medidas!H205&gt;400)),1,0)</f>
        <v>0</v>
      </c>
      <c r="I205" s="20">
        <f>(Medidas!F205-Medidas!E205)/30.4375</f>
        <v>0</v>
      </c>
      <c r="J205" s="15" t="e">
        <f>Medidas!H205/(Medidas!G205^2)*10000</f>
        <v>#DIV/0!</v>
      </c>
      <c r="K205" s="15" t="e">
        <f t="shared" si="22"/>
        <v>#DIV/0!</v>
      </c>
      <c r="L205" s="15" t="e">
        <f t="shared" si="23"/>
        <v>#DIV/0!</v>
      </c>
      <c r="M205" s="15" t="e">
        <f t="shared" si="24"/>
        <v>#DIV/0!</v>
      </c>
      <c r="N205" s="15" t="e">
        <f t="shared" si="25"/>
        <v>#N/A</v>
      </c>
      <c r="O205" s="15" t="e">
        <f t="shared" si="26"/>
        <v>#N/A</v>
      </c>
    </row>
    <row r="206" spans="1:15" x14ac:dyDescent="0.15">
      <c r="A206" s="106">
        <f t="shared" si="27"/>
        <v>1</v>
      </c>
      <c r="B206" s="15" t="e">
        <f>IF(OR(Medidas!D206=1,Medidas!D206="M",Medidas!D206="m"),$A206*LOOKUP($I206+1,'OMS2007'!$A$3:$A$220,'OMS2007'!B$3:B$220)+(1-$A206)*LOOKUP($I206,'OMS2007'!$A$3:$A$220,'OMS2007'!B$3:B$220),$A206*LOOKUP($I206+1,'OMS2007'!$A$3:$A$220,'OMS2007'!E$3:E$220)+(1-$A206)*LOOKUP($I206,'OMS2007'!$A$3:$A$220,'OMS2007'!E$3:E$220))</f>
        <v>#N/A</v>
      </c>
      <c r="C206" s="15" t="e">
        <f>IF(OR(Medidas!D206=1,Medidas!D206="M",Medidas!D206="m"),$A206*LOOKUP($I206+1,'OMS2007'!$A$3:$A$220,'OMS2007'!C$3:C$220)+(1-$A206)*LOOKUP($I206,'OMS2007'!$A$3:$A$220,'OMS2007'!C$3:C$220),$A206*LOOKUP($I206+1,'OMS2007'!$A$3:$A$220,'OMS2007'!F$3:F$220)+(1-$A206)*LOOKUP($I206,'OMS2007'!$A$3:$A$220,'OMS2007'!F$3:F$220))</f>
        <v>#N/A</v>
      </c>
      <c r="D206" s="15" t="e">
        <f>IF(OR(Medidas!D206=1,Medidas!D206="M",Medidas!D206="m"),$A206*LOOKUP($I206+1,'OMS2007'!$A$3:$A$220,'OMS2007'!D$3:D$220)+(1-$A206)*LOOKUP($I206,'OMS2007'!$A$3:$A$220,'OMS2007'!D$3:D$220),$A206*LOOKUP($I206+1,'OMS2007'!$A$3:$A$220,'OMS2007'!G$3:G$220)+(1-$A206)*LOOKUP($I206,'OMS2007'!$A$3:$A$220,'OMS2007'!G$3:G$220))</f>
        <v>#N/A</v>
      </c>
      <c r="E206" s="15">
        <f t="shared" si="21"/>
        <v>1</v>
      </c>
      <c r="F206" s="15">
        <f>IF(OR(Medidas!D206=1,Medidas!D206="M",Medidas!D206="m",Medidas!D206=2,Medidas!D206="F",Medidas!D206="f"),0,1)</f>
        <v>1</v>
      </c>
      <c r="G206" s="15">
        <f>IF(OR(ISBLANK(Medidas!G206),(ISBLANK(Medidas!H206))),1,0)</f>
        <v>1</v>
      </c>
      <c r="H206" s="15">
        <f>IF(AND(NOT(G206),OR(Medidas!G206&lt;20,Medidas!G206&gt;250,Medidas!H206&lt;0.5,Medidas!H206&gt;400)),1,0)</f>
        <v>0</v>
      </c>
      <c r="I206" s="20">
        <f>(Medidas!F206-Medidas!E206)/30.4375</f>
        <v>0</v>
      </c>
      <c r="J206" s="15" t="e">
        <f>Medidas!H206/(Medidas!G206^2)*10000</f>
        <v>#DIV/0!</v>
      </c>
      <c r="K206" s="15" t="e">
        <f t="shared" si="22"/>
        <v>#DIV/0!</v>
      </c>
      <c r="L206" s="15" t="e">
        <f t="shared" si="23"/>
        <v>#DIV/0!</v>
      </c>
      <c r="M206" s="15" t="e">
        <f t="shared" si="24"/>
        <v>#DIV/0!</v>
      </c>
      <c r="N206" s="15" t="e">
        <f t="shared" si="25"/>
        <v>#N/A</v>
      </c>
      <c r="O206" s="15" t="e">
        <f t="shared" si="26"/>
        <v>#N/A</v>
      </c>
    </row>
    <row r="207" spans="1:15" x14ac:dyDescent="0.15">
      <c r="A207" s="106">
        <f t="shared" si="27"/>
        <v>1</v>
      </c>
      <c r="B207" s="15" t="e">
        <f>IF(OR(Medidas!D207=1,Medidas!D207="M",Medidas!D207="m"),$A207*LOOKUP($I207+1,'OMS2007'!$A$3:$A$220,'OMS2007'!B$3:B$220)+(1-$A207)*LOOKUP($I207,'OMS2007'!$A$3:$A$220,'OMS2007'!B$3:B$220),$A207*LOOKUP($I207+1,'OMS2007'!$A$3:$A$220,'OMS2007'!E$3:E$220)+(1-$A207)*LOOKUP($I207,'OMS2007'!$A$3:$A$220,'OMS2007'!E$3:E$220))</f>
        <v>#N/A</v>
      </c>
      <c r="C207" s="15" t="e">
        <f>IF(OR(Medidas!D207=1,Medidas!D207="M",Medidas!D207="m"),$A207*LOOKUP($I207+1,'OMS2007'!$A$3:$A$220,'OMS2007'!C$3:C$220)+(1-$A207)*LOOKUP($I207,'OMS2007'!$A$3:$A$220,'OMS2007'!C$3:C$220),$A207*LOOKUP($I207+1,'OMS2007'!$A$3:$A$220,'OMS2007'!F$3:F$220)+(1-$A207)*LOOKUP($I207,'OMS2007'!$A$3:$A$220,'OMS2007'!F$3:F$220))</f>
        <v>#N/A</v>
      </c>
      <c r="D207" s="15" t="e">
        <f>IF(OR(Medidas!D207=1,Medidas!D207="M",Medidas!D207="m"),$A207*LOOKUP($I207+1,'OMS2007'!$A$3:$A$220,'OMS2007'!D$3:D$220)+(1-$A207)*LOOKUP($I207,'OMS2007'!$A$3:$A$220,'OMS2007'!D$3:D$220),$A207*LOOKUP($I207+1,'OMS2007'!$A$3:$A$220,'OMS2007'!G$3:G$220)+(1-$A207)*LOOKUP($I207,'OMS2007'!$A$3:$A$220,'OMS2007'!G$3:G$220))</f>
        <v>#N/A</v>
      </c>
      <c r="E207" s="15">
        <f t="shared" si="21"/>
        <v>1</v>
      </c>
      <c r="F207" s="15">
        <f>IF(OR(Medidas!D207=1,Medidas!D207="M",Medidas!D207="m",Medidas!D207=2,Medidas!D207="F",Medidas!D207="f"),0,1)</f>
        <v>1</v>
      </c>
      <c r="G207" s="15">
        <f>IF(OR(ISBLANK(Medidas!G207),(ISBLANK(Medidas!H207))),1,0)</f>
        <v>1</v>
      </c>
      <c r="H207" s="15">
        <f>IF(AND(NOT(G207),OR(Medidas!G207&lt;20,Medidas!G207&gt;250,Medidas!H207&lt;0.5,Medidas!H207&gt;400)),1,0)</f>
        <v>0</v>
      </c>
      <c r="I207" s="20">
        <f>(Medidas!F207-Medidas!E207)/30.4375</f>
        <v>0</v>
      </c>
      <c r="J207" s="15" t="e">
        <f>Medidas!H207/(Medidas!G207^2)*10000</f>
        <v>#DIV/0!</v>
      </c>
      <c r="K207" s="15" t="e">
        <f t="shared" si="22"/>
        <v>#DIV/0!</v>
      </c>
      <c r="L207" s="15" t="e">
        <f t="shared" si="23"/>
        <v>#DIV/0!</v>
      </c>
      <c r="M207" s="15" t="e">
        <f t="shared" si="24"/>
        <v>#DIV/0!</v>
      </c>
      <c r="N207" s="15" t="e">
        <f t="shared" si="25"/>
        <v>#N/A</v>
      </c>
      <c r="O207" s="15" t="e">
        <f t="shared" si="26"/>
        <v>#N/A</v>
      </c>
    </row>
    <row r="208" spans="1:15" x14ac:dyDescent="0.15">
      <c r="A208" s="106">
        <f t="shared" si="27"/>
        <v>1</v>
      </c>
      <c r="B208" s="15" t="e">
        <f>IF(OR(Medidas!D208=1,Medidas!D208="M",Medidas!D208="m"),$A208*LOOKUP($I208+1,'OMS2007'!$A$3:$A$220,'OMS2007'!B$3:B$220)+(1-$A208)*LOOKUP($I208,'OMS2007'!$A$3:$A$220,'OMS2007'!B$3:B$220),$A208*LOOKUP($I208+1,'OMS2007'!$A$3:$A$220,'OMS2007'!E$3:E$220)+(1-$A208)*LOOKUP($I208,'OMS2007'!$A$3:$A$220,'OMS2007'!E$3:E$220))</f>
        <v>#N/A</v>
      </c>
      <c r="C208" s="15" t="e">
        <f>IF(OR(Medidas!D208=1,Medidas!D208="M",Medidas!D208="m"),$A208*LOOKUP($I208+1,'OMS2007'!$A$3:$A$220,'OMS2007'!C$3:C$220)+(1-$A208)*LOOKUP($I208,'OMS2007'!$A$3:$A$220,'OMS2007'!C$3:C$220),$A208*LOOKUP($I208+1,'OMS2007'!$A$3:$A$220,'OMS2007'!F$3:F$220)+(1-$A208)*LOOKUP($I208,'OMS2007'!$A$3:$A$220,'OMS2007'!F$3:F$220))</f>
        <v>#N/A</v>
      </c>
      <c r="D208" s="15" t="e">
        <f>IF(OR(Medidas!D208=1,Medidas!D208="M",Medidas!D208="m"),$A208*LOOKUP($I208+1,'OMS2007'!$A$3:$A$220,'OMS2007'!D$3:D$220)+(1-$A208)*LOOKUP($I208,'OMS2007'!$A$3:$A$220,'OMS2007'!D$3:D$220),$A208*LOOKUP($I208+1,'OMS2007'!$A$3:$A$220,'OMS2007'!G$3:G$220)+(1-$A208)*LOOKUP($I208,'OMS2007'!$A$3:$A$220,'OMS2007'!G$3:G$220))</f>
        <v>#N/A</v>
      </c>
      <c r="E208" s="15">
        <f t="shared" si="21"/>
        <v>1</v>
      </c>
      <c r="F208" s="15">
        <f>IF(OR(Medidas!D208=1,Medidas!D208="M",Medidas!D208="m",Medidas!D208=2,Medidas!D208="F",Medidas!D208="f"),0,1)</f>
        <v>1</v>
      </c>
      <c r="G208" s="15">
        <f>IF(OR(ISBLANK(Medidas!G208),(ISBLANK(Medidas!H208))),1,0)</f>
        <v>1</v>
      </c>
      <c r="H208" s="15">
        <f>IF(AND(NOT(G208),OR(Medidas!G208&lt;20,Medidas!G208&gt;250,Medidas!H208&lt;0.5,Medidas!H208&gt;400)),1,0)</f>
        <v>0</v>
      </c>
      <c r="I208" s="20">
        <f>(Medidas!F208-Medidas!E208)/30.4375</f>
        <v>0</v>
      </c>
      <c r="J208" s="15" t="e">
        <f>Medidas!H208/(Medidas!G208^2)*10000</f>
        <v>#DIV/0!</v>
      </c>
      <c r="K208" s="15" t="e">
        <f t="shared" si="22"/>
        <v>#DIV/0!</v>
      </c>
      <c r="L208" s="15" t="e">
        <f t="shared" si="23"/>
        <v>#DIV/0!</v>
      </c>
      <c r="M208" s="15" t="e">
        <f t="shared" si="24"/>
        <v>#DIV/0!</v>
      </c>
      <c r="N208" s="15" t="e">
        <f t="shared" si="25"/>
        <v>#N/A</v>
      </c>
      <c r="O208" s="15" t="e">
        <f t="shared" si="26"/>
        <v>#N/A</v>
      </c>
    </row>
    <row r="209" spans="1:15" x14ac:dyDescent="0.15">
      <c r="A209" s="106">
        <f t="shared" si="27"/>
        <v>1</v>
      </c>
      <c r="B209" s="15" t="e">
        <f>IF(OR(Medidas!D209=1,Medidas!D209="M",Medidas!D209="m"),$A209*LOOKUP($I209+1,'OMS2007'!$A$3:$A$220,'OMS2007'!B$3:B$220)+(1-$A209)*LOOKUP($I209,'OMS2007'!$A$3:$A$220,'OMS2007'!B$3:B$220),$A209*LOOKUP($I209+1,'OMS2007'!$A$3:$A$220,'OMS2007'!E$3:E$220)+(1-$A209)*LOOKUP($I209,'OMS2007'!$A$3:$A$220,'OMS2007'!E$3:E$220))</f>
        <v>#N/A</v>
      </c>
      <c r="C209" s="15" t="e">
        <f>IF(OR(Medidas!D209=1,Medidas!D209="M",Medidas!D209="m"),$A209*LOOKUP($I209+1,'OMS2007'!$A$3:$A$220,'OMS2007'!C$3:C$220)+(1-$A209)*LOOKUP($I209,'OMS2007'!$A$3:$A$220,'OMS2007'!C$3:C$220),$A209*LOOKUP($I209+1,'OMS2007'!$A$3:$A$220,'OMS2007'!F$3:F$220)+(1-$A209)*LOOKUP($I209,'OMS2007'!$A$3:$A$220,'OMS2007'!F$3:F$220))</f>
        <v>#N/A</v>
      </c>
      <c r="D209" s="15" t="e">
        <f>IF(OR(Medidas!D209=1,Medidas!D209="M",Medidas!D209="m"),$A209*LOOKUP($I209+1,'OMS2007'!$A$3:$A$220,'OMS2007'!D$3:D$220)+(1-$A209)*LOOKUP($I209,'OMS2007'!$A$3:$A$220,'OMS2007'!D$3:D$220),$A209*LOOKUP($I209+1,'OMS2007'!$A$3:$A$220,'OMS2007'!G$3:G$220)+(1-$A209)*LOOKUP($I209,'OMS2007'!$A$3:$A$220,'OMS2007'!G$3:G$220))</f>
        <v>#N/A</v>
      </c>
      <c r="E209" s="15">
        <f t="shared" si="21"/>
        <v>1</v>
      </c>
      <c r="F209" s="15">
        <f>IF(OR(Medidas!D209=1,Medidas!D209="M",Medidas!D209="m",Medidas!D209=2,Medidas!D209="F",Medidas!D209="f"),0,1)</f>
        <v>1</v>
      </c>
      <c r="G209" s="15">
        <f>IF(OR(ISBLANK(Medidas!G209),(ISBLANK(Medidas!H209))),1,0)</f>
        <v>1</v>
      </c>
      <c r="H209" s="15">
        <f>IF(AND(NOT(G209),OR(Medidas!G209&lt;20,Medidas!G209&gt;250,Medidas!H209&lt;0.5,Medidas!H209&gt;400)),1,0)</f>
        <v>0</v>
      </c>
      <c r="I209" s="20">
        <f>(Medidas!F209-Medidas!E209)/30.4375</f>
        <v>0</v>
      </c>
      <c r="J209" s="15" t="e">
        <f>Medidas!H209/(Medidas!G209^2)*10000</f>
        <v>#DIV/0!</v>
      </c>
      <c r="K209" s="15" t="e">
        <f t="shared" si="22"/>
        <v>#DIV/0!</v>
      </c>
      <c r="L209" s="15" t="e">
        <f t="shared" si="23"/>
        <v>#DIV/0!</v>
      </c>
      <c r="M209" s="15" t="e">
        <f t="shared" si="24"/>
        <v>#DIV/0!</v>
      </c>
      <c r="N209" s="15" t="e">
        <f t="shared" si="25"/>
        <v>#N/A</v>
      </c>
      <c r="O209" s="15" t="e">
        <f t="shared" si="26"/>
        <v>#N/A</v>
      </c>
    </row>
    <row r="210" spans="1:15" x14ac:dyDescent="0.15">
      <c r="A210" s="106">
        <f t="shared" si="27"/>
        <v>1</v>
      </c>
      <c r="B210" s="15" t="e">
        <f>IF(OR(Medidas!D210=1,Medidas!D210="M",Medidas!D210="m"),$A210*LOOKUP($I210+1,'OMS2007'!$A$3:$A$220,'OMS2007'!B$3:B$220)+(1-$A210)*LOOKUP($I210,'OMS2007'!$A$3:$A$220,'OMS2007'!B$3:B$220),$A210*LOOKUP($I210+1,'OMS2007'!$A$3:$A$220,'OMS2007'!E$3:E$220)+(1-$A210)*LOOKUP($I210,'OMS2007'!$A$3:$A$220,'OMS2007'!E$3:E$220))</f>
        <v>#N/A</v>
      </c>
      <c r="C210" s="15" t="e">
        <f>IF(OR(Medidas!D210=1,Medidas!D210="M",Medidas!D210="m"),$A210*LOOKUP($I210+1,'OMS2007'!$A$3:$A$220,'OMS2007'!C$3:C$220)+(1-$A210)*LOOKUP($I210,'OMS2007'!$A$3:$A$220,'OMS2007'!C$3:C$220),$A210*LOOKUP($I210+1,'OMS2007'!$A$3:$A$220,'OMS2007'!F$3:F$220)+(1-$A210)*LOOKUP($I210,'OMS2007'!$A$3:$A$220,'OMS2007'!F$3:F$220))</f>
        <v>#N/A</v>
      </c>
      <c r="D210" s="15" t="e">
        <f>IF(OR(Medidas!D210=1,Medidas!D210="M",Medidas!D210="m"),$A210*LOOKUP($I210+1,'OMS2007'!$A$3:$A$220,'OMS2007'!D$3:D$220)+(1-$A210)*LOOKUP($I210,'OMS2007'!$A$3:$A$220,'OMS2007'!D$3:D$220),$A210*LOOKUP($I210+1,'OMS2007'!$A$3:$A$220,'OMS2007'!G$3:G$220)+(1-$A210)*LOOKUP($I210,'OMS2007'!$A$3:$A$220,'OMS2007'!G$3:G$220))</f>
        <v>#N/A</v>
      </c>
      <c r="E210" s="15">
        <f t="shared" si="21"/>
        <v>1</v>
      </c>
      <c r="F210" s="15">
        <f>IF(OR(Medidas!D210=1,Medidas!D210="M",Medidas!D210="m",Medidas!D210=2,Medidas!D210="F",Medidas!D210="f"),0,1)</f>
        <v>1</v>
      </c>
      <c r="G210" s="15">
        <f>IF(OR(ISBLANK(Medidas!G210),(ISBLANK(Medidas!H210))),1,0)</f>
        <v>1</v>
      </c>
      <c r="H210" s="15">
        <f>IF(AND(NOT(G210),OR(Medidas!G210&lt;20,Medidas!G210&gt;250,Medidas!H210&lt;0.5,Medidas!H210&gt;400)),1,0)</f>
        <v>0</v>
      </c>
      <c r="I210" s="20">
        <f>(Medidas!F210-Medidas!E210)/30.4375</f>
        <v>0</v>
      </c>
      <c r="J210" s="15" t="e">
        <f>Medidas!H210/(Medidas!G210^2)*10000</f>
        <v>#DIV/0!</v>
      </c>
      <c r="K210" s="15" t="e">
        <f t="shared" si="22"/>
        <v>#DIV/0!</v>
      </c>
      <c r="L210" s="15" t="e">
        <f t="shared" si="23"/>
        <v>#DIV/0!</v>
      </c>
      <c r="M210" s="15" t="e">
        <f t="shared" si="24"/>
        <v>#DIV/0!</v>
      </c>
      <c r="N210" s="15" t="e">
        <f t="shared" si="25"/>
        <v>#N/A</v>
      </c>
      <c r="O210" s="15" t="e">
        <f t="shared" si="26"/>
        <v>#N/A</v>
      </c>
    </row>
    <row r="211" spans="1:15" x14ac:dyDescent="0.15">
      <c r="A211" s="106">
        <f t="shared" si="27"/>
        <v>1</v>
      </c>
      <c r="B211" s="15" t="e">
        <f>IF(OR(Medidas!D211=1,Medidas!D211="M",Medidas!D211="m"),$A211*LOOKUP($I211+1,'OMS2007'!$A$3:$A$220,'OMS2007'!B$3:B$220)+(1-$A211)*LOOKUP($I211,'OMS2007'!$A$3:$A$220,'OMS2007'!B$3:B$220),$A211*LOOKUP($I211+1,'OMS2007'!$A$3:$A$220,'OMS2007'!E$3:E$220)+(1-$A211)*LOOKUP($I211,'OMS2007'!$A$3:$A$220,'OMS2007'!E$3:E$220))</f>
        <v>#N/A</v>
      </c>
      <c r="C211" s="15" t="e">
        <f>IF(OR(Medidas!D211=1,Medidas!D211="M",Medidas!D211="m"),$A211*LOOKUP($I211+1,'OMS2007'!$A$3:$A$220,'OMS2007'!C$3:C$220)+(1-$A211)*LOOKUP($I211,'OMS2007'!$A$3:$A$220,'OMS2007'!C$3:C$220),$A211*LOOKUP($I211+1,'OMS2007'!$A$3:$A$220,'OMS2007'!F$3:F$220)+(1-$A211)*LOOKUP($I211,'OMS2007'!$A$3:$A$220,'OMS2007'!F$3:F$220))</f>
        <v>#N/A</v>
      </c>
      <c r="D211" s="15" t="e">
        <f>IF(OR(Medidas!D211=1,Medidas!D211="M",Medidas!D211="m"),$A211*LOOKUP($I211+1,'OMS2007'!$A$3:$A$220,'OMS2007'!D$3:D$220)+(1-$A211)*LOOKUP($I211,'OMS2007'!$A$3:$A$220,'OMS2007'!D$3:D$220),$A211*LOOKUP($I211+1,'OMS2007'!$A$3:$A$220,'OMS2007'!G$3:G$220)+(1-$A211)*LOOKUP($I211,'OMS2007'!$A$3:$A$220,'OMS2007'!G$3:G$220))</f>
        <v>#N/A</v>
      </c>
      <c r="E211" s="15">
        <f t="shared" si="21"/>
        <v>1</v>
      </c>
      <c r="F211" s="15">
        <f>IF(OR(Medidas!D211=1,Medidas!D211="M",Medidas!D211="m",Medidas!D211=2,Medidas!D211="F",Medidas!D211="f"),0,1)</f>
        <v>1</v>
      </c>
      <c r="G211" s="15">
        <f>IF(OR(ISBLANK(Medidas!G211),(ISBLANK(Medidas!H211))),1,0)</f>
        <v>1</v>
      </c>
      <c r="H211" s="15">
        <f>IF(AND(NOT(G211),OR(Medidas!G211&lt;20,Medidas!G211&gt;250,Medidas!H211&lt;0.5,Medidas!H211&gt;400)),1,0)</f>
        <v>0</v>
      </c>
      <c r="I211" s="20">
        <f>(Medidas!F211-Medidas!E211)/30.4375</f>
        <v>0</v>
      </c>
      <c r="J211" s="15" t="e">
        <f>Medidas!H211/(Medidas!G211^2)*10000</f>
        <v>#DIV/0!</v>
      </c>
      <c r="K211" s="15" t="e">
        <f t="shared" si="22"/>
        <v>#DIV/0!</v>
      </c>
      <c r="L211" s="15" t="e">
        <f t="shared" si="23"/>
        <v>#DIV/0!</v>
      </c>
      <c r="M211" s="15" t="e">
        <f t="shared" si="24"/>
        <v>#DIV/0!</v>
      </c>
      <c r="N211" s="15" t="e">
        <f t="shared" si="25"/>
        <v>#N/A</v>
      </c>
      <c r="O211" s="15" t="e">
        <f t="shared" si="26"/>
        <v>#N/A</v>
      </c>
    </row>
    <row r="212" spans="1:15" x14ac:dyDescent="0.15">
      <c r="A212" s="106">
        <f t="shared" si="27"/>
        <v>1</v>
      </c>
      <c r="B212" s="15" t="e">
        <f>IF(OR(Medidas!D212=1,Medidas!D212="M",Medidas!D212="m"),$A212*LOOKUP($I212+1,'OMS2007'!$A$3:$A$220,'OMS2007'!B$3:B$220)+(1-$A212)*LOOKUP($I212,'OMS2007'!$A$3:$A$220,'OMS2007'!B$3:B$220),$A212*LOOKUP($I212+1,'OMS2007'!$A$3:$A$220,'OMS2007'!E$3:E$220)+(1-$A212)*LOOKUP($I212,'OMS2007'!$A$3:$A$220,'OMS2007'!E$3:E$220))</f>
        <v>#N/A</v>
      </c>
      <c r="C212" s="15" t="e">
        <f>IF(OR(Medidas!D212=1,Medidas!D212="M",Medidas!D212="m"),$A212*LOOKUP($I212+1,'OMS2007'!$A$3:$A$220,'OMS2007'!C$3:C$220)+(1-$A212)*LOOKUP($I212,'OMS2007'!$A$3:$A$220,'OMS2007'!C$3:C$220),$A212*LOOKUP($I212+1,'OMS2007'!$A$3:$A$220,'OMS2007'!F$3:F$220)+(1-$A212)*LOOKUP($I212,'OMS2007'!$A$3:$A$220,'OMS2007'!F$3:F$220))</f>
        <v>#N/A</v>
      </c>
      <c r="D212" s="15" t="e">
        <f>IF(OR(Medidas!D212=1,Medidas!D212="M",Medidas!D212="m"),$A212*LOOKUP($I212+1,'OMS2007'!$A$3:$A$220,'OMS2007'!D$3:D$220)+(1-$A212)*LOOKUP($I212,'OMS2007'!$A$3:$A$220,'OMS2007'!D$3:D$220),$A212*LOOKUP($I212+1,'OMS2007'!$A$3:$A$220,'OMS2007'!G$3:G$220)+(1-$A212)*LOOKUP($I212,'OMS2007'!$A$3:$A$220,'OMS2007'!G$3:G$220))</f>
        <v>#N/A</v>
      </c>
      <c r="E212" s="15">
        <f t="shared" si="21"/>
        <v>1</v>
      </c>
      <c r="F212" s="15">
        <f>IF(OR(Medidas!D212=1,Medidas!D212="M",Medidas!D212="m",Medidas!D212=2,Medidas!D212="F",Medidas!D212="f"),0,1)</f>
        <v>1</v>
      </c>
      <c r="G212" s="15">
        <f>IF(OR(ISBLANK(Medidas!G212),(ISBLANK(Medidas!H212))),1,0)</f>
        <v>1</v>
      </c>
      <c r="H212" s="15">
        <f>IF(AND(NOT(G212),OR(Medidas!G212&lt;20,Medidas!G212&gt;250,Medidas!H212&lt;0.5,Medidas!H212&gt;400)),1,0)</f>
        <v>0</v>
      </c>
      <c r="I212" s="20">
        <f>(Medidas!F212-Medidas!E212)/30.4375</f>
        <v>0</v>
      </c>
      <c r="J212" s="15" t="e">
        <f>Medidas!H212/(Medidas!G212^2)*10000</f>
        <v>#DIV/0!</v>
      </c>
      <c r="K212" s="15" t="e">
        <f t="shared" si="22"/>
        <v>#DIV/0!</v>
      </c>
      <c r="L212" s="15" t="e">
        <f t="shared" si="23"/>
        <v>#DIV/0!</v>
      </c>
      <c r="M212" s="15" t="e">
        <f t="shared" si="24"/>
        <v>#DIV/0!</v>
      </c>
      <c r="N212" s="15" t="e">
        <f t="shared" si="25"/>
        <v>#N/A</v>
      </c>
      <c r="O212" s="15" t="e">
        <f t="shared" si="26"/>
        <v>#N/A</v>
      </c>
    </row>
    <row r="213" spans="1:15" x14ac:dyDescent="0.15">
      <c r="A213" s="106">
        <f t="shared" si="27"/>
        <v>1</v>
      </c>
      <c r="B213" s="15" t="e">
        <f>IF(OR(Medidas!D213=1,Medidas!D213="M",Medidas!D213="m"),$A213*LOOKUP($I213+1,'OMS2007'!$A$3:$A$220,'OMS2007'!B$3:B$220)+(1-$A213)*LOOKUP($I213,'OMS2007'!$A$3:$A$220,'OMS2007'!B$3:B$220),$A213*LOOKUP($I213+1,'OMS2007'!$A$3:$A$220,'OMS2007'!E$3:E$220)+(1-$A213)*LOOKUP($I213,'OMS2007'!$A$3:$A$220,'OMS2007'!E$3:E$220))</f>
        <v>#N/A</v>
      </c>
      <c r="C213" s="15" t="e">
        <f>IF(OR(Medidas!D213=1,Medidas!D213="M",Medidas!D213="m"),$A213*LOOKUP($I213+1,'OMS2007'!$A$3:$A$220,'OMS2007'!C$3:C$220)+(1-$A213)*LOOKUP($I213,'OMS2007'!$A$3:$A$220,'OMS2007'!C$3:C$220),$A213*LOOKUP($I213+1,'OMS2007'!$A$3:$A$220,'OMS2007'!F$3:F$220)+(1-$A213)*LOOKUP($I213,'OMS2007'!$A$3:$A$220,'OMS2007'!F$3:F$220))</f>
        <v>#N/A</v>
      </c>
      <c r="D213" s="15" t="e">
        <f>IF(OR(Medidas!D213=1,Medidas!D213="M",Medidas!D213="m"),$A213*LOOKUP($I213+1,'OMS2007'!$A$3:$A$220,'OMS2007'!D$3:D$220)+(1-$A213)*LOOKUP($I213,'OMS2007'!$A$3:$A$220,'OMS2007'!D$3:D$220),$A213*LOOKUP($I213+1,'OMS2007'!$A$3:$A$220,'OMS2007'!G$3:G$220)+(1-$A213)*LOOKUP($I213,'OMS2007'!$A$3:$A$220,'OMS2007'!G$3:G$220))</f>
        <v>#N/A</v>
      </c>
      <c r="E213" s="15">
        <f t="shared" si="21"/>
        <v>1</v>
      </c>
      <c r="F213" s="15">
        <f>IF(OR(Medidas!D213=1,Medidas!D213="M",Medidas!D213="m",Medidas!D213=2,Medidas!D213="F",Medidas!D213="f"),0,1)</f>
        <v>1</v>
      </c>
      <c r="G213" s="15">
        <f>IF(OR(ISBLANK(Medidas!G213),(ISBLANK(Medidas!H213))),1,0)</f>
        <v>1</v>
      </c>
      <c r="H213" s="15">
        <f>IF(AND(NOT(G213),OR(Medidas!G213&lt;20,Medidas!G213&gt;250,Medidas!H213&lt;0.5,Medidas!H213&gt;400)),1,0)</f>
        <v>0</v>
      </c>
      <c r="I213" s="20">
        <f>(Medidas!F213-Medidas!E213)/30.4375</f>
        <v>0</v>
      </c>
      <c r="J213" s="15" t="e">
        <f>Medidas!H213/(Medidas!G213^2)*10000</f>
        <v>#DIV/0!</v>
      </c>
      <c r="K213" s="15" t="e">
        <f t="shared" si="22"/>
        <v>#DIV/0!</v>
      </c>
      <c r="L213" s="15" t="e">
        <f t="shared" si="23"/>
        <v>#DIV/0!</v>
      </c>
      <c r="M213" s="15" t="e">
        <f t="shared" si="24"/>
        <v>#DIV/0!</v>
      </c>
      <c r="N213" s="15" t="e">
        <f t="shared" si="25"/>
        <v>#N/A</v>
      </c>
      <c r="O213" s="15" t="e">
        <f t="shared" si="26"/>
        <v>#N/A</v>
      </c>
    </row>
    <row r="214" spans="1:15" x14ac:dyDescent="0.15">
      <c r="A214" s="106">
        <f t="shared" si="27"/>
        <v>1</v>
      </c>
      <c r="B214" s="15" t="e">
        <f>IF(OR(Medidas!D214=1,Medidas!D214="M",Medidas!D214="m"),$A214*LOOKUP($I214+1,'OMS2007'!$A$3:$A$220,'OMS2007'!B$3:B$220)+(1-$A214)*LOOKUP($I214,'OMS2007'!$A$3:$A$220,'OMS2007'!B$3:B$220),$A214*LOOKUP($I214+1,'OMS2007'!$A$3:$A$220,'OMS2007'!E$3:E$220)+(1-$A214)*LOOKUP($I214,'OMS2007'!$A$3:$A$220,'OMS2007'!E$3:E$220))</f>
        <v>#N/A</v>
      </c>
      <c r="C214" s="15" t="e">
        <f>IF(OR(Medidas!D214=1,Medidas!D214="M",Medidas!D214="m"),$A214*LOOKUP($I214+1,'OMS2007'!$A$3:$A$220,'OMS2007'!C$3:C$220)+(1-$A214)*LOOKUP($I214,'OMS2007'!$A$3:$A$220,'OMS2007'!C$3:C$220),$A214*LOOKUP($I214+1,'OMS2007'!$A$3:$A$220,'OMS2007'!F$3:F$220)+(1-$A214)*LOOKUP($I214,'OMS2007'!$A$3:$A$220,'OMS2007'!F$3:F$220))</f>
        <v>#N/A</v>
      </c>
      <c r="D214" s="15" t="e">
        <f>IF(OR(Medidas!D214=1,Medidas!D214="M",Medidas!D214="m"),$A214*LOOKUP($I214+1,'OMS2007'!$A$3:$A$220,'OMS2007'!D$3:D$220)+(1-$A214)*LOOKUP($I214,'OMS2007'!$A$3:$A$220,'OMS2007'!D$3:D$220),$A214*LOOKUP($I214+1,'OMS2007'!$A$3:$A$220,'OMS2007'!G$3:G$220)+(1-$A214)*LOOKUP($I214,'OMS2007'!$A$3:$A$220,'OMS2007'!G$3:G$220))</f>
        <v>#N/A</v>
      </c>
      <c r="E214" s="15">
        <f t="shared" si="21"/>
        <v>1</v>
      </c>
      <c r="F214" s="15">
        <f>IF(OR(Medidas!D214=1,Medidas!D214="M",Medidas!D214="m",Medidas!D214=2,Medidas!D214="F",Medidas!D214="f"),0,1)</f>
        <v>1</v>
      </c>
      <c r="G214" s="15">
        <f>IF(OR(ISBLANK(Medidas!G214),(ISBLANK(Medidas!H214))),1,0)</f>
        <v>1</v>
      </c>
      <c r="H214" s="15">
        <f>IF(AND(NOT(G214),OR(Medidas!G214&lt;20,Medidas!G214&gt;250,Medidas!H214&lt;0.5,Medidas!H214&gt;400)),1,0)</f>
        <v>0</v>
      </c>
      <c r="I214" s="20">
        <f>(Medidas!F214-Medidas!E214)/30.4375</f>
        <v>0</v>
      </c>
      <c r="J214" s="15" t="e">
        <f>Medidas!H214/(Medidas!G214^2)*10000</f>
        <v>#DIV/0!</v>
      </c>
      <c r="K214" s="15" t="e">
        <f t="shared" si="22"/>
        <v>#DIV/0!</v>
      </c>
      <c r="L214" s="15" t="e">
        <f t="shared" si="23"/>
        <v>#DIV/0!</v>
      </c>
      <c r="M214" s="15" t="e">
        <f t="shared" si="24"/>
        <v>#DIV/0!</v>
      </c>
      <c r="N214" s="15" t="e">
        <f t="shared" si="25"/>
        <v>#N/A</v>
      </c>
      <c r="O214" s="15" t="e">
        <f t="shared" si="26"/>
        <v>#N/A</v>
      </c>
    </row>
    <row r="215" spans="1:15" x14ac:dyDescent="0.15">
      <c r="A215" s="106">
        <f t="shared" si="27"/>
        <v>1</v>
      </c>
      <c r="B215" s="15" t="e">
        <f>IF(OR(Medidas!D215=1,Medidas!D215="M",Medidas!D215="m"),$A215*LOOKUP($I215+1,'OMS2007'!$A$3:$A$220,'OMS2007'!B$3:B$220)+(1-$A215)*LOOKUP($I215,'OMS2007'!$A$3:$A$220,'OMS2007'!B$3:B$220),$A215*LOOKUP($I215+1,'OMS2007'!$A$3:$A$220,'OMS2007'!E$3:E$220)+(1-$A215)*LOOKUP($I215,'OMS2007'!$A$3:$A$220,'OMS2007'!E$3:E$220))</f>
        <v>#N/A</v>
      </c>
      <c r="C215" s="15" t="e">
        <f>IF(OR(Medidas!D215=1,Medidas!D215="M",Medidas!D215="m"),$A215*LOOKUP($I215+1,'OMS2007'!$A$3:$A$220,'OMS2007'!C$3:C$220)+(1-$A215)*LOOKUP($I215,'OMS2007'!$A$3:$A$220,'OMS2007'!C$3:C$220),$A215*LOOKUP($I215+1,'OMS2007'!$A$3:$A$220,'OMS2007'!F$3:F$220)+(1-$A215)*LOOKUP($I215,'OMS2007'!$A$3:$A$220,'OMS2007'!F$3:F$220))</f>
        <v>#N/A</v>
      </c>
      <c r="D215" s="15" t="e">
        <f>IF(OR(Medidas!D215=1,Medidas!D215="M",Medidas!D215="m"),$A215*LOOKUP($I215+1,'OMS2007'!$A$3:$A$220,'OMS2007'!D$3:D$220)+(1-$A215)*LOOKUP($I215,'OMS2007'!$A$3:$A$220,'OMS2007'!D$3:D$220),$A215*LOOKUP($I215+1,'OMS2007'!$A$3:$A$220,'OMS2007'!G$3:G$220)+(1-$A215)*LOOKUP($I215,'OMS2007'!$A$3:$A$220,'OMS2007'!G$3:G$220))</f>
        <v>#N/A</v>
      </c>
      <c r="E215" s="15">
        <f t="shared" si="21"/>
        <v>1</v>
      </c>
      <c r="F215" s="15">
        <f>IF(OR(Medidas!D215=1,Medidas!D215="M",Medidas!D215="m",Medidas!D215=2,Medidas!D215="F",Medidas!D215="f"),0,1)</f>
        <v>1</v>
      </c>
      <c r="G215" s="15">
        <f>IF(OR(ISBLANK(Medidas!G215),(ISBLANK(Medidas!H215))),1,0)</f>
        <v>1</v>
      </c>
      <c r="H215" s="15">
        <f>IF(AND(NOT(G215),OR(Medidas!G215&lt;20,Medidas!G215&gt;250,Medidas!H215&lt;0.5,Medidas!H215&gt;400)),1,0)</f>
        <v>0</v>
      </c>
      <c r="I215" s="20">
        <f>(Medidas!F215-Medidas!E215)/30.4375</f>
        <v>0</v>
      </c>
      <c r="J215" s="15" t="e">
        <f>Medidas!H215/(Medidas!G215^2)*10000</f>
        <v>#DIV/0!</v>
      </c>
      <c r="K215" s="15" t="e">
        <f t="shared" si="22"/>
        <v>#DIV/0!</v>
      </c>
      <c r="L215" s="15" t="e">
        <f t="shared" si="23"/>
        <v>#DIV/0!</v>
      </c>
      <c r="M215" s="15" t="e">
        <f t="shared" si="24"/>
        <v>#DIV/0!</v>
      </c>
      <c r="N215" s="15" t="e">
        <f t="shared" si="25"/>
        <v>#N/A</v>
      </c>
      <c r="O215" s="15" t="e">
        <f t="shared" si="26"/>
        <v>#N/A</v>
      </c>
    </row>
    <row r="216" spans="1:15" x14ac:dyDescent="0.15">
      <c r="A216" s="106">
        <f t="shared" si="27"/>
        <v>1</v>
      </c>
      <c r="B216" s="15" t="e">
        <f>IF(OR(Medidas!D216=1,Medidas!D216="M",Medidas!D216="m"),$A216*LOOKUP($I216+1,'OMS2007'!$A$3:$A$220,'OMS2007'!B$3:B$220)+(1-$A216)*LOOKUP($I216,'OMS2007'!$A$3:$A$220,'OMS2007'!B$3:B$220),$A216*LOOKUP($I216+1,'OMS2007'!$A$3:$A$220,'OMS2007'!E$3:E$220)+(1-$A216)*LOOKUP($I216,'OMS2007'!$A$3:$A$220,'OMS2007'!E$3:E$220))</f>
        <v>#N/A</v>
      </c>
      <c r="C216" s="15" t="e">
        <f>IF(OR(Medidas!D216=1,Medidas!D216="M",Medidas!D216="m"),$A216*LOOKUP($I216+1,'OMS2007'!$A$3:$A$220,'OMS2007'!C$3:C$220)+(1-$A216)*LOOKUP($I216,'OMS2007'!$A$3:$A$220,'OMS2007'!C$3:C$220),$A216*LOOKUP($I216+1,'OMS2007'!$A$3:$A$220,'OMS2007'!F$3:F$220)+(1-$A216)*LOOKUP($I216,'OMS2007'!$A$3:$A$220,'OMS2007'!F$3:F$220))</f>
        <v>#N/A</v>
      </c>
      <c r="D216" s="15" t="e">
        <f>IF(OR(Medidas!D216=1,Medidas!D216="M",Medidas!D216="m"),$A216*LOOKUP($I216+1,'OMS2007'!$A$3:$A$220,'OMS2007'!D$3:D$220)+(1-$A216)*LOOKUP($I216,'OMS2007'!$A$3:$A$220,'OMS2007'!D$3:D$220),$A216*LOOKUP($I216+1,'OMS2007'!$A$3:$A$220,'OMS2007'!G$3:G$220)+(1-$A216)*LOOKUP($I216,'OMS2007'!$A$3:$A$220,'OMS2007'!G$3:G$220))</f>
        <v>#N/A</v>
      </c>
      <c r="E216" s="15">
        <f t="shared" si="21"/>
        <v>1</v>
      </c>
      <c r="F216" s="15">
        <f>IF(OR(Medidas!D216=1,Medidas!D216="M",Medidas!D216="m",Medidas!D216=2,Medidas!D216="F",Medidas!D216="f"),0,1)</f>
        <v>1</v>
      </c>
      <c r="G216" s="15">
        <f>IF(OR(ISBLANK(Medidas!G216),(ISBLANK(Medidas!H216))),1,0)</f>
        <v>1</v>
      </c>
      <c r="H216" s="15">
        <f>IF(AND(NOT(G216),OR(Medidas!G216&lt;20,Medidas!G216&gt;250,Medidas!H216&lt;0.5,Medidas!H216&gt;400)),1,0)</f>
        <v>0</v>
      </c>
      <c r="I216" s="20">
        <f>(Medidas!F216-Medidas!E216)/30.4375</f>
        <v>0</v>
      </c>
      <c r="J216" s="15" t="e">
        <f>Medidas!H216/(Medidas!G216^2)*10000</f>
        <v>#DIV/0!</v>
      </c>
      <c r="K216" s="15" t="e">
        <f t="shared" si="22"/>
        <v>#DIV/0!</v>
      </c>
      <c r="L216" s="15" t="e">
        <f t="shared" si="23"/>
        <v>#DIV/0!</v>
      </c>
      <c r="M216" s="15" t="e">
        <f t="shared" si="24"/>
        <v>#DIV/0!</v>
      </c>
      <c r="N216" s="15" t="e">
        <f t="shared" si="25"/>
        <v>#N/A</v>
      </c>
      <c r="O216" s="15" t="e">
        <f t="shared" si="26"/>
        <v>#N/A</v>
      </c>
    </row>
    <row r="217" spans="1:15" x14ac:dyDescent="0.15">
      <c r="A217" s="106">
        <f t="shared" si="27"/>
        <v>1</v>
      </c>
      <c r="B217" s="15" t="e">
        <f>IF(OR(Medidas!D217=1,Medidas!D217="M",Medidas!D217="m"),$A217*LOOKUP($I217+1,'OMS2007'!$A$3:$A$220,'OMS2007'!B$3:B$220)+(1-$A217)*LOOKUP($I217,'OMS2007'!$A$3:$A$220,'OMS2007'!B$3:B$220),$A217*LOOKUP($I217+1,'OMS2007'!$A$3:$A$220,'OMS2007'!E$3:E$220)+(1-$A217)*LOOKUP($I217,'OMS2007'!$A$3:$A$220,'OMS2007'!E$3:E$220))</f>
        <v>#N/A</v>
      </c>
      <c r="C217" s="15" t="e">
        <f>IF(OR(Medidas!D217=1,Medidas!D217="M",Medidas!D217="m"),$A217*LOOKUP($I217+1,'OMS2007'!$A$3:$A$220,'OMS2007'!C$3:C$220)+(1-$A217)*LOOKUP($I217,'OMS2007'!$A$3:$A$220,'OMS2007'!C$3:C$220),$A217*LOOKUP($I217+1,'OMS2007'!$A$3:$A$220,'OMS2007'!F$3:F$220)+(1-$A217)*LOOKUP($I217,'OMS2007'!$A$3:$A$220,'OMS2007'!F$3:F$220))</f>
        <v>#N/A</v>
      </c>
      <c r="D217" s="15" t="e">
        <f>IF(OR(Medidas!D217=1,Medidas!D217="M",Medidas!D217="m"),$A217*LOOKUP($I217+1,'OMS2007'!$A$3:$A$220,'OMS2007'!D$3:D$220)+(1-$A217)*LOOKUP($I217,'OMS2007'!$A$3:$A$220,'OMS2007'!D$3:D$220),$A217*LOOKUP($I217+1,'OMS2007'!$A$3:$A$220,'OMS2007'!G$3:G$220)+(1-$A217)*LOOKUP($I217,'OMS2007'!$A$3:$A$220,'OMS2007'!G$3:G$220))</f>
        <v>#N/A</v>
      </c>
      <c r="E217" s="15">
        <f t="shared" si="21"/>
        <v>1</v>
      </c>
      <c r="F217" s="15">
        <f>IF(OR(Medidas!D217=1,Medidas!D217="M",Medidas!D217="m",Medidas!D217=2,Medidas!D217="F",Medidas!D217="f"),0,1)</f>
        <v>1</v>
      </c>
      <c r="G217" s="15">
        <f>IF(OR(ISBLANK(Medidas!G217),(ISBLANK(Medidas!H217))),1,0)</f>
        <v>1</v>
      </c>
      <c r="H217" s="15">
        <f>IF(AND(NOT(G217),OR(Medidas!G217&lt;20,Medidas!G217&gt;250,Medidas!H217&lt;0.5,Medidas!H217&gt;400)),1,0)</f>
        <v>0</v>
      </c>
      <c r="I217" s="20">
        <f>(Medidas!F217-Medidas!E217)/30.4375</f>
        <v>0</v>
      </c>
      <c r="J217" s="15" t="e">
        <f>Medidas!H217/(Medidas!G217^2)*10000</f>
        <v>#DIV/0!</v>
      </c>
      <c r="K217" s="15" t="e">
        <f t="shared" si="22"/>
        <v>#DIV/0!</v>
      </c>
      <c r="L217" s="15" t="e">
        <f t="shared" si="23"/>
        <v>#DIV/0!</v>
      </c>
      <c r="M217" s="15" t="e">
        <f t="shared" si="24"/>
        <v>#DIV/0!</v>
      </c>
      <c r="N217" s="15" t="e">
        <f t="shared" si="25"/>
        <v>#N/A</v>
      </c>
      <c r="O217" s="15" t="e">
        <f t="shared" si="26"/>
        <v>#N/A</v>
      </c>
    </row>
    <row r="218" spans="1:15" x14ac:dyDescent="0.15">
      <c r="A218" s="106">
        <f t="shared" si="27"/>
        <v>1</v>
      </c>
      <c r="B218" s="15" t="e">
        <f>IF(OR(Medidas!D218=1,Medidas!D218="M",Medidas!D218="m"),$A218*LOOKUP($I218+1,'OMS2007'!$A$3:$A$220,'OMS2007'!B$3:B$220)+(1-$A218)*LOOKUP($I218,'OMS2007'!$A$3:$A$220,'OMS2007'!B$3:B$220),$A218*LOOKUP($I218+1,'OMS2007'!$A$3:$A$220,'OMS2007'!E$3:E$220)+(1-$A218)*LOOKUP($I218,'OMS2007'!$A$3:$A$220,'OMS2007'!E$3:E$220))</f>
        <v>#N/A</v>
      </c>
      <c r="C218" s="15" t="e">
        <f>IF(OR(Medidas!D218=1,Medidas!D218="M",Medidas!D218="m"),$A218*LOOKUP($I218+1,'OMS2007'!$A$3:$A$220,'OMS2007'!C$3:C$220)+(1-$A218)*LOOKUP($I218,'OMS2007'!$A$3:$A$220,'OMS2007'!C$3:C$220),$A218*LOOKUP($I218+1,'OMS2007'!$A$3:$A$220,'OMS2007'!F$3:F$220)+(1-$A218)*LOOKUP($I218,'OMS2007'!$A$3:$A$220,'OMS2007'!F$3:F$220))</f>
        <v>#N/A</v>
      </c>
      <c r="D218" s="15" t="e">
        <f>IF(OR(Medidas!D218=1,Medidas!D218="M",Medidas!D218="m"),$A218*LOOKUP($I218+1,'OMS2007'!$A$3:$A$220,'OMS2007'!D$3:D$220)+(1-$A218)*LOOKUP($I218,'OMS2007'!$A$3:$A$220,'OMS2007'!D$3:D$220),$A218*LOOKUP($I218+1,'OMS2007'!$A$3:$A$220,'OMS2007'!G$3:G$220)+(1-$A218)*LOOKUP($I218,'OMS2007'!$A$3:$A$220,'OMS2007'!G$3:G$220))</f>
        <v>#N/A</v>
      </c>
      <c r="E218" s="15">
        <f t="shared" si="21"/>
        <v>1</v>
      </c>
      <c r="F218" s="15">
        <f>IF(OR(Medidas!D218=1,Medidas!D218="M",Medidas!D218="m",Medidas!D218=2,Medidas!D218="F",Medidas!D218="f"),0,1)</f>
        <v>1</v>
      </c>
      <c r="G218" s="15">
        <f>IF(OR(ISBLANK(Medidas!G218),(ISBLANK(Medidas!H218))),1,0)</f>
        <v>1</v>
      </c>
      <c r="H218" s="15">
        <f>IF(AND(NOT(G218),OR(Medidas!G218&lt;20,Medidas!G218&gt;250,Medidas!H218&lt;0.5,Medidas!H218&gt;400)),1,0)</f>
        <v>0</v>
      </c>
      <c r="I218" s="20">
        <f>(Medidas!F218-Medidas!E218)/30.4375</f>
        <v>0</v>
      </c>
      <c r="J218" s="15" t="e">
        <f>Medidas!H218/(Medidas!G218^2)*10000</f>
        <v>#DIV/0!</v>
      </c>
      <c r="K218" s="15" t="e">
        <f t="shared" si="22"/>
        <v>#DIV/0!</v>
      </c>
      <c r="L218" s="15" t="e">
        <f t="shared" si="23"/>
        <v>#DIV/0!</v>
      </c>
      <c r="M218" s="15" t="e">
        <f t="shared" si="24"/>
        <v>#DIV/0!</v>
      </c>
      <c r="N218" s="15" t="e">
        <f t="shared" si="25"/>
        <v>#N/A</v>
      </c>
      <c r="O218" s="15" t="e">
        <f t="shared" si="26"/>
        <v>#N/A</v>
      </c>
    </row>
    <row r="219" spans="1:15" x14ac:dyDescent="0.15">
      <c r="A219" s="106">
        <f t="shared" si="27"/>
        <v>1</v>
      </c>
      <c r="B219" s="15" t="e">
        <f>IF(OR(Medidas!D219=1,Medidas!D219="M",Medidas!D219="m"),$A219*LOOKUP($I219+1,'OMS2007'!$A$3:$A$220,'OMS2007'!B$3:B$220)+(1-$A219)*LOOKUP($I219,'OMS2007'!$A$3:$A$220,'OMS2007'!B$3:B$220),$A219*LOOKUP($I219+1,'OMS2007'!$A$3:$A$220,'OMS2007'!E$3:E$220)+(1-$A219)*LOOKUP($I219,'OMS2007'!$A$3:$A$220,'OMS2007'!E$3:E$220))</f>
        <v>#N/A</v>
      </c>
      <c r="C219" s="15" t="e">
        <f>IF(OR(Medidas!D219=1,Medidas!D219="M",Medidas!D219="m"),$A219*LOOKUP($I219+1,'OMS2007'!$A$3:$A$220,'OMS2007'!C$3:C$220)+(1-$A219)*LOOKUP($I219,'OMS2007'!$A$3:$A$220,'OMS2007'!C$3:C$220),$A219*LOOKUP($I219+1,'OMS2007'!$A$3:$A$220,'OMS2007'!F$3:F$220)+(1-$A219)*LOOKUP($I219,'OMS2007'!$A$3:$A$220,'OMS2007'!F$3:F$220))</f>
        <v>#N/A</v>
      </c>
      <c r="D219" s="15" t="e">
        <f>IF(OR(Medidas!D219=1,Medidas!D219="M",Medidas!D219="m"),$A219*LOOKUP($I219+1,'OMS2007'!$A$3:$A$220,'OMS2007'!D$3:D$220)+(1-$A219)*LOOKUP($I219,'OMS2007'!$A$3:$A$220,'OMS2007'!D$3:D$220),$A219*LOOKUP($I219+1,'OMS2007'!$A$3:$A$220,'OMS2007'!G$3:G$220)+(1-$A219)*LOOKUP($I219,'OMS2007'!$A$3:$A$220,'OMS2007'!G$3:G$220))</f>
        <v>#N/A</v>
      </c>
      <c r="E219" s="15">
        <f t="shared" si="21"/>
        <v>1</v>
      </c>
      <c r="F219" s="15">
        <f>IF(OR(Medidas!D219=1,Medidas!D219="M",Medidas!D219="m",Medidas!D219=2,Medidas!D219="F",Medidas!D219="f"),0,1)</f>
        <v>1</v>
      </c>
      <c r="G219" s="15">
        <f>IF(OR(ISBLANK(Medidas!G219),(ISBLANK(Medidas!H219))),1,0)</f>
        <v>1</v>
      </c>
      <c r="H219" s="15">
        <f>IF(AND(NOT(G219),OR(Medidas!G219&lt;20,Medidas!G219&gt;250,Medidas!H219&lt;0.5,Medidas!H219&gt;400)),1,0)</f>
        <v>0</v>
      </c>
      <c r="I219" s="20">
        <f>(Medidas!F219-Medidas!E219)/30.4375</f>
        <v>0</v>
      </c>
      <c r="J219" s="15" t="e">
        <f>Medidas!H219/(Medidas!G219^2)*10000</f>
        <v>#DIV/0!</v>
      </c>
      <c r="K219" s="15" t="e">
        <f t="shared" si="22"/>
        <v>#DIV/0!</v>
      </c>
      <c r="L219" s="15" t="e">
        <f t="shared" si="23"/>
        <v>#DIV/0!</v>
      </c>
      <c r="M219" s="15" t="e">
        <f t="shared" si="24"/>
        <v>#DIV/0!</v>
      </c>
      <c r="N219" s="15" t="e">
        <f t="shared" si="25"/>
        <v>#N/A</v>
      </c>
      <c r="O219" s="15" t="e">
        <f t="shared" si="26"/>
        <v>#N/A</v>
      </c>
    </row>
    <row r="220" spans="1:15" x14ac:dyDescent="0.15">
      <c r="A220" s="106">
        <f t="shared" si="27"/>
        <v>1</v>
      </c>
      <c r="B220" s="15" t="e">
        <f>IF(OR(Medidas!D220=1,Medidas!D220="M",Medidas!D220="m"),$A220*LOOKUP($I220+1,'OMS2007'!$A$3:$A$220,'OMS2007'!B$3:B$220)+(1-$A220)*LOOKUP($I220,'OMS2007'!$A$3:$A$220,'OMS2007'!B$3:B$220),$A220*LOOKUP($I220+1,'OMS2007'!$A$3:$A$220,'OMS2007'!E$3:E$220)+(1-$A220)*LOOKUP($I220,'OMS2007'!$A$3:$A$220,'OMS2007'!E$3:E$220))</f>
        <v>#N/A</v>
      </c>
      <c r="C220" s="15" t="e">
        <f>IF(OR(Medidas!D220=1,Medidas!D220="M",Medidas!D220="m"),$A220*LOOKUP($I220+1,'OMS2007'!$A$3:$A$220,'OMS2007'!C$3:C$220)+(1-$A220)*LOOKUP($I220,'OMS2007'!$A$3:$A$220,'OMS2007'!C$3:C$220),$A220*LOOKUP($I220+1,'OMS2007'!$A$3:$A$220,'OMS2007'!F$3:F$220)+(1-$A220)*LOOKUP($I220,'OMS2007'!$A$3:$A$220,'OMS2007'!F$3:F$220))</f>
        <v>#N/A</v>
      </c>
      <c r="D220" s="15" t="e">
        <f>IF(OR(Medidas!D220=1,Medidas!D220="M",Medidas!D220="m"),$A220*LOOKUP($I220+1,'OMS2007'!$A$3:$A$220,'OMS2007'!D$3:D$220)+(1-$A220)*LOOKUP($I220,'OMS2007'!$A$3:$A$220,'OMS2007'!D$3:D$220),$A220*LOOKUP($I220+1,'OMS2007'!$A$3:$A$220,'OMS2007'!G$3:G$220)+(1-$A220)*LOOKUP($I220,'OMS2007'!$A$3:$A$220,'OMS2007'!G$3:G$220))</f>
        <v>#N/A</v>
      </c>
      <c r="E220" s="15">
        <f t="shared" si="21"/>
        <v>1</v>
      </c>
      <c r="F220" s="15">
        <f>IF(OR(Medidas!D220=1,Medidas!D220="M",Medidas!D220="m",Medidas!D220=2,Medidas!D220="F",Medidas!D220="f"),0,1)</f>
        <v>1</v>
      </c>
      <c r="G220" s="15">
        <f>IF(OR(ISBLANK(Medidas!G220),(ISBLANK(Medidas!H220))),1,0)</f>
        <v>1</v>
      </c>
      <c r="H220" s="15">
        <f>IF(AND(NOT(G220),OR(Medidas!G220&lt;20,Medidas!G220&gt;250,Medidas!H220&lt;0.5,Medidas!H220&gt;400)),1,0)</f>
        <v>0</v>
      </c>
      <c r="I220" s="20">
        <f>(Medidas!F220-Medidas!E220)/30.4375</f>
        <v>0</v>
      </c>
      <c r="J220" s="15" t="e">
        <f>Medidas!H220/(Medidas!G220^2)*10000</f>
        <v>#DIV/0!</v>
      </c>
      <c r="K220" s="15" t="e">
        <f t="shared" si="22"/>
        <v>#DIV/0!</v>
      </c>
      <c r="L220" s="15" t="e">
        <f t="shared" si="23"/>
        <v>#DIV/0!</v>
      </c>
      <c r="M220" s="15" t="e">
        <f t="shared" si="24"/>
        <v>#DIV/0!</v>
      </c>
      <c r="N220" s="15" t="e">
        <f t="shared" si="25"/>
        <v>#N/A</v>
      </c>
      <c r="O220" s="15" t="e">
        <f t="shared" si="26"/>
        <v>#N/A</v>
      </c>
    </row>
    <row r="221" spans="1:15" x14ac:dyDescent="0.15">
      <c r="A221" s="106">
        <f t="shared" si="27"/>
        <v>1</v>
      </c>
      <c r="B221" s="15" t="e">
        <f>IF(OR(Medidas!D221=1,Medidas!D221="M",Medidas!D221="m"),$A221*LOOKUP($I221+1,'OMS2007'!$A$3:$A$220,'OMS2007'!B$3:B$220)+(1-$A221)*LOOKUP($I221,'OMS2007'!$A$3:$A$220,'OMS2007'!B$3:B$220),$A221*LOOKUP($I221+1,'OMS2007'!$A$3:$A$220,'OMS2007'!E$3:E$220)+(1-$A221)*LOOKUP($I221,'OMS2007'!$A$3:$A$220,'OMS2007'!E$3:E$220))</f>
        <v>#N/A</v>
      </c>
      <c r="C221" s="15" t="e">
        <f>IF(OR(Medidas!D221=1,Medidas!D221="M",Medidas!D221="m"),$A221*LOOKUP($I221+1,'OMS2007'!$A$3:$A$220,'OMS2007'!C$3:C$220)+(1-$A221)*LOOKUP($I221,'OMS2007'!$A$3:$A$220,'OMS2007'!C$3:C$220),$A221*LOOKUP($I221+1,'OMS2007'!$A$3:$A$220,'OMS2007'!F$3:F$220)+(1-$A221)*LOOKUP($I221,'OMS2007'!$A$3:$A$220,'OMS2007'!F$3:F$220))</f>
        <v>#N/A</v>
      </c>
      <c r="D221" s="15" t="e">
        <f>IF(OR(Medidas!D221=1,Medidas!D221="M",Medidas!D221="m"),$A221*LOOKUP($I221+1,'OMS2007'!$A$3:$A$220,'OMS2007'!D$3:D$220)+(1-$A221)*LOOKUP($I221,'OMS2007'!$A$3:$A$220,'OMS2007'!D$3:D$220),$A221*LOOKUP($I221+1,'OMS2007'!$A$3:$A$220,'OMS2007'!G$3:G$220)+(1-$A221)*LOOKUP($I221,'OMS2007'!$A$3:$A$220,'OMS2007'!G$3:G$220))</f>
        <v>#N/A</v>
      </c>
      <c r="E221" s="15">
        <f t="shared" si="21"/>
        <v>1</v>
      </c>
      <c r="F221" s="15">
        <f>IF(OR(Medidas!D221=1,Medidas!D221="M",Medidas!D221="m",Medidas!D221=2,Medidas!D221="F",Medidas!D221="f"),0,1)</f>
        <v>1</v>
      </c>
      <c r="G221" s="15">
        <f>IF(OR(ISBLANK(Medidas!G221),(ISBLANK(Medidas!H221))),1,0)</f>
        <v>1</v>
      </c>
      <c r="H221" s="15">
        <f>IF(AND(NOT(G221),OR(Medidas!G221&lt;20,Medidas!G221&gt;250,Medidas!H221&lt;0.5,Medidas!H221&gt;400)),1,0)</f>
        <v>0</v>
      </c>
      <c r="I221" s="20">
        <f>(Medidas!F221-Medidas!E221)/30.4375</f>
        <v>0</v>
      </c>
      <c r="J221" s="15" t="e">
        <f>Medidas!H221/(Medidas!G221^2)*10000</f>
        <v>#DIV/0!</v>
      </c>
      <c r="K221" s="15" t="e">
        <f t="shared" si="22"/>
        <v>#DIV/0!</v>
      </c>
      <c r="L221" s="15" t="e">
        <f t="shared" si="23"/>
        <v>#DIV/0!</v>
      </c>
      <c r="M221" s="15" t="e">
        <f t="shared" si="24"/>
        <v>#DIV/0!</v>
      </c>
      <c r="N221" s="15" t="e">
        <f t="shared" si="25"/>
        <v>#N/A</v>
      </c>
      <c r="O221" s="15" t="e">
        <f t="shared" si="26"/>
        <v>#N/A</v>
      </c>
    </row>
    <row r="222" spans="1:15" x14ac:dyDescent="0.15">
      <c r="A222" s="106">
        <f t="shared" si="27"/>
        <v>1</v>
      </c>
      <c r="B222" s="15" t="e">
        <f>IF(OR(Medidas!D222=1,Medidas!D222="M",Medidas!D222="m"),$A222*LOOKUP($I222+1,'OMS2007'!$A$3:$A$220,'OMS2007'!B$3:B$220)+(1-$A222)*LOOKUP($I222,'OMS2007'!$A$3:$A$220,'OMS2007'!B$3:B$220),$A222*LOOKUP($I222+1,'OMS2007'!$A$3:$A$220,'OMS2007'!E$3:E$220)+(1-$A222)*LOOKUP($I222,'OMS2007'!$A$3:$A$220,'OMS2007'!E$3:E$220))</f>
        <v>#N/A</v>
      </c>
      <c r="C222" s="15" t="e">
        <f>IF(OR(Medidas!D222=1,Medidas!D222="M",Medidas!D222="m"),$A222*LOOKUP($I222+1,'OMS2007'!$A$3:$A$220,'OMS2007'!C$3:C$220)+(1-$A222)*LOOKUP($I222,'OMS2007'!$A$3:$A$220,'OMS2007'!C$3:C$220),$A222*LOOKUP($I222+1,'OMS2007'!$A$3:$A$220,'OMS2007'!F$3:F$220)+(1-$A222)*LOOKUP($I222,'OMS2007'!$A$3:$A$220,'OMS2007'!F$3:F$220))</f>
        <v>#N/A</v>
      </c>
      <c r="D222" s="15" t="e">
        <f>IF(OR(Medidas!D222=1,Medidas!D222="M",Medidas!D222="m"),$A222*LOOKUP($I222+1,'OMS2007'!$A$3:$A$220,'OMS2007'!D$3:D$220)+(1-$A222)*LOOKUP($I222,'OMS2007'!$A$3:$A$220,'OMS2007'!D$3:D$220),$A222*LOOKUP($I222+1,'OMS2007'!$A$3:$A$220,'OMS2007'!G$3:G$220)+(1-$A222)*LOOKUP($I222,'OMS2007'!$A$3:$A$220,'OMS2007'!G$3:G$220))</f>
        <v>#N/A</v>
      </c>
      <c r="E222" s="15">
        <f t="shared" si="21"/>
        <v>1</v>
      </c>
      <c r="F222" s="15">
        <f>IF(OR(Medidas!D222=1,Medidas!D222="M",Medidas!D222="m",Medidas!D222=2,Medidas!D222="F",Medidas!D222="f"),0,1)</f>
        <v>1</v>
      </c>
      <c r="G222" s="15">
        <f>IF(OR(ISBLANK(Medidas!G222),(ISBLANK(Medidas!H222))),1,0)</f>
        <v>1</v>
      </c>
      <c r="H222" s="15">
        <f>IF(AND(NOT(G222),OR(Medidas!G222&lt;20,Medidas!G222&gt;250,Medidas!H222&lt;0.5,Medidas!H222&gt;400)),1,0)</f>
        <v>0</v>
      </c>
      <c r="I222" s="20">
        <f>(Medidas!F222-Medidas!E222)/30.4375</f>
        <v>0</v>
      </c>
      <c r="J222" s="15" t="e">
        <f>Medidas!H222/(Medidas!G222^2)*10000</f>
        <v>#DIV/0!</v>
      </c>
      <c r="K222" s="15" t="e">
        <f t="shared" si="22"/>
        <v>#DIV/0!</v>
      </c>
      <c r="L222" s="15" t="e">
        <f t="shared" si="23"/>
        <v>#DIV/0!</v>
      </c>
      <c r="M222" s="15" t="e">
        <f t="shared" si="24"/>
        <v>#DIV/0!</v>
      </c>
      <c r="N222" s="15" t="e">
        <f t="shared" si="25"/>
        <v>#N/A</v>
      </c>
      <c r="O222" s="15" t="e">
        <f t="shared" si="26"/>
        <v>#N/A</v>
      </c>
    </row>
    <row r="223" spans="1:15" x14ac:dyDescent="0.15">
      <c r="A223" s="106">
        <f t="shared" si="27"/>
        <v>1</v>
      </c>
      <c r="B223" s="15" t="e">
        <f>IF(OR(Medidas!D223=1,Medidas!D223="M",Medidas!D223="m"),$A223*LOOKUP($I223+1,'OMS2007'!$A$3:$A$220,'OMS2007'!B$3:B$220)+(1-$A223)*LOOKUP($I223,'OMS2007'!$A$3:$A$220,'OMS2007'!B$3:B$220),$A223*LOOKUP($I223+1,'OMS2007'!$A$3:$A$220,'OMS2007'!E$3:E$220)+(1-$A223)*LOOKUP($I223,'OMS2007'!$A$3:$A$220,'OMS2007'!E$3:E$220))</f>
        <v>#N/A</v>
      </c>
      <c r="C223" s="15" t="e">
        <f>IF(OR(Medidas!D223=1,Medidas!D223="M",Medidas!D223="m"),$A223*LOOKUP($I223+1,'OMS2007'!$A$3:$A$220,'OMS2007'!C$3:C$220)+(1-$A223)*LOOKUP($I223,'OMS2007'!$A$3:$A$220,'OMS2007'!C$3:C$220),$A223*LOOKUP($I223+1,'OMS2007'!$A$3:$A$220,'OMS2007'!F$3:F$220)+(1-$A223)*LOOKUP($I223,'OMS2007'!$A$3:$A$220,'OMS2007'!F$3:F$220))</f>
        <v>#N/A</v>
      </c>
      <c r="D223" s="15" t="e">
        <f>IF(OR(Medidas!D223=1,Medidas!D223="M",Medidas!D223="m"),$A223*LOOKUP($I223+1,'OMS2007'!$A$3:$A$220,'OMS2007'!D$3:D$220)+(1-$A223)*LOOKUP($I223,'OMS2007'!$A$3:$A$220,'OMS2007'!D$3:D$220),$A223*LOOKUP($I223+1,'OMS2007'!$A$3:$A$220,'OMS2007'!G$3:G$220)+(1-$A223)*LOOKUP($I223,'OMS2007'!$A$3:$A$220,'OMS2007'!G$3:G$220))</f>
        <v>#N/A</v>
      </c>
      <c r="E223" s="15">
        <f t="shared" si="21"/>
        <v>1</v>
      </c>
      <c r="F223" s="15">
        <f>IF(OR(Medidas!D223=1,Medidas!D223="M",Medidas!D223="m",Medidas!D223=2,Medidas!D223="F",Medidas!D223="f"),0,1)</f>
        <v>1</v>
      </c>
      <c r="G223" s="15">
        <f>IF(OR(ISBLANK(Medidas!G223),(ISBLANK(Medidas!H223))),1,0)</f>
        <v>1</v>
      </c>
      <c r="H223" s="15">
        <f>IF(AND(NOT(G223),OR(Medidas!G223&lt;20,Medidas!G223&gt;250,Medidas!H223&lt;0.5,Medidas!H223&gt;400)),1,0)</f>
        <v>0</v>
      </c>
      <c r="I223" s="20">
        <f>(Medidas!F223-Medidas!E223)/30.4375</f>
        <v>0</v>
      </c>
      <c r="J223" s="15" t="e">
        <f>Medidas!H223/(Medidas!G223^2)*10000</f>
        <v>#DIV/0!</v>
      </c>
      <c r="K223" s="15" t="e">
        <f t="shared" si="22"/>
        <v>#DIV/0!</v>
      </c>
      <c r="L223" s="15" t="e">
        <f t="shared" si="23"/>
        <v>#DIV/0!</v>
      </c>
      <c r="M223" s="15" t="e">
        <f t="shared" si="24"/>
        <v>#DIV/0!</v>
      </c>
      <c r="N223" s="15" t="e">
        <f t="shared" si="25"/>
        <v>#N/A</v>
      </c>
      <c r="O223" s="15" t="e">
        <f t="shared" si="26"/>
        <v>#N/A</v>
      </c>
    </row>
    <row r="224" spans="1:15" x14ac:dyDescent="0.15">
      <c r="A224" s="106">
        <f t="shared" si="27"/>
        <v>1</v>
      </c>
      <c r="B224" s="15" t="e">
        <f>IF(OR(Medidas!D224=1,Medidas!D224="M",Medidas!D224="m"),$A224*LOOKUP($I224+1,'OMS2007'!$A$3:$A$220,'OMS2007'!B$3:B$220)+(1-$A224)*LOOKUP($I224,'OMS2007'!$A$3:$A$220,'OMS2007'!B$3:B$220),$A224*LOOKUP($I224+1,'OMS2007'!$A$3:$A$220,'OMS2007'!E$3:E$220)+(1-$A224)*LOOKUP($I224,'OMS2007'!$A$3:$A$220,'OMS2007'!E$3:E$220))</f>
        <v>#N/A</v>
      </c>
      <c r="C224" s="15" t="e">
        <f>IF(OR(Medidas!D224=1,Medidas!D224="M",Medidas!D224="m"),$A224*LOOKUP($I224+1,'OMS2007'!$A$3:$A$220,'OMS2007'!C$3:C$220)+(1-$A224)*LOOKUP($I224,'OMS2007'!$A$3:$A$220,'OMS2007'!C$3:C$220),$A224*LOOKUP($I224+1,'OMS2007'!$A$3:$A$220,'OMS2007'!F$3:F$220)+(1-$A224)*LOOKUP($I224,'OMS2007'!$A$3:$A$220,'OMS2007'!F$3:F$220))</f>
        <v>#N/A</v>
      </c>
      <c r="D224" s="15" t="e">
        <f>IF(OR(Medidas!D224=1,Medidas!D224="M",Medidas!D224="m"),$A224*LOOKUP($I224+1,'OMS2007'!$A$3:$A$220,'OMS2007'!D$3:D$220)+(1-$A224)*LOOKUP($I224,'OMS2007'!$A$3:$A$220,'OMS2007'!D$3:D$220),$A224*LOOKUP($I224+1,'OMS2007'!$A$3:$A$220,'OMS2007'!G$3:G$220)+(1-$A224)*LOOKUP($I224,'OMS2007'!$A$3:$A$220,'OMS2007'!G$3:G$220))</f>
        <v>#N/A</v>
      </c>
      <c r="E224" s="15">
        <f t="shared" si="21"/>
        <v>1</v>
      </c>
      <c r="F224" s="15">
        <f>IF(OR(Medidas!D224=1,Medidas!D224="M",Medidas!D224="m",Medidas!D224=2,Medidas!D224="F",Medidas!D224="f"),0,1)</f>
        <v>1</v>
      </c>
      <c r="G224" s="15">
        <f>IF(OR(ISBLANK(Medidas!G224),(ISBLANK(Medidas!H224))),1,0)</f>
        <v>1</v>
      </c>
      <c r="H224" s="15">
        <f>IF(AND(NOT(G224),OR(Medidas!G224&lt;20,Medidas!G224&gt;250,Medidas!H224&lt;0.5,Medidas!H224&gt;400)),1,0)</f>
        <v>0</v>
      </c>
      <c r="I224" s="20">
        <f>(Medidas!F224-Medidas!E224)/30.4375</f>
        <v>0</v>
      </c>
      <c r="J224" s="15" t="e">
        <f>Medidas!H224/(Medidas!G224^2)*10000</f>
        <v>#DIV/0!</v>
      </c>
      <c r="K224" s="15" t="e">
        <f t="shared" si="22"/>
        <v>#DIV/0!</v>
      </c>
      <c r="L224" s="15" t="e">
        <f t="shared" si="23"/>
        <v>#DIV/0!</v>
      </c>
      <c r="M224" s="15" t="e">
        <f t="shared" si="24"/>
        <v>#DIV/0!</v>
      </c>
      <c r="N224" s="15" t="e">
        <f t="shared" si="25"/>
        <v>#N/A</v>
      </c>
      <c r="O224" s="15" t="e">
        <f t="shared" si="26"/>
        <v>#N/A</v>
      </c>
    </row>
    <row r="225" spans="1:15" x14ac:dyDescent="0.15">
      <c r="A225" s="106">
        <f t="shared" si="27"/>
        <v>1</v>
      </c>
      <c r="B225" s="15" t="e">
        <f>IF(OR(Medidas!D225=1,Medidas!D225="M",Medidas!D225="m"),$A225*LOOKUP($I225+1,'OMS2007'!$A$3:$A$220,'OMS2007'!B$3:B$220)+(1-$A225)*LOOKUP($I225,'OMS2007'!$A$3:$A$220,'OMS2007'!B$3:B$220),$A225*LOOKUP($I225+1,'OMS2007'!$A$3:$A$220,'OMS2007'!E$3:E$220)+(1-$A225)*LOOKUP($I225,'OMS2007'!$A$3:$A$220,'OMS2007'!E$3:E$220))</f>
        <v>#N/A</v>
      </c>
      <c r="C225" s="15" t="e">
        <f>IF(OR(Medidas!D225=1,Medidas!D225="M",Medidas!D225="m"),$A225*LOOKUP($I225+1,'OMS2007'!$A$3:$A$220,'OMS2007'!C$3:C$220)+(1-$A225)*LOOKUP($I225,'OMS2007'!$A$3:$A$220,'OMS2007'!C$3:C$220),$A225*LOOKUP($I225+1,'OMS2007'!$A$3:$A$220,'OMS2007'!F$3:F$220)+(1-$A225)*LOOKUP($I225,'OMS2007'!$A$3:$A$220,'OMS2007'!F$3:F$220))</f>
        <v>#N/A</v>
      </c>
      <c r="D225" s="15" t="e">
        <f>IF(OR(Medidas!D225=1,Medidas!D225="M",Medidas!D225="m"),$A225*LOOKUP($I225+1,'OMS2007'!$A$3:$A$220,'OMS2007'!D$3:D$220)+(1-$A225)*LOOKUP($I225,'OMS2007'!$A$3:$A$220,'OMS2007'!D$3:D$220),$A225*LOOKUP($I225+1,'OMS2007'!$A$3:$A$220,'OMS2007'!G$3:G$220)+(1-$A225)*LOOKUP($I225,'OMS2007'!$A$3:$A$220,'OMS2007'!G$3:G$220))</f>
        <v>#N/A</v>
      </c>
      <c r="E225" s="15">
        <f t="shared" si="21"/>
        <v>1</v>
      </c>
      <c r="F225" s="15">
        <f>IF(OR(Medidas!D225=1,Medidas!D225="M",Medidas!D225="m",Medidas!D225=2,Medidas!D225="F",Medidas!D225="f"),0,1)</f>
        <v>1</v>
      </c>
      <c r="G225" s="15">
        <f>IF(OR(ISBLANK(Medidas!G225),(ISBLANK(Medidas!H225))),1,0)</f>
        <v>1</v>
      </c>
      <c r="H225" s="15">
        <f>IF(AND(NOT(G225),OR(Medidas!G225&lt;20,Medidas!G225&gt;250,Medidas!H225&lt;0.5,Medidas!H225&gt;400)),1,0)</f>
        <v>0</v>
      </c>
      <c r="I225" s="20">
        <f>(Medidas!F225-Medidas!E225)/30.4375</f>
        <v>0</v>
      </c>
      <c r="J225" s="15" t="e">
        <f>Medidas!H225/(Medidas!G225^2)*10000</f>
        <v>#DIV/0!</v>
      </c>
      <c r="K225" s="15" t="e">
        <f t="shared" si="22"/>
        <v>#DIV/0!</v>
      </c>
      <c r="L225" s="15" t="e">
        <f t="shared" si="23"/>
        <v>#DIV/0!</v>
      </c>
      <c r="M225" s="15" t="e">
        <f t="shared" si="24"/>
        <v>#DIV/0!</v>
      </c>
      <c r="N225" s="15" t="e">
        <f t="shared" si="25"/>
        <v>#N/A</v>
      </c>
      <c r="O225" s="15" t="e">
        <f t="shared" si="26"/>
        <v>#N/A</v>
      </c>
    </row>
    <row r="226" spans="1:15" x14ac:dyDescent="0.15">
      <c r="A226" s="106">
        <f t="shared" si="27"/>
        <v>1</v>
      </c>
      <c r="B226" s="15" t="e">
        <f>IF(OR(Medidas!D226=1,Medidas!D226="M",Medidas!D226="m"),$A226*LOOKUP($I226+1,'OMS2007'!$A$3:$A$220,'OMS2007'!B$3:B$220)+(1-$A226)*LOOKUP($I226,'OMS2007'!$A$3:$A$220,'OMS2007'!B$3:B$220),$A226*LOOKUP($I226+1,'OMS2007'!$A$3:$A$220,'OMS2007'!E$3:E$220)+(1-$A226)*LOOKUP($I226,'OMS2007'!$A$3:$A$220,'OMS2007'!E$3:E$220))</f>
        <v>#N/A</v>
      </c>
      <c r="C226" s="15" t="e">
        <f>IF(OR(Medidas!D226=1,Medidas!D226="M",Medidas!D226="m"),$A226*LOOKUP($I226+1,'OMS2007'!$A$3:$A$220,'OMS2007'!C$3:C$220)+(1-$A226)*LOOKUP($I226,'OMS2007'!$A$3:$A$220,'OMS2007'!C$3:C$220),$A226*LOOKUP($I226+1,'OMS2007'!$A$3:$A$220,'OMS2007'!F$3:F$220)+(1-$A226)*LOOKUP($I226,'OMS2007'!$A$3:$A$220,'OMS2007'!F$3:F$220))</f>
        <v>#N/A</v>
      </c>
      <c r="D226" s="15" t="e">
        <f>IF(OR(Medidas!D226=1,Medidas!D226="M",Medidas!D226="m"),$A226*LOOKUP($I226+1,'OMS2007'!$A$3:$A$220,'OMS2007'!D$3:D$220)+(1-$A226)*LOOKUP($I226,'OMS2007'!$A$3:$A$220,'OMS2007'!D$3:D$220),$A226*LOOKUP($I226+1,'OMS2007'!$A$3:$A$220,'OMS2007'!G$3:G$220)+(1-$A226)*LOOKUP($I226,'OMS2007'!$A$3:$A$220,'OMS2007'!G$3:G$220))</f>
        <v>#N/A</v>
      </c>
      <c r="E226" s="15">
        <f t="shared" si="21"/>
        <v>1</v>
      </c>
      <c r="F226" s="15">
        <f>IF(OR(Medidas!D226=1,Medidas!D226="M",Medidas!D226="m",Medidas!D226=2,Medidas!D226="F",Medidas!D226="f"),0,1)</f>
        <v>1</v>
      </c>
      <c r="G226" s="15">
        <f>IF(OR(ISBLANK(Medidas!G226),(ISBLANK(Medidas!H226))),1,0)</f>
        <v>1</v>
      </c>
      <c r="H226" s="15">
        <f>IF(AND(NOT(G226),OR(Medidas!G226&lt;20,Medidas!G226&gt;250,Medidas!H226&lt;0.5,Medidas!H226&gt;400)),1,0)</f>
        <v>0</v>
      </c>
      <c r="I226" s="20">
        <f>(Medidas!F226-Medidas!E226)/30.4375</f>
        <v>0</v>
      </c>
      <c r="J226" s="15" t="e">
        <f>Medidas!H226/(Medidas!G226^2)*10000</f>
        <v>#DIV/0!</v>
      </c>
      <c r="K226" s="15" t="e">
        <f t="shared" si="22"/>
        <v>#DIV/0!</v>
      </c>
      <c r="L226" s="15" t="e">
        <f t="shared" si="23"/>
        <v>#DIV/0!</v>
      </c>
      <c r="M226" s="15" t="e">
        <f t="shared" si="24"/>
        <v>#DIV/0!</v>
      </c>
      <c r="N226" s="15" t="e">
        <f t="shared" si="25"/>
        <v>#N/A</v>
      </c>
      <c r="O226" s="15" t="e">
        <f t="shared" si="26"/>
        <v>#N/A</v>
      </c>
    </row>
    <row r="227" spans="1:15" x14ac:dyDescent="0.15">
      <c r="A227" s="106">
        <f t="shared" si="27"/>
        <v>1</v>
      </c>
      <c r="B227" s="15" t="e">
        <f>IF(OR(Medidas!D227=1,Medidas!D227="M",Medidas!D227="m"),$A227*LOOKUP($I227+1,'OMS2007'!$A$3:$A$220,'OMS2007'!B$3:B$220)+(1-$A227)*LOOKUP($I227,'OMS2007'!$A$3:$A$220,'OMS2007'!B$3:B$220),$A227*LOOKUP($I227+1,'OMS2007'!$A$3:$A$220,'OMS2007'!E$3:E$220)+(1-$A227)*LOOKUP($I227,'OMS2007'!$A$3:$A$220,'OMS2007'!E$3:E$220))</f>
        <v>#N/A</v>
      </c>
      <c r="C227" s="15" t="e">
        <f>IF(OR(Medidas!D227=1,Medidas!D227="M",Medidas!D227="m"),$A227*LOOKUP($I227+1,'OMS2007'!$A$3:$A$220,'OMS2007'!C$3:C$220)+(1-$A227)*LOOKUP($I227,'OMS2007'!$A$3:$A$220,'OMS2007'!C$3:C$220),$A227*LOOKUP($I227+1,'OMS2007'!$A$3:$A$220,'OMS2007'!F$3:F$220)+(1-$A227)*LOOKUP($I227,'OMS2007'!$A$3:$A$220,'OMS2007'!F$3:F$220))</f>
        <v>#N/A</v>
      </c>
      <c r="D227" s="15" t="e">
        <f>IF(OR(Medidas!D227=1,Medidas!D227="M",Medidas!D227="m"),$A227*LOOKUP($I227+1,'OMS2007'!$A$3:$A$220,'OMS2007'!D$3:D$220)+(1-$A227)*LOOKUP($I227,'OMS2007'!$A$3:$A$220,'OMS2007'!D$3:D$220),$A227*LOOKUP($I227+1,'OMS2007'!$A$3:$A$220,'OMS2007'!G$3:G$220)+(1-$A227)*LOOKUP($I227,'OMS2007'!$A$3:$A$220,'OMS2007'!G$3:G$220))</f>
        <v>#N/A</v>
      </c>
      <c r="E227" s="15">
        <f t="shared" si="21"/>
        <v>1</v>
      </c>
      <c r="F227" s="15">
        <f>IF(OR(Medidas!D227=1,Medidas!D227="M",Medidas!D227="m",Medidas!D227=2,Medidas!D227="F",Medidas!D227="f"),0,1)</f>
        <v>1</v>
      </c>
      <c r="G227" s="15">
        <f>IF(OR(ISBLANK(Medidas!G227),(ISBLANK(Medidas!H227))),1,0)</f>
        <v>1</v>
      </c>
      <c r="H227" s="15">
        <f>IF(AND(NOT(G227),OR(Medidas!G227&lt;20,Medidas!G227&gt;250,Medidas!H227&lt;0.5,Medidas!H227&gt;400)),1,0)</f>
        <v>0</v>
      </c>
      <c r="I227" s="20">
        <f>(Medidas!F227-Medidas!E227)/30.4375</f>
        <v>0</v>
      </c>
      <c r="J227" s="15" t="e">
        <f>Medidas!H227/(Medidas!G227^2)*10000</f>
        <v>#DIV/0!</v>
      </c>
      <c r="K227" s="15" t="e">
        <f t="shared" si="22"/>
        <v>#DIV/0!</v>
      </c>
      <c r="L227" s="15" t="e">
        <f t="shared" si="23"/>
        <v>#DIV/0!</v>
      </c>
      <c r="M227" s="15" t="e">
        <f t="shared" si="24"/>
        <v>#DIV/0!</v>
      </c>
      <c r="N227" s="15" t="e">
        <f t="shared" si="25"/>
        <v>#N/A</v>
      </c>
      <c r="O227" s="15" t="e">
        <f t="shared" si="26"/>
        <v>#N/A</v>
      </c>
    </row>
    <row r="228" spans="1:15" x14ac:dyDescent="0.15">
      <c r="A228" s="106">
        <f t="shared" si="27"/>
        <v>1</v>
      </c>
      <c r="B228" s="15" t="e">
        <f>IF(OR(Medidas!D228=1,Medidas!D228="M",Medidas!D228="m"),$A228*LOOKUP($I228+1,'OMS2007'!$A$3:$A$220,'OMS2007'!B$3:B$220)+(1-$A228)*LOOKUP($I228,'OMS2007'!$A$3:$A$220,'OMS2007'!B$3:B$220),$A228*LOOKUP($I228+1,'OMS2007'!$A$3:$A$220,'OMS2007'!E$3:E$220)+(1-$A228)*LOOKUP($I228,'OMS2007'!$A$3:$A$220,'OMS2007'!E$3:E$220))</f>
        <v>#N/A</v>
      </c>
      <c r="C228" s="15" t="e">
        <f>IF(OR(Medidas!D228=1,Medidas!D228="M",Medidas!D228="m"),$A228*LOOKUP($I228+1,'OMS2007'!$A$3:$A$220,'OMS2007'!C$3:C$220)+(1-$A228)*LOOKUP($I228,'OMS2007'!$A$3:$A$220,'OMS2007'!C$3:C$220),$A228*LOOKUP($I228+1,'OMS2007'!$A$3:$A$220,'OMS2007'!F$3:F$220)+(1-$A228)*LOOKUP($I228,'OMS2007'!$A$3:$A$220,'OMS2007'!F$3:F$220))</f>
        <v>#N/A</v>
      </c>
      <c r="D228" s="15" t="e">
        <f>IF(OR(Medidas!D228=1,Medidas!D228="M",Medidas!D228="m"),$A228*LOOKUP($I228+1,'OMS2007'!$A$3:$A$220,'OMS2007'!D$3:D$220)+(1-$A228)*LOOKUP($I228,'OMS2007'!$A$3:$A$220,'OMS2007'!D$3:D$220),$A228*LOOKUP($I228+1,'OMS2007'!$A$3:$A$220,'OMS2007'!G$3:G$220)+(1-$A228)*LOOKUP($I228,'OMS2007'!$A$3:$A$220,'OMS2007'!G$3:G$220))</f>
        <v>#N/A</v>
      </c>
      <c r="E228" s="15">
        <f t="shared" si="21"/>
        <v>1</v>
      </c>
      <c r="F228" s="15">
        <f>IF(OR(Medidas!D228=1,Medidas!D228="M",Medidas!D228="m",Medidas!D228=2,Medidas!D228="F",Medidas!D228="f"),0,1)</f>
        <v>1</v>
      </c>
      <c r="G228" s="15">
        <f>IF(OR(ISBLANK(Medidas!G228),(ISBLANK(Medidas!H228))),1,0)</f>
        <v>1</v>
      </c>
      <c r="H228" s="15">
        <f>IF(AND(NOT(G228),OR(Medidas!G228&lt;20,Medidas!G228&gt;250,Medidas!H228&lt;0.5,Medidas!H228&gt;400)),1,0)</f>
        <v>0</v>
      </c>
      <c r="I228" s="20">
        <f>(Medidas!F228-Medidas!E228)/30.4375</f>
        <v>0</v>
      </c>
      <c r="J228" s="15" t="e">
        <f>Medidas!H228/(Medidas!G228^2)*10000</f>
        <v>#DIV/0!</v>
      </c>
      <c r="K228" s="15" t="e">
        <f t="shared" si="22"/>
        <v>#DIV/0!</v>
      </c>
      <c r="L228" s="15" t="e">
        <f t="shared" si="23"/>
        <v>#DIV/0!</v>
      </c>
      <c r="M228" s="15" t="e">
        <f t="shared" si="24"/>
        <v>#DIV/0!</v>
      </c>
      <c r="N228" s="15" t="e">
        <f t="shared" si="25"/>
        <v>#N/A</v>
      </c>
      <c r="O228" s="15" t="e">
        <f t="shared" si="26"/>
        <v>#N/A</v>
      </c>
    </row>
    <row r="229" spans="1:15" x14ac:dyDescent="0.15">
      <c r="A229" s="106">
        <f t="shared" si="27"/>
        <v>1</v>
      </c>
      <c r="B229" s="15" t="e">
        <f>IF(OR(Medidas!D229=1,Medidas!D229="M",Medidas!D229="m"),$A229*LOOKUP($I229+1,'OMS2007'!$A$3:$A$220,'OMS2007'!B$3:B$220)+(1-$A229)*LOOKUP($I229,'OMS2007'!$A$3:$A$220,'OMS2007'!B$3:B$220),$A229*LOOKUP($I229+1,'OMS2007'!$A$3:$A$220,'OMS2007'!E$3:E$220)+(1-$A229)*LOOKUP($I229,'OMS2007'!$A$3:$A$220,'OMS2007'!E$3:E$220))</f>
        <v>#N/A</v>
      </c>
      <c r="C229" s="15" t="e">
        <f>IF(OR(Medidas!D229=1,Medidas!D229="M",Medidas!D229="m"),$A229*LOOKUP($I229+1,'OMS2007'!$A$3:$A$220,'OMS2007'!C$3:C$220)+(1-$A229)*LOOKUP($I229,'OMS2007'!$A$3:$A$220,'OMS2007'!C$3:C$220),$A229*LOOKUP($I229+1,'OMS2007'!$A$3:$A$220,'OMS2007'!F$3:F$220)+(1-$A229)*LOOKUP($I229,'OMS2007'!$A$3:$A$220,'OMS2007'!F$3:F$220))</f>
        <v>#N/A</v>
      </c>
      <c r="D229" s="15" t="e">
        <f>IF(OR(Medidas!D229=1,Medidas!D229="M",Medidas!D229="m"),$A229*LOOKUP($I229+1,'OMS2007'!$A$3:$A$220,'OMS2007'!D$3:D$220)+(1-$A229)*LOOKUP($I229,'OMS2007'!$A$3:$A$220,'OMS2007'!D$3:D$220),$A229*LOOKUP($I229+1,'OMS2007'!$A$3:$A$220,'OMS2007'!G$3:G$220)+(1-$A229)*LOOKUP($I229,'OMS2007'!$A$3:$A$220,'OMS2007'!G$3:G$220))</f>
        <v>#N/A</v>
      </c>
      <c r="E229" s="15">
        <f t="shared" si="21"/>
        <v>1</v>
      </c>
      <c r="F229" s="15">
        <f>IF(OR(Medidas!D229=1,Medidas!D229="M",Medidas!D229="m",Medidas!D229=2,Medidas!D229="F",Medidas!D229="f"),0,1)</f>
        <v>1</v>
      </c>
      <c r="G229" s="15">
        <f>IF(OR(ISBLANK(Medidas!G229),(ISBLANK(Medidas!H229))),1,0)</f>
        <v>1</v>
      </c>
      <c r="H229" s="15">
        <f>IF(AND(NOT(G229),OR(Medidas!G229&lt;20,Medidas!G229&gt;250,Medidas!H229&lt;0.5,Medidas!H229&gt;400)),1,0)</f>
        <v>0</v>
      </c>
      <c r="I229" s="20">
        <f>(Medidas!F229-Medidas!E229)/30.4375</f>
        <v>0</v>
      </c>
      <c r="J229" s="15" t="e">
        <f>Medidas!H229/(Medidas!G229^2)*10000</f>
        <v>#DIV/0!</v>
      </c>
      <c r="K229" s="15" t="e">
        <f t="shared" si="22"/>
        <v>#DIV/0!</v>
      </c>
      <c r="L229" s="15" t="e">
        <f t="shared" si="23"/>
        <v>#DIV/0!</v>
      </c>
      <c r="M229" s="15" t="e">
        <f t="shared" si="24"/>
        <v>#DIV/0!</v>
      </c>
      <c r="N229" s="15" t="e">
        <f t="shared" si="25"/>
        <v>#N/A</v>
      </c>
      <c r="O229" s="15" t="e">
        <f t="shared" si="26"/>
        <v>#N/A</v>
      </c>
    </row>
    <row r="230" spans="1:15" x14ac:dyDescent="0.15">
      <c r="A230" s="106">
        <f t="shared" si="27"/>
        <v>1</v>
      </c>
      <c r="B230" s="15" t="e">
        <f>IF(OR(Medidas!D230=1,Medidas!D230="M",Medidas!D230="m"),$A230*LOOKUP($I230+1,'OMS2007'!$A$3:$A$220,'OMS2007'!B$3:B$220)+(1-$A230)*LOOKUP($I230,'OMS2007'!$A$3:$A$220,'OMS2007'!B$3:B$220),$A230*LOOKUP($I230+1,'OMS2007'!$A$3:$A$220,'OMS2007'!E$3:E$220)+(1-$A230)*LOOKUP($I230,'OMS2007'!$A$3:$A$220,'OMS2007'!E$3:E$220))</f>
        <v>#N/A</v>
      </c>
      <c r="C230" s="15" t="e">
        <f>IF(OR(Medidas!D230=1,Medidas!D230="M",Medidas!D230="m"),$A230*LOOKUP($I230+1,'OMS2007'!$A$3:$A$220,'OMS2007'!C$3:C$220)+(1-$A230)*LOOKUP($I230,'OMS2007'!$A$3:$A$220,'OMS2007'!C$3:C$220),$A230*LOOKUP($I230+1,'OMS2007'!$A$3:$A$220,'OMS2007'!F$3:F$220)+(1-$A230)*LOOKUP($I230,'OMS2007'!$A$3:$A$220,'OMS2007'!F$3:F$220))</f>
        <v>#N/A</v>
      </c>
      <c r="D230" s="15" t="e">
        <f>IF(OR(Medidas!D230=1,Medidas!D230="M",Medidas!D230="m"),$A230*LOOKUP($I230+1,'OMS2007'!$A$3:$A$220,'OMS2007'!D$3:D$220)+(1-$A230)*LOOKUP($I230,'OMS2007'!$A$3:$A$220,'OMS2007'!D$3:D$220),$A230*LOOKUP($I230+1,'OMS2007'!$A$3:$A$220,'OMS2007'!G$3:G$220)+(1-$A230)*LOOKUP($I230,'OMS2007'!$A$3:$A$220,'OMS2007'!G$3:G$220))</f>
        <v>#N/A</v>
      </c>
      <c r="E230" s="15">
        <f t="shared" si="21"/>
        <v>1</v>
      </c>
      <c r="F230" s="15">
        <f>IF(OR(Medidas!D230=1,Medidas!D230="M",Medidas!D230="m",Medidas!D230=2,Medidas!D230="F",Medidas!D230="f"),0,1)</f>
        <v>1</v>
      </c>
      <c r="G230" s="15">
        <f>IF(OR(ISBLANK(Medidas!G230),(ISBLANK(Medidas!H230))),1,0)</f>
        <v>1</v>
      </c>
      <c r="H230" s="15">
        <f>IF(AND(NOT(G230),OR(Medidas!G230&lt;20,Medidas!G230&gt;250,Medidas!H230&lt;0.5,Medidas!H230&gt;400)),1,0)</f>
        <v>0</v>
      </c>
      <c r="I230" s="20">
        <f>(Medidas!F230-Medidas!E230)/30.4375</f>
        <v>0</v>
      </c>
      <c r="J230" s="15" t="e">
        <f>Medidas!H230/(Medidas!G230^2)*10000</f>
        <v>#DIV/0!</v>
      </c>
      <c r="K230" s="15" t="e">
        <f t="shared" si="22"/>
        <v>#DIV/0!</v>
      </c>
      <c r="L230" s="15" t="e">
        <f t="shared" si="23"/>
        <v>#DIV/0!</v>
      </c>
      <c r="M230" s="15" t="e">
        <f t="shared" si="24"/>
        <v>#DIV/0!</v>
      </c>
      <c r="N230" s="15" t="e">
        <f t="shared" si="25"/>
        <v>#N/A</v>
      </c>
      <c r="O230" s="15" t="e">
        <f t="shared" si="26"/>
        <v>#N/A</v>
      </c>
    </row>
    <row r="231" spans="1:15" x14ac:dyDescent="0.15">
      <c r="A231" s="106">
        <f t="shared" si="27"/>
        <v>1</v>
      </c>
      <c r="B231" s="15" t="e">
        <f>IF(OR(Medidas!D231=1,Medidas!D231="M",Medidas!D231="m"),$A231*LOOKUP($I231+1,'OMS2007'!$A$3:$A$220,'OMS2007'!B$3:B$220)+(1-$A231)*LOOKUP($I231,'OMS2007'!$A$3:$A$220,'OMS2007'!B$3:B$220),$A231*LOOKUP($I231+1,'OMS2007'!$A$3:$A$220,'OMS2007'!E$3:E$220)+(1-$A231)*LOOKUP($I231,'OMS2007'!$A$3:$A$220,'OMS2007'!E$3:E$220))</f>
        <v>#N/A</v>
      </c>
      <c r="C231" s="15" t="e">
        <f>IF(OR(Medidas!D231=1,Medidas!D231="M",Medidas!D231="m"),$A231*LOOKUP($I231+1,'OMS2007'!$A$3:$A$220,'OMS2007'!C$3:C$220)+(1-$A231)*LOOKUP($I231,'OMS2007'!$A$3:$A$220,'OMS2007'!C$3:C$220),$A231*LOOKUP($I231+1,'OMS2007'!$A$3:$A$220,'OMS2007'!F$3:F$220)+(1-$A231)*LOOKUP($I231,'OMS2007'!$A$3:$A$220,'OMS2007'!F$3:F$220))</f>
        <v>#N/A</v>
      </c>
      <c r="D231" s="15" t="e">
        <f>IF(OR(Medidas!D231=1,Medidas!D231="M",Medidas!D231="m"),$A231*LOOKUP($I231+1,'OMS2007'!$A$3:$A$220,'OMS2007'!D$3:D$220)+(1-$A231)*LOOKUP($I231,'OMS2007'!$A$3:$A$220,'OMS2007'!D$3:D$220),$A231*LOOKUP($I231+1,'OMS2007'!$A$3:$A$220,'OMS2007'!G$3:G$220)+(1-$A231)*LOOKUP($I231,'OMS2007'!$A$3:$A$220,'OMS2007'!G$3:G$220))</f>
        <v>#N/A</v>
      </c>
      <c r="E231" s="15">
        <f t="shared" si="21"/>
        <v>1</v>
      </c>
      <c r="F231" s="15">
        <f>IF(OR(Medidas!D231=1,Medidas!D231="M",Medidas!D231="m",Medidas!D231=2,Medidas!D231="F",Medidas!D231="f"),0,1)</f>
        <v>1</v>
      </c>
      <c r="G231" s="15">
        <f>IF(OR(ISBLANK(Medidas!G231),(ISBLANK(Medidas!H231))),1,0)</f>
        <v>1</v>
      </c>
      <c r="H231" s="15">
        <f>IF(AND(NOT(G231),OR(Medidas!G231&lt;20,Medidas!G231&gt;250,Medidas!H231&lt;0.5,Medidas!H231&gt;400)),1,0)</f>
        <v>0</v>
      </c>
      <c r="I231" s="20">
        <f>(Medidas!F231-Medidas!E231)/30.4375</f>
        <v>0</v>
      </c>
      <c r="J231" s="15" t="e">
        <f>Medidas!H231/(Medidas!G231^2)*10000</f>
        <v>#DIV/0!</v>
      </c>
      <c r="K231" s="15" t="e">
        <f t="shared" si="22"/>
        <v>#DIV/0!</v>
      </c>
      <c r="L231" s="15" t="e">
        <f t="shared" si="23"/>
        <v>#DIV/0!</v>
      </c>
      <c r="M231" s="15" t="e">
        <f t="shared" si="24"/>
        <v>#DIV/0!</v>
      </c>
      <c r="N231" s="15" t="e">
        <f t="shared" si="25"/>
        <v>#N/A</v>
      </c>
      <c r="O231" s="15" t="e">
        <f t="shared" si="26"/>
        <v>#N/A</v>
      </c>
    </row>
    <row r="232" spans="1:15" x14ac:dyDescent="0.15">
      <c r="A232" s="106">
        <f t="shared" si="27"/>
        <v>1</v>
      </c>
      <c r="B232" s="15" t="e">
        <f>IF(OR(Medidas!D232=1,Medidas!D232="M",Medidas!D232="m"),$A232*LOOKUP($I232+1,'OMS2007'!$A$3:$A$220,'OMS2007'!B$3:B$220)+(1-$A232)*LOOKUP($I232,'OMS2007'!$A$3:$A$220,'OMS2007'!B$3:B$220),$A232*LOOKUP($I232+1,'OMS2007'!$A$3:$A$220,'OMS2007'!E$3:E$220)+(1-$A232)*LOOKUP($I232,'OMS2007'!$A$3:$A$220,'OMS2007'!E$3:E$220))</f>
        <v>#N/A</v>
      </c>
      <c r="C232" s="15" t="e">
        <f>IF(OR(Medidas!D232=1,Medidas!D232="M",Medidas!D232="m"),$A232*LOOKUP($I232+1,'OMS2007'!$A$3:$A$220,'OMS2007'!C$3:C$220)+(1-$A232)*LOOKUP($I232,'OMS2007'!$A$3:$A$220,'OMS2007'!C$3:C$220),$A232*LOOKUP($I232+1,'OMS2007'!$A$3:$A$220,'OMS2007'!F$3:F$220)+(1-$A232)*LOOKUP($I232,'OMS2007'!$A$3:$A$220,'OMS2007'!F$3:F$220))</f>
        <v>#N/A</v>
      </c>
      <c r="D232" s="15" t="e">
        <f>IF(OR(Medidas!D232=1,Medidas!D232="M",Medidas!D232="m"),$A232*LOOKUP($I232+1,'OMS2007'!$A$3:$A$220,'OMS2007'!D$3:D$220)+(1-$A232)*LOOKUP($I232,'OMS2007'!$A$3:$A$220,'OMS2007'!D$3:D$220),$A232*LOOKUP($I232+1,'OMS2007'!$A$3:$A$220,'OMS2007'!G$3:G$220)+(1-$A232)*LOOKUP($I232,'OMS2007'!$A$3:$A$220,'OMS2007'!G$3:G$220))</f>
        <v>#N/A</v>
      </c>
      <c r="E232" s="15">
        <f t="shared" si="21"/>
        <v>1</v>
      </c>
      <c r="F232" s="15">
        <f>IF(OR(Medidas!D232=1,Medidas!D232="M",Medidas!D232="m",Medidas!D232=2,Medidas!D232="F",Medidas!D232="f"),0,1)</f>
        <v>1</v>
      </c>
      <c r="G232" s="15">
        <f>IF(OR(ISBLANK(Medidas!G232),(ISBLANK(Medidas!H232))),1,0)</f>
        <v>1</v>
      </c>
      <c r="H232" s="15">
        <f>IF(AND(NOT(G232),OR(Medidas!G232&lt;20,Medidas!G232&gt;250,Medidas!H232&lt;0.5,Medidas!H232&gt;400)),1,0)</f>
        <v>0</v>
      </c>
      <c r="I232" s="20">
        <f>(Medidas!F232-Medidas!E232)/30.4375</f>
        <v>0</v>
      </c>
      <c r="J232" s="15" t="e">
        <f>Medidas!H232/(Medidas!G232^2)*10000</f>
        <v>#DIV/0!</v>
      </c>
      <c r="K232" s="15" t="e">
        <f t="shared" si="22"/>
        <v>#DIV/0!</v>
      </c>
      <c r="L232" s="15" t="e">
        <f t="shared" si="23"/>
        <v>#DIV/0!</v>
      </c>
      <c r="M232" s="15" t="e">
        <f t="shared" si="24"/>
        <v>#DIV/0!</v>
      </c>
      <c r="N232" s="15" t="e">
        <f t="shared" si="25"/>
        <v>#N/A</v>
      </c>
      <c r="O232" s="15" t="e">
        <f t="shared" si="26"/>
        <v>#N/A</v>
      </c>
    </row>
    <row r="233" spans="1:15" x14ac:dyDescent="0.15">
      <c r="A233" s="106">
        <f t="shared" si="27"/>
        <v>1</v>
      </c>
      <c r="B233" s="15" t="e">
        <f>IF(OR(Medidas!D233=1,Medidas!D233="M",Medidas!D233="m"),$A233*LOOKUP($I233+1,'OMS2007'!$A$3:$A$220,'OMS2007'!B$3:B$220)+(1-$A233)*LOOKUP($I233,'OMS2007'!$A$3:$A$220,'OMS2007'!B$3:B$220),$A233*LOOKUP($I233+1,'OMS2007'!$A$3:$A$220,'OMS2007'!E$3:E$220)+(1-$A233)*LOOKUP($I233,'OMS2007'!$A$3:$A$220,'OMS2007'!E$3:E$220))</f>
        <v>#N/A</v>
      </c>
      <c r="C233" s="15" t="e">
        <f>IF(OR(Medidas!D233=1,Medidas!D233="M",Medidas!D233="m"),$A233*LOOKUP($I233+1,'OMS2007'!$A$3:$A$220,'OMS2007'!C$3:C$220)+(1-$A233)*LOOKUP($I233,'OMS2007'!$A$3:$A$220,'OMS2007'!C$3:C$220),$A233*LOOKUP($I233+1,'OMS2007'!$A$3:$A$220,'OMS2007'!F$3:F$220)+(1-$A233)*LOOKUP($I233,'OMS2007'!$A$3:$A$220,'OMS2007'!F$3:F$220))</f>
        <v>#N/A</v>
      </c>
      <c r="D233" s="15" t="e">
        <f>IF(OR(Medidas!D233=1,Medidas!D233="M",Medidas!D233="m"),$A233*LOOKUP($I233+1,'OMS2007'!$A$3:$A$220,'OMS2007'!D$3:D$220)+(1-$A233)*LOOKUP($I233,'OMS2007'!$A$3:$A$220,'OMS2007'!D$3:D$220),$A233*LOOKUP($I233+1,'OMS2007'!$A$3:$A$220,'OMS2007'!G$3:G$220)+(1-$A233)*LOOKUP($I233,'OMS2007'!$A$3:$A$220,'OMS2007'!G$3:G$220))</f>
        <v>#N/A</v>
      </c>
      <c r="E233" s="15">
        <f t="shared" si="21"/>
        <v>1</v>
      </c>
      <c r="F233" s="15">
        <f>IF(OR(Medidas!D233=1,Medidas!D233="M",Medidas!D233="m",Medidas!D233=2,Medidas!D233="F",Medidas!D233="f"),0,1)</f>
        <v>1</v>
      </c>
      <c r="G233" s="15">
        <f>IF(OR(ISBLANK(Medidas!G233),(ISBLANK(Medidas!H233))),1,0)</f>
        <v>1</v>
      </c>
      <c r="H233" s="15">
        <f>IF(AND(NOT(G233),OR(Medidas!G233&lt;20,Medidas!G233&gt;250,Medidas!H233&lt;0.5,Medidas!H233&gt;400)),1,0)</f>
        <v>0</v>
      </c>
      <c r="I233" s="20">
        <f>(Medidas!F233-Medidas!E233)/30.4375</f>
        <v>0</v>
      </c>
      <c r="J233" s="15" t="e">
        <f>Medidas!H233/(Medidas!G233^2)*10000</f>
        <v>#DIV/0!</v>
      </c>
      <c r="K233" s="15" t="e">
        <f t="shared" si="22"/>
        <v>#DIV/0!</v>
      </c>
      <c r="L233" s="15" t="e">
        <f t="shared" si="23"/>
        <v>#DIV/0!</v>
      </c>
      <c r="M233" s="15" t="e">
        <f t="shared" si="24"/>
        <v>#DIV/0!</v>
      </c>
      <c r="N233" s="15" t="e">
        <f t="shared" si="25"/>
        <v>#N/A</v>
      </c>
      <c r="O233" s="15" t="e">
        <f t="shared" si="26"/>
        <v>#N/A</v>
      </c>
    </row>
    <row r="234" spans="1:15" x14ac:dyDescent="0.15">
      <c r="A234" s="106">
        <f t="shared" si="27"/>
        <v>1</v>
      </c>
      <c r="B234" s="15" t="e">
        <f>IF(OR(Medidas!D234=1,Medidas!D234="M",Medidas!D234="m"),$A234*LOOKUP($I234+1,'OMS2007'!$A$3:$A$220,'OMS2007'!B$3:B$220)+(1-$A234)*LOOKUP($I234,'OMS2007'!$A$3:$A$220,'OMS2007'!B$3:B$220),$A234*LOOKUP($I234+1,'OMS2007'!$A$3:$A$220,'OMS2007'!E$3:E$220)+(1-$A234)*LOOKUP($I234,'OMS2007'!$A$3:$A$220,'OMS2007'!E$3:E$220))</f>
        <v>#N/A</v>
      </c>
      <c r="C234" s="15" t="e">
        <f>IF(OR(Medidas!D234=1,Medidas!D234="M",Medidas!D234="m"),$A234*LOOKUP($I234+1,'OMS2007'!$A$3:$A$220,'OMS2007'!C$3:C$220)+(1-$A234)*LOOKUP($I234,'OMS2007'!$A$3:$A$220,'OMS2007'!C$3:C$220),$A234*LOOKUP($I234+1,'OMS2007'!$A$3:$A$220,'OMS2007'!F$3:F$220)+(1-$A234)*LOOKUP($I234,'OMS2007'!$A$3:$A$220,'OMS2007'!F$3:F$220))</f>
        <v>#N/A</v>
      </c>
      <c r="D234" s="15" t="e">
        <f>IF(OR(Medidas!D234=1,Medidas!D234="M",Medidas!D234="m"),$A234*LOOKUP($I234+1,'OMS2007'!$A$3:$A$220,'OMS2007'!D$3:D$220)+(1-$A234)*LOOKUP($I234,'OMS2007'!$A$3:$A$220,'OMS2007'!D$3:D$220),$A234*LOOKUP($I234+1,'OMS2007'!$A$3:$A$220,'OMS2007'!G$3:G$220)+(1-$A234)*LOOKUP($I234,'OMS2007'!$A$3:$A$220,'OMS2007'!G$3:G$220))</f>
        <v>#N/A</v>
      </c>
      <c r="E234" s="15">
        <f t="shared" si="21"/>
        <v>1</v>
      </c>
      <c r="F234" s="15">
        <f>IF(OR(Medidas!D234=1,Medidas!D234="M",Medidas!D234="m",Medidas!D234=2,Medidas!D234="F",Medidas!D234="f"),0,1)</f>
        <v>1</v>
      </c>
      <c r="G234" s="15">
        <f>IF(OR(ISBLANK(Medidas!G234),(ISBLANK(Medidas!H234))),1,0)</f>
        <v>1</v>
      </c>
      <c r="H234" s="15">
        <f>IF(AND(NOT(G234),OR(Medidas!G234&lt;20,Medidas!G234&gt;250,Medidas!H234&lt;0.5,Medidas!H234&gt;400)),1,0)</f>
        <v>0</v>
      </c>
      <c r="I234" s="20">
        <f>(Medidas!F234-Medidas!E234)/30.4375</f>
        <v>0</v>
      </c>
      <c r="J234" s="15" t="e">
        <f>Medidas!H234/(Medidas!G234^2)*10000</f>
        <v>#DIV/0!</v>
      </c>
      <c r="K234" s="15" t="e">
        <f t="shared" si="22"/>
        <v>#DIV/0!</v>
      </c>
      <c r="L234" s="15" t="e">
        <f t="shared" si="23"/>
        <v>#DIV/0!</v>
      </c>
      <c r="M234" s="15" t="e">
        <f t="shared" si="24"/>
        <v>#DIV/0!</v>
      </c>
      <c r="N234" s="15" t="e">
        <f t="shared" si="25"/>
        <v>#N/A</v>
      </c>
      <c r="O234" s="15" t="e">
        <f t="shared" si="26"/>
        <v>#N/A</v>
      </c>
    </row>
    <row r="235" spans="1:15" x14ac:dyDescent="0.15">
      <c r="A235" s="106">
        <f t="shared" si="27"/>
        <v>1</v>
      </c>
      <c r="B235" s="15" t="e">
        <f>IF(OR(Medidas!D235=1,Medidas!D235="M",Medidas!D235="m"),$A235*LOOKUP($I235+1,'OMS2007'!$A$3:$A$220,'OMS2007'!B$3:B$220)+(1-$A235)*LOOKUP($I235,'OMS2007'!$A$3:$A$220,'OMS2007'!B$3:B$220),$A235*LOOKUP($I235+1,'OMS2007'!$A$3:$A$220,'OMS2007'!E$3:E$220)+(1-$A235)*LOOKUP($I235,'OMS2007'!$A$3:$A$220,'OMS2007'!E$3:E$220))</f>
        <v>#N/A</v>
      </c>
      <c r="C235" s="15" t="e">
        <f>IF(OR(Medidas!D235=1,Medidas!D235="M",Medidas!D235="m"),$A235*LOOKUP($I235+1,'OMS2007'!$A$3:$A$220,'OMS2007'!C$3:C$220)+(1-$A235)*LOOKUP($I235,'OMS2007'!$A$3:$A$220,'OMS2007'!C$3:C$220),$A235*LOOKUP($I235+1,'OMS2007'!$A$3:$A$220,'OMS2007'!F$3:F$220)+(1-$A235)*LOOKUP($I235,'OMS2007'!$A$3:$A$220,'OMS2007'!F$3:F$220))</f>
        <v>#N/A</v>
      </c>
      <c r="D235" s="15" t="e">
        <f>IF(OR(Medidas!D235=1,Medidas!D235="M",Medidas!D235="m"),$A235*LOOKUP($I235+1,'OMS2007'!$A$3:$A$220,'OMS2007'!D$3:D$220)+(1-$A235)*LOOKUP($I235,'OMS2007'!$A$3:$A$220,'OMS2007'!D$3:D$220),$A235*LOOKUP($I235+1,'OMS2007'!$A$3:$A$220,'OMS2007'!G$3:G$220)+(1-$A235)*LOOKUP($I235,'OMS2007'!$A$3:$A$220,'OMS2007'!G$3:G$220))</f>
        <v>#N/A</v>
      </c>
      <c r="E235" s="15">
        <f t="shared" si="21"/>
        <v>1</v>
      </c>
      <c r="F235" s="15">
        <f>IF(OR(Medidas!D235=1,Medidas!D235="M",Medidas!D235="m",Medidas!D235=2,Medidas!D235="F",Medidas!D235="f"),0,1)</f>
        <v>1</v>
      </c>
      <c r="G235" s="15">
        <f>IF(OR(ISBLANK(Medidas!G235),(ISBLANK(Medidas!H235))),1,0)</f>
        <v>1</v>
      </c>
      <c r="H235" s="15">
        <f>IF(AND(NOT(G235),OR(Medidas!G235&lt;20,Medidas!G235&gt;250,Medidas!H235&lt;0.5,Medidas!H235&gt;400)),1,0)</f>
        <v>0</v>
      </c>
      <c r="I235" s="20">
        <f>(Medidas!F235-Medidas!E235)/30.4375</f>
        <v>0</v>
      </c>
      <c r="J235" s="15" t="e">
        <f>Medidas!H235/(Medidas!G235^2)*10000</f>
        <v>#DIV/0!</v>
      </c>
      <c r="K235" s="15" t="e">
        <f t="shared" si="22"/>
        <v>#DIV/0!</v>
      </c>
      <c r="L235" s="15" t="e">
        <f t="shared" si="23"/>
        <v>#DIV/0!</v>
      </c>
      <c r="M235" s="15" t="e">
        <f t="shared" si="24"/>
        <v>#DIV/0!</v>
      </c>
      <c r="N235" s="15" t="e">
        <f t="shared" si="25"/>
        <v>#N/A</v>
      </c>
      <c r="O235" s="15" t="e">
        <f t="shared" si="26"/>
        <v>#N/A</v>
      </c>
    </row>
    <row r="236" spans="1:15" x14ac:dyDescent="0.15">
      <c r="A236" s="106">
        <f t="shared" si="27"/>
        <v>1</v>
      </c>
      <c r="B236" s="15" t="e">
        <f>IF(OR(Medidas!D236=1,Medidas!D236="M",Medidas!D236="m"),$A236*LOOKUP($I236+1,'OMS2007'!$A$3:$A$220,'OMS2007'!B$3:B$220)+(1-$A236)*LOOKUP($I236,'OMS2007'!$A$3:$A$220,'OMS2007'!B$3:B$220),$A236*LOOKUP($I236+1,'OMS2007'!$A$3:$A$220,'OMS2007'!E$3:E$220)+(1-$A236)*LOOKUP($I236,'OMS2007'!$A$3:$A$220,'OMS2007'!E$3:E$220))</f>
        <v>#N/A</v>
      </c>
      <c r="C236" s="15" t="e">
        <f>IF(OR(Medidas!D236=1,Medidas!D236="M",Medidas!D236="m"),$A236*LOOKUP($I236+1,'OMS2007'!$A$3:$A$220,'OMS2007'!C$3:C$220)+(1-$A236)*LOOKUP($I236,'OMS2007'!$A$3:$A$220,'OMS2007'!C$3:C$220),$A236*LOOKUP($I236+1,'OMS2007'!$A$3:$A$220,'OMS2007'!F$3:F$220)+(1-$A236)*LOOKUP($I236,'OMS2007'!$A$3:$A$220,'OMS2007'!F$3:F$220))</f>
        <v>#N/A</v>
      </c>
      <c r="D236" s="15" t="e">
        <f>IF(OR(Medidas!D236=1,Medidas!D236="M",Medidas!D236="m"),$A236*LOOKUP($I236+1,'OMS2007'!$A$3:$A$220,'OMS2007'!D$3:D$220)+(1-$A236)*LOOKUP($I236,'OMS2007'!$A$3:$A$220,'OMS2007'!D$3:D$220),$A236*LOOKUP($I236+1,'OMS2007'!$A$3:$A$220,'OMS2007'!G$3:G$220)+(1-$A236)*LOOKUP($I236,'OMS2007'!$A$3:$A$220,'OMS2007'!G$3:G$220))</f>
        <v>#N/A</v>
      </c>
      <c r="E236" s="15">
        <f t="shared" si="21"/>
        <v>1</v>
      </c>
      <c r="F236" s="15">
        <f>IF(OR(Medidas!D236=1,Medidas!D236="M",Medidas!D236="m",Medidas!D236=2,Medidas!D236="F",Medidas!D236="f"),0,1)</f>
        <v>1</v>
      </c>
      <c r="G236" s="15">
        <f>IF(OR(ISBLANK(Medidas!G236),(ISBLANK(Medidas!H236))),1,0)</f>
        <v>1</v>
      </c>
      <c r="H236" s="15">
        <f>IF(AND(NOT(G236),OR(Medidas!G236&lt;20,Medidas!G236&gt;250,Medidas!H236&lt;0.5,Medidas!H236&gt;400)),1,0)</f>
        <v>0</v>
      </c>
      <c r="I236" s="20">
        <f>(Medidas!F236-Medidas!E236)/30.4375</f>
        <v>0</v>
      </c>
      <c r="J236" s="15" t="e">
        <f>Medidas!H236/(Medidas!G236^2)*10000</f>
        <v>#DIV/0!</v>
      </c>
      <c r="K236" s="15" t="e">
        <f t="shared" si="22"/>
        <v>#DIV/0!</v>
      </c>
      <c r="L236" s="15" t="e">
        <f t="shared" si="23"/>
        <v>#DIV/0!</v>
      </c>
      <c r="M236" s="15" t="e">
        <f t="shared" si="24"/>
        <v>#DIV/0!</v>
      </c>
      <c r="N236" s="15" t="e">
        <f t="shared" si="25"/>
        <v>#N/A</v>
      </c>
      <c r="O236" s="15" t="e">
        <f t="shared" si="26"/>
        <v>#N/A</v>
      </c>
    </row>
    <row r="237" spans="1:15" x14ac:dyDescent="0.15">
      <c r="A237" s="106">
        <f t="shared" si="27"/>
        <v>1</v>
      </c>
      <c r="B237" s="15" t="e">
        <f>IF(OR(Medidas!D237=1,Medidas!D237="M",Medidas!D237="m"),$A237*LOOKUP($I237+1,'OMS2007'!$A$3:$A$220,'OMS2007'!B$3:B$220)+(1-$A237)*LOOKUP($I237,'OMS2007'!$A$3:$A$220,'OMS2007'!B$3:B$220),$A237*LOOKUP($I237+1,'OMS2007'!$A$3:$A$220,'OMS2007'!E$3:E$220)+(1-$A237)*LOOKUP($I237,'OMS2007'!$A$3:$A$220,'OMS2007'!E$3:E$220))</f>
        <v>#N/A</v>
      </c>
      <c r="C237" s="15" t="e">
        <f>IF(OR(Medidas!D237=1,Medidas!D237="M",Medidas!D237="m"),$A237*LOOKUP($I237+1,'OMS2007'!$A$3:$A$220,'OMS2007'!C$3:C$220)+(1-$A237)*LOOKUP($I237,'OMS2007'!$A$3:$A$220,'OMS2007'!C$3:C$220),$A237*LOOKUP($I237+1,'OMS2007'!$A$3:$A$220,'OMS2007'!F$3:F$220)+(1-$A237)*LOOKUP($I237,'OMS2007'!$A$3:$A$220,'OMS2007'!F$3:F$220))</f>
        <v>#N/A</v>
      </c>
      <c r="D237" s="15" t="e">
        <f>IF(OR(Medidas!D237=1,Medidas!D237="M",Medidas!D237="m"),$A237*LOOKUP($I237+1,'OMS2007'!$A$3:$A$220,'OMS2007'!D$3:D$220)+(1-$A237)*LOOKUP($I237,'OMS2007'!$A$3:$A$220,'OMS2007'!D$3:D$220),$A237*LOOKUP($I237+1,'OMS2007'!$A$3:$A$220,'OMS2007'!G$3:G$220)+(1-$A237)*LOOKUP($I237,'OMS2007'!$A$3:$A$220,'OMS2007'!G$3:G$220))</f>
        <v>#N/A</v>
      </c>
      <c r="E237" s="15">
        <f t="shared" si="21"/>
        <v>1</v>
      </c>
      <c r="F237" s="15">
        <f>IF(OR(Medidas!D237=1,Medidas!D237="M",Medidas!D237="m",Medidas!D237=2,Medidas!D237="F",Medidas!D237="f"),0,1)</f>
        <v>1</v>
      </c>
      <c r="G237" s="15">
        <f>IF(OR(ISBLANK(Medidas!G237),(ISBLANK(Medidas!H237))),1,0)</f>
        <v>1</v>
      </c>
      <c r="H237" s="15">
        <f>IF(AND(NOT(G237),OR(Medidas!G237&lt;20,Medidas!G237&gt;250,Medidas!H237&lt;0.5,Medidas!H237&gt;400)),1,0)</f>
        <v>0</v>
      </c>
      <c r="I237" s="20">
        <f>(Medidas!F237-Medidas!E237)/30.4375</f>
        <v>0</v>
      </c>
      <c r="J237" s="15" t="e">
        <f>Medidas!H237/(Medidas!G237^2)*10000</f>
        <v>#DIV/0!</v>
      </c>
      <c r="K237" s="15" t="e">
        <f t="shared" si="22"/>
        <v>#DIV/0!</v>
      </c>
      <c r="L237" s="15" t="e">
        <f t="shared" si="23"/>
        <v>#DIV/0!</v>
      </c>
      <c r="M237" s="15" t="e">
        <f t="shared" si="24"/>
        <v>#DIV/0!</v>
      </c>
      <c r="N237" s="15" t="e">
        <f t="shared" si="25"/>
        <v>#N/A</v>
      </c>
      <c r="O237" s="15" t="e">
        <f t="shared" si="26"/>
        <v>#N/A</v>
      </c>
    </row>
    <row r="238" spans="1:15" x14ac:dyDescent="0.15">
      <c r="A238" s="106">
        <f t="shared" si="27"/>
        <v>1</v>
      </c>
      <c r="B238" s="15" t="e">
        <f>IF(OR(Medidas!D238=1,Medidas!D238="M",Medidas!D238="m"),$A238*LOOKUP($I238+1,'OMS2007'!$A$3:$A$220,'OMS2007'!B$3:B$220)+(1-$A238)*LOOKUP($I238,'OMS2007'!$A$3:$A$220,'OMS2007'!B$3:B$220),$A238*LOOKUP($I238+1,'OMS2007'!$A$3:$A$220,'OMS2007'!E$3:E$220)+(1-$A238)*LOOKUP($I238,'OMS2007'!$A$3:$A$220,'OMS2007'!E$3:E$220))</f>
        <v>#N/A</v>
      </c>
      <c r="C238" s="15" t="e">
        <f>IF(OR(Medidas!D238=1,Medidas!D238="M",Medidas!D238="m"),$A238*LOOKUP($I238+1,'OMS2007'!$A$3:$A$220,'OMS2007'!C$3:C$220)+(1-$A238)*LOOKUP($I238,'OMS2007'!$A$3:$A$220,'OMS2007'!C$3:C$220),$A238*LOOKUP($I238+1,'OMS2007'!$A$3:$A$220,'OMS2007'!F$3:F$220)+(1-$A238)*LOOKUP($I238,'OMS2007'!$A$3:$A$220,'OMS2007'!F$3:F$220))</f>
        <v>#N/A</v>
      </c>
      <c r="D238" s="15" t="e">
        <f>IF(OR(Medidas!D238=1,Medidas!D238="M",Medidas!D238="m"),$A238*LOOKUP($I238+1,'OMS2007'!$A$3:$A$220,'OMS2007'!D$3:D$220)+(1-$A238)*LOOKUP($I238,'OMS2007'!$A$3:$A$220,'OMS2007'!D$3:D$220),$A238*LOOKUP($I238+1,'OMS2007'!$A$3:$A$220,'OMS2007'!G$3:G$220)+(1-$A238)*LOOKUP($I238,'OMS2007'!$A$3:$A$220,'OMS2007'!G$3:G$220))</f>
        <v>#N/A</v>
      </c>
      <c r="E238" s="15">
        <f t="shared" si="21"/>
        <v>1</v>
      </c>
      <c r="F238" s="15">
        <f>IF(OR(Medidas!D238=1,Medidas!D238="M",Medidas!D238="m",Medidas!D238=2,Medidas!D238="F",Medidas!D238="f"),0,1)</f>
        <v>1</v>
      </c>
      <c r="G238" s="15">
        <f>IF(OR(ISBLANK(Medidas!G238),(ISBLANK(Medidas!H238))),1,0)</f>
        <v>1</v>
      </c>
      <c r="H238" s="15">
        <f>IF(AND(NOT(G238),OR(Medidas!G238&lt;20,Medidas!G238&gt;250,Medidas!H238&lt;0.5,Medidas!H238&gt;400)),1,0)</f>
        <v>0</v>
      </c>
      <c r="I238" s="20">
        <f>(Medidas!F238-Medidas!E238)/30.4375</f>
        <v>0</v>
      </c>
      <c r="J238" s="15" t="e">
        <f>Medidas!H238/(Medidas!G238^2)*10000</f>
        <v>#DIV/0!</v>
      </c>
      <c r="K238" s="15" t="e">
        <f t="shared" si="22"/>
        <v>#DIV/0!</v>
      </c>
      <c r="L238" s="15" t="e">
        <f t="shared" si="23"/>
        <v>#DIV/0!</v>
      </c>
      <c r="M238" s="15" t="e">
        <f t="shared" si="24"/>
        <v>#DIV/0!</v>
      </c>
      <c r="N238" s="15" t="e">
        <f t="shared" si="25"/>
        <v>#N/A</v>
      </c>
      <c r="O238" s="15" t="e">
        <f t="shared" si="26"/>
        <v>#N/A</v>
      </c>
    </row>
    <row r="239" spans="1:15" x14ac:dyDescent="0.15">
      <c r="A239" s="106">
        <f t="shared" si="27"/>
        <v>1</v>
      </c>
      <c r="B239" s="15" t="e">
        <f>IF(OR(Medidas!D239=1,Medidas!D239="M",Medidas!D239="m"),$A239*LOOKUP($I239+1,'OMS2007'!$A$3:$A$220,'OMS2007'!B$3:B$220)+(1-$A239)*LOOKUP($I239,'OMS2007'!$A$3:$A$220,'OMS2007'!B$3:B$220),$A239*LOOKUP($I239+1,'OMS2007'!$A$3:$A$220,'OMS2007'!E$3:E$220)+(1-$A239)*LOOKUP($I239,'OMS2007'!$A$3:$A$220,'OMS2007'!E$3:E$220))</f>
        <v>#N/A</v>
      </c>
      <c r="C239" s="15" t="e">
        <f>IF(OR(Medidas!D239=1,Medidas!D239="M",Medidas!D239="m"),$A239*LOOKUP($I239+1,'OMS2007'!$A$3:$A$220,'OMS2007'!C$3:C$220)+(1-$A239)*LOOKUP($I239,'OMS2007'!$A$3:$A$220,'OMS2007'!C$3:C$220),$A239*LOOKUP($I239+1,'OMS2007'!$A$3:$A$220,'OMS2007'!F$3:F$220)+(1-$A239)*LOOKUP($I239,'OMS2007'!$A$3:$A$220,'OMS2007'!F$3:F$220))</f>
        <v>#N/A</v>
      </c>
      <c r="D239" s="15" t="e">
        <f>IF(OR(Medidas!D239=1,Medidas!D239="M",Medidas!D239="m"),$A239*LOOKUP($I239+1,'OMS2007'!$A$3:$A$220,'OMS2007'!D$3:D$220)+(1-$A239)*LOOKUP($I239,'OMS2007'!$A$3:$A$220,'OMS2007'!D$3:D$220),$A239*LOOKUP($I239+1,'OMS2007'!$A$3:$A$220,'OMS2007'!G$3:G$220)+(1-$A239)*LOOKUP($I239,'OMS2007'!$A$3:$A$220,'OMS2007'!G$3:G$220))</f>
        <v>#N/A</v>
      </c>
      <c r="E239" s="15">
        <f t="shared" si="21"/>
        <v>1</v>
      </c>
      <c r="F239" s="15">
        <f>IF(OR(Medidas!D239=1,Medidas!D239="M",Medidas!D239="m",Medidas!D239=2,Medidas!D239="F",Medidas!D239="f"),0,1)</f>
        <v>1</v>
      </c>
      <c r="G239" s="15">
        <f>IF(OR(ISBLANK(Medidas!G239),(ISBLANK(Medidas!H239))),1,0)</f>
        <v>1</v>
      </c>
      <c r="H239" s="15">
        <f>IF(AND(NOT(G239),OR(Medidas!G239&lt;20,Medidas!G239&gt;250,Medidas!H239&lt;0.5,Medidas!H239&gt;400)),1,0)</f>
        <v>0</v>
      </c>
      <c r="I239" s="20">
        <f>(Medidas!F239-Medidas!E239)/30.4375</f>
        <v>0</v>
      </c>
      <c r="J239" s="15" t="e">
        <f>Medidas!H239/(Medidas!G239^2)*10000</f>
        <v>#DIV/0!</v>
      </c>
      <c r="K239" s="15" t="e">
        <f t="shared" si="22"/>
        <v>#DIV/0!</v>
      </c>
      <c r="L239" s="15" t="e">
        <f t="shared" si="23"/>
        <v>#DIV/0!</v>
      </c>
      <c r="M239" s="15" t="e">
        <f t="shared" si="24"/>
        <v>#DIV/0!</v>
      </c>
      <c r="N239" s="15" t="e">
        <f t="shared" si="25"/>
        <v>#N/A</v>
      </c>
      <c r="O239" s="15" t="e">
        <f t="shared" si="26"/>
        <v>#N/A</v>
      </c>
    </row>
    <row r="240" spans="1:15" x14ac:dyDescent="0.15">
      <c r="A240" s="106">
        <f t="shared" si="27"/>
        <v>1</v>
      </c>
      <c r="B240" s="15" t="e">
        <f>IF(OR(Medidas!D240=1,Medidas!D240="M",Medidas!D240="m"),$A240*LOOKUP($I240+1,'OMS2007'!$A$3:$A$220,'OMS2007'!B$3:B$220)+(1-$A240)*LOOKUP($I240,'OMS2007'!$A$3:$A$220,'OMS2007'!B$3:B$220),$A240*LOOKUP($I240+1,'OMS2007'!$A$3:$A$220,'OMS2007'!E$3:E$220)+(1-$A240)*LOOKUP($I240,'OMS2007'!$A$3:$A$220,'OMS2007'!E$3:E$220))</f>
        <v>#N/A</v>
      </c>
      <c r="C240" s="15" t="e">
        <f>IF(OR(Medidas!D240=1,Medidas!D240="M",Medidas!D240="m"),$A240*LOOKUP($I240+1,'OMS2007'!$A$3:$A$220,'OMS2007'!C$3:C$220)+(1-$A240)*LOOKUP($I240,'OMS2007'!$A$3:$A$220,'OMS2007'!C$3:C$220),$A240*LOOKUP($I240+1,'OMS2007'!$A$3:$A$220,'OMS2007'!F$3:F$220)+(1-$A240)*LOOKUP($I240,'OMS2007'!$A$3:$A$220,'OMS2007'!F$3:F$220))</f>
        <v>#N/A</v>
      </c>
      <c r="D240" s="15" t="e">
        <f>IF(OR(Medidas!D240=1,Medidas!D240="M",Medidas!D240="m"),$A240*LOOKUP($I240+1,'OMS2007'!$A$3:$A$220,'OMS2007'!D$3:D$220)+(1-$A240)*LOOKUP($I240,'OMS2007'!$A$3:$A$220,'OMS2007'!D$3:D$220),$A240*LOOKUP($I240+1,'OMS2007'!$A$3:$A$220,'OMS2007'!G$3:G$220)+(1-$A240)*LOOKUP($I240,'OMS2007'!$A$3:$A$220,'OMS2007'!G$3:G$220))</f>
        <v>#N/A</v>
      </c>
      <c r="E240" s="15">
        <f t="shared" si="21"/>
        <v>1</v>
      </c>
      <c r="F240" s="15">
        <f>IF(OR(Medidas!D240=1,Medidas!D240="M",Medidas!D240="m",Medidas!D240=2,Medidas!D240="F",Medidas!D240="f"),0,1)</f>
        <v>1</v>
      </c>
      <c r="G240" s="15">
        <f>IF(OR(ISBLANK(Medidas!G240),(ISBLANK(Medidas!H240))),1,0)</f>
        <v>1</v>
      </c>
      <c r="H240" s="15">
        <f>IF(AND(NOT(G240),OR(Medidas!G240&lt;20,Medidas!G240&gt;250,Medidas!H240&lt;0.5,Medidas!H240&gt;400)),1,0)</f>
        <v>0</v>
      </c>
      <c r="I240" s="20">
        <f>(Medidas!F240-Medidas!E240)/30.4375</f>
        <v>0</v>
      </c>
      <c r="J240" s="15" t="e">
        <f>Medidas!H240/(Medidas!G240^2)*10000</f>
        <v>#DIV/0!</v>
      </c>
      <c r="K240" s="15" t="e">
        <f t="shared" si="22"/>
        <v>#DIV/0!</v>
      </c>
      <c r="L240" s="15" t="e">
        <f t="shared" si="23"/>
        <v>#DIV/0!</v>
      </c>
      <c r="M240" s="15" t="e">
        <f t="shared" si="24"/>
        <v>#DIV/0!</v>
      </c>
      <c r="N240" s="15" t="e">
        <f t="shared" si="25"/>
        <v>#N/A</v>
      </c>
      <c r="O240" s="15" t="e">
        <f t="shared" si="26"/>
        <v>#N/A</v>
      </c>
    </row>
    <row r="241" spans="1:15" x14ac:dyDescent="0.15">
      <c r="A241" s="106">
        <f t="shared" si="27"/>
        <v>1</v>
      </c>
      <c r="B241" s="15" t="e">
        <f>IF(OR(Medidas!D241=1,Medidas!D241="M",Medidas!D241="m"),$A241*LOOKUP($I241+1,'OMS2007'!$A$3:$A$220,'OMS2007'!B$3:B$220)+(1-$A241)*LOOKUP($I241,'OMS2007'!$A$3:$A$220,'OMS2007'!B$3:B$220),$A241*LOOKUP($I241+1,'OMS2007'!$A$3:$A$220,'OMS2007'!E$3:E$220)+(1-$A241)*LOOKUP($I241,'OMS2007'!$A$3:$A$220,'OMS2007'!E$3:E$220))</f>
        <v>#N/A</v>
      </c>
      <c r="C241" s="15" t="e">
        <f>IF(OR(Medidas!D241=1,Medidas!D241="M",Medidas!D241="m"),$A241*LOOKUP($I241+1,'OMS2007'!$A$3:$A$220,'OMS2007'!C$3:C$220)+(1-$A241)*LOOKUP($I241,'OMS2007'!$A$3:$A$220,'OMS2007'!C$3:C$220),$A241*LOOKUP($I241+1,'OMS2007'!$A$3:$A$220,'OMS2007'!F$3:F$220)+(1-$A241)*LOOKUP($I241,'OMS2007'!$A$3:$A$220,'OMS2007'!F$3:F$220))</f>
        <v>#N/A</v>
      </c>
      <c r="D241" s="15" t="e">
        <f>IF(OR(Medidas!D241=1,Medidas!D241="M",Medidas!D241="m"),$A241*LOOKUP($I241+1,'OMS2007'!$A$3:$A$220,'OMS2007'!D$3:D$220)+(1-$A241)*LOOKUP($I241,'OMS2007'!$A$3:$A$220,'OMS2007'!D$3:D$220),$A241*LOOKUP($I241+1,'OMS2007'!$A$3:$A$220,'OMS2007'!G$3:G$220)+(1-$A241)*LOOKUP($I241,'OMS2007'!$A$3:$A$220,'OMS2007'!G$3:G$220))</f>
        <v>#N/A</v>
      </c>
      <c r="E241" s="15">
        <f t="shared" si="21"/>
        <v>1</v>
      </c>
      <c r="F241" s="15">
        <f>IF(OR(Medidas!D241=1,Medidas!D241="M",Medidas!D241="m",Medidas!D241=2,Medidas!D241="F",Medidas!D241="f"),0,1)</f>
        <v>1</v>
      </c>
      <c r="G241" s="15">
        <f>IF(OR(ISBLANK(Medidas!G241),(ISBLANK(Medidas!H241))),1,0)</f>
        <v>1</v>
      </c>
      <c r="H241" s="15">
        <f>IF(AND(NOT(G241),OR(Medidas!G241&lt;20,Medidas!G241&gt;250,Medidas!H241&lt;0.5,Medidas!H241&gt;400)),1,0)</f>
        <v>0</v>
      </c>
      <c r="I241" s="20">
        <f>(Medidas!F241-Medidas!E241)/30.4375</f>
        <v>0</v>
      </c>
      <c r="J241" s="15" t="e">
        <f>Medidas!H241/(Medidas!G241^2)*10000</f>
        <v>#DIV/0!</v>
      </c>
      <c r="K241" s="15" t="e">
        <f t="shared" si="22"/>
        <v>#DIV/0!</v>
      </c>
      <c r="L241" s="15" t="e">
        <f t="shared" si="23"/>
        <v>#DIV/0!</v>
      </c>
      <c r="M241" s="15" t="e">
        <f t="shared" si="24"/>
        <v>#DIV/0!</v>
      </c>
      <c r="N241" s="15" t="e">
        <f t="shared" si="25"/>
        <v>#N/A</v>
      </c>
      <c r="O241" s="15" t="e">
        <f t="shared" si="26"/>
        <v>#N/A</v>
      </c>
    </row>
    <row r="242" spans="1:15" x14ac:dyDescent="0.15">
      <c r="A242" s="106">
        <f t="shared" si="27"/>
        <v>1</v>
      </c>
      <c r="B242" s="15" t="e">
        <f>IF(OR(Medidas!D242=1,Medidas!D242="M",Medidas!D242="m"),$A242*LOOKUP($I242+1,'OMS2007'!$A$3:$A$220,'OMS2007'!B$3:B$220)+(1-$A242)*LOOKUP($I242,'OMS2007'!$A$3:$A$220,'OMS2007'!B$3:B$220),$A242*LOOKUP($I242+1,'OMS2007'!$A$3:$A$220,'OMS2007'!E$3:E$220)+(1-$A242)*LOOKUP($I242,'OMS2007'!$A$3:$A$220,'OMS2007'!E$3:E$220))</f>
        <v>#N/A</v>
      </c>
      <c r="C242" s="15" t="e">
        <f>IF(OR(Medidas!D242=1,Medidas!D242="M",Medidas!D242="m"),$A242*LOOKUP($I242+1,'OMS2007'!$A$3:$A$220,'OMS2007'!C$3:C$220)+(1-$A242)*LOOKUP($I242,'OMS2007'!$A$3:$A$220,'OMS2007'!C$3:C$220),$A242*LOOKUP($I242+1,'OMS2007'!$A$3:$A$220,'OMS2007'!F$3:F$220)+(1-$A242)*LOOKUP($I242,'OMS2007'!$A$3:$A$220,'OMS2007'!F$3:F$220))</f>
        <v>#N/A</v>
      </c>
      <c r="D242" s="15" t="e">
        <f>IF(OR(Medidas!D242=1,Medidas!D242="M",Medidas!D242="m"),$A242*LOOKUP($I242+1,'OMS2007'!$A$3:$A$220,'OMS2007'!D$3:D$220)+(1-$A242)*LOOKUP($I242,'OMS2007'!$A$3:$A$220,'OMS2007'!D$3:D$220),$A242*LOOKUP($I242+1,'OMS2007'!$A$3:$A$220,'OMS2007'!G$3:G$220)+(1-$A242)*LOOKUP($I242,'OMS2007'!$A$3:$A$220,'OMS2007'!G$3:G$220))</f>
        <v>#N/A</v>
      </c>
      <c r="E242" s="15">
        <f t="shared" si="21"/>
        <v>1</v>
      </c>
      <c r="F242" s="15">
        <f>IF(OR(Medidas!D242=1,Medidas!D242="M",Medidas!D242="m",Medidas!D242=2,Medidas!D242="F",Medidas!D242="f"),0,1)</f>
        <v>1</v>
      </c>
      <c r="G242" s="15">
        <f>IF(OR(ISBLANK(Medidas!G242),(ISBLANK(Medidas!H242))),1,0)</f>
        <v>1</v>
      </c>
      <c r="H242" s="15">
        <f>IF(AND(NOT(G242),OR(Medidas!G242&lt;20,Medidas!G242&gt;250,Medidas!H242&lt;0.5,Medidas!H242&gt;400)),1,0)</f>
        <v>0</v>
      </c>
      <c r="I242" s="20">
        <f>(Medidas!F242-Medidas!E242)/30.4375</f>
        <v>0</v>
      </c>
      <c r="J242" s="15" t="e">
        <f>Medidas!H242/(Medidas!G242^2)*10000</f>
        <v>#DIV/0!</v>
      </c>
      <c r="K242" s="15" t="e">
        <f t="shared" si="22"/>
        <v>#DIV/0!</v>
      </c>
      <c r="L242" s="15" t="e">
        <f t="shared" si="23"/>
        <v>#DIV/0!</v>
      </c>
      <c r="M242" s="15" t="e">
        <f t="shared" si="24"/>
        <v>#DIV/0!</v>
      </c>
      <c r="N242" s="15" t="e">
        <f t="shared" si="25"/>
        <v>#N/A</v>
      </c>
      <c r="O242" s="15" t="e">
        <f t="shared" si="26"/>
        <v>#N/A</v>
      </c>
    </row>
    <row r="243" spans="1:15" x14ac:dyDescent="0.15">
      <c r="A243" s="106">
        <f t="shared" si="27"/>
        <v>1</v>
      </c>
      <c r="B243" s="15" t="e">
        <f>IF(OR(Medidas!D243=1,Medidas!D243="M",Medidas!D243="m"),$A243*LOOKUP($I243+1,'OMS2007'!$A$3:$A$220,'OMS2007'!B$3:B$220)+(1-$A243)*LOOKUP($I243,'OMS2007'!$A$3:$A$220,'OMS2007'!B$3:B$220),$A243*LOOKUP($I243+1,'OMS2007'!$A$3:$A$220,'OMS2007'!E$3:E$220)+(1-$A243)*LOOKUP($I243,'OMS2007'!$A$3:$A$220,'OMS2007'!E$3:E$220))</f>
        <v>#N/A</v>
      </c>
      <c r="C243" s="15" t="e">
        <f>IF(OR(Medidas!D243=1,Medidas!D243="M",Medidas!D243="m"),$A243*LOOKUP($I243+1,'OMS2007'!$A$3:$A$220,'OMS2007'!C$3:C$220)+(1-$A243)*LOOKUP($I243,'OMS2007'!$A$3:$A$220,'OMS2007'!C$3:C$220),$A243*LOOKUP($I243+1,'OMS2007'!$A$3:$A$220,'OMS2007'!F$3:F$220)+(1-$A243)*LOOKUP($I243,'OMS2007'!$A$3:$A$220,'OMS2007'!F$3:F$220))</f>
        <v>#N/A</v>
      </c>
      <c r="D243" s="15" t="e">
        <f>IF(OR(Medidas!D243=1,Medidas!D243="M",Medidas!D243="m"),$A243*LOOKUP($I243+1,'OMS2007'!$A$3:$A$220,'OMS2007'!D$3:D$220)+(1-$A243)*LOOKUP($I243,'OMS2007'!$A$3:$A$220,'OMS2007'!D$3:D$220),$A243*LOOKUP($I243+1,'OMS2007'!$A$3:$A$220,'OMS2007'!G$3:G$220)+(1-$A243)*LOOKUP($I243,'OMS2007'!$A$3:$A$220,'OMS2007'!G$3:G$220))</f>
        <v>#N/A</v>
      </c>
      <c r="E243" s="15">
        <f t="shared" si="21"/>
        <v>1</v>
      </c>
      <c r="F243" s="15">
        <f>IF(OR(Medidas!D243=1,Medidas!D243="M",Medidas!D243="m",Medidas!D243=2,Medidas!D243="F",Medidas!D243="f"),0,1)</f>
        <v>1</v>
      </c>
      <c r="G243" s="15">
        <f>IF(OR(ISBLANK(Medidas!G243),(ISBLANK(Medidas!H243))),1,0)</f>
        <v>1</v>
      </c>
      <c r="H243" s="15">
        <f>IF(AND(NOT(G243),OR(Medidas!G243&lt;20,Medidas!G243&gt;250,Medidas!H243&lt;0.5,Medidas!H243&gt;400)),1,0)</f>
        <v>0</v>
      </c>
      <c r="I243" s="20">
        <f>(Medidas!F243-Medidas!E243)/30.4375</f>
        <v>0</v>
      </c>
      <c r="J243" s="15" t="e">
        <f>Medidas!H243/(Medidas!G243^2)*10000</f>
        <v>#DIV/0!</v>
      </c>
      <c r="K243" s="15" t="e">
        <f t="shared" si="22"/>
        <v>#DIV/0!</v>
      </c>
      <c r="L243" s="15" t="e">
        <f t="shared" si="23"/>
        <v>#DIV/0!</v>
      </c>
      <c r="M243" s="15" t="e">
        <f t="shared" si="24"/>
        <v>#DIV/0!</v>
      </c>
      <c r="N243" s="15" t="e">
        <f t="shared" si="25"/>
        <v>#N/A</v>
      </c>
      <c r="O243" s="15" t="e">
        <f t="shared" si="26"/>
        <v>#N/A</v>
      </c>
    </row>
    <row r="244" spans="1:15" x14ac:dyDescent="0.15">
      <c r="A244" s="106">
        <f t="shared" si="27"/>
        <v>1</v>
      </c>
      <c r="B244" s="15" t="e">
        <f>IF(OR(Medidas!D244=1,Medidas!D244="M",Medidas!D244="m"),$A244*LOOKUP($I244+1,'OMS2007'!$A$3:$A$220,'OMS2007'!B$3:B$220)+(1-$A244)*LOOKUP($I244,'OMS2007'!$A$3:$A$220,'OMS2007'!B$3:B$220),$A244*LOOKUP($I244+1,'OMS2007'!$A$3:$A$220,'OMS2007'!E$3:E$220)+(1-$A244)*LOOKUP($I244,'OMS2007'!$A$3:$A$220,'OMS2007'!E$3:E$220))</f>
        <v>#N/A</v>
      </c>
      <c r="C244" s="15" t="e">
        <f>IF(OR(Medidas!D244=1,Medidas!D244="M",Medidas!D244="m"),$A244*LOOKUP($I244+1,'OMS2007'!$A$3:$A$220,'OMS2007'!C$3:C$220)+(1-$A244)*LOOKUP($I244,'OMS2007'!$A$3:$A$220,'OMS2007'!C$3:C$220),$A244*LOOKUP($I244+1,'OMS2007'!$A$3:$A$220,'OMS2007'!F$3:F$220)+(1-$A244)*LOOKUP($I244,'OMS2007'!$A$3:$A$220,'OMS2007'!F$3:F$220))</f>
        <v>#N/A</v>
      </c>
      <c r="D244" s="15" t="e">
        <f>IF(OR(Medidas!D244=1,Medidas!D244="M",Medidas!D244="m"),$A244*LOOKUP($I244+1,'OMS2007'!$A$3:$A$220,'OMS2007'!D$3:D$220)+(1-$A244)*LOOKUP($I244,'OMS2007'!$A$3:$A$220,'OMS2007'!D$3:D$220),$A244*LOOKUP($I244+1,'OMS2007'!$A$3:$A$220,'OMS2007'!G$3:G$220)+(1-$A244)*LOOKUP($I244,'OMS2007'!$A$3:$A$220,'OMS2007'!G$3:G$220))</f>
        <v>#N/A</v>
      </c>
      <c r="E244" s="15">
        <f t="shared" si="21"/>
        <v>1</v>
      </c>
      <c r="F244" s="15">
        <f>IF(OR(Medidas!D244=1,Medidas!D244="M",Medidas!D244="m",Medidas!D244=2,Medidas!D244="F",Medidas!D244="f"),0,1)</f>
        <v>1</v>
      </c>
      <c r="G244" s="15">
        <f>IF(OR(ISBLANK(Medidas!G244),(ISBLANK(Medidas!H244))),1,0)</f>
        <v>1</v>
      </c>
      <c r="H244" s="15">
        <f>IF(AND(NOT(G244),OR(Medidas!G244&lt;20,Medidas!G244&gt;250,Medidas!H244&lt;0.5,Medidas!H244&gt;400)),1,0)</f>
        <v>0</v>
      </c>
      <c r="I244" s="20">
        <f>(Medidas!F244-Medidas!E244)/30.4375</f>
        <v>0</v>
      </c>
      <c r="J244" s="15" t="e">
        <f>Medidas!H244/(Medidas!G244^2)*10000</f>
        <v>#DIV/0!</v>
      </c>
      <c r="K244" s="15" t="e">
        <f t="shared" si="22"/>
        <v>#DIV/0!</v>
      </c>
      <c r="L244" s="15" t="e">
        <f t="shared" si="23"/>
        <v>#DIV/0!</v>
      </c>
      <c r="M244" s="15" t="e">
        <f t="shared" si="24"/>
        <v>#DIV/0!</v>
      </c>
      <c r="N244" s="15" t="e">
        <f t="shared" si="25"/>
        <v>#N/A</v>
      </c>
      <c r="O244" s="15" t="e">
        <f t="shared" si="26"/>
        <v>#N/A</v>
      </c>
    </row>
    <row r="245" spans="1:15" x14ac:dyDescent="0.15">
      <c r="A245" s="106">
        <f t="shared" si="27"/>
        <v>1</v>
      </c>
      <c r="B245" s="15" t="e">
        <f>IF(OR(Medidas!D245=1,Medidas!D245="M",Medidas!D245="m"),$A245*LOOKUP($I245+1,'OMS2007'!$A$3:$A$220,'OMS2007'!B$3:B$220)+(1-$A245)*LOOKUP($I245,'OMS2007'!$A$3:$A$220,'OMS2007'!B$3:B$220),$A245*LOOKUP($I245+1,'OMS2007'!$A$3:$A$220,'OMS2007'!E$3:E$220)+(1-$A245)*LOOKUP($I245,'OMS2007'!$A$3:$A$220,'OMS2007'!E$3:E$220))</f>
        <v>#N/A</v>
      </c>
      <c r="C245" s="15" t="e">
        <f>IF(OR(Medidas!D245=1,Medidas!D245="M",Medidas!D245="m"),$A245*LOOKUP($I245+1,'OMS2007'!$A$3:$A$220,'OMS2007'!C$3:C$220)+(1-$A245)*LOOKUP($I245,'OMS2007'!$A$3:$A$220,'OMS2007'!C$3:C$220),$A245*LOOKUP($I245+1,'OMS2007'!$A$3:$A$220,'OMS2007'!F$3:F$220)+(1-$A245)*LOOKUP($I245,'OMS2007'!$A$3:$A$220,'OMS2007'!F$3:F$220))</f>
        <v>#N/A</v>
      </c>
      <c r="D245" s="15" t="e">
        <f>IF(OR(Medidas!D245=1,Medidas!D245="M",Medidas!D245="m"),$A245*LOOKUP($I245+1,'OMS2007'!$A$3:$A$220,'OMS2007'!D$3:D$220)+(1-$A245)*LOOKUP($I245,'OMS2007'!$A$3:$A$220,'OMS2007'!D$3:D$220),$A245*LOOKUP($I245+1,'OMS2007'!$A$3:$A$220,'OMS2007'!G$3:G$220)+(1-$A245)*LOOKUP($I245,'OMS2007'!$A$3:$A$220,'OMS2007'!G$3:G$220))</f>
        <v>#N/A</v>
      </c>
      <c r="E245" s="15">
        <f t="shared" si="21"/>
        <v>1</v>
      </c>
      <c r="F245" s="15">
        <f>IF(OR(Medidas!D245=1,Medidas!D245="M",Medidas!D245="m",Medidas!D245=2,Medidas!D245="F",Medidas!D245="f"),0,1)</f>
        <v>1</v>
      </c>
      <c r="G245" s="15">
        <f>IF(OR(ISBLANK(Medidas!G245),(ISBLANK(Medidas!H245))),1,0)</f>
        <v>1</v>
      </c>
      <c r="H245" s="15">
        <f>IF(AND(NOT(G245),OR(Medidas!G245&lt;20,Medidas!G245&gt;250,Medidas!H245&lt;0.5,Medidas!H245&gt;400)),1,0)</f>
        <v>0</v>
      </c>
      <c r="I245" s="20">
        <f>(Medidas!F245-Medidas!E245)/30.4375</f>
        <v>0</v>
      </c>
      <c r="J245" s="15" t="e">
        <f>Medidas!H245/(Medidas!G245^2)*10000</f>
        <v>#DIV/0!</v>
      </c>
      <c r="K245" s="15" t="e">
        <f t="shared" si="22"/>
        <v>#DIV/0!</v>
      </c>
      <c r="L245" s="15" t="e">
        <f t="shared" si="23"/>
        <v>#DIV/0!</v>
      </c>
      <c r="M245" s="15" t="e">
        <f t="shared" si="24"/>
        <v>#DIV/0!</v>
      </c>
      <c r="N245" s="15" t="e">
        <f t="shared" si="25"/>
        <v>#N/A</v>
      </c>
      <c r="O245" s="15" t="e">
        <f t="shared" si="26"/>
        <v>#N/A</v>
      </c>
    </row>
    <row r="246" spans="1:15" x14ac:dyDescent="0.15">
      <c r="A246" s="106">
        <f t="shared" si="27"/>
        <v>1</v>
      </c>
      <c r="B246" s="15" t="e">
        <f>IF(OR(Medidas!D246=1,Medidas!D246="M",Medidas!D246="m"),$A246*LOOKUP($I246+1,'OMS2007'!$A$3:$A$220,'OMS2007'!B$3:B$220)+(1-$A246)*LOOKUP($I246,'OMS2007'!$A$3:$A$220,'OMS2007'!B$3:B$220),$A246*LOOKUP($I246+1,'OMS2007'!$A$3:$A$220,'OMS2007'!E$3:E$220)+(1-$A246)*LOOKUP($I246,'OMS2007'!$A$3:$A$220,'OMS2007'!E$3:E$220))</f>
        <v>#N/A</v>
      </c>
      <c r="C246" s="15" t="e">
        <f>IF(OR(Medidas!D246=1,Medidas!D246="M",Medidas!D246="m"),$A246*LOOKUP($I246+1,'OMS2007'!$A$3:$A$220,'OMS2007'!C$3:C$220)+(1-$A246)*LOOKUP($I246,'OMS2007'!$A$3:$A$220,'OMS2007'!C$3:C$220),$A246*LOOKUP($I246+1,'OMS2007'!$A$3:$A$220,'OMS2007'!F$3:F$220)+(1-$A246)*LOOKUP($I246,'OMS2007'!$A$3:$A$220,'OMS2007'!F$3:F$220))</f>
        <v>#N/A</v>
      </c>
      <c r="D246" s="15" t="e">
        <f>IF(OR(Medidas!D246=1,Medidas!D246="M",Medidas!D246="m"),$A246*LOOKUP($I246+1,'OMS2007'!$A$3:$A$220,'OMS2007'!D$3:D$220)+(1-$A246)*LOOKUP($I246,'OMS2007'!$A$3:$A$220,'OMS2007'!D$3:D$220),$A246*LOOKUP($I246+1,'OMS2007'!$A$3:$A$220,'OMS2007'!G$3:G$220)+(1-$A246)*LOOKUP($I246,'OMS2007'!$A$3:$A$220,'OMS2007'!G$3:G$220))</f>
        <v>#N/A</v>
      </c>
      <c r="E246" s="15">
        <f t="shared" si="21"/>
        <v>1</v>
      </c>
      <c r="F246" s="15">
        <f>IF(OR(Medidas!D246=1,Medidas!D246="M",Medidas!D246="m",Medidas!D246=2,Medidas!D246="F",Medidas!D246="f"),0,1)</f>
        <v>1</v>
      </c>
      <c r="G246" s="15">
        <f>IF(OR(ISBLANK(Medidas!G246),(ISBLANK(Medidas!H246))),1,0)</f>
        <v>1</v>
      </c>
      <c r="H246" s="15">
        <f>IF(AND(NOT(G246),OR(Medidas!G246&lt;20,Medidas!G246&gt;250,Medidas!H246&lt;0.5,Medidas!H246&gt;400)),1,0)</f>
        <v>0</v>
      </c>
      <c r="I246" s="20">
        <f>(Medidas!F246-Medidas!E246)/30.4375</f>
        <v>0</v>
      </c>
      <c r="J246" s="15" t="e">
        <f>Medidas!H246/(Medidas!G246^2)*10000</f>
        <v>#DIV/0!</v>
      </c>
      <c r="K246" s="15" t="e">
        <f t="shared" si="22"/>
        <v>#DIV/0!</v>
      </c>
      <c r="L246" s="15" t="e">
        <f t="shared" si="23"/>
        <v>#DIV/0!</v>
      </c>
      <c r="M246" s="15" t="e">
        <f t="shared" si="24"/>
        <v>#DIV/0!</v>
      </c>
      <c r="N246" s="15" t="e">
        <f t="shared" si="25"/>
        <v>#N/A</v>
      </c>
      <c r="O246" s="15" t="e">
        <f t="shared" si="26"/>
        <v>#N/A</v>
      </c>
    </row>
    <row r="247" spans="1:15" x14ac:dyDescent="0.15">
      <c r="A247" s="106">
        <f t="shared" si="27"/>
        <v>1</v>
      </c>
      <c r="B247" s="15" t="e">
        <f>IF(OR(Medidas!D247=1,Medidas!D247="M",Medidas!D247="m"),$A247*LOOKUP($I247+1,'OMS2007'!$A$3:$A$220,'OMS2007'!B$3:B$220)+(1-$A247)*LOOKUP($I247,'OMS2007'!$A$3:$A$220,'OMS2007'!B$3:B$220),$A247*LOOKUP($I247+1,'OMS2007'!$A$3:$A$220,'OMS2007'!E$3:E$220)+(1-$A247)*LOOKUP($I247,'OMS2007'!$A$3:$A$220,'OMS2007'!E$3:E$220))</f>
        <v>#N/A</v>
      </c>
      <c r="C247" s="15" t="e">
        <f>IF(OR(Medidas!D247=1,Medidas!D247="M",Medidas!D247="m"),$A247*LOOKUP($I247+1,'OMS2007'!$A$3:$A$220,'OMS2007'!C$3:C$220)+(1-$A247)*LOOKUP($I247,'OMS2007'!$A$3:$A$220,'OMS2007'!C$3:C$220),$A247*LOOKUP($I247+1,'OMS2007'!$A$3:$A$220,'OMS2007'!F$3:F$220)+(1-$A247)*LOOKUP($I247,'OMS2007'!$A$3:$A$220,'OMS2007'!F$3:F$220))</f>
        <v>#N/A</v>
      </c>
      <c r="D247" s="15" t="e">
        <f>IF(OR(Medidas!D247=1,Medidas!D247="M",Medidas!D247="m"),$A247*LOOKUP($I247+1,'OMS2007'!$A$3:$A$220,'OMS2007'!D$3:D$220)+(1-$A247)*LOOKUP($I247,'OMS2007'!$A$3:$A$220,'OMS2007'!D$3:D$220),$A247*LOOKUP($I247+1,'OMS2007'!$A$3:$A$220,'OMS2007'!G$3:G$220)+(1-$A247)*LOOKUP($I247,'OMS2007'!$A$3:$A$220,'OMS2007'!G$3:G$220))</f>
        <v>#N/A</v>
      </c>
      <c r="E247" s="15">
        <f t="shared" si="21"/>
        <v>1</v>
      </c>
      <c r="F247" s="15">
        <f>IF(OR(Medidas!D247=1,Medidas!D247="M",Medidas!D247="m",Medidas!D247=2,Medidas!D247="F",Medidas!D247="f"),0,1)</f>
        <v>1</v>
      </c>
      <c r="G247" s="15">
        <f>IF(OR(ISBLANK(Medidas!G247),(ISBLANK(Medidas!H247))),1,0)</f>
        <v>1</v>
      </c>
      <c r="H247" s="15">
        <f>IF(AND(NOT(G247),OR(Medidas!G247&lt;20,Medidas!G247&gt;250,Medidas!H247&lt;0.5,Medidas!H247&gt;400)),1,0)</f>
        <v>0</v>
      </c>
      <c r="I247" s="20">
        <f>(Medidas!F247-Medidas!E247)/30.4375</f>
        <v>0</v>
      </c>
      <c r="J247" s="15" t="e">
        <f>Medidas!H247/(Medidas!G247^2)*10000</f>
        <v>#DIV/0!</v>
      </c>
      <c r="K247" s="15" t="e">
        <f t="shared" si="22"/>
        <v>#DIV/0!</v>
      </c>
      <c r="L247" s="15" t="e">
        <f t="shared" si="23"/>
        <v>#DIV/0!</v>
      </c>
      <c r="M247" s="15" t="e">
        <f t="shared" si="24"/>
        <v>#DIV/0!</v>
      </c>
      <c r="N247" s="15" t="e">
        <f t="shared" si="25"/>
        <v>#N/A</v>
      </c>
      <c r="O247" s="15" t="e">
        <f t="shared" si="26"/>
        <v>#N/A</v>
      </c>
    </row>
    <row r="248" spans="1:15" x14ac:dyDescent="0.15">
      <c r="A248" s="106">
        <f t="shared" si="27"/>
        <v>1</v>
      </c>
      <c r="B248" s="15" t="e">
        <f>IF(OR(Medidas!D248=1,Medidas!D248="M",Medidas!D248="m"),$A248*LOOKUP($I248+1,'OMS2007'!$A$3:$A$220,'OMS2007'!B$3:B$220)+(1-$A248)*LOOKUP($I248,'OMS2007'!$A$3:$A$220,'OMS2007'!B$3:B$220),$A248*LOOKUP($I248+1,'OMS2007'!$A$3:$A$220,'OMS2007'!E$3:E$220)+(1-$A248)*LOOKUP($I248,'OMS2007'!$A$3:$A$220,'OMS2007'!E$3:E$220))</f>
        <v>#N/A</v>
      </c>
      <c r="C248" s="15" t="e">
        <f>IF(OR(Medidas!D248=1,Medidas!D248="M",Medidas!D248="m"),$A248*LOOKUP($I248+1,'OMS2007'!$A$3:$A$220,'OMS2007'!C$3:C$220)+(1-$A248)*LOOKUP($I248,'OMS2007'!$A$3:$A$220,'OMS2007'!C$3:C$220),$A248*LOOKUP($I248+1,'OMS2007'!$A$3:$A$220,'OMS2007'!F$3:F$220)+(1-$A248)*LOOKUP($I248,'OMS2007'!$A$3:$A$220,'OMS2007'!F$3:F$220))</f>
        <v>#N/A</v>
      </c>
      <c r="D248" s="15" t="e">
        <f>IF(OR(Medidas!D248=1,Medidas!D248="M",Medidas!D248="m"),$A248*LOOKUP($I248+1,'OMS2007'!$A$3:$A$220,'OMS2007'!D$3:D$220)+(1-$A248)*LOOKUP($I248,'OMS2007'!$A$3:$A$220,'OMS2007'!D$3:D$220),$A248*LOOKUP($I248+1,'OMS2007'!$A$3:$A$220,'OMS2007'!G$3:G$220)+(1-$A248)*LOOKUP($I248,'OMS2007'!$A$3:$A$220,'OMS2007'!G$3:G$220))</f>
        <v>#N/A</v>
      </c>
      <c r="E248" s="15">
        <f t="shared" si="21"/>
        <v>1</v>
      </c>
      <c r="F248" s="15">
        <f>IF(OR(Medidas!D248=1,Medidas!D248="M",Medidas!D248="m",Medidas!D248=2,Medidas!D248="F",Medidas!D248="f"),0,1)</f>
        <v>1</v>
      </c>
      <c r="G248" s="15">
        <f>IF(OR(ISBLANK(Medidas!G248),(ISBLANK(Medidas!H248))),1,0)</f>
        <v>1</v>
      </c>
      <c r="H248" s="15">
        <f>IF(AND(NOT(G248),OR(Medidas!G248&lt;20,Medidas!G248&gt;250,Medidas!H248&lt;0.5,Medidas!H248&gt;400)),1,0)</f>
        <v>0</v>
      </c>
      <c r="I248" s="20">
        <f>(Medidas!F248-Medidas!E248)/30.4375</f>
        <v>0</v>
      </c>
      <c r="J248" s="15" t="e">
        <f>Medidas!H248/(Medidas!G248^2)*10000</f>
        <v>#DIV/0!</v>
      </c>
      <c r="K248" s="15" t="e">
        <f t="shared" si="22"/>
        <v>#DIV/0!</v>
      </c>
      <c r="L248" s="15" t="e">
        <f t="shared" si="23"/>
        <v>#DIV/0!</v>
      </c>
      <c r="M248" s="15" t="e">
        <f t="shared" si="24"/>
        <v>#DIV/0!</v>
      </c>
      <c r="N248" s="15" t="e">
        <f t="shared" si="25"/>
        <v>#N/A</v>
      </c>
      <c r="O248" s="15" t="e">
        <f t="shared" si="26"/>
        <v>#N/A</v>
      </c>
    </row>
    <row r="249" spans="1:15" x14ac:dyDescent="0.15">
      <c r="A249" s="106">
        <f t="shared" si="27"/>
        <v>1</v>
      </c>
      <c r="B249" s="15" t="e">
        <f>IF(OR(Medidas!D249=1,Medidas!D249="M",Medidas!D249="m"),$A249*LOOKUP($I249+1,'OMS2007'!$A$3:$A$220,'OMS2007'!B$3:B$220)+(1-$A249)*LOOKUP($I249,'OMS2007'!$A$3:$A$220,'OMS2007'!B$3:B$220),$A249*LOOKUP($I249+1,'OMS2007'!$A$3:$A$220,'OMS2007'!E$3:E$220)+(1-$A249)*LOOKUP($I249,'OMS2007'!$A$3:$A$220,'OMS2007'!E$3:E$220))</f>
        <v>#N/A</v>
      </c>
      <c r="C249" s="15" t="e">
        <f>IF(OR(Medidas!D249=1,Medidas!D249="M",Medidas!D249="m"),$A249*LOOKUP($I249+1,'OMS2007'!$A$3:$A$220,'OMS2007'!C$3:C$220)+(1-$A249)*LOOKUP($I249,'OMS2007'!$A$3:$A$220,'OMS2007'!C$3:C$220),$A249*LOOKUP($I249+1,'OMS2007'!$A$3:$A$220,'OMS2007'!F$3:F$220)+(1-$A249)*LOOKUP($I249,'OMS2007'!$A$3:$A$220,'OMS2007'!F$3:F$220))</f>
        <v>#N/A</v>
      </c>
      <c r="D249" s="15" t="e">
        <f>IF(OR(Medidas!D249=1,Medidas!D249="M",Medidas!D249="m"),$A249*LOOKUP($I249+1,'OMS2007'!$A$3:$A$220,'OMS2007'!D$3:D$220)+(1-$A249)*LOOKUP($I249,'OMS2007'!$A$3:$A$220,'OMS2007'!D$3:D$220),$A249*LOOKUP($I249+1,'OMS2007'!$A$3:$A$220,'OMS2007'!G$3:G$220)+(1-$A249)*LOOKUP($I249,'OMS2007'!$A$3:$A$220,'OMS2007'!G$3:G$220))</f>
        <v>#N/A</v>
      </c>
      <c r="E249" s="15">
        <f t="shared" si="21"/>
        <v>1</v>
      </c>
      <c r="F249" s="15">
        <f>IF(OR(Medidas!D249=1,Medidas!D249="M",Medidas!D249="m",Medidas!D249=2,Medidas!D249="F",Medidas!D249="f"),0,1)</f>
        <v>1</v>
      </c>
      <c r="G249" s="15">
        <f>IF(OR(ISBLANK(Medidas!G249),(ISBLANK(Medidas!H249))),1,0)</f>
        <v>1</v>
      </c>
      <c r="H249" s="15">
        <f>IF(AND(NOT(G249),OR(Medidas!G249&lt;20,Medidas!G249&gt;250,Medidas!H249&lt;0.5,Medidas!H249&gt;400)),1,0)</f>
        <v>0</v>
      </c>
      <c r="I249" s="20">
        <f>(Medidas!F249-Medidas!E249)/30.4375</f>
        <v>0</v>
      </c>
      <c r="J249" s="15" t="e">
        <f>Medidas!H249/(Medidas!G249^2)*10000</f>
        <v>#DIV/0!</v>
      </c>
      <c r="K249" s="15" t="e">
        <f t="shared" si="22"/>
        <v>#DIV/0!</v>
      </c>
      <c r="L249" s="15" t="e">
        <f t="shared" si="23"/>
        <v>#DIV/0!</v>
      </c>
      <c r="M249" s="15" t="e">
        <f t="shared" si="24"/>
        <v>#DIV/0!</v>
      </c>
      <c r="N249" s="15" t="e">
        <f t="shared" si="25"/>
        <v>#N/A</v>
      </c>
      <c r="O249" s="15" t="e">
        <f t="shared" si="26"/>
        <v>#N/A</v>
      </c>
    </row>
    <row r="250" spans="1:15" x14ac:dyDescent="0.15">
      <c r="A250" s="106">
        <f t="shared" si="27"/>
        <v>1</v>
      </c>
      <c r="B250" s="15" t="e">
        <f>IF(OR(Medidas!D250=1,Medidas!D250="M",Medidas!D250="m"),$A250*LOOKUP($I250+1,'OMS2007'!$A$3:$A$220,'OMS2007'!B$3:B$220)+(1-$A250)*LOOKUP($I250,'OMS2007'!$A$3:$A$220,'OMS2007'!B$3:B$220),$A250*LOOKUP($I250+1,'OMS2007'!$A$3:$A$220,'OMS2007'!E$3:E$220)+(1-$A250)*LOOKUP($I250,'OMS2007'!$A$3:$A$220,'OMS2007'!E$3:E$220))</f>
        <v>#N/A</v>
      </c>
      <c r="C250" s="15" t="e">
        <f>IF(OR(Medidas!D250=1,Medidas!D250="M",Medidas!D250="m"),$A250*LOOKUP($I250+1,'OMS2007'!$A$3:$A$220,'OMS2007'!C$3:C$220)+(1-$A250)*LOOKUP($I250,'OMS2007'!$A$3:$A$220,'OMS2007'!C$3:C$220),$A250*LOOKUP($I250+1,'OMS2007'!$A$3:$A$220,'OMS2007'!F$3:F$220)+(1-$A250)*LOOKUP($I250,'OMS2007'!$A$3:$A$220,'OMS2007'!F$3:F$220))</f>
        <v>#N/A</v>
      </c>
      <c r="D250" s="15" t="e">
        <f>IF(OR(Medidas!D250=1,Medidas!D250="M",Medidas!D250="m"),$A250*LOOKUP($I250+1,'OMS2007'!$A$3:$A$220,'OMS2007'!D$3:D$220)+(1-$A250)*LOOKUP($I250,'OMS2007'!$A$3:$A$220,'OMS2007'!D$3:D$220),$A250*LOOKUP($I250+1,'OMS2007'!$A$3:$A$220,'OMS2007'!G$3:G$220)+(1-$A250)*LOOKUP($I250,'OMS2007'!$A$3:$A$220,'OMS2007'!G$3:G$220))</f>
        <v>#N/A</v>
      </c>
      <c r="E250" s="15">
        <f t="shared" si="21"/>
        <v>1</v>
      </c>
      <c r="F250" s="15">
        <f>IF(OR(Medidas!D250=1,Medidas!D250="M",Medidas!D250="m",Medidas!D250=2,Medidas!D250="F",Medidas!D250="f"),0,1)</f>
        <v>1</v>
      </c>
      <c r="G250" s="15">
        <f>IF(OR(ISBLANK(Medidas!G250),(ISBLANK(Medidas!H250))),1,0)</f>
        <v>1</v>
      </c>
      <c r="H250" s="15">
        <f>IF(AND(NOT(G250),OR(Medidas!G250&lt;20,Medidas!G250&gt;250,Medidas!H250&lt;0.5,Medidas!H250&gt;400)),1,0)</f>
        <v>0</v>
      </c>
      <c r="I250" s="20">
        <f>(Medidas!F250-Medidas!E250)/30.4375</f>
        <v>0</v>
      </c>
      <c r="J250" s="15" t="e">
        <f>Medidas!H250/(Medidas!G250^2)*10000</f>
        <v>#DIV/0!</v>
      </c>
      <c r="K250" s="15" t="e">
        <f t="shared" si="22"/>
        <v>#DIV/0!</v>
      </c>
      <c r="L250" s="15" t="e">
        <f t="shared" si="23"/>
        <v>#DIV/0!</v>
      </c>
      <c r="M250" s="15" t="e">
        <f t="shared" si="24"/>
        <v>#DIV/0!</v>
      </c>
      <c r="N250" s="15" t="e">
        <f t="shared" si="25"/>
        <v>#N/A</v>
      </c>
      <c r="O250" s="15" t="e">
        <f t="shared" si="26"/>
        <v>#N/A</v>
      </c>
    </row>
    <row r="251" spans="1:15" x14ac:dyDescent="0.15">
      <c r="A251" s="106">
        <f t="shared" si="27"/>
        <v>1</v>
      </c>
      <c r="B251" s="15" t="e">
        <f>IF(OR(Medidas!D251=1,Medidas!D251="M",Medidas!D251="m"),$A251*LOOKUP($I251+1,'OMS2007'!$A$3:$A$220,'OMS2007'!B$3:B$220)+(1-$A251)*LOOKUP($I251,'OMS2007'!$A$3:$A$220,'OMS2007'!B$3:B$220),$A251*LOOKUP($I251+1,'OMS2007'!$A$3:$A$220,'OMS2007'!E$3:E$220)+(1-$A251)*LOOKUP($I251,'OMS2007'!$A$3:$A$220,'OMS2007'!E$3:E$220))</f>
        <v>#N/A</v>
      </c>
      <c r="C251" s="15" t="e">
        <f>IF(OR(Medidas!D251=1,Medidas!D251="M",Medidas!D251="m"),$A251*LOOKUP($I251+1,'OMS2007'!$A$3:$A$220,'OMS2007'!C$3:C$220)+(1-$A251)*LOOKUP($I251,'OMS2007'!$A$3:$A$220,'OMS2007'!C$3:C$220),$A251*LOOKUP($I251+1,'OMS2007'!$A$3:$A$220,'OMS2007'!F$3:F$220)+(1-$A251)*LOOKUP($I251,'OMS2007'!$A$3:$A$220,'OMS2007'!F$3:F$220))</f>
        <v>#N/A</v>
      </c>
      <c r="D251" s="15" t="e">
        <f>IF(OR(Medidas!D251=1,Medidas!D251="M",Medidas!D251="m"),$A251*LOOKUP($I251+1,'OMS2007'!$A$3:$A$220,'OMS2007'!D$3:D$220)+(1-$A251)*LOOKUP($I251,'OMS2007'!$A$3:$A$220,'OMS2007'!D$3:D$220),$A251*LOOKUP($I251+1,'OMS2007'!$A$3:$A$220,'OMS2007'!G$3:G$220)+(1-$A251)*LOOKUP($I251,'OMS2007'!$A$3:$A$220,'OMS2007'!G$3:G$220))</f>
        <v>#N/A</v>
      </c>
      <c r="E251" s="15">
        <f t="shared" si="21"/>
        <v>1</v>
      </c>
      <c r="F251" s="15">
        <f>IF(OR(Medidas!D251=1,Medidas!D251="M",Medidas!D251="m",Medidas!D251=2,Medidas!D251="F",Medidas!D251="f"),0,1)</f>
        <v>1</v>
      </c>
      <c r="G251" s="15">
        <f>IF(OR(ISBLANK(Medidas!G251),(ISBLANK(Medidas!H251))),1,0)</f>
        <v>1</v>
      </c>
      <c r="H251" s="15">
        <f>IF(AND(NOT(G251),OR(Medidas!G251&lt;20,Medidas!G251&gt;250,Medidas!H251&lt;0.5,Medidas!H251&gt;400)),1,0)</f>
        <v>0</v>
      </c>
      <c r="I251" s="20">
        <f>(Medidas!F251-Medidas!E251)/30.4375</f>
        <v>0</v>
      </c>
      <c r="J251" s="15" t="e">
        <f>Medidas!H251/(Medidas!G251^2)*10000</f>
        <v>#DIV/0!</v>
      </c>
      <c r="K251" s="15" t="e">
        <f t="shared" si="22"/>
        <v>#DIV/0!</v>
      </c>
      <c r="L251" s="15" t="e">
        <f t="shared" si="23"/>
        <v>#DIV/0!</v>
      </c>
      <c r="M251" s="15" t="e">
        <f t="shared" si="24"/>
        <v>#DIV/0!</v>
      </c>
      <c r="N251" s="15" t="e">
        <f t="shared" si="25"/>
        <v>#N/A</v>
      </c>
      <c r="O251" s="15" t="e">
        <f t="shared" si="26"/>
        <v>#N/A</v>
      </c>
    </row>
    <row r="252" spans="1:15" x14ac:dyDescent="0.15">
      <c r="A252" s="106">
        <f t="shared" si="27"/>
        <v>1</v>
      </c>
      <c r="B252" s="15" t="e">
        <f>IF(OR(Medidas!D252=1,Medidas!D252="M",Medidas!D252="m"),$A252*LOOKUP($I252+1,'OMS2007'!$A$3:$A$220,'OMS2007'!B$3:B$220)+(1-$A252)*LOOKUP($I252,'OMS2007'!$A$3:$A$220,'OMS2007'!B$3:B$220),$A252*LOOKUP($I252+1,'OMS2007'!$A$3:$A$220,'OMS2007'!E$3:E$220)+(1-$A252)*LOOKUP($I252,'OMS2007'!$A$3:$A$220,'OMS2007'!E$3:E$220))</f>
        <v>#N/A</v>
      </c>
      <c r="C252" s="15" t="e">
        <f>IF(OR(Medidas!D252=1,Medidas!D252="M",Medidas!D252="m"),$A252*LOOKUP($I252+1,'OMS2007'!$A$3:$A$220,'OMS2007'!C$3:C$220)+(1-$A252)*LOOKUP($I252,'OMS2007'!$A$3:$A$220,'OMS2007'!C$3:C$220),$A252*LOOKUP($I252+1,'OMS2007'!$A$3:$A$220,'OMS2007'!F$3:F$220)+(1-$A252)*LOOKUP($I252,'OMS2007'!$A$3:$A$220,'OMS2007'!F$3:F$220))</f>
        <v>#N/A</v>
      </c>
      <c r="D252" s="15" t="e">
        <f>IF(OR(Medidas!D252=1,Medidas!D252="M",Medidas!D252="m"),$A252*LOOKUP($I252+1,'OMS2007'!$A$3:$A$220,'OMS2007'!D$3:D$220)+(1-$A252)*LOOKUP($I252,'OMS2007'!$A$3:$A$220,'OMS2007'!D$3:D$220),$A252*LOOKUP($I252+1,'OMS2007'!$A$3:$A$220,'OMS2007'!G$3:G$220)+(1-$A252)*LOOKUP($I252,'OMS2007'!$A$3:$A$220,'OMS2007'!G$3:G$220))</f>
        <v>#N/A</v>
      </c>
      <c r="E252" s="15">
        <f t="shared" si="21"/>
        <v>1</v>
      </c>
      <c r="F252" s="15">
        <f>IF(OR(Medidas!D252=1,Medidas!D252="M",Medidas!D252="m",Medidas!D252=2,Medidas!D252="F",Medidas!D252="f"),0,1)</f>
        <v>1</v>
      </c>
      <c r="G252" s="15">
        <f>IF(OR(ISBLANK(Medidas!G252),(ISBLANK(Medidas!H252))),1,0)</f>
        <v>1</v>
      </c>
      <c r="H252" s="15">
        <f>IF(AND(NOT(G252),OR(Medidas!G252&lt;20,Medidas!G252&gt;250,Medidas!H252&lt;0.5,Medidas!H252&gt;400)),1,0)</f>
        <v>0</v>
      </c>
      <c r="I252" s="20">
        <f>(Medidas!F252-Medidas!E252)/30.4375</f>
        <v>0</v>
      </c>
      <c r="J252" s="15" t="e">
        <f>Medidas!H252/(Medidas!G252^2)*10000</f>
        <v>#DIV/0!</v>
      </c>
      <c r="K252" s="15" t="e">
        <f t="shared" si="22"/>
        <v>#DIV/0!</v>
      </c>
      <c r="L252" s="15" t="e">
        <f t="shared" si="23"/>
        <v>#DIV/0!</v>
      </c>
      <c r="M252" s="15" t="e">
        <f t="shared" si="24"/>
        <v>#DIV/0!</v>
      </c>
      <c r="N252" s="15" t="e">
        <f t="shared" si="25"/>
        <v>#N/A</v>
      </c>
      <c r="O252" s="15" t="e">
        <f t="shared" si="26"/>
        <v>#N/A</v>
      </c>
    </row>
    <row r="253" spans="1:15" x14ac:dyDescent="0.15">
      <c r="A253" s="106">
        <f t="shared" si="27"/>
        <v>1</v>
      </c>
      <c r="B253" s="15" t="e">
        <f>IF(OR(Medidas!D253=1,Medidas!D253="M",Medidas!D253="m"),$A253*LOOKUP($I253+1,'OMS2007'!$A$3:$A$220,'OMS2007'!B$3:B$220)+(1-$A253)*LOOKUP($I253,'OMS2007'!$A$3:$A$220,'OMS2007'!B$3:B$220),$A253*LOOKUP($I253+1,'OMS2007'!$A$3:$A$220,'OMS2007'!E$3:E$220)+(1-$A253)*LOOKUP($I253,'OMS2007'!$A$3:$A$220,'OMS2007'!E$3:E$220))</f>
        <v>#N/A</v>
      </c>
      <c r="C253" s="15" t="e">
        <f>IF(OR(Medidas!D253=1,Medidas!D253="M",Medidas!D253="m"),$A253*LOOKUP($I253+1,'OMS2007'!$A$3:$A$220,'OMS2007'!C$3:C$220)+(1-$A253)*LOOKUP($I253,'OMS2007'!$A$3:$A$220,'OMS2007'!C$3:C$220),$A253*LOOKUP($I253+1,'OMS2007'!$A$3:$A$220,'OMS2007'!F$3:F$220)+(1-$A253)*LOOKUP($I253,'OMS2007'!$A$3:$A$220,'OMS2007'!F$3:F$220))</f>
        <v>#N/A</v>
      </c>
      <c r="D253" s="15" t="e">
        <f>IF(OR(Medidas!D253=1,Medidas!D253="M",Medidas!D253="m"),$A253*LOOKUP($I253+1,'OMS2007'!$A$3:$A$220,'OMS2007'!D$3:D$220)+(1-$A253)*LOOKUP($I253,'OMS2007'!$A$3:$A$220,'OMS2007'!D$3:D$220),$A253*LOOKUP($I253+1,'OMS2007'!$A$3:$A$220,'OMS2007'!G$3:G$220)+(1-$A253)*LOOKUP($I253,'OMS2007'!$A$3:$A$220,'OMS2007'!G$3:G$220))</f>
        <v>#N/A</v>
      </c>
      <c r="E253" s="15">
        <f t="shared" si="21"/>
        <v>1</v>
      </c>
      <c r="F253" s="15">
        <f>IF(OR(Medidas!D253=1,Medidas!D253="M",Medidas!D253="m",Medidas!D253=2,Medidas!D253="F",Medidas!D253="f"),0,1)</f>
        <v>1</v>
      </c>
      <c r="G253" s="15">
        <f>IF(OR(ISBLANK(Medidas!G253),(ISBLANK(Medidas!H253))),1,0)</f>
        <v>1</v>
      </c>
      <c r="H253" s="15">
        <f>IF(AND(NOT(G253),OR(Medidas!G253&lt;20,Medidas!G253&gt;250,Medidas!H253&lt;0.5,Medidas!H253&gt;400)),1,0)</f>
        <v>0</v>
      </c>
      <c r="I253" s="20">
        <f>(Medidas!F253-Medidas!E253)/30.4375</f>
        <v>0</v>
      </c>
      <c r="J253" s="15" t="e">
        <f>Medidas!H253/(Medidas!G253^2)*10000</f>
        <v>#DIV/0!</v>
      </c>
      <c r="K253" s="15" t="e">
        <f t="shared" si="22"/>
        <v>#DIV/0!</v>
      </c>
      <c r="L253" s="15" t="e">
        <f t="shared" si="23"/>
        <v>#DIV/0!</v>
      </c>
      <c r="M253" s="15" t="e">
        <f t="shared" si="24"/>
        <v>#DIV/0!</v>
      </c>
      <c r="N253" s="15" t="e">
        <f t="shared" si="25"/>
        <v>#N/A</v>
      </c>
      <c r="O253" s="15" t="e">
        <f t="shared" si="26"/>
        <v>#N/A</v>
      </c>
    </row>
    <row r="254" spans="1:15" x14ac:dyDescent="0.15">
      <c r="A254" s="106">
        <f t="shared" si="27"/>
        <v>1</v>
      </c>
      <c r="B254" s="15" t="e">
        <f>IF(OR(Medidas!D254=1,Medidas!D254="M",Medidas!D254="m"),$A254*LOOKUP($I254+1,'OMS2007'!$A$3:$A$220,'OMS2007'!B$3:B$220)+(1-$A254)*LOOKUP($I254,'OMS2007'!$A$3:$A$220,'OMS2007'!B$3:B$220),$A254*LOOKUP($I254+1,'OMS2007'!$A$3:$A$220,'OMS2007'!E$3:E$220)+(1-$A254)*LOOKUP($I254,'OMS2007'!$A$3:$A$220,'OMS2007'!E$3:E$220))</f>
        <v>#N/A</v>
      </c>
      <c r="C254" s="15" t="e">
        <f>IF(OR(Medidas!D254=1,Medidas!D254="M",Medidas!D254="m"),$A254*LOOKUP($I254+1,'OMS2007'!$A$3:$A$220,'OMS2007'!C$3:C$220)+(1-$A254)*LOOKUP($I254,'OMS2007'!$A$3:$A$220,'OMS2007'!C$3:C$220),$A254*LOOKUP($I254+1,'OMS2007'!$A$3:$A$220,'OMS2007'!F$3:F$220)+(1-$A254)*LOOKUP($I254,'OMS2007'!$A$3:$A$220,'OMS2007'!F$3:F$220))</f>
        <v>#N/A</v>
      </c>
      <c r="D254" s="15" t="e">
        <f>IF(OR(Medidas!D254=1,Medidas!D254="M",Medidas!D254="m"),$A254*LOOKUP($I254+1,'OMS2007'!$A$3:$A$220,'OMS2007'!D$3:D$220)+(1-$A254)*LOOKUP($I254,'OMS2007'!$A$3:$A$220,'OMS2007'!D$3:D$220),$A254*LOOKUP($I254+1,'OMS2007'!$A$3:$A$220,'OMS2007'!G$3:G$220)+(1-$A254)*LOOKUP($I254,'OMS2007'!$A$3:$A$220,'OMS2007'!G$3:G$220))</f>
        <v>#N/A</v>
      </c>
      <c r="E254" s="15">
        <f t="shared" si="21"/>
        <v>1</v>
      </c>
      <c r="F254" s="15">
        <f>IF(OR(Medidas!D254=1,Medidas!D254="M",Medidas!D254="m",Medidas!D254=2,Medidas!D254="F",Medidas!D254="f"),0,1)</f>
        <v>1</v>
      </c>
      <c r="G254" s="15">
        <f>IF(OR(ISBLANK(Medidas!G254),(ISBLANK(Medidas!H254))),1,0)</f>
        <v>1</v>
      </c>
      <c r="H254" s="15">
        <f>IF(AND(NOT(G254),OR(Medidas!G254&lt;20,Medidas!G254&gt;250,Medidas!H254&lt;0.5,Medidas!H254&gt;400)),1,0)</f>
        <v>0</v>
      </c>
      <c r="I254" s="20">
        <f>(Medidas!F254-Medidas!E254)/30.4375</f>
        <v>0</v>
      </c>
      <c r="J254" s="15" t="e">
        <f>Medidas!H254/(Medidas!G254^2)*10000</f>
        <v>#DIV/0!</v>
      </c>
      <c r="K254" s="15" t="e">
        <f t="shared" si="22"/>
        <v>#DIV/0!</v>
      </c>
      <c r="L254" s="15" t="e">
        <f t="shared" si="23"/>
        <v>#DIV/0!</v>
      </c>
      <c r="M254" s="15" t="e">
        <f t="shared" si="24"/>
        <v>#DIV/0!</v>
      </c>
      <c r="N254" s="15" t="e">
        <f t="shared" si="25"/>
        <v>#N/A</v>
      </c>
      <c r="O254" s="15" t="e">
        <f t="shared" si="26"/>
        <v>#N/A</v>
      </c>
    </row>
    <row r="255" spans="1:15" x14ac:dyDescent="0.15">
      <c r="A255" s="106">
        <f t="shared" si="27"/>
        <v>1</v>
      </c>
      <c r="B255" s="15" t="e">
        <f>IF(OR(Medidas!D255=1,Medidas!D255="M",Medidas!D255="m"),$A255*LOOKUP($I255+1,'OMS2007'!$A$3:$A$220,'OMS2007'!B$3:B$220)+(1-$A255)*LOOKUP($I255,'OMS2007'!$A$3:$A$220,'OMS2007'!B$3:B$220),$A255*LOOKUP($I255+1,'OMS2007'!$A$3:$A$220,'OMS2007'!E$3:E$220)+(1-$A255)*LOOKUP($I255,'OMS2007'!$A$3:$A$220,'OMS2007'!E$3:E$220))</f>
        <v>#N/A</v>
      </c>
      <c r="C255" s="15" t="e">
        <f>IF(OR(Medidas!D255=1,Medidas!D255="M",Medidas!D255="m"),$A255*LOOKUP($I255+1,'OMS2007'!$A$3:$A$220,'OMS2007'!C$3:C$220)+(1-$A255)*LOOKUP($I255,'OMS2007'!$A$3:$A$220,'OMS2007'!C$3:C$220),$A255*LOOKUP($I255+1,'OMS2007'!$A$3:$A$220,'OMS2007'!F$3:F$220)+(1-$A255)*LOOKUP($I255,'OMS2007'!$A$3:$A$220,'OMS2007'!F$3:F$220))</f>
        <v>#N/A</v>
      </c>
      <c r="D255" s="15" t="e">
        <f>IF(OR(Medidas!D255=1,Medidas!D255="M",Medidas!D255="m"),$A255*LOOKUP($I255+1,'OMS2007'!$A$3:$A$220,'OMS2007'!D$3:D$220)+(1-$A255)*LOOKUP($I255,'OMS2007'!$A$3:$A$220,'OMS2007'!D$3:D$220),$A255*LOOKUP($I255+1,'OMS2007'!$A$3:$A$220,'OMS2007'!G$3:G$220)+(1-$A255)*LOOKUP($I255,'OMS2007'!$A$3:$A$220,'OMS2007'!G$3:G$220))</f>
        <v>#N/A</v>
      </c>
      <c r="E255" s="15">
        <f t="shared" si="21"/>
        <v>1</v>
      </c>
      <c r="F255" s="15">
        <f>IF(OR(Medidas!D255=1,Medidas!D255="M",Medidas!D255="m",Medidas!D255=2,Medidas!D255="F",Medidas!D255="f"),0,1)</f>
        <v>1</v>
      </c>
      <c r="G255" s="15">
        <f>IF(OR(ISBLANK(Medidas!G255),(ISBLANK(Medidas!H255))),1,0)</f>
        <v>1</v>
      </c>
      <c r="H255" s="15">
        <f>IF(AND(NOT(G255),OR(Medidas!G255&lt;20,Medidas!G255&gt;250,Medidas!H255&lt;0.5,Medidas!H255&gt;400)),1,0)</f>
        <v>0</v>
      </c>
      <c r="I255" s="20">
        <f>(Medidas!F255-Medidas!E255)/30.4375</f>
        <v>0</v>
      </c>
      <c r="J255" s="15" t="e">
        <f>Medidas!H255/(Medidas!G255^2)*10000</f>
        <v>#DIV/0!</v>
      </c>
      <c r="K255" s="15" t="e">
        <f t="shared" si="22"/>
        <v>#DIV/0!</v>
      </c>
      <c r="L255" s="15" t="e">
        <f t="shared" si="23"/>
        <v>#DIV/0!</v>
      </c>
      <c r="M255" s="15" t="e">
        <f t="shared" si="24"/>
        <v>#DIV/0!</v>
      </c>
      <c r="N255" s="15" t="e">
        <f t="shared" si="25"/>
        <v>#N/A</v>
      </c>
      <c r="O255" s="15" t="e">
        <f t="shared" si="26"/>
        <v>#N/A</v>
      </c>
    </row>
    <row r="256" spans="1:15" x14ac:dyDescent="0.15">
      <c r="A256" s="106">
        <f t="shared" si="27"/>
        <v>1</v>
      </c>
      <c r="B256" s="15" t="e">
        <f>IF(OR(Medidas!D256=1,Medidas!D256="M",Medidas!D256="m"),$A256*LOOKUP($I256+1,'OMS2007'!$A$3:$A$220,'OMS2007'!B$3:B$220)+(1-$A256)*LOOKUP($I256,'OMS2007'!$A$3:$A$220,'OMS2007'!B$3:B$220),$A256*LOOKUP($I256+1,'OMS2007'!$A$3:$A$220,'OMS2007'!E$3:E$220)+(1-$A256)*LOOKUP($I256,'OMS2007'!$A$3:$A$220,'OMS2007'!E$3:E$220))</f>
        <v>#N/A</v>
      </c>
      <c r="C256" s="15" t="e">
        <f>IF(OR(Medidas!D256=1,Medidas!D256="M",Medidas!D256="m"),$A256*LOOKUP($I256+1,'OMS2007'!$A$3:$A$220,'OMS2007'!C$3:C$220)+(1-$A256)*LOOKUP($I256,'OMS2007'!$A$3:$A$220,'OMS2007'!C$3:C$220),$A256*LOOKUP($I256+1,'OMS2007'!$A$3:$A$220,'OMS2007'!F$3:F$220)+(1-$A256)*LOOKUP($I256,'OMS2007'!$A$3:$A$220,'OMS2007'!F$3:F$220))</f>
        <v>#N/A</v>
      </c>
      <c r="D256" s="15" t="e">
        <f>IF(OR(Medidas!D256=1,Medidas!D256="M",Medidas!D256="m"),$A256*LOOKUP($I256+1,'OMS2007'!$A$3:$A$220,'OMS2007'!D$3:D$220)+(1-$A256)*LOOKUP($I256,'OMS2007'!$A$3:$A$220,'OMS2007'!D$3:D$220),$A256*LOOKUP($I256+1,'OMS2007'!$A$3:$A$220,'OMS2007'!G$3:G$220)+(1-$A256)*LOOKUP($I256,'OMS2007'!$A$3:$A$220,'OMS2007'!G$3:G$220))</f>
        <v>#N/A</v>
      </c>
      <c r="E256" s="15">
        <f t="shared" si="21"/>
        <v>1</v>
      </c>
      <c r="F256" s="15">
        <f>IF(OR(Medidas!D256=1,Medidas!D256="M",Medidas!D256="m",Medidas!D256=2,Medidas!D256="F",Medidas!D256="f"),0,1)</f>
        <v>1</v>
      </c>
      <c r="G256" s="15">
        <f>IF(OR(ISBLANK(Medidas!G256),(ISBLANK(Medidas!H256))),1,0)</f>
        <v>1</v>
      </c>
      <c r="H256" s="15">
        <f>IF(AND(NOT(G256),OR(Medidas!G256&lt;20,Medidas!G256&gt;250,Medidas!H256&lt;0.5,Medidas!H256&gt;400)),1,0)</f>
        <v>0</v>
      </c>
      <c r="I256" s="20">
        <f>(Medidas!F256-Medidas!E256)/30.4375</f>
        <v>0</v>
      </c>
      <c r="J256" s="15" t="e">
        <f>Medidas!H256/(Medidas!G256^2)*10000</f>
        <v>#DIV/0!</v>
      </c>
      <c r="K256" s="15" t="e">
        <f t="shared" si="22"/>
        <v>#DIV/0!</v>
      </c>
      <c r="L256" s="15" t="e">
        <f t="shared" si="23"/>
        <v>#DIV/0!</v>
      </c>
      <c r="M256" s="15" t="e">
        <f t="shared" si="24"/>
        <v>#DIV/0!</v>
      </c>
      <c r="N256" s="15" t="e">
        <f t="shared" si="25"/>
        <v>#N/A</v>
      </c>
      <c r="O256" s="15" t="e">
        <f t="shared" si="26"/>
        <v>#N/A</v>
      </c>
    </row>
    <row r="257" spans="1:15" x14ac:dyDescent="0.15">
      <c r="A257" s="106">
        <f t="shared" si="27"/>
        <v>1</v>
      </c>
      <c r="B257" s="15" t="e">
        <f>IF(OR(Medidas!D257=1,Medidas!D257="M",Medidas!D257="m"),$A257*LOOKUP($I257+1,'OMS2007'!$A$3:$A$220,'OMS2007'!B$3:B$220)+(1-$A257)*LOOKUP($I257,'OMS2007'!$A$3:$A$220,'OMS2007'!B$3:B$220),$A257*LOOKUP($I257+1,'OMS2007'!$A$3:$A$220,'OMS2007'!E$3:E$220)+(1-$A257)*LOOKUP($I257,'OMS2007'!$A$3:$A$220,'OMS2007'!E$3:E$220))</f>
        <v>#N/A</v>
      </c>
      <c r="C257" s="15" t="e">
        <f>IF(OR(Medidas!D257=1,Medidas!D257="M",Medidas!D257="m"),$A257*LOOKUP($I257+1,'OMS2007'!$A$3:$A$220,'OMS2007'!C$3:C$220)+(1-$A257)*LOOKUP($I257,'OMS2007'!$A$3:$A$220,'OMS2007'!C$3:C$220),$A257*LOOKUP($I257+1,'OMS2007'!$A$3:$A$220,'OMS2007'!F$3:F$220)+(1-$A257)*LOOKUP($I257,'OMS2007'!$A$3:$A$220,'OMS2007'!F$3:F$220))</f>
        <v>#N/A</v>
      </c>
      <c r="D257" s="15" t="e">
        <f>IF(OR(Medidas!D257=1,Medidas!D257="M",Medidas!D257="m"),$A257*LOOKUP($I257+1,'OMS2007'!$A$3:$A$220,'OMS2007'!D$3:D$220)+(1-$A257)*LOOKUP($I257,'OMS2007'!$A$3:$A$220,'OMS2007'!D$3:D$220),$A257*LOOKUP($I257+1,'OMS2007'!$A$3:$A$220,'OMS2007'!G$3:G$220)+(1-$A257)*LOOKUP($I257,'OMS2007'!$A$3:$A$220,'OMS2007'!G$3:G$220))</f>
        <v>#N/A</v>
      </c>
      <c r="E257" s="15">
        <f t="shared" si="21"/>
        <v>1</v>
      </c>
      <c r="F257" s="15">
        <f>IF(OR(Medidas!D257=1,Medidas!D257="M",Medidas!D257="m",Medidas!D257=2,Medidas!D257="F",Medidas!D257="f"),0,1)</f>
        <v>1</v>
      </c>
      <c r="G257" s="15">
        <f>IF(OR(ISBLANK(Medidas!G257),(ISBLANK(Medidas!H257))),1,0)</f>
        <v>1</v>
      </c>
      <c r="H257" s="15">
        <f>IF(AND(NOT(G257),OR(Medidas!G257&lt;20,Medidas!G257&gt;250,Medidas!H257&lt;0.5,Medidas!H257&gt;400)),1,0)</f>
        <v>0</v>
      </c>
      <c r="I257" s="20">
        <f>(Medidas!F257-Medidas!E257)/30.4375</f>
        <v>0</v>
      </c>
      <c r="J257" s="15" t="e">
        <f>Medidas!H257/(Medidas!G257^2)*10000</f>
        <v>#DIV/0!</v>
      </c>
      <c r="K257" s="15" t="e">
        <f t="shared" si="22"/>
        <v>#DIV/0!</v>
      </c>
      <c r="L257" s="15" t="e">
        <f t="shared" si="23"/>
        <v>#DIV/0!</v>
      </c>
      <c r="M257" s="15" t="e">
        <f t="shared" si="24"/>
        <v>#DIV/0!</v>
      </c>
      <c r="N257" s="15" t="e">
        <f t="shared" si="25"/>
        <v>#N/A</v>
      </c>
      <c r="O257" s="15" t="e">
        <f t="shared" si="26"/>
        <v>#N/A</v>
      </c>
    </row>
    <row r="258" spans="1:15" x14ac:dyDescent="0.15">
      <c r="A258" s="106">
        <f t="shared" si="27"/>
        <v>1</v>
      </c>
      <c r="B258" s="15" t="e">
        <f>IF(OR(Medidas!D258=1,Medidas!D258="M",Medidas!D258="m"),$A258*LOOKUP($I258+1,'OMS2007'!$A$3:$A$220,'OMS2007'!B$3:B$220)+(1-$A258)*LOOKUP($I258,'OMS2007'!$A$3:$A$220,'OMS2007'!B$3:B$220),$A258*LOOKUP($I258+1,'OMS2007'!$A$3:$A$220,'OMS2007'!E$3:E$220)+(1-$A258)*LOOKUP($I258,'OMS2007'!$A$3:$A$220,'OMS2007'!E$3:E$220))</f>
        <v>#N/A</v>
      </c>
      <c r="C258" s="15" t="e">
        <f>IF(OR(Medidas!D258=1,Medidas!D258="M",Medidas!D258="m"),$A258*LOOKUP($I258+1,'OMS2007'!$A$3:$A$220,'OMS2007'!C$3:C$220)+(1-$A258)*LOOKUP($I258,'OMS2007'!$A$3:$A$220,'OMS2007'!C$3:C$220),$A258*LOOKUP($I258+1,'OMS2007'!$A$3:$A$220,'OMS2007'!F$3:F$220)+(1-$A258)*LOOKUP($I258,'OMS2007'!$A$3:$A$220,'OMS2007'!F$3:F$220))</f>
        <v>#N/A</v>
      </c>
      <c r="D258" s="15" t="e">
        <f>IF(OR(Medidas!D258=1,Medidas!D258="M",Medidas!D258="m"),$A258*LOOKUP($I258+1,'OMS2007'!$A$3:$A$220,'OMS2007'!D$3:D$220)+(1-$A258)*LOOKUP($I258,'OMS2007'!$A$3:$A$220,'OMS2007'!D$3:D$220),$A258*LOOKUP($I258+1,'OMS2007'!$A$3:$A$220,'OMS2007'!G$3:G$220)+(1-$A258)*LOOKUP($I258,'OMS2007'!$A$3:$A$220,'OMS2007'!G$3:G$220))</f>
        <v>#N/A</v>
      </c>
      <c r="E258" s="15">
        <f t="shared" si="21"/>
        <v>1</v>
      </c>
      <c r="F258" s="15">
        <f>IF(OR(Medidas!D258=1,Medidas!D258="M",Medidas!D258="m",Medidas!D258=2,Medidas!D258="F",Medidas!D258="f"),0,1)</f>
        <v>1</v>
      </c>
      <c r="G258" s="15">
        <f>IF(OR(ISBLANK(Medidas!G258),(ISBLANK(Medidas!H258))),1,0)</f>
        <v>1</v>
      </c>
      <c r="H258" s="15">
        <f>IF(AND(NOT(G258),OR(Medidas!G258&lt;20,Medidas!G258&gt;250,Medidas!H258&lt;0.5,Medidas!H258&gt;400)),1,0)</f>
        <v>0</v>
      </c>
      <c r="I258" s="20">
        <f>(Medidas!F258-Medidas!E258)/30.4375</f>
        <v>0</v>
      </c>
      <c r="J258" s="15" t="e">
        <f>Medidas!H258/(Medidas!G258^2)*10000</f>
        <v>#DIV/0!</v>
      </c>
      <c r="K258" s="15" t="e">
        <f t="shared" si="22"/>
        <v>#DIV/0!</v>
      </c>
      <c r="L258" s="15" t="e">
        <f t="shared" si="23"/>
        <v>#DIV/0!</v>
      </c>
      <c r="M258" s="15" t="e">
        <f t="shared" si="24"/>
        <v>#DIV/0!</v>
      </c>
      <c r="N258" s="15" t="e">
        <f t="shared" si="25"/>
        <v>#N/A</v>
      </c>
      <c r="O258" s="15" t="e">
        <f t="shared" si="26"/>
        <v>#N/A</v>
      </c>
    </row>
    <row r="259" spans="1:15" x14ac:dyDescent="0.15">
      <c r="A259" s="106">
        <f t="shared" si="27"/>
        <v>1</v>
      </c>
      <c r="B259" s="15" t="e">
        <f>IF(OR(Medidas!D259=1,Medidas!D259="M",Medidas!D259="m"),$A259*LOOKUP($I259+1,'OMS2007'!$A$3:$A$220,'OMS2007'!B$3:B$220)+(1-$A259)*LOOKUP($I259,'OMS2007'!$A$3:$A$220,'OMS2007'!B$3:B$220),$A259*LOOKUP($I259+1,'OMS2007'!$A$3:$A$220,'OMS2007'!E$3:E$220)+(1-$A259)*LOOKUP($I259,'OMS2007'!$A$3:$A$220,'OMS2007'!E$3:E$220))</f>
        <v>#N/A</v>
      </c>
      <c r="C259" s="15" t="e">
        <f>IF(OR(Medidas!D259=1,Medidas!D259="M",Medidas!D259="m"),$A259*LOOKUP($I259+1,'OMS2007'!$A$3:$A$220,'OMS2007'!C$3:C$220)+(1-$A259)*LOOKUP($I259,'OMS2007'!$A$3:$A$220,'OMS2007'!C$3:C$220),$A259*LOOKUP($I259+1,'OMS2007'!$A$3:$A$220,'OMS2007'!F$3:F$220)+(1-$A259)*LOOKUP($I259,'OMS2007'!$A$3:$A$220,'OMS2007'!F$3:F$220))</f>
        <v>#N/A</v>
      </c>
      <c r="D259" s="15" t="e">
        <f>IF(OR(Medidas!D259=1,Medidas!D259="M",Medidas!D259="m"),$A259*LOOKUP($I259+1,'OMS2007'!$A$3:$A$220,'OMS2007'!D$3:D$220)+(1-$A259)*LOOKUP($I259,'OMS2007'!$A$3:$A$220,'OMS2007'!D$3:D$220),$A259*LOOKUP($I259+1,'OMS2007'!$A$3:$A$220,'OMS2007'!G$3:G$220)+(1-$A259)*LOOKUP($I259,'OMS2007'!$A$3:$A$220,'OMS2007'!G$3:G$220))</f>
        <v>#N/A</v>
      </c>
      <c r="E259" s="15">
        <f t="shared" si="21"/>
        <v>1</v>
      </c>
      <c r="F259" s="15">
        <f>IF(OR(Medidas!D259=1,Medidas!D259="M",Medidas!D259="m",Medidas!D259=2,Medidas!D259="F",Medidas!D259="f"),0,1)</f>
        <v>1</v>
      </c>
      <c r="G259" s="15">
        <f>IF(OR(ISBLANK(Medidas!G259),(ISBLANK(Medidas!H259))),1,0)</f>
        <v>1</v>
      </c>
      <c r="H259" s="15">
        <f>IF(AND(NOT(G259),OR(Medidas!G259&lt;20,Medidas!G259&gt;250,Medidas!H259&lt;0.5,Medidas!H259&gt;400)),1,0)</f>
        <v>0</v>
      </c>
      <c r="I259" s="20">
        <f>(Medidas!F259-Medidas!E259)/30.4375</f>
        <v>0</v>
      </c>
      <c r="J259" s="15" t="e">
        <f>Medidas!H259/(Medidas!G259^2)*10000</f>
        <v>#DIV/0!</v>
      </c>
      <c r="K259" s="15" t="e">
        <f t="shared" si="22"/>
        <v>#DIV/0!</v>
      </c>
      <c r="L259" s="15" t="e">
        <f t="shared" si="23"/>
        <v>#DIV/0!</v>
      </c>
      <c r="M259" s="15" t="e">
        <f t="shared" si="24"/>
        <v>#DIV/0!</v>
      </c>
      <c r="N259" s="15" t="e">
        <f t="shared" si="25"/>
        <v>#N/A</v>
      </c>
      <c r="O259" s="15" t="e">
        <f t="shared" si="26"/>
        <v>#N/A</v>
      </c>
    </row>
    <row r="260" spans="1:15" x14ac:dyDescent="0.15">
      <c r="A260" s="106">
        <f t="shared" si="27"/>
        <v>1</v>
      </c>
      <c r="B260" s="15" t="e">
        <f>IF(OR(Medidas!D260=1,Medidas!D260="M",Medidas!D260="m"),$A260*LOOKUP($I260+1,'OMS2007'!$A$3:$A$220,'OMS2007'!B$3:B$220)+(1-$A260)*LOOKUP($I260,'OMS2007'!$A$3:$A$220,'OMS2007'!B$3:B$220),$A260*LOOKUP($I260+1,'OMS2007'!$A$3:$A$220,'OMS2007'!E$3:E$220)+(1-$A260)*LOOKUP($I260,'OMS2007'!$A$3:$A$220,'OMS2007'!E$3:E$220))</f>
        <v>#N/A</v>
      </c>
      <c r="C260" s="15" t="e">
        <f>IF(OR(Medidas!D260=1,Medidas!D260="M",Medidas!D260="m"),$A260*LOOKUP($I260+1,'OMS2007'!$A$3:$A$220,'OMS2007'!C$3:C$220)+(1-$A260)*LOOKUP($I260,'OMS2007'!$A$3:$A$220,'OMS2007'!C$3:C$220),$A260*LOOKUP($I260+1,'OMS2007'!$A$3:$A$220,'OMS2007'!F$3:F$220)+(1-$A260)*LOOKUP($I260,'OMS2007'!$A$3:$A$220,'OMS2007'!F$3:F$220))</f>
        <v>#N/A</v>
      </c>
      <c r="D260" s="15" t="e">
        <f>IF(OR(Medidas!D260=1,Medidas!D260="M",Medidas!D260="m"),$A260*LOOKUP($I260+1,'OMS2007'!$A$3:$A$220,'OMS2007'!D$3:D$220)+(1-$A260)*LOOKUP($I260,'OMS2007'!$A$3:$A$220,'OMS2007'!D$3:D$220),$A260*LOOKUP($I260+1,'OMS2007'!$A$3:$A$220,'OMS2007'!G$3:G$220)+(1-$A260)*LOOKUP($I260,'OMS2007'!$A$3:$A$220,'OMS2007'!G$3:G$220))</f>
        <v>#N/A</v>
      </c>
      <c r="E260" s="15">
        <f t="shared" ref="E260:E323" si="28">IF(OR(I260&lt;24,I260&gt;240),1,0)</f>
        <v>1</v>
      </c>
      <c r="F260" s="15">
        <f>IF(OR(Medidas!D260=1,Medidas!D260="M",Medidas!D260="m",Medidas!D260=2,Medidas!D260="F",Medidas!D260="f"),0,1)</f>
        <v>1</v>
      </c>
      <c r="G260" s="15">
        <f>IF(OR(ISBLANK(Medidas!G260),(ISBLANK(Medidas!H260))),1,0)</f>
        <v>1</v>
      </c>
      <c r="H260" s="15">
        <f>IF(AND(NOT(G260),OR(Medidas!G260&lt;20,Medidas!G260&gt;250,Medidas!H260&lt;0.5,Medidas!H260&gt;400)),1,0)</f>
        <v>0</v>
      </c>
      <c r="I260" s="20">
        <f>(Medidas!F260-Medidas!E260)/30.4375</f>
        <v>0</v>
      </c>
      <c r="J260" s="15" t="e">
        <f>Medidas!H260/(Medidas!G260^2)*10000</f>
        <v>#DIV/0!</v>
      </c>
      <c r="K260" s="15" t="e">
        <f t="shared" ref="K260:K323" si="29">(((J260/C260)^B260)-1)/(B260*D260)</f>
        <v>#DIV/0!</v>
      </c>
      <c r="L260" s="15" t="e">
        <f t="shared" ref="L260:L323" si="30">INT(NORMSDIST(K260)*1000)/10</f>
        <v>#DIV/0!</v>
      </c>
      <c r="M260" s="15" t="e">
        <f t="shared" ref="M260:M323" si="31">IF(OR((J260-C260)/N260&lt;-4,(J260-C260)/O260&gt;8),1,0)</f>
        <v>#DIV/0!</v>
      </c>
      <c r="N260" s="15" t="e">
        <f t="shared" ref="N260:N323" si="32">(C260-(C260*(1+B260*D260*(-2))^(1/B260)))/2</f>
        <v>#N/A</v>
      </c>
      <c r="O260" s="15" t="e">
        <f t="shared" ref="O260:O323" si="33">((C260*(1+B260*D260*2)^(1/B260))-C260)/2</f>
        <v>#N/A</v>
      </c>
    </row>
    <row r="261" spans="1:15" x14ac:dyDescent="0.15">
      <c r="A261" s="106">
        <f t="shared" ref="A261:A324" si="34">I261-INT(I261+0.5)+1</f>
        <v>1</v>
      </c>
      <c r="B261" s="15" t="e">
        <f>IF(OR(Medidas!D261=1,Medidas!D261="M",Medidas!D261="m"),$A261*LOOKUP($I261+1,'OMS2007'!$A$3:$A$220,'OMS2007'!B$3:B$220)+(1-$A261)*LOOKUP($I261,'OMS2007'!$A$3:$A$220,'OMS2007'!B$3:B$220),$A261*LOOKUP($I261+1,'OMS2007'!$A$3:$A$220,'OMS2007'!E$3:E$220)+(1-$A261)*LOOKUP($I261,'OMS2007'!$A$3:$A$220,'OMS2007'!E$3:E$220))</f>
        <v>#N/A</v>
      </c>
      <c r="C261" s="15" t="e">
        <f>IF(OR(Medidas!D261=1,Medidas!D261="M",Medidas!D261="m"),$A261*LOOKUP($I261+1,'OMS2007'!$A$3:$A$220,'OMS2007'!C$3:C$220)+(1-$A261)*LOOKUP($I261,'OMS2007'!$A$3:$A$220,'OMS2007'!C$3:C$220),$A261*LOOKUP($I261+1,'OMS2007'!$A$3:$A$220,'OMS2007'!F$3:F$220)+(1-$A261)*LOOKUP($I261,'OMS2007'!$A$3:$A$220,'OMS2007'!F$3:F$220))</f>
        <v>#N/A</v>
      </c>
      <c r="D261" s="15" t="e">
        <f>IF(OR(Medidas!D261=1,Medidas!D261="M",Medidas!D261="m"),$A261*LOOKUP($I261+1,'OMS2007'!$A$3:$A$220,'OMS2007'!D$3:D$220)+(1-$A261)*LOOKUP($I261,'OMS2007'!$A$3:$A$220,'OMS2007'!D$3:D$220),$A261*LOOKUP($I261+1,'OMS2007'!$A$3:$A$220,'OMS2007'!G$3:G$220)+(1-$A261)*LOOKUP($I261,'OMS2007'!$A$3:$A$220,'OMS2007'!G$3:G$220))</f>
        <v>#N/A</v>
      </c>
      <c r="E261" s="15">
        <f t="shared" si="28"/>
        <v>1</v>
      </c>
      <c r="F261" s="15">
        <f>IF(OR(Medidas!D261=1,Medidas!D261="M",Medidas!D261="m",Medidas!D261=2,Medidas!D261="F",Medidas!D261="f"),0,1)</f>
        <v>1</v>
      </c>
      <c r="G261" s="15">
        <f>IF(OR(ISBLANK(Medidas!G261),(ISBLANK(Medidas!H261))),1,0)</f>
        <v>1</v>
      </c>
      <c r="H261" s="15">
        <f>IF(AND(NOT(G261),OR(Medidas!G261&lt;20,Medidas!G261&gt;250,Medidas!H261&lt;0.5,Medidas!H261&gt;400)),1,0)</f>
        <v>0</v>
      </c>
      <c r="I261" s="20">
        <f>(Medidas!F261-Medidas!E261)/30.4375</f>
        <v>0</v>
      </c>
      <c r="J261" s="15" t="e">
        <f>Medidas!H261/(Medidas!G261^2)*10000</f>
        <v>#DIV/0!</v>
      </c>
      <c r="K261" s="15" t="e">
        <f t="shared" si="29"/>
        <v>#DIV/0!</v>
      </c>
      <c r="L261" s="15" t="e">
        <f t="shared" si="30"/>
        <v>#DIV/0!</v>
      </c>
      <c r="M261" s="15" t="e">
        <f t="shared" si="31"/>
        <v>#DIV/0!</v>
      </c>
      <c r="N261" s="15" t="e">
        <f t="shared" si="32"/>
        <v>#N/A</v>
      </c>
      <c r="O261" s="15" t="e">
        <f t="shared" si="33"/>
        <v>#N/A</v>
      </c>
    </row>
    <row r="262" spans="1:15" x14ac:dyDescent="0.15">
      <c r="A262" s="106">
        <f t="shared" si="34"/>
        <v>1</v>
      </c>
      <c r="B262" s="15" t="e">
        <f>IF(OR(Medidas!D262=1,Medidas!D262="M",Medidas!D262="m"),$A262*LOOKUP($I262+1,'OMS2007'!$A$3:$A$220,'OMS2007'!B$3:B$220)+(1-$A262)*LOOKUP($I262,'OMS2007'!$A$3:$A$220,'OMS2007'!B$3:B$220),$A262*LOOKUP($I262+1,'OMS2007'!$A$3:$A$220,'OMS2007'!E$3:E$220)+(1-$A262)*LOOKUP($I262,'OMS2007'!$A$3:$A$220,'OMS2007'!E$3:E$220))</f>
        <v>#N/A</v>
      </c>
      <c r="C262" s="15" t="e">
        <f>IF(OR(Medidas!D262=1,Medidas!D262="M",Medidas!D262="m"),$A262*LOOKUP($I262+1,'OMS2007'!$A$3:$A$220,'OMS2007'!C$3:C$220)+(1-$A262)*LOOKUP($I262,'OMS2007'!$A$3:$A$220,'OMS2007'!C$3:C$220),$A262*LOOKUP($I262+1,'OMS2007'!$A$3:$A$220,'OMS2007'!F$3:F$220)+(1-$A262)*LOOKUP($I262,'OMS2007'!$A$3:$A$220,'OMS2007'!F$3:F$220))</f>
        <v>#N/A</v>
      </c>
      <c r="D262" s="15" t="e">
        <f>IF(OR(Medidas!D262=1,Medidas!D262="M",Medidas!D262="m"),$A262*LOOKUP($I262+1,'OMS2007'!$A$3:$A$220,'OMS2007'!D$3:D$220)+(1-$A262)*LOOKUP($I262,'OMS2007'!$A$3:$A$220,'OMS2007'!D$3:D$220),$A262*LOOKUP($I262+1,'OMS2007'!$A$3:$A$220,'OMS2007'!G$3:G$220)+(1-$A262)*LOOKUP($I262,'OMS2007'!$A$3:$A$220,'OMS2007'!G$3:G$220))</f>
        <v>#N/A</v>
      </c>
      <c r="E262" s="15">
        <f t="shared" si="28"/>
        <v>1</v>
      </c>
      <c r="F262" s="15">
        <f>IF(OR(Medidas!D262=1,Medidas!D262="M",Medidas!D262="m",Medidas!D262=2,Medidas!D262="F",Medidas!D262="f"),0,1)</f>
        <v>1</v>
      </c>
      <c r="G262" s="15">
        <f>IF(OR(ISBLANK(Medidas!G262),(ISBLANK(Medidas!H262))),1,0)</f>
        <v>1</v>
      </c>
      <c r="H262" s="15">
        <f>IF(AND(NOT(G262),OR(Medidas!G262&lt;20,Medidas!G262&gt;250,Medidas!H262&lt;0.5,Medidas!H262&gt;400)),1,0)</f>
        <v>0</v>
      </c>
      <c r="I262" s="20">
        <f>(Medidas!F262-Medidas!E262)/30.4375</f>
        <v>0</v>
      </c>
      <c r="J262" s="15" t="e">
        <f>Medidas!H262/(Medidas!G262^2)*10000</f>
        <v>#DIV/0!</v>
      </c>
      <c r="K262" s="15" t="e">
        <f t="shared" si="29"/>
        <v>#DIV/0!</v>
      </c>
      <c r="L262" s="15" t="e">
        <f t="shared" si="30"/>
        <v>#DIV/0!</v>
      </c>
      <c r="M262" s="15" t="e">
        <f t="shared" si="31"/>
        <v>#DIV/0!</v>
      </c>
      <c r="N262" s="15" t="e">
        <f t="shared" si="32"/>
        <v>#N/A</v>
      </c>
      <c r="O262" s="15" t="e">
        <f t="shared" si="33"/>
        <v>#N/A</v>
      </c>
    </row>
    <row r="263" spans="1:15" x14ac:dyDescent="0.15">
      <c r="A263" s="106">
        <f t="shared" si="34"/>
        <v>1</v>
      </c>
      <c r="B263" s="15" t="e">
        <f>IF(OR(Medidas!D263=1,Medidas!D263="M",Medidas!D263="m"),$A263*LOOKUP($I263+1,'OMS2007'!$A$3:$A$220,'OMS2007'!B$3:B$220)+(1-$A263)*LOOKUP($I263,'OMS2007'!$A$3:$A$220,'OMS2007'!B$3:B$220),$A263*LOOKUP($I263+1,'OMS2007'!$A$3:$A$220,'OMS2007'!E$3:E$220)+(1-$A263)*LOOKUP($I263,'OMS2007'!$A$3:$A$220,'OMS2007'!E$3:E$220))</f>
        <v>#N/A</v>
      </c>
      <c r="C263" s="15" t="e">
        <f>IF(OR(Medidas!D263=1,Medidas!D263="M",Medidas!D263="m"),$A263*LOOKUP($I263+1,'OMS2007'!$A$3:$A$220,'OMS2007'!C$3:C$220)+(1-$A263)*LOOKUP($I263,'OMS2007'!$A$3:$A$220,'OMS2007'!C$3:C$220),$A263*LOOKUP($I263+1,'OMS2007'!$A$3:$A$220,'OMS2007'!F$3:F$220)+(1-$A263)*LOOKUP($I263,'OMS2007'!$A$3:$A$220,'OMS2007'!F$3:F$220))</f>
        <v>#N/A</v>
      </c>
      <c r="D263" s="15" t="e">
        <f>IF(OR(Medidas!D263=1,Medidas!D263="M",Medidas!D263="m"),$A263*LOOKUP($I263+1,'OMS2007'!$A$3:$A$220,'OMS2007'!D$3:D$220)+(1-$A263)*LOOKUP($I263,'OMS2007'!$A$3:$A$220,'OMS2007'!D$3:D$220),$A263*LOOKUP($I263+1,'OMS2007'!$A$3:$A$220,'OMS2007'!G$3:G$220)+(1-$A263)*LOOKUP($I263,'OMS2007'!$A$3:$A$220,'OMS2007'!G$3:G$220))</f>
        <v>#N/A</v>
      </c>
      <c r="E263" s="15">
        <f t="shared" si="28"/>
        <v>1</v>
      </c>
      <c r="F263" s="15">
        <f>IF(OR(Medidas!D263=1,Medidas!D263="M",Medidas!D263="m",Medidas!D263=2,Medidas!D263="F",Medidas!D263="f"),0,1)</f>
        <v>1</v>
      </c>
      <c r="G263" s="15">
        <f>IF(OR(ISBLANK(Medidas!G263),(ISBLANK(Medidas!H263))),1,0)</f>
        <v>1</v>
      </c>
      <c r="H263" s="15">
        <f>IF(AND(NOT(G263),OR(Medidas!G263&lt;20,Medidas!G263&gt;250,Medidas!H263&lt;0.5,Medidas!H263&gt;400)),1,0)</f>
        <v>0</v>
      </c>
      <c r="I263" s="20">
        <f>(Medidas!F263-Medidas!E263)/30.4375</f>
        <v>0</v>
      </c>
      <c r="J263" s="15" t="e">
        <f>Medidas!H263/(Medidas!G263^2)*10000</f>
        <v>#DIV/0!</v>
      </c>
      <c r="K263" s="15" t="e">
        <f t="shared" si="29"/>
        <v>#DIV/0!</v>
      </c>
      <c r="L263" s="15" t="e">
        <f t="shared" si="30"/>
        <v>#DIV/0!</v>
      </c>
      <c r="M263" s="15" t="e">
        <f t="shared" si="31"/>
        <v>#DIV/0!</v>
      </c>
      <c r="N263" s="15" t="e">
        <f t="shared" si="32"/>
        <v>#N/A</v>
      </c>
      <c r="O263" s="15" t="e">
        <f t="shared" si="33"/>
        <v>#N/A</v>
      </c>
    </row>
    <row r="264" spans="1:15" x14ac:dyDescent="0.15">
      <c r="A264" s="106">
        <f t="shared" si="34"/>
        <v>1</v>
      </c>
      <c r="B264" s="15" t="e">
        <f>IF(OR(Medidas!D264=1,Medidas!D264="M",Medidas!D264="m"),$A264*LOOKUP($I264+1,'OMS2007'!$A$3:$A$220,'OMS2007'!B$3:B$220)+(1-$A264)*LOOKUP($I264,'OMS2007'!$A$3:$A$220,'OMS2007'!B$3:B$220),$A264*LOOKUP($I264+1,'OMS2007'!$A$3:$A$220,'OMS2007'!E$3:E$220)+(1-$A264)*LOOKUP($I264,'OMS2007'!$A$3:$A$220,'OMS2007'!E$3:E$220))</f>
        <v>#N/A</v>
      </c>
      <c r="C264" s="15" t="e">
        <f>IF(OR(Medidas!D264=1,Medidas!D264="M",Medidas!D264="m"),$A264*LOOKUP($I264+1,'OMS2007'!$A$3:$A$220,'OMS2007'!C$3:C$220)+(1-$A264)*LOOKUP($I264,'OMS2007'!$A$3:$A$220,'OMS2007'!C$3:C$220),$A264*LOOKUP($I264+1,'OMS2007'!$A$3:$A$220,'OMS2007'!F$3:F$220)+(1-$A264)*LOOKUP($I264,'OMS2007'!$A$3:$A$220,'OMS2007'!F$3:F$220))</f>
        <v>#N/A</v>
      </c>
      <c r="D264" s="15" t="e">
        <f>IF(OR(Medidas!D264=1,Medidas!D264="M",Medidas!D264="m"),$A264*LOOKUP($I264+1,'OMS2007'!$A$3:$A$220,'OMS2007'!D$3:D$220)+(1-$A264)*LOOKUP($I264,'OMS2007'!$A$3:$A$220,'OMS2007'!D$3:D$220),$A264*LOOKUP($I264+1,'OMS2007'!$A$3:$A$220,'OMS2007'!G$3:G$220)+(1-$A264)*LOOKUP($I264,'OMS2007'!$A$3:$A$220,'OMS2007'!G$3:G$220))</f>
        <v>#N/A</v>
      </c>
      <c r="E264" s="15">
        <f t="shared" si="28"/>
        <v>1</v>
      </c>
      <c r="F264" s="15">
        <f>IF(OR(Medidas!D264=1,Medidas!D264="M",Medidas!D264="m",Medidas!D264=2,Medidas!D264="F",Medidas!D264="f"),0,1)</f>
        <v>1</v>
      </c>
      <c r="G264" s="15">
        <f>IF(OR(ISBLANK(Medidas!G264),(ISBLANK(Medidas!H264))),1,0)</f>
        <v>1</v>
      </c>
      <c r="H264" s="15">
        <f>IF(AND(NOT(G264),OR(Medidas!G264&lt;20,Medidas!G264&gt;250,Medidas!H264&lt;0.5,Medidas!H264&gt;400)),1,0)</f>
        <v>0</v>
      </c>
      <c r="I264" s="20">
        <f>(Medidas!F264-Medidas!E264)/30.4375</f>
        <v>0</v>
      </c>
      <c r="J264" s="15" t="e">
        <f>Medidas!H264/(Medidas!G264^2)*10000</f>
        <v>#DIV/0!</v>
      </c>
      <c r="K264" s="15" t="e">
        <f t="shared" si="29"/>
        <v>#DIV/0!</v>
      </c>
      <c r="L264" s="15" t="e">
        <f t="shared" si="30"/>
        <v>#DIV/0!</v>
      </c>
      <c r="M264" s="15" t="e">
        <f t="shared" si="31"/>
        <v>#DIV/0!</v>
      </c>
      <c r="N264" s="15" t="e">
        <f t="shared" si="32"/>
        <v>#N/A</v>
      </c>
      <c r="O264" s="15" t="e">
        <f t="shared" si="33"/>
        <v>#N/A</v>
      </c>
    </row>
    <row r="265" spans="1:15" x14ac:dyDescent="0.15">
      <c r="A265" s="106">
        <f t="shared" si="34"/>
        <v>1</v>
      </c>
      <c r="B265" s="15" t="e">
        <f>IF(OR(Medidas!D265=1,Medidas!D265="M",Medidas!D265="m"),$A265*LOOKUP($I265+1,'OMS2007'!$A$3:$A$220,'OMS2007'!B$3:B$220)+(1-$A265)*LOOKUP($I265,'OMS2007'!$A$3:$A$220,'OMS2007'!B$3:B$220),$A265*LOOKUP($I265+1,'OMS2007'!$A$3:$A$220,'OMS2007'!E$3:E$220)+(1-$A265)*LOOKUP($I265,'OMS2007'!$A$3:$A$220,'OMS2007'!E$3:E$220))</f>
        <v>#N/A</v>
      </c>
      <c r="C265" s="15" t="e">
        <f>IF(OR(Medidas!D265=1,Medidas!D265="M",Medidas!D265="m"),$A265*LOOKUP($I265+1,'OMS2007'!$A$3:$A$220,'OMS2007'!C$3:C$220)+(1-$A265)*LOOKUP($I265,'OMS2007'!$A$3:$A$220,'OMS2007'!C$3:C$220),$A265*LOOKUP($I265+1,'OMS2007'!$A$3:$A$220,'OMS2007'!F$3:F$220)+(1-$A265)*LOOKUP($I265,'OMS2007'!$A$3:$A$220,'OMS2007'!F$3:F$220))</f>
        <v>#N/A</v>
      </c>
      <c r="D265" s="15" t="e">
        <f>IF(OR(Medidas!D265=1,Medidas!D265="M",Medidas!D265="m"),$A265*LOOKUP($I265+1,'OMS2007'!$A$3:$A$220,'OMS2007'!D$3:D$220)+(1-$A265)*LOOKUP($I265,'OMS2007'!$A$3:$A$220,'OMS2007'!D$3:D$220),$A265*LOOKUP($I265+1,'OMS2007'!$A$3:$A$220,'OMS2007'!G$3:G$220)+(1-$A265)*LOOKUP($I265,'OMS2007'!$A$3:$A$220,'OMS2007'!G$3:G$220))</f>
        <v>#N/A</v>
      </c>
      <c r="E265" s="15">
        <f t="shared" si="28"/>
        <v>1</v>
      </c>
      <c r="F265" s="15">
        <f>IF(OR(Medidas!D265=1,Medidas!D265="M",Medidas!D265="m",Medidas!D265=2,Medidas!D265="F",Medidas!D265="f"),0,1)</f>
        <v>1</v>
      </c>
      <c r="G265" s="15">
        <f>IF(OR(ISBLANK(Medidas!G265),(ISBLANK(Medidas!H265))),1,0)</f>
        <v>1</v>
      </c>
      <c r="H265" s="15">
        <f>IF(AND(NOT(G265),OR(Medidas!G265&lt;20,Medidas!G265&gt;250,Medidas!H265&lt;0.5,Medidas!H265&gt;400)),1,0)</f>
        <v>0</v>
      </c>
      <c r="I265" s="20">
        <f>(Medidas!F265-Medidas!E265)/30.4375</f>
        <v>0</v>
      </c>
      <c r="J265" s="15" t="e">
        <f>Medidas!H265/(Medidas!G265^2)*10000</f>
        <v>#DIV/0!</v>
      </c>
      <c r="K265" s="15" t="e">
        <f t="shared" si="29"/>
        <v>#DIV/0!</v>
      </c>
      <c r="L265" s="15" t="e">
        <f t="shared" si="30"/>
        <v>#DIV/0!</v>
      </c>
      <c r="M265" s="15" t="e">
        <f t="shared" si="31"/>
        <v>#DIV/0!</v>
      </c>
      <c r="N265" s="15" t="e">
        <f t="shared" si="32"/>
        <v>#N/A</v>
      </c>
      <c r="O265" s="15" t="e">
        <f t="shared" si="33"/>
        <v>#N/A</v>
      </c>
    </row>
    <row r="266" spans="1:15" x14ac:dyDescent="0.15">
      <c r="A266" s="106">
        <f t="shared" si="34"/>
        <v>1</v>
      </c>
      <c r="B266" s="15" t="e">
        <f>IF(OR(Medidas!D266=1,Medidas!D266="M",Medidas!D266="m"),$A266*LOOKUP($I266+1,'OMS2007'!$A$3:$A$220,'OMS2007'!B$3:B$220)+(1-$A266)*LOOKUP($I266,'OMS2007'!$A$3:$A$220,'OMS2007'!B$3:B$220),$A266*LOOKUP($I266+1,'OMS2007'!$A$3:$A$220,'OMS2007'!E$3:E$220)+(1-$A266)*LOOKUP($I266,'OMS2007'!$A$3:$A$220,'OMS2007'!E$3:E$220))</f>
        <v>#N/A</v>
      </c>
      <c r="C266" s="15" t="e">
        <f>IF(OR(Medidas!D266=1,Medidas!D266="M",Medidas!D266="m"),$A266*LOOKUP($I266+1,'OMS2007'!$A$3:$A$220,'OMS2007'!C$3:C$220)+(1-$A266)*LOOKUP($I266,'OMS2007'!$A$3:$A$220,'OMS2007'!C$3:C$220),$A266*LOOKUP($I266+1,'OMS2007'!$A$3:$A$220,'OMS2007'!F$3:F$220)+(1-$A266)*LOOKUP($I266,'OMS2007'!$A$3:$A$220,'OMS2007'!F$3:F$220))</f>
        <v>#N/A</v>
      </c>
      <c r="D266" s="15" t="e">
        <f>IF(OR(Medidas!D266=1,Medidas!D266="M",Medidas!D266="m"),$A266*LOOKUP($I266+1,'OMS2007'!$A$3:$A$220,'OMS2007'!D$3:D$220)+(1-$A266)*LOOKUP($I266,'OMS2007'!$A$3:$A$220,'OMS2007'!D$3:D$220),$A266*LOOKUP($I266+1,'OMS2007'!$A$3:$A$220,'OMS2007'!G$3:G$220)+(1-$A266)*LOOKUP($I266,'OMS2007'!$A$3:$A$220,'OMS2007'!G$3:G$220))</f>
        <v>#N/A</v>
      </c>
      <c r="E266" s="15">
        <f t="shared" si="28"/>
        <v>1</v>
      </c>
      <c r="F266" s="15">
        <f>IF(OR(Medidas!D266=1,Medidas!D266="M",Medidas!D266="m",Medidas!D266=2,Medidas!D266="F",Medidas!D266="f"),0,1)</f>
        <v>1</v>
      </c>
      <c r="G266" s="15">
        <f>IF(OR(ISBLANK(Medidas!G266),(ISBLANK(Medidas!H266))),1,0)</f>
        <v>1</v>
      </c>
      <c r="H266" s="15">
        <f>IF(AND(NOT(G266),OR(Medidas!G266&lt;20,Medidas!G266&gt;250,Medidas!H266&lt;0.5,Medidas!H266&gt;400)),1,0)</f>
        <v>0</v>
      </c>
      <c r="I266" s="20">
        <f>(Medidas!F266-Medidas!E266)/30.4375</f>
        <v>0</v>
      </c>
      <c r="J266" s="15" t="e">
        <f>Medidas!H266/(Medidas!G266^2)*10000</f>
        <v>#DIV/0!</v>
      </c>
      <c r="K266" s="15" t="e">
        <f t="shared" si="29"/>
        <v>#DIV/0!</v>
      </c>
      <c r="L266" s="15" t="e">
        <f t="shared" si="30"/>
        <v>#DIV/0!</v>
      </c>
      <c r="M266" s="15" t="e">
        <f t="shared" si="31"/>
        <v>#DIV/0!</v>
      </c>
      <c r="N266" s="15" t="e">
        <f t="shared" si="32"/>
        <v>#N/A</v>
      </c>
      <c r="O266" s="15" t="e">
        <f t="shared" si="33"/>
        <v>#N/A</v>
      </c>
    </row>
    <row r="267" spans="1:15" x14ac:dyDescent="0.15">
      <c r="A267" s="106">
        <f t="shared" si="34"/>
        <v>1</v>
      </c>
      <c r="B267" s="15" t="e">
        <f>IF(OR(Medidas!D267=1,Medidas!D267="M",Medidas!D267="m"),$A267*LOOKUP($I267+1,'OMS2007'!$A$3:$A$220,'OMS2007'!B$3:B$220)+(1-$A267)*LOOKUP($I267,'OMS2007'!$A$3:$A$220,'OMS2007'!B$3:B$220),$A267*LOOKUP($I267+1,'OMS2007'!$A$3:$A$220,'OMS2007'!E$3:E$220)+(1-$A267)*LOOKUP($I267,'OMS2007'!$A$3:$A$220,'OMS2007'!E$3:E$220))</f>
        <v>#N/A</v>
      </c>
      <c r="C267" s="15" t="e">
        <f>IF(OR(Medidas!D267=1,Medidas!D267="M",Medidas!D267="m"),$A267*LOOKUP($I267+1,'OMS2007'!$A$3:$A$220,'OMS2007'!C$3:C$220)+(1-$A267)*LOOKUP($I267,'OMS2007'!$A$3:$A$220,'OMS2007'!C$3:C$220),$A267*LOOKUP($I267+1,'OMS2007'!$A$3:$A$220,'OMS2007'!F$3:F$220)+(1-$A267)*LOOKUP($I267,'OMS2007'!$A$3:$A$220,'OMS2007'!F$3:F$220))</f>
        <v>#N/A</v>
      </c>
      <c r="D267" s="15" t="e">
        <f>IF(OR(Medidas!D267=1,Medidas!D267="M",Medidas!D267="m"),$A267*LOOKUP($I267+1,'OMS2007'!$A$3:$A$220,'OMS2007'!D$3:D$220)+(1-$A267)*LOOKUP($I267,'OMS2007'!$A$3:$A$220,'OMS2007'!D$3:D$220),$A267*LOOKUP($I267+1,'OMS2007'!$A$3:$A$220,'OMS2007'!G$3:G$220)+(1-$A267)*LOOKUP($I267,'OMS2007'!$A$3:$A$220,'OMS2007'!G$3:G$220))</f>
        <v>#N/A</v>
      </c>
      <c r="E267" s="15">
        <f t="shared" si="28"/>
        <v>1</v>
      </c>
      <c r="F267" s="15">
        <f>IF(OR(Medidas!D267=1,Medidas!D267="M",Medidas!D267="m",Medidas!D267=2,Medidas!D267="F",Medidas!D267="f"),0,1)</f>
        <v>1</v>
      </c>
      <c r="G267" s="15">
        <f>IF(OR(ISBLANK(Medidas!G267),(ISBLANK(Medidas!H267))),1,0)</f>
        <v>1</v>
      </c>
      <c r="H267" s="15">
        <f>IF(AND(NOT(G267),OR(Medidas!G267&lt;20,Medidas!G267&gt;250,Medidas!H267&lt;0.5,Medidas!H267&gt;400)),1,0)</f>
        <v>0</v>
      </c>
      <c r="I267" s="20">
        <f>(Medidas!F267-Medidas!E267)/30.4375</f>
        <v>0</v>
      </c>
      <c r="J267" s="15" t="e">
        <f>Medidas!H267/(Medidas!G267^2)*10000</f>
        <v>#DIV/0!</v>
      </c>
      <c r="K267" s="15" t="e">
        <f t="shared" si="29"/>
        <v>#DIV/0!</v>
      </c>
      <c r="L267" s="15" t="e">
        <f t="shared" si="30"/>
        <v>#DIV/0!</v>
      </c>
      <c r="M267" s="15" t="e">
        <f t="shared" si="31"/>
        <v>#DIV/0!</v>
      </c>
      <c r="N267" s="15" t="e">
        <f t="shared" si="32"/>
        <v>#N/A</v>
      </c>
      <c r="O267" s="15" t="e">
        <f t="shared" si="33"/>
        <v>#N/A</v>
      </c>
    </row>
    <row r="268" spans="1:15" x14ac:dyDescent="0.15">
      <c r="A268" s="106">
        <f t="shared" si="34"/>
        <v>1</v>
      </c>
      <c r="B268" s="15" t="e">
        <f>IF(OR(Medidas!D268=1,Medidas!D268="M",Medidas!D268="m"),$A268*LOOKUP($I268+1,'OMS2007'!$A$3:$A$220,'OMS2007'!B$3:B$220)+(1-$A268)*LOOKUP($I268,'OMS2007'!$A$3:$A$220,'OMS2007'!B$3:B$220),$A268*LOOKUP($I268+1,'OMS2007'!$A$3:$A$220,'OMS2007'!E$3:E$220)+(1-$A268)*LOOKUP($I268,'OMS2007'!$A$3:$A$220,'OMS2007'!E$3:E$220))</f>
        <v>#N/A</v>
      </c>
      <c r="C268" s="15" t="e">
        <f>IF(OR(Medidas!D268=1,Medidas!D268="M",Medidas!D268="m"),$A268*LOOKUP($I268+1,'OMS2007'!$A$3:$A$220,'OMS2007'!C$3:C$220)+(1-$A268)*LOOKUP($I268,'OMS2007'!$A$3:$A$220,'OMS2007'!C$3:C$220),$A268*LOOKUP($I268+1,'OMS2007'!$A$3:$A$220,'OMS2007'!F$3:F$220)+(1-$A268)*LOOKUP($I268,'OMS2007'!$A$3:$A$220,'OMS2007'!F$3:F$220))</f>
        <v>#N/A</v>
      </c>
      <c r="D268" s="15" t="e">
        <f>IF(OR(Medidas!D268=1,Medidas!D268="M",Medidas!D268="m"),$A268*LOOKUP($I268+1,'OMS2007'!$A$3:$A$220,'OMS2007'!D$3:D$220)+(1-$A268)*LOOKUP($I268,'OMS2007'!$A$3:$A$220,'OMS2007'!D$3:D$220),$A268*LOOKUP($I268+1,'OMS2007'!$A$3:$A$220,'OMS2007'!G$3:G$220)+(1-$A268)*LOOKUP($I268,'OMS2007'!$A$3:$A$220,'OMS2007'!G$3:G$220))</f>
        <v>#N/A</v>
      </c>
      <c r="E268" s="15">
        <f t="shared" si="28"/>
        <v>1</v>
      </c>
      <c r="F268" s="15">
        <f>IF(OR(Medidas!D268=1,Medidas!D268="M",Medidas!D268="m",Medidas!D268=2,Medidas!D268="F",Medidas!D268="f"),0,1)</f>
        <v>1</v>
      </c>
      <c r="G268" s="15">
        <f>IF(OR(ISBLANK(Medidas!G268),(ISBLANK(Medidas!H268))),1,0)</f>
        <v>1</v>
      </c>
      <c r="H268" s="15">
        <f>IF(AND(NOT(G268),OR(Medidas!G268&lt;20,Medidas!G268&gt;250,Medidas!H268&lt;0.5,Medidas!H268&gt;400)),1,0)</f>
        <v>0</v>
      </c>
      <c r="I268" s="20">
        <f>(Medidas!F268-Medidas!E268)/30.4375</f>
        <v>0</v>
      </c>
      <c r="J268" s="15" t="e">
        <f>Medidas!H268/(Medidas!G268^2)*10000</f>
        <v>#DIV/0!</v>
      </c>
      <c r="K268" s="15" t="e">
        <f t="shared" si="29"/>
        <v>#DIV/0!</v>
      </c>
      <c r="L268" s="15" t="e">
        <f t="shared" si="30"/>
        <v>#DIV/0!</v>
      </c>
      <c r="M268" s="15" t="e">
        <f t="shared" si="31"/>
        <v>#DIV/0!</v>
      </c>
      <c r="N268" s="15" t="e">
        <f t="shared" si="32"/>
        <v>#N/A</v>
      </c>
      <c r="O268" s="15" t="e">
        <f t="shared" si="33"/>
        <v>#N/A</v>
      </c>
    </row>
    <row r="269" spans="1:15" x14ac:dyDescent="0.15">
      <c r="A269" s="106">
        <f t="shared" si="34"/>
        <v>1</v>
      </c>
      <c r="B269" s="15" t="e">
        <f>IF(OR(Medidas!D269=1,Medidas!D269="M",Medidas!D269="m"),$A269*LOOKUP($I269+1,'OMS2007'!$A$3:$A$220,'OMS2007'!B$3:B$220)+(1-$A269)*LOOKUP($I269,'OMS2007'!$A$3:$A$220,'OMS2007'!B$3:B$220),$A269*LOOKUP($I269+1,'OMS2007'!$A$3:$A$220,'OMS2007'!E$3:E$220)+(1-$A269)*LOOKUP($I269,'OMS2007'!$A$3:$A$220,'OMS2007'!E$3:E$220))</f>
        <v>#N/A</v>
      </c>
      <c r="C269" s="15" t="e">
        <f>IF(OR(Medidas!D269=1,Medidas!D269="M",Medidas!D269="m"),$A269*LOOKUP($I269+1,'OMS2007'!$A$3:$A$220,'OMS2007'!C$3:C$220)+(1-$A269)*LOOKUP($I269,'OMS2007'!$A$3:$A$220,'OMS2007'!C$3:C$220),$A269*LOOKUP($I269+1,'OMS2007'!$A$3:$A$220,'OMS2007'!F$3:F$220)+(1-$A269)*LOOKUP($I269,'OMS2007'!$A$3:$A$220,'OMS2007'!F$3:F$220))</f>
        <v>#N/A</v>
      </c>
      <c r="D269" s="15" t="e">
        <f>IF(OR(Medidas!D269=1,Medidas!D269="M",Medidas!D269="m"),$A269*LOOKUP($I269+1,'OMS2007'!$A$3:$A$220,'OMS2007'!D$3:D$220)+(1-$A269)*LOOKUP($I269,'OMS2007'!$A$3:$A$220,'OMS2007'!D$3:D$220),$A269*LOOKUP($I269+1,'OMS2007'!$A$3:$A$220,'OMS2007'!G$3:G$220)+(1-$A269)*LOOKUP($I269,'OMS2007'!$A$3:$A$220,'OMS2007'!G$3:G$220))</f>
        <v>#N/A</v>
      </c>
      <c r="E269" s="15">
        <f t="shared" si="28"/>
        <v>1</v>
      </c>
      <c r="F269" s="15">
        <f>IF(OR(Medidas!D269=1,Medidas!D269="M",Medidas!D269="m",Medidas!D269=2,Medidas!D269="F",Medidas!D269="f"),0,1)</f>
        <v>1</v>
      </c>
      <c r="G269" s="15">
        <f>IF(OR(ISBLANK(Medidas!G269),(ISBLANK(Medidas!H269))),1,0)</f>
        <v>1</v>
      </c>
      <c r="H269" s="15">
        <f>IF(AND(NOT(G269),OR(Medidas!G269&lt;20,Medidas!G269&gt;250,Medidas!H269&lt;0.5,Medidas!H269&gt;400)),1,0)</f>
        <v>0</v>
      </c>
      <c r="I269" s="20">
        <f>(Medidas!F269-Medidas!E269)/30.4375</f>
        <v>0</v>
      </c>
      <c r="J269" s="15" t="e">
        <f>Medidas!H269/(Medidas!G269^2)*10000</f>
        <v>#DIV/0!</v>
      </c>
      <c r="K269" s="15" t="e">
        <f t="shared" si="29"/>
        <v>#DIV/0!</v>
      </c>
      <c r="L269" s="15" t="e">
        <f t="shared" si="30"/>
        <v>#DIV/0!</v>
      </c>
      <c r="M269" s="15" t="e">
        <f t="shared" si="31"/>
        <v>#DIV/0!</v>
      </c>
      <c r="N269" s="15" t="e">
        <f t="shared" si="32"/>
        <v>#N/A</v>
      </c>
      <c r="O269" s="15" t="e">
        <f t="shared" si="33"/>
        <v>#N/A</v>
      </c>
    </row>
    <row r="270" spans="1:15" x14ac:dyDescent="0.15">
      <c r="A270" s="106">
        <f t="shared" si="34"/>
        <v>1</v>
      </c>
      <c r="B270" s="15" t="e">
        <f>IF(OR(Medidas!D270=1,Medidas!D270="M",Medidas!D270="m"),$A270*LOOKUP($I270+1,'OMS2007'!$A$3:$A$220,'OMS2007'!B$3:B$220)+(1-$A270)*LOOKUP($I270,'OMS2007'!$A$3:$A$220,'OMS2007'!B$3:B$220),$A270*LOOKUP($I270+1,'OMS2007'!$A$3:$A$220,'OMS2007'!E$3:E$220)+(1-$A270)*LOOKUP($I270,'OMS2007'!$A$3:$A$220,'OMS2007'!E$3:E$220))</f>
        <v>#N/A</v>
      </c>
      <c r="C270" s="15" t="e">
        <f>IF(OR(Medidas!D270=1,Medidas!D270="M",Medidas!D270="m"),$A270*LOOKUP($I270+1,'OMS2007'!$A$3:$A$220,'OMS2007'!C$3:C$220)+(1-$A270)*LOOKUP($I270,'OMS2007'!$A$3:$A$220,'OMS2007'!C$3:C$220),$A270*LOOKUP($I270+1,'OMS2007'!$A$3:$A$220,'OMS2007'!F$3:F$220)+(1-$A270)*LOOKUP($I270,'OMS2007'!$A$3:$A$220,'OMS2007'!F$3:F$220))</f>
        <v>#N/A</v>
      </c>
      <c r="D270" s="15" t="e">
        <f>IF(OR(Medidas!D270=1,Medidas!D270="M",Medidas!D270="m"),$A270*LOOKUP($I270+1,'OMS2007'!$A$3:$A$220,'OMS2007'!D$3:D$220)+(1-$A270)*LOOKUP($I270,'OMS2007'!$A$3:$A$220,'OMS2007'!D$3:D$220),$A270*LOOKUP($I270+1,'OMS2007'!$A$3:$A$220,'OMS2007'!G$3:G$220)+(1-$A270)*LOOKUP($I270,'OMS2007'!$A$3:$A$220,'OMS2007'!G$3:G$220))</f>
        <v>#N/A</v>
      </c>
      <c r="E270" s="15">
        <f t="shared" si="28"/>
        <v>1</v>
      </c>
      <c r="F270" s="15">
        <f>IF(OR(Medidas!D270=1,Medidas!D270="M",Medidas!D270="m",Medidas!D270=2,Medidas!D270="F",Medidas!D270="f"),0,1)</f>
        <v>1</v>
      </c>
      <c r="G270" s="15">
        <f>IF(OR(ISBLANK(Medidas!G270),(ISBLANK(Medidas!H270))),1,0)</f>
        <v>1</v>
      </c>
      <c r="H270" s="15">
        <f>IF(AND(NOT(G270),OR(Medidas!G270&lt;20,Medidas!G270&gt;250,Medidas!H270&lt;0.5,Medidas!H270&gt;400)),1,0)</f>
        <v>0</v>
      </c>
      <c r="I270" s="20">
        <f>(Medidas!F270-Medidas!E270)/30.4375</f>
        <v>0</v>
      </c>
      <c r="J270" s="15" t="e">
        <f>Medidas!H270/(Medidas!G270^2)*10000</f>
        <v>#DIV/0!</v>
      </c>
      <c r="K270" s="15" t="e">
        <f t="shared" si="29"/>
        <v>#DIV/0!</v>
      </c>
      <c r="L270" s="15" t="e">
        <f t="shared" si="30"/>
        <v>#DIV/0!</v>
      </c>
      <c r="M270" s="15" t="e">
        <f t="shared" si="31"/>
        <v>#DIV/0!</v>
      </c>
      <c r="N270" s="15" t="e">
        <f t="shared" si="32"/>
        <v>#N/A</v>
      </c>
      <c r="O270" s="15" t="e">
        <f t="shared" si="33"/>
        <v>#N/A</v>
      </c>
    </row>
    <row r="271" spans="1:15" x14ac:dyDescent="0.15">
      <c r="A271" s="106">
        <f t="shared" si="34"/>
        <v>1</v>
      </c>
      <c r="B271" s="15" t="e">
        <f>IF(OR(Medidas!D271=1,Medidas!D271="M",Medidas!D271="m"),$A271*LOOKUP($I271+1,'OMS2007'!$A$3:$A$220,'OMS2007'!B$3:B$220)+(1-$A271)*LOOKUP($I271,'OMS2007'!$A$3:$A$220,'OMS2007'!B$3:B$220),$A271*LOOKUP($I271+1,'OMS2007'!$A$3:$A$220,'OMS2007'!E$3:E$220)+(1-$A271)*LOOKUP($I271,'OMS2007'!$A$3:$A$220,'OMS2007'!E$3:E$220))</f>
        <v>#N/A</v>
      </c>
      <c r="C271" s="15" t="e">
        <f>IF(OR(Medidas!D271=1,Medidas!D271="M",Medidas!D271="m"),$A271*LOOKUP($I271+1,'OMS2007'!$A$3:$A$220,'OMS2007'!C$3:C$220)+(1-$A271)*LOOKUP($I271,'OMS2007'!$A$3:$A$220,'OMS2007'!C$3:C$220),$A271*LOOKUP($I271+1,'OMS2007'!$A$3:$A$220,'OMS2007'!F$3:F$220)+(1-$A271)*LOOKUP($I271,'OMS2007'!$A$3:$A$220,'OMS2007'!F$3:F$220))</f>
        <v>#N/A</v>
      </c>
      <c r="D271" s="15" t="e">
        <f>IF(OR(Medidas!D271=1,Medidas!D271="M",Medidas!D271="m"),$A271*LOOKUP($I271+1,'OMS2007'!$A$3:$A$220,'OMS2007'!D$3:D$220)+(1-$A271)*LOOKUP($I271,'OMS2007'!$A$3:$A$220,'OMS2007'!D$3:D$220),$A271*LOOKUP($I271+1,'OMS2007'!$A$3:$A$220,'OMS2007'!G$3:G$220)+(1-$A271)*LOOKUP($I271,'OMS2007'!$A$3:$A$220,'OMS2007'!G$3:G$220))</f>
        <v>#N/A</v>
      </c>
      <c r="E271" s="15">
        <f t="shared" si="28"/>
        <v>1</v>
      </c>
      <c r="F271" s="15">
        <f>IF(OR(Medidas!D271=1,Medidas!D271="M",Medidas!D271="m",Medidas!D271=2,Medidas!D271="F",Medidas!D271="f"),0,1)</f>
        <v>1</v>
      </c>
      <c r="G271" s="15">
        <f>IF(OR(ISBLANK(Medidas!G271),(ISBLANK(Medidas!H271))),1,0)</f>
        <v>1</v>
      </c>
      <c r="H271" s="15">
        <f>IF(AND(NOT(G271),OR(Medidas!G271&lt;20,Medidas!G271&gt;250,Medidas!H271&lt;0.5,Medidas!H271&gt;400)),1,0)</f>
        <v>0</v>
      </c>
      <c r="I271" s="20">
        <f>(Medidas!F271-Medidas!E271)/30.4375</f>
        <v>0</v>
      </c>
      <c r="J271" s="15" t="e">
        <f>Medidas!H271/(Medidas!G271^2)*10000</f>
        <v>#DIV/0!</v>
      </c>
      <c r="K271" s="15" t="e">
        <f t="shared" si="29"/>
        <v>#DIV/0!</v>
      </c>
      <c r="L271" s="15" t="e">
        <f t="shared" si="30"/>
        <v>#DIV/0!</v>
      </c>
      <c r="M271" s="15" t="e">
        <f t="shared" si="31"/>
        <v>#DIV/0!</v>
      </c>
      <c r="N271" s="15" t="e">
        <f t="shared" si="32"/>
        <v>#N/A</v>
      </c>
      <c r="O271" s="15" t="e">
        <f t="shared" si="33"/>
        <v>#N/A</v>
      </c>
    </row>
    <row r="272" spans="1:15" x14ac:dyDescent="0.15">
      <c r="A272" s="106">
        <f t="shared" si="34"/>
        <v>1</v>
      </c>
      <c r="B272" s="15" t="e">
        <f>IF(OR(Medidas!D272=1,Medidas!D272="M",Medidas!D272="m"),$A272*LOOKUP($I272+1,'OMS2007'!$A$3:$A$220,'OMS2007'!B$3:B$220)+(1-$A272)*LOOKUP($I272,'OMS2007'!$A$3:$A$220,'OMS2007'!B$3:B$220),$A272*LOOKUP($I272+1,'OMS2007'!$A$3:$A$220,'OMS2007'!E$3:E$220)+(1-$A272)*LOOKUP($I272,'OMS2007'!$A$3:$A$220,'OMS2007'!E$3:E$220))</f>
        <v>#N/A</v>
      </c>
      <c r="C272" s="15" t="e">
        <f>IF(OR(Medidas!D272=1,Medidas!D272="M",Medidas!D272="m"),$A272*LOOKUP($I272+1,'OMS2007'!$A$3:$A$220,'OMS2007'!C$3:C$220)+(1-$A272)*LOOKUP($I272,'OMS2007'!$A$3:$A$220,'OMS2007'!C$3:C$220),$A272*LOOKUP($I272+1,'OMS2007'!$A$3:$A$220,'OMS2007'!F$3:F$220)+(1-$A272)*LOOKUP($I272,'OMS2007'!$A$3:$A$220,'OMS2007'!F$3:F$220))</f>
        <v>#N/A</v>
      </c>
      <c r="D272" s="15" t="e">
        <f>IF(OR(Medidas!D272=1,Medidas!D272="M",Medidas!D272="m"),$A272*LOOKUP($I272+1,'OMS2007'!$A$3:$A$220,'OMS2007'!D$3:D$220)+(1-$A272)*LOOKUP($I272,'OMS2007'!$A$3:$A$220,'OMS2007'!D$3:D$220),$A272*LOOKUP($I272+1,'OMS2007'!$A$3:$A$220,'OMS2007'!G$3:G$220)+(1-$A272)*LOOKUP($I272,'OMS2007'!$A$3:$A$220,'OMS2007'!G$3:G$220))</f>
        <v>#N/A</v>
      </c>
      <c r="E272" s="15">
        <f t="shared" si="28"/>
        <v>1</v>
      </c>
      <c r="F272" s="15">
        <f>IF(OR(Medidas!D272=1,Medidas!D272="M",Medidas!D272="m",Medidas!D272=2,Medidas!D272="F",Medidas!D272="f"),0,1)</f>
        <v>1</v>
      </c>
      <c r="G272" s="15">
        <f>IF(OR(ISBLANK(Medidas!G272),(ISBLANK(Medidas!H272))),1,0)</f>
        <v>1</v>
      </c>
      <c r="H272" s="15">
        <f>IF(AND(NOT(G272),OR(Medidas!G272&lt;20,Medidas!G272&gt;250,Medidas!H272&lt;0.5,Medidas!H272&gt;400)),1,0)</f>
        <v>0</v>
      </c>
      <c r="I272" s="20">
        <f>(Medidas!F272-Medidas!E272)/30.4375</f>
        <v>0</v>
      </c>
      <c r="J272" s="15" t="e">
        <f>Medidas!H272/(Medidas!G272^2)*10000</f>
        <v>#DIV/0!</v>
      </c>
      <c r="K272" s="15" t="e">
        <f t="shared" si="29"/>
        <v>#DIV/0!</v>
      </c>
      <c r="L272" s="15" t="e">
        <f t="shared" si="30"/>
        <v>#DIV/0!</v>
      </c>
      <c r="M272" s="15" t="e">
        <f t="shared" si="31"/>
        <v>#DIV/0!</v>
      </c>
      <c r="N272" s="15" t="e">
        <f t="shared" si="32"/>
        <v>#N/A</v>
      </c>
      <c r="O272" s="15" t="e">
        <f t="shared" si="33"/>
        <v>#N/A</v>
      </c>
    </row>
    <row r="273" spans="1:15" x14ac:dyDescent="0.15">
      <c r="A273" s="106">
        <f t="shared" si="34"/>
        <v>1</v>
      </c>
      <c r="B273" s="15" t="e">
        <f>IF(OR(Medidas!D273=1,Medidas!D273="M",Medidas!D273="m"),$A273*LOOKUP($I273+1,'OMS2007'!$A$3:$A$220,'OMS2007'!B$3:B$220)+(1-$A273)*LOOKUP($I273,'OMS2007'!$A$3:$A$220,'OMS2007'!B$3:B$220),$A273*LOOKUP($I273+1,'OMS2007'!$A$3:$A$220,'OMS2007'!E$3:E$220)+(1-$A273)*LOOKUP($I273,'OMS2007'!$A$3:$A$220,'OMS2007'!E$3:E$220))</f>
        <v>#N/A</v>
      </c>
      <c r="C273" s="15" t="e">
        <f>IF(OR(Medidas!D273=1,Medidas!D273="M",Medidas!D273="m"),$A273*LOOKUP($I273+1,'OMS2007'!$A$3:$A$220,'OMS2007'!C$3:C$220)+(1-$A273)*LOOKUP($I273,'OMS2007'!$A$3:$A$220,'OMS2007'!C$3:C$220),$A273*LOOKUP($I273+1,'OMS2007'!$A$3:$A$220,'OMS2007'!F$3:F$220)+(1-$A273)*LOOKUP($I273,'OMS2007'!$A$3:$A$220,'OMS2007'!F$3:F$220))</f>
        <v>#N/A</v>
      </c>
      <c r="D273" s="15" t="e">
        <f>IF(OR(Medidas!D273=1,Medidas!D273="M",Medidas!D273="m"),$A273*LOOKUP($I273+1,'OMS2007'!$A$3:$A$220,'OMS2007'!D$3:D$220)+(1-$A273)*LOOKUP($I273,'OMS2007'!$A$3:$A$220,'OMS2007'!D$3:D$220),$A273*LOOKUP($I273+1,'OMS2007'!$A$3:$A$220,'OMS2007'!G$3:G$220)+(1-$A273)*LOOKUP($I273,'OMS2007'!$A$3:$A$220,'OMS2007'!G$3:G$220))</f>
        <v>#N/A</v>
      </c>
      <c r="E273" s="15">
        <f t="shared" si="28"/>
        <v>1</v>
      </c>
      <c r="F273" s="15">
        <f>IF(OR(Medidas!D273=1,Medidas!D273="M",Medidas!D273="m",Medidas!D273=2,Medidas!D273="F",Medidas!D273="f"),0,1)</f>
        <v>1</v>
      </c>
      <c r="G273" s="15">
        <f>IF(OR(ISBLANK(Medidas!G273),(ISBLANK(Medidas!H273))),1,0)</f>
        <v>1</v>
      </c>
      <c r="H273" s="15">
        <f>IF(AND(NOT(G273),OR(Medidas!G273&lt;20,Medidas!G273&gt;250,Medidas!H273&lt;0.5,Medidas!H273&gt;400)),1,0)</f>
        <v>0</v>
      </c>
      <c r="I273" s="20">
        <f>(Medidas!F273-Medidas!E273)/30.4375</f>
        <v>0</v>
      </c>
      <c r="J273" s="15" t="e">
        <f>Medidas!H273/(Medidas!G273^2)*10000</f>
        <v>#DIV/0!</v>
      </c>
      <c r="K273" s="15" t="e">
        <f t="shared" si="29"/>
        <v>#DIV/0!</v>
      </c>
      <c r="L273" s="15" t="e">
        <f t="shared" si="30"/>
        <v>#DIV/0!</v>
      </c>
      <c r="M273" s="15" t="e">
        <f t="shared" si="31"/>
        <v>#DIV/0!</v>
      </c>
      <c r="N273" s="15" t="e">
        <f t="shared" si="32"/>
        <v>#N/A</v>
      </c>
      <c r="O273" s="15" t="e">
        <f t="shared" si="33"/>
        <v>#N/A</v>
      </c>
    </row>
    <row r="274" spans="1:15" x14ac:dyDescent="0.15">
      <c r="A274" s="106">
        <f t="shared" si="34"/>
        <v>1</v>
      </c>
      <c r="B274" s="15" t="e">
        <f>IF(OR(Medidas!D274=1,Medidas!D274="M",Medidas!D274="m"),$A274*LOOKUP($I274+1,'OMS2007'!$A$3:$A$220,'OMS2007'!B$3:B$220)+(1-$A274)*LOOKUP($I274,'OMS2007'!$A$3:$A$220,'OMS2007'!B$3:B$220),$A274*LOOKUP($I274+1,'OMS2007'!$A$3:$A$220,'OMS2007'!E$3:E$220)+(1-$A274)*LOOKUP($I274,'OMS2007'!$A$3:$A$220,'OMS2007'!E$3:E$220))</f>
        <v>#N/A</v>
      </c>
      <c r="C274" s="15" t="e">
        <f>IF(OR(Medidas!D274=1,Medidas!D274="M",Medidas!D274="m"),$A274*LOOKUP($I274+1,'OMS2007'!$A$3:$A$220,'OMS2007'!C$3:C$220)+(1-$A274)*LOOKUP($I274,'OMS2007'!$A$3:$A$220,'OMS2007'!C$3:C$220),$A274*LOOKUP($I274+1,'OMS2007'!$A$3:$A$220,'OMS2007'!F$3:F$220)+(1-$A274)*LOOKUP($I274,'OMS2007'!$A$3:$A$220,'OMS2007'!F$3:F$220))</f>
        <v>#N/A</v>
      </c>
      <c r="D274" s="15" t="e">
        <f>IF(OR(Medidas!D274=1,Medidas!D274="M",Medidas!D274="m"),$A274*LOOKUP($I274+1,'OMS2007'!$A$3:$A$220,'OMS2007'!D$3:D$220)+(1-$A274)*LOOKUP($I274,'OMS2007'!$A$3:$A$220,'OMS2007'!D$3:D$220),$A274*LOOKUP($I274+1,'OMS2007'!$A$3:$A$220,'OMS2007'!G$3:G$220)+(1-$A274)*LOOKUP($I274,'OMS2007'!$A$3:$A$220,'OMS2007'!G$3:G$220))</f>
        <v>#N/A</v>
      </c>
      <c r="E274" s="15">
        <f t="shared" si="28"/>
        <v>1</v>
      </c>
      <c r="F274" s="15">
        <f>IF(OR(Medidas!D274=1,Medidas!D274="M",Medidas!D274="m",Medidas!D274=2,Medidas!D274="F",Medidas!D274="f"),0,1)</f>
        <v>1</v>
      </c>
      <c r="G274" s="15">
        <f>IF(OR(ISBLANK(Medidas!G274),(ISBLANK(Medidas!H274))),1,0)</f>
        <v>1</v>
      </c>
      <c r="H274" s="15">
        <f>IF(AND(NOT(G274),OR(Medidas!G274&lt;20,Medidas!G274&gt;250,Medidas!H274&lt;0.5,Medidas!H274&gt;400)),1,0)</f>
        <v>0</v>
      </c>
      <c r="I274" s="20">
        <f>(Medidas!F274-Medidas!E274)/30.4375</f>
        <v>0</v>
      </c>
      <c r="J274" s="15" t="e">
        <f>Medidas!H274/(Medidas!G274^2)*10000</f>
        <v>#DIV/0!</v>
      </c>
      <c r="K274" s="15" t="e">
        <f t="shared" si="29"/>
        <v>#DIV/0!</v>
      </c>
      <c r="L274" s="15" t="e">
        <f t="shared" si="30"/>
        <v>#DIV/0!</v>
      </c>
      <c r="M274" s="15" t="e">
        <f t="shared" si="31"/>
        <v>#DIV/0!</v>
      </c>
      <c r="N274" s="15" t="e">
        <f t="shared" si="32"/>
        <v>#N/A</v>
      </c>
      <c r="O274" s="15" t="e">
        <f t="shared" si="33"/>
        <v>#N/A</v>
      </c>
    </row>
    <row r="275" spans="1:15" x14ac:dyDescent="0.15">
      <c r="A275" s="106">
        <f t="shared" si="34"/>
        <v>1</v>
      </c>
      <c r="B275" s="15" t="e">
        <f>IF(OR(Medidas!D275=1,Medidas!D275="M",Medidas!D275="m"),$A275*LOOKUP($I275+1,'OMS2007'!$A$3:$A$220,'OMS2007'!B$3:B$220)+(1-$A275)*LOOKUP($I275,'OMS2007'!$A$3:$A$220,'OMS2007'!B$3:B$220),$A275*LOOKUP($I275+1,'OMS2007'!$A$3:$A$220,'OMS2007'!E$3:E$220)+(1-$A275)*LOOKUP($I275,'OMS2007'!$A$3:$A$220,'OMS2007'!E$3:E$220))</f>
        <v>#N/A</v>
      </c>
      <c r="C275" s="15" t="e">
        <f>IF(OR(Medidas!D275=1,Medidas!D275="M",Medidas!D275="m"),$A275*LOOKUP($I275+1,'OMS2007'!$A$3:$A$220,'OMS2007'!C$3:C$220)+(1-$A275)*LOOKUP($I275,'OMS2007'!$A$3:$A$220,'OMS2007'!C$3:C$220),$A275*LOOKUP($I275+1,'OMS2007'!$A$3:$A$220,'OMS2007'!F$3:F$220)+(1-$A275)*LOOKUP($I275,'OMS2007'!$A$3:$A$220,'OMS2007'!F$3:F$220))</f>
        <v>#N/A</v>
      </c>
      <c r="D275" s="15" t="e">
        <f>IF(OR(Medidas!D275=1,Medidas!D275="M",Medidas!D275="m"),$A275*LOOKUP($I275+1,'OMS2007'!$A$3:$A$220,'OMS2007'!D$3:D$220)+(1-$A275)*LOOKUP($I275,'OMS2007'!$A$3:$A$220,'OMS2007'!D$3:D$220),$A275*LOOKUP($I275+1,'OMS2007'!$A$3:$A$220,'OMS2007'!G$3:G$220)+(1-$A275)*LOOKUP($I275,'OMS2007'!$A$3:$A$220,'OMS2007'!G$3:G$220))</f>
        <v>#N/A</v>
      </c>
      <c r="E275" s="15">
        <f t="shared" si="28"/>
        <v>1</v>
      </c>
      <c r="F275" s="15">
        <f>IF(OR(Medidas!D275=1,Medidas!D275="M",Medidas!D275="m",Medidas!D275=2,Medidas!D275="F",Medidas!D275="f"),0,1)</f>
        <v>1</v>
      </c>
      <c r="G275" s="15">
        <f>IF(OR(ISBLANK(Medidas!G275),(ISBLANK(Medidas!H275))),1,0)</f>
        <v>1</v>
      </c>
      <c r="H275" s="15">
        <f>IF(AND(NOT(G275),OR(Medidas!G275&lt;20,Medidas!G275&gt;250,Medidas!H275&lt;0.5,Medidas!H275&gt;400)),1,0)</f>
        <v>0</v>
      </c>
      <c r="I275" s="20">
        <f>(Medidas!F275-Medidas!E275)/30.4375</f>
        <v>0</v>
      </c>
      <c r="J275" s="15" t="e">
        <f>Medidas!H275/(Medidas!G275^2)*10000</f>
        <v>#DIV/0!</v>
      </c>
      <c r="K275" s="15" t="e">
        <f t="shared" si="29"/>
        <v>#DIV/0!</v>
      </c>
      <c r="L275" s="15" t="e">
        <f t="shared" si="30"/>
        <v>#DIV/0!</v>
      </c>
      <c r="M275" s="15" t="e">
        <f t="shared" si="31"/>
        <v>#DIV/0!</v>
      </c>
      <c r="N275" s="15" t="e">
        <f t="shared" si="32"/>
        <v>#N/A</v>
      </c>
      <c r="O275" s="15" t="e">
        <f t="shared" si="33"/>
        <v>#N/A</v>
      </c>
    </row>
    <row r="276" spans="1:15" x14ac:dyDescent="0.15">
      <c r="A276" s="106">
        <f t="shared" si="34"/>
        <v>1</v>
      </c>
      <c r="B276" s="15" t="e">
        <f>IF(OR(Medidas!D276=1,Medidas!D276="M",Medidas!D276="m"),$A276*LOOKUP($I276+1,'OMS2007'!$A$3:$A$220,'OMS2007'!B$3:B$220)+(1-$A276)*LOOKUP($I276,'OMS2007'!$A$3:$A$220,'OMS2007'!B$3:B$220),$A276*LOOKUP($I276+1,'OMS2007'!$A$3:$A$220,'OMS2007'!E$3:E$220)+(1-$A276)*LOOKUP($I276,'OMS2007'!$A$3:$A$220,'OMS2007'!E$3:E$220))</f>
        <v>#N/A</v>
      </c>
      <c r="C276" s="15" t="e">
        <f>IF(OR(Medidas!D276=1,Medidas!D276="M",Medidas!D276="m"),$A276*LOOKUP($I276+1,'OMS2007'!$A$3:$A$220,'OMS2007'!C$3:C$220)+(1-$A276)*LOOKUP($I276,'OMS2007'!$A$3:$A$220,'OMS2007'!C$3:C$220),$A276*LOOKUP($I276+1,'OMS2007'!$A$3:$A$220,'OMS2007'!F$3:F$220)+(1-$A276)*LOOKUP($I276,'OMS2007'!$A$3:$A$220,'OMS2007'!F$3:F$220))</f>
        <v>#N/A</v>
      </c>
      <c r="D276" s="15" t="e">
        <f>IF(OR(Medidas!D276=1,Medidas!D276="M",Medidas!D276="m"),$A276*LOOKUP($I276+1,'OMS2007'!$A$3:$A$220,'OMS2007'!D$3:D$220)+(1-$A276)*LOOKUP($I276,'OMS2007'!$A$3:$A$220,'OMS2007'!D$3:D$220),$A276*LOOKUP($I276+1,'OMS2007'!$A$3:$A$220,'OMS2007'!G$3:G$220)+(1-$A276)*LOOKUP($I276,'OMS2007'!$A$3:$A$220,'OMS2007'!G$3:G$220))</f>
        <v>#N/A</v>
      </c>
      <c r="E276" s="15">
        <f t="shared" si="28"/>
        <v>1</v>
      </c>
      <c r="F276" s="15">
        <f>IF(OR(Medidas!D276=1,Medidas!D276="M",Medidas!D276="m",Medidas!D276=2,Medidas!D276="F",Medidas!D276="f"),0,1)</f>
        <v>1</v>
      </c>
      <c r="G276" s="15">
        <f>IF(OR(ISBLANK(Medidas!G276),(ISBLANK(Medidas!H276))),1,0)</f>
        <v>1</v>
      </c>
      <c r="H276" s="15">
        <f>IF(AND(NOT(G276),OR(Medidas!G276&lt;20,Medidas!G276&gt;250,Medidas!H276&lt;0.5,Medidas!H276&gt;400)),1,0)</f>
        <v>0</v>
      </c>
      <c r="I276" s="20">
        <f>(Medidas!F276-Medidas!E276)/30.4375</f>
        <v>0</v>
      </c>
      <c r="J276" s="15" t="e">
        <f>Medidas!H276/(Medidas!G276^2)*10000</f>
        <v>#DIV/0!</v>
      </c>
      <c r="K276" s="15" t="e">
        <f t="shared" si="29"/>
        <v>#DIV/0!</v>
      </c>
      <c r="L276" s="15" t="e">
        <f t="shared" si="30"/>
        <v>#DIV/0!</v>
      </c>
      <c r="M276" s="15" t="e">
        <f t="shared" si="31"/>
        <v>#DIV/0!</v>
      </c>
      <c r="N276" s="15" t="e">
        <f t="shared" si="32"/>
        <v>#N/A</v>
      </c>
      <c r="O276" s="15" t="e">
        <f t="shared" si="33"/>
        <v>#N/A</v>
      </c>
    </row>
    <row r="277" spans="1:15" x14ac:dyDescent="0.15">
      <c r="A277" s="106">
        <f t="shared" si="34"/>
        <v>1</v>
      </c>
      <c r="B277" s="15" t="e">
        <f>IF(OR(Medidas!D277=1,Medidas!D277="M",Medidas!D277="m"),$A277*LOOKUP($I277+1,'OMS2007'!$A$3:$A$220,'OMS2007'!B$3:B$220)+(1-$A277)*LOOKUP($I277,'OMS2007'!$A$3:$A$220,'OMS2007'!B$3:B$220),$A277*LOOKUP($I277+1,'OMS2007'!$A$3:$A$220,'OMS2007'!E$3:E$220)+(1-$A277)*LOOKUP($I277,'OMS2007'!$A$3:$A$220,'OMS2007'!E$3:E$220))</f>
        <v>#N/A</v>
      </c>
      <c r="C277" s="15" t="e">
        <f>IF(OR(Medidas!D277=1,Medidas!D277="M",Medidas!D277="m"),$A277*LOOKUP($I277+1,'OMS2007'!$A$3:$A$220,'OMS2007'!C$3:C$220)+(1-$A277)*LOOKUP($I277,'OMS2007'!$A$3:$A$220,'OMS2007'!C$3:C$220),$A277*LOOKUP($I277+1,'OMS2007'!$A$3:$A$220,'OMS2007'!F$3:F$220)+(1-$A277)*LOOKUP($I277,'OMS2007'!$A$3:$A$220,'OMS2007'!F$3:F$220))</f>
        <v>#N/A</v>
      </c>
      <c r="D277" s="15" t="e">
        <f>IF(OR(Medidas!D277=1,Medidas!D277="M",Medidas!D277="m"),$A277*LOOKUP($I277+1,'OMS2007'!$A$3:$A$220,'OMS2007'!D$3:D$220)+(1-$A277)*LOOKUP($I277,'OMS2007'!$A$3:$A$220,'OMS2007'!D$3:D$220),$A277*LOOKUP($I277+1,'OMS2007'!$A$3:$A$220,'OMS2007'!G$3:G$220)+(1-$A277)*LOOKUP($I277,'OMS2007'!$A$3:$A$220,'OMS2007'!G$3:G$220))</f>
        <v>#N/A</v>
      </c>
      <c r="E277" s="15">
        <f t="shared" si="28"/>
        <v>1</v>
      </c>
      <c r="F277" s="15">
        <f>IF(OR(Medidas!D277=1,Medidas!D277="M",Medidas!D277="m",Medidas!D277=2,Medidas!D277="F",Medidas!D277="f"),0,1)</f>
        <v>1</v>
      </c>
      <c r="G277" s="15">
        <f>IF(OR(ISBLANK(Medidas!G277),(ISBLANK(Medidas!H277))),1,0)</f>
        <v>1</v>
      </c>
      <c r="H277" s="15">
        <f>IF(AND(NOT(G277),OR(Medidas!G277&lt;20,Medidas!G277&gt;250,Medidas!H277&lt;0.5,Medidas!H277&gt;400)),1,0)</f>
        <v>0</v>
      </c>
      <c r="I277" s="20">
        <f>(Medidas!F277-Medidas!E277)/30.4375</f>
        <v>0</v>
      </c>
      <c r="J277" s="15" t="e">
        <f>Medidas!H277/(Medidas!G277^2)*10000</f>
        <v>#DIV/0!</v>
      </c>
      <c r="K277" s="15" t="e">
        <f t="shared" si="29"/>
        <v>#DIV/0!</v>
      </c>
      <c r="L277" s="15" t="e">
        <f t="shared" si="30"/>
        <v>#DIV/0!</v>
      </c>
      <c r="M277" s="15" t="e">
        <f t="shared" si="31"/>
        <v>#DIV/0!</v>
      </c>
      <c r="N277" s="15" t="e">
        <f t="shared" si="32"/>
        <v>#N/A</v>
      </c>
      <c r="O277" s="15" t="e">
        <f t="shared" si="33"/>
        <v>#N/A</v>
      </c>
    </row>
    <row r="278" spans="1:15" x14ac:dyDescent="0.15">
      <c r="A278" s="106">
        <f t="shared" si="34"/>
        <v>1</v>
      </c>
      <c r="B278" s="15" t="e">
        <f>IF(OR(Medidas!D278=1,Medidas!D278="M",Medidas!D278="m"),$A278*LOOKUP($I278+1,'OMS2007'!$A$3:$A$220,'OMS2007'!B$3:B$220)+(1-$A278)*LOOKUP($I278,'OMS2007'!$A$3:$A$220,'OMS2007'!B$3:B$220),$A278*LOOKUP($I278+1,'OMS2007'!$A$3:$A$220,'OMS2007'!E$3:E$220)+(1-$A278)*LOOKUP($I278,'OMS2007'!$A$3:$A$220,'OMS2007'!E$3:E$220))</f>
        <v>#N/A</v>
      </c>
      <c r="C278" s="15" t="e">
        <f>IF(OR(Medidas!D278=1,Medidas!D278="M",Medidas!D278="m"),$A278*LOOKUP($I278+1,'OMS2007'!$A$3:$A$220,'OMS2007'!C$3:C$220)+(1-$A278)*LOOKUP($I278,'OMS2007'!$A$3:$A$220,'OMS2007'!C$3:C$220),$A278*LOOKUP($I278+1,'OMS2007'!$A$3:$A$220,'OMS2007'!F$3:F$220)+(1-$A278)*LOOKUP($I278,'OMS2007'!$A$3:$A$220,'OMS2007'!F$3:F$220))</f>
        <v>#N/A</v>
      </c>
      <c r="D278" s="15" t="e">
        <f>IF(OR(Medidas!D278=1,Medidas!D278="M",Medidas!D278="m"),$A278*LOOKUP($I278+1,'OMS2007'!$A$3:$A$220,'OMS2007'!D$3:D$220)+(1-$A278)*LOOKUP($I278,'OMS2007'!$A$3:$A$220,'OMS2007'!D$3:D$220),$A278*LOOKUP($I278+1,'OMS2007'!$A$3:$A$220,'OMS2007'!G$3:G$220)+(1-$A278)*LOOKUP($I278,'OMS2007'!$A$3:$A$220,'OMS2007'!G$3:G$220))</f>
        <v>#N/A</v>
      </c>
      <c r="E278" s="15">
        <f t="shared" si="28"/>
        <v>1</v>
      </c>
      <c r="F278" s="15">
        <f>IF(OR(Medidas!D278=1,Medidas!D278="M",Medidas!D278="m",Medidas!D278=2,Medidas!D278="F",Medidas!D278="f"),0,1)</f>
        <v>1</v>
      </c>
      <c r="G278" s="15">
        <f>IF(OR(ISBLANK(Medidas!G278),(ISBLANK(Medidas!H278))),1,0)</f>
        <v>1</v>
      </c>
      <c r="H278" s="15">
        <f>IF(AND(NOT(G278),OR(Medidas!G278&lt;20,Medidas!G278&gt;250,Medidas!H278&lt;0.5,Medidas!H278&gt;400)),1,0)</f>
        <v>0</v>
      </c>
      <c r="I278" s="20">
        <f>(Medidas!F278-Medidas!E278)/30.4375</f>
        <v>0</v>
      </c>
      <c r="J278" s="15" t="e">
        <f>Medidas!H278/(Medidas!G278^2)*10000</f>
        <v>#DIV/0!</v>
      </c>
      <c r="K278" s="15" t="e">
        <f t="shared" si="29"/>
        <v>#DIV/0!</v>
      </c>
      <c r="L278" s="15" t="e">
        <f t="shared" si="30"/>
        <v>#DIV/0!</v>
      </c>
      <c r="M278" s="15" t="e">
        <f t="shared" si="31"/>
        <v>#DIV/0!</v>
      </c>
      <c r="N278" s="15" t="e">
        <f t="shared" si="32"/>
        <v>#N/A</v>
      </c>
      <c r="O278" s="15" t="e">
        <f t="shared" si="33"/>
        <v>#N/A</v>
      </c>
    </row>
    <row r="279" spans="1:15" x14ac:dyDescent="0.15">
      <c r="A279" s="106">
        <f t="shared" si="34"/>
        <v>1</v>
      </c>
      <c r="B279" s="15" t="e">
        <f>IF(OR(Medidas!D279=1,Medidas!D279="M",Medidas!D279="m"),$A279*LOOKUP($I279+1,'OMS2007'!$A$3:$A$220,'OMS2007'!B$3:B$220)+(1-$A279)*LOOKUP($I279,'OMS2007'!$A$3:$A$220,'OMS2007'!B$3:B$220),$A279*LOOKUP($I279+1,'OMS2007'!$A$3:$A$220,'OMS2007'!E$3:E$220)+(1-$A279)*LOOKUP($I279,'OMS2007'!$A$3:$A$220,'OMS2007'!E$3:E$220))</f>
        <v>#N/A</v>
      </c>
      <c r="C279" s="15" t="e">
        <f>IF(OR(Medidas!D279=1,Medidas!D279="M",Medidas!D279="m"),$A279*LOOKUP($I279+1,'OMS2007'!$A$3:$A$220,'OMS2007'!C$3:C$220)+(1-$A279)*LOOKUP($I279,'OMS2007'!$A$3:$A$220,'OMS2007'!C$3:C$220),$A279*LOOKUP($I279+1,'OMS2007'!$A$3:$A$220,'OMS2007'!F$3:F$220)+(1-$A279)*LOOKUP($I279,'OMS2007'!$A$3:$A$220,'OMS2007'!F$3:F$220))</f>
        <v>#N/A</v>
      </c>
      <c r="D279" s="15" t="e">
        <f>IF(OR(Medidas!D279=1,Medidas!D279="M",Medidas!D279="m"),$A279*LOOKUP($I279+1,'OMS2007'!$A$3:$A$220,'OMS2007'!D$3:D$220)+(1-$A279)*LOOKUP($I279,'OMS2007'!$A$3:$A$220,'OMS2007'!D$3:D$220),$A279*LOOKUP($I279+1,'OMS2007'!$A$3:$A$220,'OMS2007'!G$3:G$220)+(1-$A279)*LOOKUP($I279,'OMS2007'!$A$3:$A$220,'OMS2007'!G$3:G$220))</f>
        <v>#N/A</v>
      </c>
      <c r="E279" s="15">
        <f t="shared" si="28"/>
        <v>1</v>
      </c>
      <c r="F279" s="15">
        <f>IF(OR(Medidas!D279=1,Medidas!D279="M",Medidas!D279="m",Medidas!D279=2,Medidas!D279="F",Medidas!D279="f"),0,1)</f>
        <v>1</v>
      </c>
      <c r="G279" s="15">
        <f>IF(OR(ISBLANK(Medidas!G279),(ISBLANK(Medidas!H279))),1,0)</f>
        <v>1</v>
      </c>
      <c r="H279" s="15">
        <f>IF(AND(NOT(G279),OR(Medidas!G279&lt;20,Medidas!G279&gt;250,Medidas!H279&lt;0.5,Medidas!H279&gt;400)),1,0)</f>
        <v>0</v>
      </c>
      <c r="I279" s="20">
        <f>(Medidas!F279-Medidas!E279)/30.4375</f>
        <v>0</v>
      </c>
      <c r="J279" s="15" t="e">
        <f>Medidas!H279/(Medidas!G279^2)*10000</f>
        <v>#DIV/0!</v>
      </c>
      <c r="K279" s="15" t="e">
        <f t="shared" si="29"/>
        <v>#DIV/0!</v>
      </c>
      <c r="L279" s="15" t="e">
        <f t="shared" si="30"/>
        <v>#DIV/0!</v>
      </c>
      <c r="M279" s="15" t="e">
        <f t="shared" si="31"/>
        <v>#DIV/0!</v>
      </c>
      <c r="N279" s="15" t="e">
        <f t="shared" si="32"/>
        <v>#N/A</v>
      </c>
      <c r="O279" s="15" t="e">
        <f t="shared" si="33"/>
        <v>#N/A</v>
      </c>
    </row>
    <row r="280" spans="1:15" x14ac:dyDescent="0.15">
      <c r="A280" s="106">
        <f t="shared" si="34"/>
        <v>1</v>
      </c>
      <c r="B280" s="15" t="e">
        <f>IF(OR(Medidas!D280=1,Medidas!D280="M",Medidas!D280="m"),$A280*LOOKUP($I280+1,'OMS2007'!$A$3:$A$220,'OMS2007'!B$3:B$220)+(1-$A280)*LOOKUP($I280,'OMS2007'!$A$3:$A$220,'OMS2007'!B$3:B$220),$A280*LOOKUP($I280+1,'OMS2007'!$A$3:$A$220,'OMS2007'!E$3:E$220)+(1-$A280)*LOOKUP($I280,'OMS2007'!$A$3:$A$220,'OMS2007'!E$3:E$220))</f>
        <v>#N/A</v>
      </c>
      <c r="C280" s="15" t="e">
        <f>IF(OR(Medidas!D280=1,Medidas!D280="M",Medidas!D280="m"),$A280*LOOKUP($I280+1,'OMS2007'!$A$3:$A$220,'OMS2007'!C$3:C$220)+(1-$A280)*LOOKUP($I280,'OMS2007'!$A$3:$A$220,'OMS2007'!C$3:C$220),$A280*LOOKUP($I280+1,'OMS2007'!$A$3:$A$220,'OMS2007'!F$3:F$220)+(1-$A280)*LOOKUP($I280,'OMS2007'!$A$3:$A$220,'OMS2007'!F$3:F$220))</f>
        <v>#N/A</v>
      </c>
      <c r="D280" s="15" t="e">
        <f>IF(OR(Medidas!D280=1,Medidas!D280="M",Medidas!D280="m"),$A280*LOOKUP($I280+1,'OMS2007'!$A$3:$A$220,'OMS2007'!D$3:D$220)+(1-$A280)*LOOKUP($I280,'OMS2007'!$A$3:$A$220,'OMS2007'!D$3:D$220),$A280*LOOKUP($I280+1,'OMS2007'!$A$3:$A$220,'OMS2007'!G$3:G$220)+(1-$A280)*LOOKUP($I280,'OMS2007'!$A$3:$A$220,'OMS2007'!G$3:G$220))</f>
        <v>#N/A</v>
      </c>
      <c r="E280" s="15">
        <f t="shared" si="28"/>
        <v>1</v>
      </c>
      <c r="F280" s="15">
        <f>IF(OR(Medidas!D280=1,Medidas!D280="M",Medidas!D280="m",Medidas!D280=2,Medidas!D280="F",Medidas!D280="f"),0,1)</f>
        <v>1</v>
      </c>
      <c r="G280" s="15">
        <f>IF(OR(ISBLANK(Medidas!G280),(ISBLANK(Medidas!H280))),1,0)</f>
        <v>1</v>
      </c>
      <c r="H280" s="15">
        <f>IF(AND(NOT(G280),OR(Medidas!G280&lt;20,Medidas!G280&gt;250,Medidas!H280&lt;0.5,Medidas!H280&gt;400)),1,0)</f>
        <v>0</v>
      </c>
      <c r="I280" s="20">
        <f>(Medidas!F280-Medidas!E280)/30.4375</f>
        <v>0</v>
      </c>
      <c r="J280" s="15" t="e">
        <f>Medidas!H280/(Medidas!G280^2)*10000</f>
        <v>#DIV/0!</v>
      </c>
      <c r="K280" s="15" t="e">
        <f t="shared" si="29"/>
        <v>#DIV/0!</v>
      </c>
      <c r="L280" s="15" t="e">
        <f t="shared" si="30"/>
        <v>#DIV/0!</v>
      </c>
      <c r="M280" s="15" t="e">
        <f t="shared" si="31"/>
        <v>#DIV/0!</v>
      </c>
      <c r="N280" s="15" t="e">
        <f t="shared" si="32"/>
        <v>#N/A</v>
      </c>
      <c r="O280" s="15" t="e">
        <f t="shared" si="33"/>
        <v>#N/A</v>
      </c>
    </row>
    <row r="281" spans="1:15" x14ac:dyDescent="0.15">
      <c r="A281" s="106">
        <f t="shared" si="34"/>
        <v>1</v>
      </c>
      <c r="B281" s="15" t="e">
        <f>IF(OR(Medidas!D281=1,Medidas!D281="M",Medidas!D281="m"),$A281*LOOKUP($I281+1,'OMS2007'!$A$3:$A$220,'OMS2007'!B$3:B$220)+(1-$A281)*LOOKUP($I281,'OMS2007'!$A$3:$A$220,'OMS2007'!B$3:B$220),$A281*LOOKUP($I281+1,'OMS2007'!$A$3:$A$220,'OMS2007'!E$3:E$220)+(1-$A281)*LOOKUP($I281,'OMS2007'!$A$3:$A$220,'OMS2007'!E$3:E$220))</f>
        <v>#N/A</v>
      </c>
      <c r="C281" s="15" t="e">
        <f>IF(OR(Medidas!D281=1,Medidas!D281="M",Medidas!D281="m"),$A281*LOOKUP($I281+1,'OMS2007'!$A$3:$A$220,'OMS2007'!C$3:C$220)+(1-$A281)*LOOKUP($I281,'OMS2007'!$A$3:$A$220,'OMS2007'!C$3:C$220),$A281*LOOKUP($I281+1,'OMS2007'!$A$3:$A$220,'OMS2007'!F$3:F$220)+(1-$A281)*LOOKUP($I281,'OMS2007'!$A$3:$A$220,'OMS2007'!F$3:F$220))</f>
        <v>#N/A</v>
      </c>
      <c r="D281" s="15" t="e">
        <f>IF(OR(Medidas!D281=1,Medidas!D281="M",Medidas!D281="m"),$A281*LOOKUP($I281+1,'OMS2007'!$A$3:$A$220,'OMS2007'!D$3:D$220)+(1-$A281)*LOOKUP($I281,'OMS2007'!$A$3:$A$220,'OMS2007'!D$3:D$220),$A281*LOOKUP($I281+1,'OMS2007'!$A$3:$A$220,'OMS2007'!G$3:G$220)+(1-$A281)*LOOKUP($I281,'OMS2007'!$A$3:$A$220,'OMS2007'!G$3:G$220))</f>
        <v>#N/A</v>
      </c>
      <c r="E281" s="15">
        <f t="shared" si="28"/>
        <v>1</v>
      </c>
      <c r="F281" s="15">
        <f>IF(OR(Medidas!D281=1,Medidas!D281="M",Medidas!D281="m",Medidas!D281=2,Medidas!D281="F",Medidas!D281="f"),0,1)</f>
        <v>1</v>
      </c>
      <c r="G281" s="15">
        <f>IF(OR(ISBLANK(Medidas!G281),(ISBLANK(Medidas!H281))),1,0)</f>
        <v>1</v>
      </c>
      <c r="H281" s="15">
        <f>IF(AND(NOT(G281),OR(Medidas!G281&lt;20,Medidas!G281&gt;250,Medidas!H281&lt;0.5,Medidas!H281&gt;400)),1,0)</f>
        <v>0</v>
      </c>
      <c r="I281" s="20">
        <f>(Medidas!F281-Medidas!E281)/30.4375</f>
        <v>0</v>
      </c>
      <c r="J281" s="15" t="e">
        <f>Medidas!H281/(Medidas!G281^2)*10000</f>
        <v>#DIV/0!</v>
      </c>
      <c r="K281" s="15" t="e">
        <f t="shared" si="29"/>
        <v>#DIV/0!</v>
      </c>
      <c r="L281" s="15" t="e">
        <f t="shared" si="30"/>
        <v>#DIV/0!</v>
      </c>
      <c r="M281" s="15" t="e">
        <f t="shared" si="31"/>
        <v>#DIV/0!</v>
      </c>
      <c r="N281" s="15" t="e">
        <f t="shared" si="32"/>
        <v>#N/A</v>
      </c>
      <c r="O281" s="15" t="e">
        <f t="shared" si="33"/>
        <v>#N/A</v>
      </c>
    </row>
    <row r="282" spans="1:15" x14ac:dyDescent="0.15">
      <c r="A282" s="106">
        <f t="shared" si="34"/>
        <v>1</v>
      </c>
      <c r="B282" s="15" t="e">
        <f>IF(OR(Medidas!D282=1,Medidas!D282="M",Medidas!D282="m"),$A282*LOOKUP($I282+1,'OMS2007'!$A$3:$A$220,'OMS2007'!B$3:B$220)+(1-$A282)*LOOKUP($I282,'OMS2007'!$A$3:$A$220,'OMS2007'!B$3:B$220),$A282*LOOKUP($I282+1,'OMS2007'!$A$3:$A$220,'OMS2007'!E$3:E$220)+(1-$A282)*LOOKUP($I282,'OMS2007'!$A$3:$A$220,'OMS2007'!E$3:E$220))</f>
        <v>#N/A</v>
      </c>
      <c r="C282" s="15" t="e">
        <f>IF(OR(Medidas!D282=1,Medidas!D282="M",Medidas!D282="m"),$A282*LOOKUP($I282+1,'OMS2007'!$A$3:$A$220,'OMS2007'!C$3:C$220)+(1-$A282)*LOOKUP($I282,'OMS2007'!$A$3:$A$220,'OMS2007'!C$3:C$220),$A282*LOOKUP($I282+1,'OMS2007'!$A$3:$A$220,'OMS2007'!F$3:F$220)+(1-$A282)*LOOKUP($I282,'OMS2007'!$A$3:$A$220,'OMS2007'!F$3:F$220))</f>
        <v>#N/A</v>
      </c>
      <c r="D282" s="15" t="e">
        <f>IF(OR(Medidas!D282=1,Medidas!D282="M",Medidas!D282="m"),$A282*LOOKUP($I282+1,'OMS2007'!$A$3:$A$220,'OMS2007'!D$3:D$220)+(1-$A282)*LOOKUP($I282,'OMS2007'!$A$3:$A$220,'OMS2007'!D$3:D$220),$A282*LOOKUP($I282+1,'OMS2007'!$A$3:$A$220,'OMS2007'!G$3:G$220)+(1-$A282)*LOOKUP($I282,'OMS2007'!$A$3:$A$220,'OMS2007'!G$3:G$220))</f>
        <v>#N/A</v>
      </c>
      <c r="E282" s="15">
        <f t="shared" si="28"/>
        <v>1</v>
      </c>
      <c r="F282" s="15">
        <f>IF(OR(Medidas!D282=1,Medidas!D282="M",Medidas!D282="m",Medidas!D282=2,Medidas!D282="F",Medidas!D282="f"),0,1)</f>
        <v>1</v>
      </c>
      <c r="G282" s="15">
        <f>IF(OR(ISBLANK(Medidas!G282),(ISBLANK(Medidas!H282))),1,0)</f>
        <v>1</v>
      </c>
      <c r="H282" s="15">
        <f>IF(AND(NOT(G282),OR(Medidas!G282&lt;20,Medidas!G282&gt;250,Medidas!H282&lt;0.5,Medidas!H282&gt;400)),1,0)</f>
        <v>0</v>
      </c>
      <c r="I282" s="20">
        <f>(Medidas!F282-Medidas!E282)/30.4375</f>
        <v>0</v>
      </c>
      <c r="J282" s="15" t="e">
        <f>Medidas!H282/(Medidas!G282^2)*10000</f>
        <v>#DIV/0!</v>
      </c>
      <c r="K282" s="15" t="e">
        <f t="shared" si="29"/>
        <v>#DIV/0!</v>
      </c>
      <c r="L282" s="15" t="e">
        <f t="shared" si="30"/>
        <v>#DIV/0!</v>
      </c>
      <c r="M282" s="15" t="e">
        <f t="shared" si="31"/>
        <v>#DIV/0!</v>
      </c>
      <c r="N282" s="15" t="e">
        <f t="shared" si="32"/>
        <v>#N/A</v>
      </c>
      <c r="O282" s="15" t="e">
        <f t="shared" si="33"/>
        <v>#N/A</v>
      </c>
    </row>
    <row r="283" spans="1:15" x14ac:dyDescent="0.15">
      <c r="A283" s="106">
        <f t="shared" si="34"/>
        <v>1</v>
      </c>
      <c r="B283" s="15" t="e">
        <f>IF(OR(Medidas!D283=1,Medidas!D283="M",Medidas!D283="m"),$A283*LOOKUP($I283+1,'OMS2007'!$A$3:$A$220,'OMS2007'!B$3:B$220)+(1-$A283)*LOOKUP($I283,'OMS2007'!$A$3:$A$220,'OMS2007'!B$3:B$220),$A283*LOOKUP($I283+1,'OMS2007'!$A$3:$A$220,'OMS2007'!E$3:E$220)+(1-$A283)*LOOKUP($I283,'OMS2007'!$A$3:$A$220,'OMS2007'!E$3:E$220))</f>
        <v>#N/A</v>
      </c>
      <c r="C283" s="15" t="e">
        <f>IF(OR(Medidas!D283=1,Medidas!D283="M",Medidas!D283="m"),$A283*LOOKUP($I283+1,'OMS2007'!$A$3:$A$220,'OMS2007'!C$3:C$220)+(1-$A283)*LOOKUP($I283,'OMS2007'!$A$3:$A$220,'OMS2007'!C$3:C$220),$A283*LOOKUP($I283+1,'OMS2007'!$A$3:$A$220,'OMS2007'!F$3:F$220)+(1-$A283)*LOOKUP($I283,'OMS2007'!$A$3:$A$220,'OMS2007'!F$3:F$220))</f>
        <v>#N/A</v>
      </c>
      <c r="D283" s="15" t="e">
        <f>IF(OR(Medidas!D283=1,Medidas!D283="M",Medidas!D283="m"),$A283*LOOKUP($I283+1,'OMS2007'!$A$3:$A$220,'OMS2007'!D$3:D$220)+(1-$A283)*LOOKUP($I283,'OMS2007'!$A$3:$A$220,'OMS2007'!D$3:D$220),$A283*LOOKUP($I283+1,'OMS2007'!$A$3:$A$220,'OMS2007'!G$3:G$220)+(1-$A283)*LOOKUP($I283,'OMS2007'!$A$3:$A$220,'OMS2007'!G$3:G$220))</f>
        <v>#N/A</v>
      </c>
      <c r="E283" s="15">
        <f t="shared" si="28"/>
        <v>1</v>
      </c>
      <c r="F283" s="15">
        <f>IF(OR(Medidas!D283=1,Medidas!D283="M",Medidas!D283="m",Medidas!D283=2,Medidas!D283="F",Medidas!D283="f"),0,1)</f>
        <v>1</v>
      </c>
      <c r="G283" s="15">
        <f>IF(OR(ISBLANK(Medidas!G283),(ISBLANK(Medidas!H283))),1,0)</f>
        <v>1</v>
      </c>
      <c r="H283" s="15">
        <f>IF(AND(NOT(G283),OR(Medidas!G283&lt;20,Medidas!G283&gt;250,Medidas!H283&lt;0.5,Medidas!H283&gt;400)),1,0)</f>
        <v>0</v>
      </c>
      <c r="I283" s="20">
        <f>(Medidas!F283-Medidas!E283)/30.4375</f>
        <v>0</v>
      </c>
      <c r="J283" s="15" t="e">
        <f>Medidas!H283/(Medidas!G283^2)*10000</f>
        <v>#DIV/0!</v>
      </c>
      <c r="K283" s="15" t="e">
        <f t="shared" si="29"/>
        <v>#DIV/0!</v>
      </c>
      <c r="L283" s="15" t="e">
        <f t="shared" si="30"/>
        <v>#DIV/0!</v>
      </c>
      <c r="M283" s="15" t="e">
        <f t="shared" si="31"/>
        <v>#DIV/0!</v>
      </c>
      <c r="N283" s="15" t="e">
        <f t="shared" si="32"/>
        <v>#N/A</v>
      </c>
      <c r="O283" s="15" t="e">
        <f t="shared" si="33"/>
        <v>#N/A</v>
      </c>
    </row>
    <row r="284" spans="1:15" x14ac:dyDescent="0.15">
      <c r="A284" s="106">
        <f t="shared" si="34"/>
        <v>1</v>
      </c>
      <c r="B284" s="15" t="e">
        <f>IF(OR(Medidas!D284=1,Medidas!D284="M",Medidas!D284="m"),$A284*LOOKUP($I284+1,'OMS2007'!$A$3:$A$220,'OMS2007'!B$3:B$220)+(1-$A284)*LOOKUP($I284,'OMS2007'!$A$3:$A$220,'OMS2007'!B$3:B$220),$A284*LOOKUP($I284+1,'OMS2007'!$A$3:$A$220,'OMS2007'!E$3:E$220)+(1-$A284)*LOOKUP($I284,'OMS2007'!$A$3:$A$220,'OMS2007'!E$3:E$220))</f>
        <v>#N/A</v>
      </c>
      <c r="C284" s="15" t="e">
        <f>IF(OR(Medidas!D284=1,Medidas!D284="M",Medidas!D284="m"),$A284*LOOKUP($I284+1,'OMS2007'!$A$3:$A$220,'OMS2007'!C$3:C$220)+(1-$A284)*LOOKUP($I284,'OMS2007'!$A$3:$A$220,'OMS2007'!C$3:C$220),$A284*LOOKUP($I284+1,'OMS2007'!$A$3:$A$220,'OMS2007'!F$3:F$220)+(1-$A284)*LOOKUP($I284,'OMS2007'!$A$3:$A$220,'OMS2007'!F$3:F$220))</f>
        <v>#N/A</v>
      </c>
      <c r="D284" s="15" t="e">
        <f>IF(OR(Medidas!D284=1,Medidas!D284="M",Medidas!D284="m"),$A284*LOOKUP($I284+1,'OMS2007'!$A$3:$A$220,'OMS2007'!D$3:D$220)+(1-$A284)*LOOKUP($I284,'OMS2007'!$A$3:$A$220,'OMS2007'!D$3:D$220),$A284*LOOKUP($I284+1,'OMS2007'!$A$3:$A$220,'OMS2007'!G$3:G$220)+(1-$A284)*LOOKUP($I284,'OMS2007'!$A$3:$A$220,'OMS2007'!G$3:G$220))</f>
        <v>#N/A</v>
      </c>
      <c r="E284" s="15">
        <f t="shared" si="28"/>
        <v>1</v>
      </c>
      <c r="F284" s="15">
        <f>IF(OR(Medidas!D284=1,Medidas!D284="M",Medidas!D284="m",Medidas!D284=2,Medidas!D284="F",Medidas!D284="f"),0,1)</f>
        <v>1</v>
      </c>
      <c r="G284" s="15">
        <f>IF(OR(ISBLANK(Medidas!G284),(ISBLANK(Medidas!H284))),1,0)</f>
        <v>1</v>
      </c>
      <c r="H284" s="15">
        <f>IF(AND(NOT(G284),OR(Medidas!G284&lt;20,Medidas!G284&gt;250,Medidas!H284&lt;0.5,Medidas!H284&gt;400)),1,0)</f>
        <v>0</v>
      </c>
      <c r="I284" s="20">
        <f>(Medidas!F284-Medidas!E284)/30.4375</f>
        <v>0</v>
      </c>
      <c r="J284" s="15" t="e">
        <f>Medidas!H284/(Medidas!G284^2)*10000</f>
        <v>#DIV/0!</v>
      </c>
      <c r="K284" s="15" t="e">
        <f t="shared" si="29"/>
        <v>#DIV/0!</v>
      </c>
      <c r="L284" s="15" t="e">
        <f t="shared" si="30"/>
        <v>#DIV/0!</v>
      </c>
      <c r="M284" s="15" t="e">
        <f t="shared" si="31"/>
        <v>#DIV/0!</v>
      </c>
      <c r="N284" s="15" t="e">
        <f t="shared" si="32"/>
        <v>#N/A</v>
      </c>
      <c r="O284" s="15" t="e">
        <f t="shared" si="33"/>
        <v>#N/A</v>
      </c>
    </row>
    <row r="285" spans="1:15" x14ac:dyDescent="0.15">
      <c r="A285" s="106">
        <f t="shared" si="34"/>
        <v>1</v>
      </c>
      <c r="B285" s="15" t="e">
        <f>IF(OR(Medidas!D285=1,Medidas!D285="M",Medidas!D285="m"),$A285*LOOKUP($I285+1,'OMS2007'!$A$3:$A$220,'OMS2007'!B$3:B$220)+(1-$A285)*LOOKUP($I285,'OMS2007'!$A$3:$A$220,'OMS2007'!B$3:B$220),$A285*LOOKUP($I285+1,'OMS2007'!$A$3:$A$220,'OMS2007'!E$3:E$220)+(1-$A285)*LOOKUP($I285,'OMS2007'!$A$3:$A$220,'OMS2007'!E$3:E$220))</f>
        <v>#N/A</v>
      </c>
      <c r="C285" s="15" t="e">
        <f>IF(OR(Medidas!D285=1,Medidas!D285="M",Medidas!D285="m"),$A285*LOOKUP($I285+1,'OMS2007'!$A$3:$A$220,'OMS2007'!C$3:C$220)+(1-$A285)*LOOKUP($I285,'OMS2007'!$A$3:$A$220,'OMS2007'!C$3:C$220),$A285*LOOKUP($I285+1,'OMS2007'!$A$3:$A$220,'OMS2007'!F$3:F$220)+(1-$A285)*LOOKUP($I285,'OMS2007'!$A$3:$A$220,'OMS2007'!F$3:F$220))</f>
        <v>#N/A</v>
      </c>
      <c r="D285" s="15" t="e">
        <f>IF(OR(Medidas!D285=1,Medidas!D285="M",Medidas!D285="m"),$A285*LOOKUP($I285+1,'OMS2007'!$A$3:$A$220,'OMS2007'!D$3:D$220)+(1-$A285)*LOOKUP($I285,'OMS2007'!$A$3:$A$220,'OMS2007'!D$3:D$220),$A285*LOOKUP($I285+1,'OMS2007'!$A$3:$A$220,'OMS2007'!G$3:G$220)+(1-$A285)*LOOKUP($I285,'OMS2007'!$A$3:$A$220,'OMS2007'!G$3:G$220))</f>
        <v>#N/A</v>
      </c>
      <c r="E285" s="15">
        <f t="shared" si="28"/>
        <v>1</v>
      </c>
      <c r="F285" s="15">
        <f>IF(OR(Medidas!D285=1,Medidas!D285="M",Medidas!D285="m",Medidas!D285=2,Medidas!D285="F",Medidas!D285="f"),0,1)</f>
        <v>1</v>
      </c>
      <c r="G285" s="15">
        <f>IF(OR(ISBLANK(Medidas!G285),(ISBLANK(Medidas!H285))),1,0)</f>
        <v>1</v>
      </c>
      <c r="H285" s="15">
        <f>IF(AND(NOT(G285),OR(Medidas!G285&lt;20,Medidas!G285&gt;250,Medidas!H285&lt;0.5,Medidas!H285&gt;400)),1,0)</f>
        <v>0</v>
      </c>
      <c r="I285" s="20">
        <f>(Medidas!F285-Medidas!E285)/30.4375</f>
        <v>0</v>
      </c>
      <c r="J285" s="15" t="e">
        <f>Medidas!H285/(Medidas!G285^2)*10000</f>
        <v>#DIV/0!</v>
      </c>
      <c r="K285" s="15" t="e">
        <f t="shared" si="29"/>
        <v>#DIV/0!</v>
      </c>
      <c r="L285" s="15" t="e">
        <f t="shared" si="30"/>
        <v>#DIV/0!</v>
      </c>
      <c r="M285" s="15" t="e">
        <f t="shared" si="31"/>
        <v>#DIV/0!</v>
      </c>
      <c r="N285" s="15" t="e">
        <f t="shared" si="32"/>
        <v>#N/A</v>
      </c>
      <c r="O285" s="15" t="e">
        <f t="shared" si="33"/>
        <v>#N/A</v>
      </c>
    </row>
    <row r="286" spans="1:15" x14ac:dyDescent="0.15">
      <c r="A286" s="106">
        <f t="shared" si="34"/>
        <v>1</v>
      </c>
      <c r="B286" s="15" t="e">
        <f>IF(OR(Medidas!D286=1,Medidas!D286="M",Medidas!D286="m"),$A286*LOOKUP($I286+1,'OMS2007'!$A$3:$A$220,'OMS2007'!B$3:B$220)+(1-$A286)*LOOKUP($I286,'OMS2007'!$A$3:$A$220,'OMS2007'!B$3:B$220),$A286*LOOKUP($I286+1,'OMS2007'!$A$3:$A$220,'OMS2007'!E$3:E$220)+(1-$A286)*LOOKUP($I286,'OMS2007'!$A$3:$A$220,'OMS2007'!E$3:E$220))</f>
        <v>#N/A</v>
      </c>
      <c r="C286" s="15" t="e">
        <f>IF(OR(Medidas!D286=1,Medidas!D286="M",Medidas!D286="m"),$A286*LOOKUP($I286+1,'OMS2007'!$A$3:$A$220,'OMS2007'!C$3:C$220)+(1-$A286)*LOOKUP($I286,'OMS2007'!$A$3:$A$220,'OMS2007'!C$3:C$220),$A286*LOOKUP($I286+1,'OMS2007'!$A$3:$A$220,'OMS2007'!F$3:F$220)+(1-$A286)*LOOKUP($I286,'OMS2007'!$A$3:$A$220,'OMS2007'!F$3:F$220))</f>
        <v>#N/A</v>
      </c>
      <c r="D286" s="15" t="e">
        <f>IF(OR(Medidas!D286=1,Medidas!D286="M",Medidas!D286="m"),$A286*LOOKUP($I286+1,'OMS2007'!$A$3:$A$220,'OMS2007'!D$3:D$220)+(1-$A286)*LOOKUP($I286,'OMS2007'!$A$3:$A$220,'OMS2007'!D$3:D$220),$A286*LOOKUP($I286+1,'OMS2007'!$A$3:$A$220,'OMS2007'!G$3:G$220)+(1-$A286)*LOOKUP($I286,'OMS2007'!$A$3:$A$220,'OMS2007'!G$3:G$220))</f>
        <v>#N/A</v>
      </c>
      <c r="E286" s="15">
        <f t="shared" si="28"/>
        <v>1</v>
      </c>
      <c r="F286" s="15">
        <f>IF(OR(Medidas!D286=1,Medidas!D286="M",Medidas!D286="m",Medidas!D286=2,Medidas!D286="F",Medidas!D286="f"),0,1)</f>
        <v>1</v>
      </c>
      <c r="G286" s="15">
        <f>IF(OR(ISBLANK(Medidas!G286),(ISBLANK(Medidas!H286))),1,0)</f>
        <v>1</v>
      </c>
      <c r="H286" s="15">
        <f>IF(AND(NOT(G286),OR(Medidas!G286&lt;20,Medidas!G286&gt;250,Medidas!H286&lt;0.5,Medidas!H286&gt;400)),1,0)</f>
        <v>0</v>
      </c>
      <c r="I286" s="20">
        <f>(Medidas!F286-Medidas!E286)/30.4375</f>
        <v>0</v>
      </c>
      <c r="J286" s="15" t="e">
        <f>Medidas!H286/(Medidas!G286^2)*10000</f>
        <v>#DIV/0!</v>
      </c>
      <c r="K286" s="15" t="e">
        <f t="shared" si="29"/>
        <v>#DIV/0!</v>
      </c>
      <c r="L286" s="15" t="e">
        <f t="shared" si="30"/>
        <v>#DIV/0!</v>
      </c>
      <c r="M286" s="15" t="e">
        <f t="shared" si="31"/>
        <v>#DIV/0!</v>
      </c>
      <c r="N286" s="15" t="e">
        <f t="shared" si="32"/>
        <v>#N/A</v>
      </c>
      <c r="O286" s="15" t="e">
        <f t="shared" si="33"/>
        <v>#N/A</v>
      </c>
    </row>
    <row r="287" spans="1:15" x14ac:dyDescent="0.15">
      <c r="A287" s="106">
        <f t="shared" si="34"/>
        <v>1</v>
      </c>
      <c r="B287" s="15" t="e">
        <f>IF(OR(Medidas!D287=1,Medidas!D287="M",Medidas!D287="m"),$A287*LOOKUP($I287+1,'OMS2007'!$A$3:$A$220,'OMS2007'!B$3:B$220)+(1-$A287)*LOOKUP($I287,'OMS2007'!$A$3:$A$220,'OMS2007'!B$3:B$220),$A287*LOOKUP($I287+1,'OMS2007'!$A$3:$A$220,'OMS2007'!E$3:E$220)+(1-$A287)*LOOKUP($I287,'OMS2007'!$A$3:$A$220,'OMS2007'!E$3:E$220))</f>
        <v>#N/A</v>
      </c>
      <c r="C287" s="15" t="e">
        <f>IF(OR(Medidas!D287=1,Medidas!D287="M",Medidas!D287="m"),$A287*LOOKUP($I287+1,'OMS2007'!$A$3:$A$220,'OMS2007'!C$3:C$220)+(1-$A287)*LOOKUP($I287,'OMS2007'!$A$3:$A$220,'OMS2007'!C$3:C$220),$A287*LOOKUP($I287+1,'OMS2007'!$A$3:$A$220,'OMS2007'!F$3:F$220)+(1-$A287)*LOOKUP($I287,'OMS2007'!$A$3:$A$220,'OMS2007'!F$3:F$220))</f>
        <v>#N/A</v>
      </c>
      <c r="D287" s="15" t="e">
        <f>IF(OR(Medidas!D287=1,Medidas!D287="M",Medidas!D287="m"),$A287*LOOKUP($I287+1,'OMS2007'!$A$3:$A$220,'OMS2007'!D$3:D$220)+(1-$A287)*LOOKUP($I287,'OMS2007'!$A$3:$A$220,'OMS2007'!D$3:D$220),$A287*LOOKUP($I287+1,'OMS2007'!$A$3:$A$220,'OMS2007'!G$3:G$220)+(1-$A287)*LOOKUP($I287,'OMS2007'!$A$3:$A$220,'OMS2007'!G$3:G$220))</f>
        <v>#N/A</v>
      </c>
      <c r="E287" s="15">
        <f t="shared" si="28"/>
        <v>1</v>
      </c>
      <c r="F287" s="15">
        <f>IF(OR(Medidas!D287=1,Medidas!D287="M",Medidas!D287="m",Medidas!D287=2,Medidas!D287="F",Medidas!D287="f"),0,1)</f>
        <v>1</v>
      </c>
      <c r="G287" s="15">
        <f>IF(OR(ISBLANK(Medidas!G287),(ISBLANK(Medidas!H287))),1,0)</f>
        <v>1</v>
      </c>
      <c r="H287" s="15">
        <f>IF(AND(NOT(G287),OR(Medidas!G287&lt;20,Medidas!G287&gt;250,Medidas!H287&lt;0.5,Medidas!H287&gt;400)),1,0)</f>
        <v>0</v>
      </c>
      <c r="I287" s="20">
        <f>(Medidas!F287-Medidas!E287)/30.4375</f>
        <v>0</v>
      </c>
      <c r="J287" s="15" t="e">
        <f>Medidas!H287/(Medidas!G287^2)*10000</f>
        <v>#DIV/0!</v>
      </c>
      <c r="K287" s="15" t="e">
        <f t="shared" si="29"/>
        <v>#DIV/0!</v>
      </c>
      <c r="L287" s="15" t="e">
        <f t="shared" si="30"/>
        <v>#DIV/0!</v>
      </c>
      <c r="M287" s="15" t="e">
        <f t="shared" si="31"/>
        <v>#DIV/0!</v>
      </c>
      <c r="N287" s="15" t="e">
        <f t="shared" si="32"/>
        <v>#N/A</v>
      </c>
      <c r="O287" s="15" t="e">
        <f t="shared" si="33"/>
        <v>#N/A</v>
      </c>
    </row>
    <row r="288" spans="1:15" x14ac:dyDescent="0.15">
      <c r="A288" s="106">
        <f t="shared" si="34"/>
        <v>1</v>
      </c>
      <c r="B288" s="15" t="e">
        <f>IF(OR(Medidas!D288=1,Medidas!D288="M",Medidas!D288="m"),$A288*LOOKUP($I288+1,'OMS2007'!$A$3:$A$220,'OMS2007'!B$3:B$220)+(1-$A288)*LOOKUP($I288,'OMS2007'!$A$3:$A$220,'OMS2007'!B$3:B$220),$A288*LOOKUP($I288+1,'OMS2007'!$A$3:$A$220,'OMS2007'!E$3:E$220)+(1-$A288)*LOOKUP($I288,'OMS2007'!$A$3:$A$220,'OMS2007'!E$3:E$220))</f>
        <v>#N/A</v>
      </c>
      <c r="C288" s="15" t="e">
        <f>IF(OR(Medidas!D288=1,Medidas!D288="M",Medidas!D288="m"),$A288*LOOKUP($I288+1,'OMS2007'!$A$3:$A$220,'OMS2007'!C$3:C$220)+(1-$A288)*LOOKUP($I288,'OMS2007'!$A$3:$A$220,'OMS2007'!C$3:C$220),$A288*LOOKUP($I288+1,'OMS2007'!$A$3:$A$220,'OMS2007'!F$3:F$220)+(1-$A288)*LOOKUP($I288,'OMS2007'!$A$3:$A$220,'OMS2007'!F$3:F$220))</f>
        <v>#N/A</v>
      </c>
      <c r="D288" s="15" t="e">
        <f>IF(OR(Medidas!D288=1,Medidas!D288="M",Medidas!D288="m"),$A288*LOOKUP($I288+1,'OMS2007'!$A$3:$A$220,'OMS2007'!D$3:D$220)+(1-$A288)*LOOKUP($I288,'OMS2007'!$A$3:$A$220,'OMS2007'!D$3:D$220),$A288*LOOKUP($I288+1,'OMS2007'!$A$3:$A$220,'OMS2007'!G$3:G$220)+(1-$A288)*LOOKUP($I288,'OMS2007'!$A$3:$A$220,'OMS2007'!G$3:G$220))</f>
        <v>#N/A</v>
      </c>
      <c r="E288" s="15">
        <f t="shared" si="28"/>
        <v>1</v>
      </c>
      <c r="F288" s="15">
        <f>IF(OR(Medidas!D288=1,Medidas!D288="M",Medidas!D288="m",Medidas!D288=2,Medidas!D288="F",Medidas!D288="f"),0,1)</f>
        <v>1</v>
      </c>
      <c r="G288" s="15">
        <f>IF(OR(ISBLANK(Medidas!G288),(ISBLANK(Medidas!H288))),1,0)</f>
        <v>1</v>
      </c>
      <c r="H288" s="15">
        <f>IF(AND(NOT(G288),OR(Medidas!G288&lt;20,Medidas!G288&gt;250,Medidas!H288&lt;0.5,Medidas!H288&gt;400)),1,0)</f>
        <v>0</v>
      </c>
      <c r="I288" s="20">
        <f>(Medidas!F288-Medidas!E288)/30.4375</f>
        <v>0</v>
      </c>
      <c r="J288" s="15" t="e">
        <f>Medidas!H288/(Medidas!G288^2)*10000</f>
        <v>#DIV/0!</v>
      </c>
      <c r="K288" s="15" t="e">
        <f t="shared" si="29"/>
        <v>#DIV/0!</v>
      </c>
      <c r="L288" s="15" t="e">
        <f t="shared" si="30"/>
        <v>#DIV/0!</v>
      </c>
      <c r="M288" s="15" t="e">
        <f t="shared" si="31"/>
        <v>#DIV/0!</v>
      </c>
      <c r="N288" s="15" t="e">
        <f t="shared" si="32"/>
        <v>#N/A</v>
      </c>
      <c r="O288" s="15" t="e">
        <f t="shared" si="33"/>
        <v>#N/A</v>
      </c>
    </row>
    <row r="289" spans="1:15" x14ac:dyDescent="0.15">
      <c r="A289" s="106">
        <f t="shared" si="34"/>
        <v>1</v>
      </c>
      <c r="B289" s="15" t="e">
        <f>IF(OR(Medidas!D289=1,Medidas!D289="M",Medidas!D289="m"),$A289*LOOKUP($I289+1,'OMS2007'!$A$3:$A$220,'OMS2007'!B$3:B$220)+(1-$A289)*LOOKUP($I289,'OMS2007'!$A$3:$A$220,'OMS2007'!B$3:B$220),$A289*LOOKUP($I289+1,'OMS2007'!$A$3:$A$220,'OMS2007'!E$3:E$220)+(1-$A289)*LOOKUP($I289,'OMS2007'!$A$3:$A$220,'OMS2007'!E$3:E$220))</f>
        <v>#N/A</v>
      </c>
      <c r="C289" s="15" t="e">
        <f>IF(OR(Medidas!D289=1,Medidas!D289="M",Medidas!D289="m"),$A289*LOOKUP($I289+1,'OMS2007'!$A$3:$A$220,'OMS2007'!C$3:C$220)+(1-$A289)*LOOKUP($I289,'OMS2007'!$A$3:$A$220,'OMS2007'!C$3:C$220),$A289*LOOKUP($I289+1,'OMS2007'!$A$3:$A$220,'OMS2007'!F$3:F$220)+(1-$A289)*LOOKUP($I289,'OMS2007'!$A$3:$A$220,'OMS2007'!F$3:F$220))</f>
        <v>#N/A</v>
      </c>
      <c r="D289" s="15" t="e">
        <f>IF(OR(Medidas!D289=1,Medidas!D289="M",Medidas!D289="m"),$A289*LOOKUP($I289+1,'OMS2007'!$A$3:$A$220,'OMS2007'!D$3:D$220)+(1-$A289)*LOOKUP($I289,'OMS2007'!$A$3:$A$220,'OMS2007'!D$3:D$220),$A289*LOOKUP($I289+1,'OMS2007'!$A$3:$A$220,'OMS2007'!G$3:G$220)+(1-$A289)*LOOKUP($I289,'OMS2007'!$A$3:$A$220,'OMS2007'!G$3:G$220))</f>
        <v>#N/A</v>
      </c>
      <c r="E289" s="15">
        <f t="shared" si="28"/>
        <v>1</v>
      </c>
      <c r="F289" s="15">
        <f>IF(OR(Medidas!D289=1,Medidas!D289="M",Medidas!D289="m",Medidas!D289=2,Medidas!D289="F",Medidas!D289="f"),0,1)</f>
        <v>1</v>
      </c>
      <c r="G289" s="15">
        <f>IF(OR(ISBLANK(Medidas!G289),(ISBLANK(Medidas!H289))),1,0)</f>
        <v>1</v>
      </c>
      <c r="H289" s="15">
        <f>IF(AND(NOT(G289),OR(Medidas!G289&lt;20,Medidas!G289&gt;250,Medidas!H289&lt;0.5,Medidas!H289&gt;400)),1,0)</f>
        <v>0</v>
      </c>
      <c r="I289" s="20">
        <f>(Medidas!F289-Medidas!E289)/30.4375</f>
        <v>0</v>
      </c>
      <c r="J289" s="15" t="e">
        <f>Medidas!H289/(Medidas!G289^2)*10000</f>
        <v>#DIV/0!</v>
      </c>
      <c r="K289" s="15" t="e">
        <f t="shared" si="29"/>
        <v>#DIV/0!</v>
      </c>
      <c r="L289" s="15" t="e">
        <f t="shared" si="30"/>
        <v>#DIV/0!</v>
      </c>
      <c r="M289" s="15" t="e">
        <f t="shared" si="31"/>
        <v>#DIV/0!</v>
      </c>
      <c r="N289" s="15" t="e">
        <f t="shared" si="32"/>
        <v>#N/A</v>
      </c>
      <c r="O289" s="15" t="e">
        <f t="shared" si="33"/>
        <v>#N/A</v>
      </c>
    </row>
    <row r="290" spans="1:15" x14ac:dyDescent="0.15">
      <c r="A290" s="106">
        <f t="shared" si="34"/>
        <v>1</v>
      </c>
      <c r="B290" s="15" t="e">
        <f>IF(OR(Medidas!D290=1,Medidas!D290="M",Medidas!D290="m"),$A290*LOOKUP($I290+1,'OMS2007'!$A$3:$A$220,'OMS2007'!B$3:B$220)+(1-$A290)*LOOKUP($I290,'OMS2007'!$A$3:$A$220,'OMS2007'!B$3:B$220),$A290*LOOKUP($I290+1,'OMS2007'!$A$3:$A$220,'OMS2007'!E$3:E$220)+(1-$A290)*LOOKUP($I290,'OMS2007'!$A$3:$A$220,'OMS2007'!E$3:E$220))</f>
        <v>#N/A</v>
      </c>
      <c r="C290" s="15" t="e">
        <f>IF(OR(Medidas!D290=1,Medidas!D290="M",Medidas!D290="m"),$A290*LOOKUP($I290+1,'OMS2007'!$A$3:$A$220,'OMS2007'!C$3:C$220)+(1-$A290)*LOOKUP($I290,'OMS2007'!$A$3:$A$220,'OMS2007'!C$3:C$220),$A290*LOOKUP($I290+1,'OMS2007'!$A$3:$A$220,'OMS2007'!F$3:F$220)+(1-$A290)*LOOKUP($I290,'OMS2007'!$A$3:$A$220,'OMS2007'!F$3:F$220))</f>
        <v>#N/A</v>
      </c>
      <c r="D290" s="15" t="e">
        <f>IF(OR(Medidas!D290=1,Medidas!D290="M",Medidas!D290="m"),$A290*LOOKUP($I290+1,'OMS2007'!$A$3:$A$220,'OMS2007'!D$3:D$220)+(1-$A290)*LOOKUP($I290,'OMS2007'!$A$3:$A$220,'OMS2007'!D$3:D$220),$A290*LOOKUP($I290+1,'OMS2007'!$A$3:$A$220,'OMS2007'!G$3:G$220)+(1-$A290)*LOOKUP($I290,'OMS2007'!$A$3:$A$220,'OMS2007'!G$3:G$220))</f>
        <v>#N/A</v>
      </c>
      <c r="E290" s="15">
        <f t="shared" si="28"/>
        <v>1</v>
      </c>
      <c r="F290" s="15">
        <f>IF(OR(Medidas!D290=1,Medidas!D290="M",Medidas!D290="m",Medidas!D290=2,Medidas!D290="F",Medidas!D290="f"),0,1)</f>
        <v>1</v>
      </c>
      <c r="G290" s="15">
        <f>IF(OR(ISBLANK(Medidas!G290),(ISBLANK(Medidas!H290))),1,0)</f>
        <v>1</v>
      </c>
      <c r="H290" s="15">
        <f>IF(AND(NOT(G290),OR(Medidas!G290&lt;20,Medidas!G290&gt;250,Medidas!H290&lt;0.5,Medidas!H290&gt;400)),1,0)</f>
        <v>0</v>
      </c>
      <c r="I290" s="20">
        <f>(Medidas!F290-Medidas!E290)/30.4375</f>
        <v>0</v>
      </c>
      <c r="J290" s="15" t="e">
        <f>Medidas!H290/(Medidas!G290^2)*10000</f>
        <v>#DIV/0!</v>
      </c>
      <c r="K290" s="15" t="e">
        <f t="shared" si="29"/>
        <v>#DIV/0!</v>
      </c>
      <c r="L290" s="15" t="e">
        <f t="shared" si="30"/>
        <v>#DIV/0!</v>
      </c>
      <c r="M290" s="15" t="e">
        <f t="shared" si="31"/>
        <v>#DIV/0!</v>
      </c>
      <c r="N290" s="15" t="e">
        <f t="shared" si="32"/>
        <v>#N/A</v>
      </c>
      <c r="O290" s="15" t="e">
        <f t="shared" si="33"/>
        <v>#N/A</v>
      </c>
    </row>
    <row r="291" spans="1:15" x14ac:dyDescent="0.15">
      <c r="A291" s="106">
        <f t="shared" si="34"/>
        <v>1</v>
      </c>
      <c r="B291" s="15" t="e">
        <f>IF(OR(Medidas!D291=1,Medidas!D291="M",Medidas!D291="m"),$A291*LOOKUP($I291+1,'OMS2007'!$A$3:$A$220,'OMS2007'!B$3:B$220)+(1-$A291)*LOOKUP($I291,'OMS2007'!$A$3:$A$220,'OMS2007'!B$3:B$220),$A291*LOOKUP($I291+1,'OMS2007'!$A$3:$A$220,'OMS2007'!E$3:E$220)+(1-$A291)*LOOKUP($I291,'OMS2007'!$A$3:$A$220,'OMS2007'!E$3:E$220))</f>
        <v>#N/A</v>
      </c>
      <c r="C291" s="15" t="e">
        <f>IF(OR(Medidas!D291=1,Medidas!D291="M",Medidas!D291="m"),$A291*LOOKUP($I291+1,'OMS2007'!$A$3:$A$220,'OMS2007'!C$3:C$220)+(1-$A291)*LOOKUP($I291,'OMS2007'!$A$3:$A$220,'OMS2007'!C$3:C$220),$A291*LOOKUP($I291+1,'OMS2007'!$A$3:$A$220,'OMS2007'!F$3:F$220)+(1-$A291)*LOOKUP($I291,'OMS2007'!$A$3:$A$220,'OMS2007'!F$3:F$220))</f>
        <v>#N/A</v>
      </c>
      <c r="D291" s="15" t="e">
        <f>IF(OR(Medidas!D291=1,Medidas!D291="M",Medidas!D291="m"),$A291*LOOKUP($I291+1,'OMS2007'!$A$3:$A$220,'OMS2007'!D$3:D$220)+(1-$A291)*LOOKUP($I291,'OMS2007'!$A$3:$A$220,'OMS2007'!D$3:D$220),$A291*LOOKUP($I291+1,'OMS2007'!$A$3:$A$220,'OMS2007'!G$3:G$220)+(1-$A291)*LOOKUP($I291,'OMS2007'!$A$3:$A$220,'OMS2007'!G$3:G$220))</f>
        <v>#N/A</v>
      </c>
      <c r="E291" s="15">
        <f t="shared" si="28"/>
        <v>1</v>
      </c>
      <c r="F291" s="15">
        <f>IF(OR(Medidas!D291=1,Medidas!D291="M",Medidas!D291="m",Medidas!D291=2,Medidas!D291="F",Medidas!D291="f"),0,1)</f>
        <v>1</v>
      </c>
      <c r="G291" s="15">
        <f>IF(OR(ISBLANK(Medidas!G291),(ISBLANK(Medidas!H291))),1,0)</f>
        <v>1</v>
      </c>
      <c r="H291" s="15">
        <f>IF(AND(NOT(G291),OR(Medidas!G291&lt;20,Medidas!G291&gt;250,Medidas!H291&lt;0.5,Medidas!H291&gt;400)),1,0)</f>
        <v>0</v>
      </c>
      <c r="I291" s="20">
        <f>(Medidas!F291-Medidas!E291)/30.4375</f>
        <v>0</v>
      </c>
      <c r="J291" s="15" t="e">
        <f>Medidas!H291/(Medidas!G291^2)*10000</f>
        <v>#DIV/0!</v>
      </c>
      <c r="K291" s="15" t="e">
        <f t="shared" si="29"/>
        <v>#DIV/0!</v>
      </c>
      <c r="L291" s="15" t="e">
        <f t="shared" si="30"/>
        <v>#DIV/0!</v>
      </c>
      <c r="M291" s="15" t="e">
        <f t="shared" si="31"/>
        <v>#DIV/0!</v>
      </c>
      <c r="N291" s="15" t="e">
        <f t="shared" si="32"/>
        <v>#N/A</v>
      </c>
      <c r="O291" s="15" t="e">
        <f t="shared" si="33"/>
        <v>#N/A</v>
      </c>
    </row>
    <row r="292" spans="1:15" x14ac:dyDescent="0.15">
      <c r="A292" s="106">
        <f t="shared" si="34"/>
        <v>1</v>
      </c>
      <c r="B292" s="15" t="e">
        <f>IF(OR(Medidas!D292=1,Medidas!D292="M",Medidas!D292="m"),$A292*LOOKUP($I292+1,'OMS2007'!$A$3:$A$220,'OMS2007'!B$3:B$220)+(1-$A292)*LOOKUP($I292,'OMS2007'!$A$3:$A$220,'OMS2007'!B$3:B$220),$A292*LOOKUP($I292+1,'OMS2007'!$A$3:$A$220,'OMS2007'!E$3:E$220)+(1-$A292)*LOOKUP($I292,'OMS2007'!$A$3:$A$220,'OMS2007'!E$3:E$220))</f>
        <v>#N/A</v>
      </c>
      <c r="C292" s="15" t="e">
        <f>IF(OR(Medidas!D292=1,Medidas!D292="M",Medidas!D292="m"),$A292*LOOKUP($I292+1,'OMS2007'!$A$3:$A$220,'OMS2007'!C$3:C$220)+(1-$A292)*LOOKUP($I292,'OMS2007'!$A$3:$A$220,'OMS2007'!C$3:C$220),$A292*LOOKUP($I292+1,'OMS2007'!$A$3:$A$220,'OMS2007'!F$3:F$220)+(1-$A292)*LOOKUP($I292,'OMS2007'!$A$3:$A$220,'OMS2007'!F$3:F$220))</f>
        <v>#N/A</v>
      </c>
      <c r="D292" s="15" t="e">
        <f>IF(OR(Medidas!D292=1,Medidas!D292="M",Medidas!D292="m"),$A292*LOOKUP($I292+1,'OMS2007'!$A$3:$A$220,'OMS2007'!D$3:D$220)+(1-$A292)*LOOKUP($I292,'OMS2007'!$A$3:$A$220,'OMS2007'!D$3:D$220),$A292*LOOKUP($I292+1,'OMS2007'!$A$3:$A$220,'OMS2007'!G$3:G$220)+(1-$A292)*LOOKUP($I292,'OMS2007'!$A$3:$A$220,'OMS2007'!G$3:G$220))</f>
        <v>#N/A</v>
      </c>
      <c r="E292" s="15">
        <f t="shared" si="28"/>
        <v>1</v>
      </c>
      <c r="F292" s="15">
        <f>IF(OR(Medidas!D292=1,Medidas!D292="M",Medidas!D292="m",Medidas!D292=2,Medidas!D292="F",Medidas!D292="f"),0,1)</f>
        <v>1</v>
      </c>
      <c r="G292" s="15">
        <f>IF(OR(ISBLANK(Medidas!G292),(ISBLANK(Medidas!H292))),1,0)</f>
        <v>1</v>
      </c>
      <c r="H292" s="15">
        <f>IF(AND(NOT(G292),OR(Medidas!G292&lt;20,Medidas!G292&gt;250,Medidas!H292&lt;0.5,Medidas!H292&gt;400)),1,0)</f>
        <v>0</v>
      </c>
      <c r="I292" s="20">
        <f>(Medidas!F292-Medidas!E292)/30.4375</f>
        <v>0</v>
      </c>
      <c r="J292" s="15" t="e">
        <f>Medidas!H292/(Medidas!G292^2)*10000</f>
        <v>#DIV/0!</v>
      </c>
      <c r="K292" s="15" t="e">
        <f t="shared" si="29"/>
        <v>#DIV/0!</v>
      </c>
      <c r="L292" s="15" t="e">
        <f t="shared" si="30"/>
        <v>#DIV/0!</v>
      </c>
      <c r="M292" s="15" t="e">
        <f t="shared" si="31"/>
        <v>#DIV/0!</v>
      </c>
      <c r="N292" s="15" t="e">
        <f t="shared" si="32"/>
        <v>#N/A</v>
      </c>
      <c r="O292" s="15" t="e">
        <f t="shared" si="33"/>
        <v>#N/A</v>
      </c>
    </row>
    <row r="293" spans="1:15" x14ac:dyDescent="0.15">
      <c r="A293" s="106">
        <f t="shared" si="34"/>
        <v>1</v>
      </c>
      <c r="B293" s="15" t="e">
        <f>IF(OR(Medidas!D293=1,Medidas!D293="M",Medidas!D293="m"),$A293*LOOKUP($I293+1,'OMS2007'!$A$3:$A$220,'OMS2007'!B$3:B$220)+(1-$A293)*LOOKUP($I293,'OMS2007'!$A$3:$A$220,'OMS2007'!B$3:B$220),$A293*LOOKUP($I293+1,'OMS2007'!$A$3:$A$220,'OMS2007'!E$3:E$220)+(1-$A293)*LOOKUP($I293,'OMS2007'!$A$3:$A$220,'OMS2007'!E$3:E$220))</f>
        <v>#N/A</v>
      </c>
      <c r="C293" s="15" t="e">
        <f>IF(OR(Medidas!D293=1,Medidas!D293="M",Medidas!D293="m"),$A293*LOOKUP($I293+1,'OMS2007'!$A$3:$A$220,'OMS2007'!C$3:C$220)+(1-$A293)*LOOKUP($I293,'OMS2007'!$A$3:$A$220,'OMS2007'!C$3:C$220),$A293*LOOKUP($I293+1,'OMS2007'!$A$3:$A$220,'OMS2007'!F$3:F$220)+(1-$A293)*LOOKUP($I293,'OMS2007'!$A$3:$A$220,'OMS2007'!F$3:F$220))</f>
        <v>#N/A</v>
      </c>
      <c r="D293" s="15" t="e">
        <f>IF(OR(Medidas!D293=1,Medidas!D293="M",Medidas!D293="m"),$A293*LOOKUP($I293+1,'OMS2007'!$A$3:$A$220,'OMS2007'!D$3:D$220)+(1-$A293)*LOOKUP($I293,'OMS2007'!$A$3:$A$220,'OMS2007'!D$3:D$220),$A293*LOOKUP($I293+1,'OMS2007'!$A$3:$A$220,'OMS2007'!G$3:G$220)+(1-$A293)*LOOKUP($I293,'OMS2007'!$A$3:$A$220,'OMS2007'!G$3:G$220))</f>
        <v>#N/A</v>
      </c>
      <c r="E293" s="15">
        <f t="shared" si="28"/>
        <v>1</v>
      </c>
      <c r="F293" s="15">
        <f>IF(OR(Medidas!D293=1,Medidas!D293="M",Medidas!D293="m",Medidas!D293=2,Medidas!D293="F",Medidas!D293="f"),0,1)</f>
        <v>1</v>
      </c>
      <c r="G293" s="15">
        <f>IF(OR(ISBLANK(Medidas!G293),(ISBLANK(Medidas!H293))),1,0)</f>
        <v>1</v>
      </c>
      <c r="H293" s="15">
        <f>IF(AND(NOT(G293),OR(Medidas!G293&lt;20,Medidas!G293&gt;250,Medidas!H293&lt;0.5,Medidas!H293&gt;400)),1,0)</f>
        <v>0</v>
      </c>
      <c r="I293" s="20">
        <f>(Medidas!F293-Medidas!E293)/30.4375</f>
        <v>0</v>
      </c>
      <c r="J293" s="15" t="e">
        <f>Medidas!H293/(Medidas!G293^2)*10000</f>
        <v>#DIV/0!</v>
      </c>
      <c r="K293" s="15" t="e">
        <f t="shared" si="29"/>
        <v>#DIV/0!</v>
      </c>
      <c r="L293" s="15" t="e">
        <f t="shared" si="30"/>
        <v>#DIV/0!</v>
      </c>
      <c r="M293" s="15" t="e">
        <f t="shared" si="31"/>
        <v>#DIV/0!</v>
      </c>
      <c r="N293" s="15" t="e">
        <f t="shared" si="32"/>
        <v>#N/A</v>
      </c>
      <c r="O293" s="15" t="e">
        <f t="shared" si="33"/>
        <v>#N/A</v>
      </c>
    </row>
    <row r="294" spans="1:15" x14ac:dyDescent="0.15">
      <c r="A294" s="106">
        <f t="shared" si="34"/>
        <v>1</v>
      </c>
      <c r="B294" s="15" t="e">
        <f>IF(OR(Medidas!D294=1,Medidas!D294="M",Medidas!D294="m"),$A294*LOOKUP($I294+1,'OMS2007'!$A$3:$A$220,'OMS2007'!B$3:B$220)+(1-$A294)*LOOKUP($I294,'OMS2007'!$A$3:$A$220,'OMS2007'!B$3:B$220),$A294*LOOKUP($I294+1,'OMS2007'!$A$3:$A$220,'OMS2007'!E$3:E$220)+(1-$A294)*LOOKUP($I294,'OMS2007'!$A$3:$A$220,'OMS2007'!E$3:E$220))</f>
        <v>#N/A</v>
      </c>
      <c r="C294" s="15" t="e">
        <f>IF(OR(Medidas!D294=1,Medidas!D294="M",Medidas!D294="m"),$A294*LOOKUP($I294+1,'OMS2007'!$A$3:$A$220,'OMS2007'!C$3:C$220)+(1-$A294)*LOOKUP($I294,'OMS2007'!$A$3:$A$220,'OMS2007'!C$3:C$220),$A294*LOOKUP($I294+1,'OMS2007'!$A$3:$A$220,'OMS2007'!F$3:F$220)+(1-$A294)*LOOKUP($I294,'OMS2007'!$A$3:$A$220,'OMS2007'!F$3:F$220))</f>
        <v>#N/A</v>
      </c>
      <c r="D294" s="15" t="e">
        <f>IF(OR(Medidas!D294=1,Medidas!D294="M",Medidas!D294="m"),$A294*LOOKUP($I294+1,'OMS2007'!$A$3:$A$220,'OMS2007'!D$3:D$220)+(1-$A294)*LOOKUP($I294,'OMS2007'!$A$3:$A$220,'OMS2007'!D$3:D$220),$A294*LOOKUP($I294+1,'OMS2007'!$A$3:$A$220,'OMS2007'!G$3:G$220)+(1-$A294)*LOOKUP($I294,'OMS2007'!$A$3:$A$220,'OMS2007'!G$3:G$220))</f>
        <v>#N/A</v>
      </c>
      <c r="E294" s="15">
        <f t="shared" si="28"/>
        <v>1</v>
      </c>
      <c r="F294" s="15">
        <f>IF(OR(Medidas!D294=1,Medidas!D294="M",Medidas!D294="m",Medidas!D294=2,Medidas!D294="F",Medidas!D294="f"),0,1)</f>
        <v>1</v>
      </c>
      <c r="G294" s="15">
        <f>IF(OR(ISBLANK(Medidas!G294),(ISBLANK(Medidas!H294))),1,0)</f>
        <v>1</v>
      </c>
      <c r="H294" s="15">
        <f>IF(AND(NOT(G294),OR(Medidas!G294&lt;20,Medidas!G294&gt;250,Medidas!H294&lt;0.5,Medidas!H294&gt;400)),1,0)</f>
        <v>0</v>
      </c>
      <c r="I294" s="20">
        <f>(Medidas!F294-Medidas!E294)/30.4375</f>
        <v>0</v>
      </c>
      <c r="J294" s="15" t="e">
        <f>Medidas!H294/(Medidas!G294^2)*10000</f>
        <v>#DIV/0!</v>
      </c>
      <c r="K294" s="15" t="e">
        <f t="shared" si="29"/>
        <v>#DIV/0!</v>
      </c>
      <c r="L294" s="15" t="e">
        <f t="shared" si="30"/>
        <v>#DIV/0!</v>
      </c>
      <c r="M294" s="15" t="e">
        <f t="shared" si="31"/>
        <v>#DIV/0!</v>
      </c>
      <c r="N294" s="15" t="e">
        <f t="shared" si="32"/>
        <v>#N/A</v>
      </c>
      <c r="O294" s="15" t="e">
        <f t="shared" si="33"/>
        <v>#N/A</v>
      </c>
    </row>
    <row r="295" spans="1:15" x14ac:dyDescent="0.15">
      <c r="A295" s="106">
        <f t="shared" si="34"/>
        <v>1</v>
      </c>
      <c r="B295" s="15" t="e">
        <f>IF(OR(Medidas!D295=1,Medidas!D295="M",Medidas!D295="m"),$A295*LOOKUP($I295+1,'OMS2007'!$A$3:$A$220,'OMS2007'!B$3:B$220)+(1-$A295)*LOOKUP($I295,'OMS2007'!$A$3:$A$220,'OMS2007'!B$3:B$220),$A295*LOOKUP($I295+1,'OMS2007'!$A$3:$A$220,'OMS2007'!E$3:E$220)+(1-$A295)*LOOKUP($I295,'OMS2007'!$A$3:$A$220,'OMS2007'!E$3:E$220))</f>
        <v>#N/A</v>
      </c>
      <c r="C295" s="15" t="e">
        <f>IF(OR(Medidas!D295=1,Medidas!D295="M",Medidas!D295="m"),$A295*LOOKUP($I295+1,'OMS2007'!$A$3:$A$220,'OMS2007'!C$3:C$220)+(1-$A295)*LOOKUP($I295,'OMS2007'!$A$3:$A$220,'OMS2007'!C$3:C$220),$A295*LOOKUP($I295+1,'OMS2007'!$A$3:$A$220,'OMS2007'!F$3:F$220)+(1-$A295)*LOOKUP($I295,'OMS2007'!$A$3:$A$220,'OMS2007'!F$3:F$220))</f>
        <v>#N/A</v>
      </c>
      <c r="D295" s="15" t="e">
        <f>IF(OR(Medidas!D295=1,Medidas!D295="M",Medidas!D295="m"),$A295*LOOKUP($I295+1,'OMS2007'!$A$3:$A$220,'OMS2007'!D$3:D$220)+(1-$A295)*LOOKUP($I295,'OMS2007'!$A$3:$A$220,'OMS2007'!D$3:D$220),$A295*LOOKUP($I295+1,'OMS2007'!$A$3:$A$220,'OMS2007'!G$3:G$220)+(1-$A295)*LOOKUP($I295,'OMS2007'!$A$3:$A$220,'OMS2007'!G$3:G$220))</f>
        <v>#N/A</v>
      </c>
      <c r="E295" s="15">
        <f t="shared" si="28"/>
        <v>1</v>
      </c>
      <c r="F295" s="15">
        <f>IF(OR(Medidas!D295=1,Medidas!D295="M",Medidas!D295="m",Medidas!D295=2,Medidas!D295="F",Medidas!D295="f"),0,1)</f>
        <v>1</v>
      </c>
      <c r="G295" s="15">
        <f>IF(OR(ISBLANK(Medidas!G295),(ISBLANK(Medidas!H295))),1,0)</f>
        <v>1</v>
      </c>
      <c r="H295" s="15">
        <f>IF(AND(NOT(G295),OR(Medidas!G295&lt;20,Medidas!G295&gt;250,Medidas!H295&lt;0.5,Medidas!H295&gt;400)),1,0)</f>
        <v>0</v>
      </c>
      <c r="I295" s="20">
        <f>(Medidas!F295-Medidas!E295)/30.4375</f>
        <v>0</v>
      </c>
      <c r="J295" s="15" t="e">
        <f>Medidas!H295/(Medidas!G295^2)*10000</f>
        <v>#DIV/0!</v>
      </c>
      <c r="K295" s="15" t="e">
        <f t="shared" si="29"/>
        <v>#DIV/0!</v>
      </c>
      <c r="L295" s="15" t="e">
        <f t="shared" si="30"/>
        <v>#DIV/0!</v>
      </c>
      <c r="M295" s="15" t="e">
        <f t="shared" si="31"/>
        <v>#DIV/0!</v>
      </c>
      <c r="N295" s="15" t="e">
        <f t="shared" si="32"/>
        <v>#N/A</v>
      </c>
      <c r="O295" s="15" t="e">
        <f t="shared" si="33"/>
        <v>#N/A</v>
      </c>
    </row>
    <row r="296" spans="1:15" x14ac:dyDescent="0.15">
      <c r="A296" s="106">
        <f t="shared" si="34"/>
        <v>1</v>
      </c>
      <c r="B296" s="15" t="e">
        <f>IF(OR(Medidas!D296=1,Medidas!D296="M",Medidas!D296="m"),$A296*LOOKUP($I296+1,'OMS2007'!$A$3:$A$220,'OMS2007'!B$3:B$220)+(1-$A296)*LOOKUP($I296,'OMS2007'!$A$3:$A$220,'OMS2007'!B$3:B$220),$A296*LOOKUP($I296+1,'OMS2007'!$A$3:$A$220,'OMS2007'!E$3:E$220)+(1-$A296)*LOOKUP($I296,'OMS2007'!$A$3:$A$220,'OMS2007'!E$3:E$220))</f>
        <v>#N/A</v>
      </c>
      <c r="C296" s="15" t="e">
        <f>IF(OR(Medidas!D296=1,Medidas!D296="M",Medidas!D296="m"),$A296*LOOKUP($I296+1,'OMS2007'!$A$3:$A$220,'OMS2007'!C$3:C$220)+(1-$A296)*LOOKUP($I296,'OMS2007'!$A$3:$A$220,'OMS2007'!C$3:C$220),$A296*LOOKUP($I296+1,'OMS2007'!$A$3:$A$220,'OMS2007'!F$3:F$220)+(1-$A296)*LOOKUP($I296,'OMS2007'!$A$3:$A$220,'OMS2007'!F$3:F$220))</f>
        <v>#N/A</v>
      </c>
      <c r="D296" s="15" t="e">
        <f>IF(OR(Medidas!D296=1,Medidas!D296="M",Medidas!D296="m"),$A296*LOOKUP($I296+1,'OMS2007'!$A$3:$A$220,'OMS2007'!D$3:D$220)+(1-$A296)*LOOKUP($I296,'OMS2007'!$A$3:$A$220,'OMS2007'!D$3:D$220),$A296*LOOKUP($I296+1,'OMS2007'!$A$3:$A$220,'OMS2007'!G$3:G$220)+(1-$A296)*LOOKUP($I296,'OMS2007'!$A$3:$A$220,'OMS2007'!G$3:G$220))</f>
        <v>#N/A</v>
      </c>
      <c r="E296" s="15">
        <f t="shared" si="28"/>
        <v>1</v>
      </c>
      <c r="F296" s="15">
        <f>IF(OR(Medidas!D296=1,Medidas!D296="M",Medidas!D296="m",Medidas!D296=2,Medidas!D296="F",Medidas!D296="f"),0,1)</f>
        <v>1</v>
      </c>
      <c r="G296" s="15">
        <f>IF(OR(ISBLANK(Medidas!G296),(ISBLANK(Medidas!H296))),1,0)</f>
        <v>1</v>
      </c>
      <c r="H296" s="15">
        <f>IF(AND(NOT(G296),OR(Medidas!G296&lt;20,Medidas!G296&gt;250,Medidas!H296&lt;0.5,Medidas!H296&gt;400)),1,0)</f>
        <v>0</v>
      </c>
      <c r="I296" s="20">
        <f>(Medidas!F296-Medidas!E296)/30.4375</f>
        <v>0</v>
      </c>
      <c r="J296" s="15" t="e">
        <f>Medidas!H296/(Medidas!G296^2)*10000</f>
        <v>#DIV/0!</v>
      </c>
      <c r="K296" s="15" t="e">
        <f t="shared" si="29"/>
        <v>#DIV/0!</v>
      </c>
      <c r="L296" s="15" t="e">
        <f t="shared" si="30"/>
        <v>#DIV/0!</v>
      </c>
      <c r="M296" s="15" t="e">
        <f t="shared" si="31"/>
        <v>#DIV/0!</v>
      </c>
      <c r="N296" s="15" t="e">
        <f t="shared" si="32"/>
        <v>#N/A</v>
      </c>
      <c r="O296" s="15" t="e">
        <f t="shared" si="33"/>
        <v>#N/A</v>
      </c>
    </row>
    <row r="297" spans="1:15" x14ac:dyDescent="0.15">
      <c r="A297" s="106">
        <f t="shared" si="34"/>
        <v>1</v>
      </c>
      <c r="B297" s="15" t="e">
        <f>IF(OR(Medidas!D297=1,Medidas!D297="M",Medidas!D297="m"),$A297*LOOKUP($I297+1,'OMS2007'!$A$3:$A$220,'OMS2007'!B$3:B$220)+(1-$A297)*LOOKUP($I297,'OMS2007'!$A$3:$A$220,'OMS2007'!B$3:B$220),$A297*LOOKUP($I297+1,'OMS2007'!$A$3:$A$220,'OMS2007'!E$3:E$220)+(1-$A297)*LOOKUP($I297,'OMS2007'!$A$3:$A$220,'OMS2007'!E$3:E$220))</f>
        <v>#N/A</v>
      </c>
      <c r="C297" s="15" t="e">
        <f>IF(OR(Medidas!D297=1,Medidas!D297="M",Medidas!D297="m"),$A297*LOOKUP($I297+1,'OMS2007'!$A$3:$A$220,'OMS2007'!C$3:C$220)+(1-$A297)*LOOKUP($I297,'OMS2007'!$A$3:$A$220,'OMS2007'!C$3:C$220),$A297*LOOKUP($I297+1,'OMS2007'!$A$3:$A$220,'OMS2007'!F$3:F$220)+(1-$A297)*LOOKUP($I297,'OMS2007'!$A$3:$A$220,'OMS2007'!F$3:F$220))</f>
        <v>#N/A</v>
      </c>
      <c r="D297" s="15" t="e">
        <f>IF(OR(Medidas!D297=1,Medidas!D297="M",Medidas!D297="m"),$A297*LOOKUP($I297+1,'OMS2007'!$A$3:$A$220,'OMS2007'!D$3:D$220)+(1-$A297)*LOOKUP($I297,'OMS2007'!$A$3:$A$220,'OMS2007'!D$3:D$220),$A297*LOOKUP($I297+1,'OMS2007'!$A$3:$A$220,'OMS2007'!G$3:G$220)+(1-$A297)*LOOKUP($I297,'OMS2007'!$A$3:$A$220,'OMS2007'!G$3:G$220))</f>
        <v>#N/A</v>
      </c>
      <c r="E297" s="15">
        <f t="shared" si="28"/>
        <v>1</v>
      </c>
      <c r="F297" s="15">
        <f>IF(OR(Medidas!D297=1,Medidas!D297="M",Medidas!D297="m",Medidas!D297=2,Medidas!D297="F",Medidas!D297="f"),0,1)</f>
        <v>1</v>
      </c>
      <c r="G297" s="15">
        <f>IF(OR(ISBLANK(Medidas!G297),(ISBLANK(Medidas!H297))),1,0)</f>
        <v>1</v>
      </c>
      <c r="H297" s="15">
        <f>IF(AND(NOT(G297),OR(Medidas!G297&lt;20,Medidas!G297&gt;250,Medidas!H297&lt;0.5,Medidas!H297&gt;400)),1,0)</f>
        <v>0</v>
      </c>
      <c r="I297" s="20">
        <f>(Medidas!F297-Medidas!E297)/30.4375</f>
        <v>0</v>
      </c>
      <c r="J297" s="15" t="e">
        <f>Medidas!H297/(Medidas!G297^2)*10000</f>
        <v>#DIV/0!</v>
      </c>
      <c r="K297" s="15" t="e">
        <f t="shared" si="29"/>
        <v>#DIV/0!</v>
      </c>
      <c r="L297" s="15" t="e">
        <f t="shared" si="30"/>
        <v>#DIV/0!</v>
      </c>
      <c r="M297" s="15" t="e">
        <f t="shared" si="31"/>
        <v>#DIV/0!</v>
      </c>
      <c r="N297" s="15" t="e">
        <f t="shared" si="32"/>
        <v>#N/A</v>
      </c>
      <c r="O297" s="15" t="e">
        <f t="shared" si="33"/>
        <v>#N/A</v>
      </c>
    </row>
    <row r="298" spans="1:15" x14ac:dyDescent="0.15">
      <c r="A298" s="106">
        <f t="shared" si="34"/>
        <v>1</v>
      </c>
      <c r="B298" s="15" t="e">
        <f>IF(OR(Medidas!D298=1,Medidas!D298="M",Medidas!D298="m"),$A298*LOOKUP($I298+1,'OMS2007'!$A$3:$A$220,'OMS2007'!B$3:B$220)+(1-$A298)*LOOKUP($I298,'OMS2007'!$A$3:$A$220,'OMS2007'!B$3:B$220),$A298*LOOKUP($I298+1,'OMS2007'!$A$3:$A$220,'OMS2007'!E$3:E$220)+(1-$A298)*LOOKUP($I298,'OMS2007'!$A$3:$A$220,'OMS2007'!E$3:E$220))</f>
        <v>#N/A</v>
      </c>
      <c r="C298" s="15" t="e">
        <f>IF(OR(Medidas!D298=1,Medidas!D298="M",Medidas!D298="m"),$A298*LOOKUP($I298+1,'OMS2007'!$A$3:$A$220,'OMS2007'!C$3:C$220)+(1-$A298)*LOOKUP($I298,'OMS2007'!$A$3:$A$220,'OMS2007'!C$3:C$220),$A298*LOOKUP($I298+1,'OMS2007'!$A$3:$A$220,'OMS2007'!F$3:F$220)+(1-$A298)*LOOKUP($I298,'OMS2007'!$A$3:$A$220,'OMS2007'!F$3:F$220))</f>
        <v>#N/A</v>
      </c>
      <c r="D298" s="15" t="e">
        <f>IF(OR(Medidas!D298=1,Medidas!D298="M",Medidas!D298="m"),$A298*LOOKUP($I298+1,'OMS2007'!$A$3:$A$220,'OMS2007'!D$3:D$220)+(1-$A298)*LOOKUP($I298,'OMS2007'!$A$3:$A$220,'OMS2007'!D$3:D$220),$A298*LOOKUP($I298+1,'OMS2007'!$A$3:$A$220,'OMS2007'!G$3:G$220)+(1-$A298)*LOOKUP($I298,'OMS2007'!$A$3:$A$220,'OMS2007'!G$3:G$220))</f>
        <v>#N/A</v>
      </c>
      <c r="E298" s="15">
        <f t="shared" si="28"/>
        <v>1</v>
      </c>
      <c r="F298" s="15">
        <f>IF(OR(Medidas!D298=1,Medidas!D298="M",Medidas!D298="m",Medidas!D298=2,Medidas!D298="F",Medidas!D298="f"),0,1)</f>
        <v>1</v>
      </c>
      <c r="G298" s="15">
        <f>IF(OR(ISBLANK(Medidas!G298),(ISBLANK(Medidas!H298))),1,0)</f>
        <v>1</v>
      </c>
      <c r="H298" s="15">
        <f>IF(AND(NOT(G298),OR(Medidas!G298&lt;20,Medidas!G298&gt;250,Medidas!H298&lt;0.5,Medidas!H298&gt;400)),1,0)</f>
        <v>0</v>
      </c>
      <c r="I298" s="20">
        <f>(Medidas!F298-Medidas!E298)/30.4375</f>
        <v>0</v>
      </c>
      <c r="J298" s="15" t="e">
        <f>Medidas!H298/(Medidas!G298^2)*10000</f>
        <v>#DIV/0!</v>
      </c>
      <c r="K298" s="15" t="e">
        <f t="shared" si="29"/>
        <v>#DIV/0!</v>
      </c>
      <c r="L298" s="15" t="e">
        <f t="shared" si="30"/>
        <v>#DIV/0!</v>
      </c>
      <c r="M298" s="15" t="e">
        <f t="shared" si="31"/>
        <v>#DIV/0!</v>
      </c>
      <c r="N298" s="15" t="e">
        <f t="shared" si="32"/>
        <v>#N/A</v>
      </c>
      <c r="O298" s="15" t="e">
        <f t="shared" si="33"/>
        <v>#N/A</v>
      </c>
    </row>
    <row r="299" spans="1:15" x14ac:dyDescent="0.15">
      <c r="A299" s="106">
        <f t="shared" si="34"/>
        <v>1</v>
      </c>
      <c r="B299" s="15" t="e">
        <f>IF(OR(Medidas!D299=1,Medidas!D299="M",Medidas!D299="m"),$A299*LOOKUP($I299+1,'OMS2007'!$A$3:$A$220,'OMS2007'!B$3:B$220)+(1-$A299)*LOOKUP($I299,'OMS2007'!$A$3:$A$220,'OMS2007'!B$3:B$220),$A299*LOOKUP($I299+1,'OMS2007'!$A$3:$A$220,'OMS2007'!E$3:E$220)+(1-$A299)*LOOKUP($I299,'OMS2007'!$A$3:$A$220,'OMS2007'!E$3:E$220))</f>
        <v>#N/A</v>
      </c>
      <c r="C299" s="15" t="e">
        <f>IF(OR(Medidas!D299=1,Medidas!D299="M",Medidas!D299="m"),$A299*LOOKUP($I299+1,'OMS2007'!$A$3:$A$220,'OMS2007'!C$3:C$220)+(1-$A299)*LOOKUP($I299,'OMS2007'!$A$3:$A$220,'OMS2007'!C$3:C$220),$A299*LOOKUP($I299+1,'OMS2007'!$A$3:$A$220,'OMS2007'!F$3:F$220)+(1-$A299)*LOOKUP($I299,'OMS2007'!$A$3:$A$220,'OMS2007'!F$3:F$220))</f>
        <v>#N/A</v>
      </c>
      <c r="D299" s="15" t="e">
        <f>IF(OR(Medidas!D299=1,Medidas!D299="M",Medidas!D299="m"),$A299*LOOKUP($I299+1,'OMS2007'!$A$3:$A$220,'OMS2007'!D$3:D$220)+(1-$A299)*LOOKUP($I299,'OMS2007'!$A$3:$A$220,'OMS2007'!D$3:D$220),$A299*LOOKUP($I299+1,'OMS2007'!$A$3:$A$220,'OMS2007'!G$3:G$220)+(1-$A299)*LOOKUP($I299,'OMS2007'!$A$3:$A$220,'OMS2007'!G$3:G$220))</f>
        <v>#N/A</v>
      </c>
      <c r="E299" s="15">
        <f t="shared" si="28"/>
        <v>1</v>
      </c>
      <c r="F299" s="15">
        <f>IF(OR(Medidas!D299=1,Medidas!D299="M",Medidas!D299="m",Medidas!D299=2,Medidas!D299="F",Medidas!D299="f"),0,1)</f>
        <v>1</v>
      </c>
      <c r="G299" s="15">
        <f>IF(OR(ISBLANK(Medidas!G299),(ISBLANK(Medidas!H299))),1,0)</f>
        <v>1</v>
      </c>
      <c r="H299" s="15">
        <f>IF(AND(NOT(G299),OR(Medidas!G299&lt;20,Medidas!G299&gt;250,Medidas!H299&lt;0.5,Medidas!H299&gt;400)),1,0)</f>
        <v>0</v>
      </c>
      <c r="I299" s="20">
        <f>(Medidas!F299-Medidas!E299)/30.4375</f>
        <v>0</v>
      </c>
      <c r="J299" s="15" t="e">
        <f>Medidas!H299/(Medidas!G299^2)*10000</f>
        <v>#DIV/0!</v>
      </c>
      <c r="K299" s="15" t="e">
        <f t="shared" si="29"/>
        <v>#DIV/0!</v>
      </c>
      <c r="L299" s="15" t="e">
        <f t="shared" si="30"/>
        <v>#DIV/0!</v>
      </c>
      <c r="M299" s="15" t="e">
        <f t="shared" si="31"/>
        <v>#DIV/0!</v>
      </c>
      <c r="N299" s="15" t="e">
        <f t="shared" si="32"/>
        <v>#N/A</v>
      </c>
      <c r="O299" s="15" t="e">
        <f t="shared" si="33"/>
        <v>#N/A</v>
      </c>
    </row>
    <row r="300" spans="1:15" x14ac:dyDescent="0.15">
      <c r="A300" s="106">
        <f t="shared" si="34"/>
        <v>1</v>
      </c>
      <c r="B300" s="15" t="e">
        <f>IF(OR(Medidas!D300=1,Medidas!D300="M",Medidas!D300="m"),$A300*LOOKUP($I300+1,'OMS2007'!$A$3:$A$220,'OMS2007'!B$3:B$220)+(1-$A300)*LOOKUP($I300,'OMS2007'!$A$3:$A$220,'OMS2007'!B$3:B$220),$A300*LOOKUP($I300+1,'OMS2007'!$A$3:$A$220,'OMS2007'!E$3:E$220)+(1-$A300)*LOOKUP($I300,'OMS2007'!$A$3:$A$220,'OMS2007'!E$3:E$220))</f>
        <v>#N/A</v>
      </c>
      <c r="C300" s="15" t="e">
        <f>IF(OR(Medidas!D300=1,Medidas!D300="M",Medidas!D300="m"),$A300*LOOKUP($I300+1,'OMS2007'!$A$3:$A$220,'OMS2007'!C$3:C$220)+(1-$A300)*LOOKUP($I300,'OMS2007'!$A$3:$A$220,'OMS2007'!C$3:C$220),$A300*LOOKUP($I300+1,'OMS2007'!$A$3:$A$220,'OMS2007'!F$3:F$220)+(1-$A300)*LOOKUP($I300,'OMS2007'!$A$3:$A$220,'OMS2007'!F$3:F$220))</f>
        <v>#N/A</v>
      </c>
      <c r="D300" s="15" t="e">
        <f>IF(OR(Medidas!D300=1,Medidas!D300="M",Medidas!D300="m"),$A300*LOOKUP($I300+1,'OMS2007'!$A$3:$A$220,'OMS2007'!D$3:D$220)+(1-$A300)*LOOKUP($I300,'OMS2007'!$A$3:$A$220,'OMS2007'!D$3:D$220),$A300*LOOKUP($I300+1,'OMS2007'!$A$3:$A$220,'OMS2007'!G$3:G$220)+(1-$A300)*LOOKUP($I300,'OMS2007'!$A$3:$A$220,'OMS2007'!G$3:G$220))</f>
        <v>#N/A</v>
      </c>
      <c r="E300" s="15">
        <f t="shared" si="28"/>
        <v>1</v>
      </c>
      <c r="F300" s="15">
        <f>IF(OR(Medidas!D300=1,Medidas!D300="M",Medidas!D300="m",Medidas!D300=2,Medidas!D300="F",Medidas!D300="f"),0,1)</f>
        <v>1</v>
      </c>
      <c r="G300" s="15">
        <f>IF(OR(ISBLANK(Medidas!G300),(ISBLANK(Medidas!H300))),1,0)</f>
        <v>1</v>
      </c>
      <c r="H300" s="15">
        <f>IF(AND(NOT(G300),OR(Medidas!G300&lt;20,Medidas!G300&gt;250,Medidas!H300&lt;0.5,Medidas!H300&gt;400)),1,0)</f>
        <v>0</v>
      </c>
      <c r="I300" s="20">
        <f>(Medidas!F300-Medidas!E300)/30.4375</f>
        <v>0</v>
      </c>
      <c r="J300" s="15" t="e">
        <f>Medidas!H300/(Medidas!G300^2)*10000</f>
        <v>#DIV/0!</v>
      </c>
      <c r="K300" s="15" t="e">
        <f t="shared" si="29"/>
        <v>#DIV/0!</v>
      </c>
      <c r="L300" s="15" t="e">
        <f t="shared" si="30"/>
        <v>#DIV/0!</v>
      </c>
      <c r="M300" s="15" t="e">
        <f t="shared" si="31"/>
        <v>#DIV/0!</v>
      </c>
      <c r="N300" s="15" t="e">
        <f t="shared" si="32"/>
        <v>#N/A</v>
      </c>
      <c r="O300" s="15" t="e">
        <f t="shared" si="33"/>
        <v>#N/A</v>
      </c>
    </row>
    <row r="301" spans="1:15" x14ac:dyDescent="0.15">
      <c r="A301" s="106">
        <f t="shared" si="34"/>
        <v>1</v>
      </c>
      <c r="B301" s="15" t="e">
        <f>IF(OR(Medidas!D301=1,Medidas!D301="M",Medidas!D301="m"),$A301*LOOKUP($I301+1,'OMS2007'!$A$3:$A$220,'OMS2007'!B$3:B$220)+(1-$A301)*LOOKUP($I301,'OMS2007'!$A$3:$A$220,'OMS2007'!B$3:B$220),$A301*LOOKUP($I301+1,'OMS2007'!$A$3:$A$220,'OMS2007'!E$3:E$220)+(1-$A301)*LOOKUP($I301,'OMS2007'!$A$3:$A$220,'OMS2007'!E$3:E$220))</f>
        <v>#N/A</v>
      </c>
      <c r="C301" s="15" t="e">
        <f>IF(OR(Medidas!D301=1,Medidas!D301="M",Medidas!D301="m"),$A301*LOOKUP($I301+1,'OMS2007'!$A$3:$A$220,'OMS2007'!C$3:C$220)+(1-$A301)*LOOKUP($I301,'OMS2007'!$A$3:$A$220,'OMS2007'!C$3:C$220),$A301*LOOKUP($I301+1,'OMS2007'!$A$3:$A$220,'OMS2007'!F$3:F$220)+(1-$A301)*LOOKUP($I301,'OMS2007'!$A$3:$A$220,'OMS2007'!F$3:F$220))</f>
        <v>#N/A</v>
      </c>
      <c r="D301" s="15" t="e">
        <f>IF(OR(Medidas!D301=1,Medidas!D301="M",Medidas!D301="m"),$A301*LOOKUP($I301+1,'OMS2007'!$A$3:$A$220,'OMS2007'!D$3:D$220)+(1-$A301)*LOOKUP($I301,'OMS2007'!$A$3:$A$220,'OMS2007'!D$3:D$220),$A301*LOOKUP($I301+1,'OMS2007'!$A$3:$A$220,'OMS2007'!G$3:G$220)+(1-$A301)*LOOKUP($I301,'OMS2007'!$A$3:$A$220,'OMS2007'!G$3:G$220))</f>
        <v>#N/A</v>
      </c>
      <c r="E301" s="15">
        <f t="shared" si="28"/>
        <v>1</v>
      </c>
      <c r="F301" s="15">
        <f>IF(OR(Medidas!D301=1,Medidas!D301="M",Medidas!D301="m",Medidas!D301=2,Medidas!D301="F",Medidas!D301="f"),0,1)</f>
        <v>1</v>
      </c>
      <c r="G301" s="15">
        <f>IF(OR(ISBLANK(Medidas!G301),(ISBLANK(Medidas!H301))),1,0)</f>
        <v>1</v>
      </c>
      <c r="H301" s="15">
        <f>IF(AND(NOT(G301),OR(Medidas!G301&lt;20,Medidas!G301&gt;250,Medidas!H301&lt;0.5,Medidas!H301&gt;400)),1,0)</f>
        <v>0</v>
      </c>
      <c r="I301" s="20">
        <f>(Medidas!F301-Medidas!E301)/30.4375</f>
        <v>0</v>
      </c>
      <c r="J301" s="15" t="e">
        <f>Medidas!H301/(Medidas!G301^2)*10000</f>
        <v>#DIV/0!</v>
      </c>
      <c r="K301" s="15" t="e">
        <f t="shared" si="29"/>
        <v>#DIV/0!</v>
      </c>
      <c r="L301" s="15" t="e">
        <f t="shared" si="30"/>
        <v>#DIV/0!</v>
      </c>
      <c r="M301" s="15" t="e">
        <f t="shared" si="31"/>
        <v>#DIV/0!</v>
      </c>
      <c r="N301" s="15" t="e">
        <f t="shared" si="32"/>
        <v>#N/A</v>
      </c>
      <c r="O301" s="15" t="e">
        <f t="shared" si="33"/>
        <v>#N/A</v>
      </c>
    </row>
    <row r="302" spans="1:15" x14ac:dyDescent="0.15">
      <c r="A302" s="106">
        <f t="shared" si="34"/>
        <v>1</v>
      </c>
      <c r="B302" s="15" t="e">
        <f>IF(OR(Medidas!D302=1,Medidas!D302="M",Medidas!D302="m"),$A302*LOOKUP($I302+1,'OMS2007'!$A$3:$A$220,'OMS2007'!B$3:B$220)+(1-$A302)*LOOKUP($I302,'OMS2007'!$A$3:$A$220,'OMS2007'!B$3:B$220),$A302*LOOKUP($I302+1,'OMS2007'!$A$3:$A$220,'OMS2007'!E$3:E$220)+(1-$A302)*LOOKUP($I302,'OMS2007'!$A$3:$A$220,'OMS2007'!E$3:E$220))</f>
        <v>#N/A</v>
      </c>
      <c r="C302" s="15" t="e">
        <f>IF(OR(Medidas!D302=1,Medidas!D302="M",Medidas!D302="m"),$A302*LOOKUP($I302+1,'OMS2007'!$A$3:$A$220,'OMS2007'!C$3:C$220)+(1-$A302)*LOOKUP($I302,'OMS2007'!$A$3:$A$220,'OMS2007'!C$3:C$220),$A302*LOOKUP($I302+1,'OMS2007'!$A$3:$A$220,'OMS2007'!F$3:F$220)+(1-$A302)*LOOKUP($I302,'OMS2007'!$A$3:$A$220,'OMS2007'!F$3:F$220))</f>
        <v>#N/A</v>
      </c>
      <c r="D302" s="15" t="e">
        <f>IF(OR(Medidas!D302=1,Medidas!D302="M",Medidas!D302="m"),$A302*LOOKUP($I302+1,'OMS2007'!$A$3:$A$220,'OMS2007'!D$3:D$220)+(1-$A302)*LOOKUP($I302,'OMS2007'!$A$3:$A$220,'OMS2007'!D$3:D$220),$A302*LOOKUP($I302+1,'OMS2007'!$A$3:$A$220,'OMS2007'!G$3:G$220)+(1-$A302)*LOOKUP($I302,'OMS2007'!$A$3:$A$220,'OMS2007'!G$3:G$220))</f>
        <v>#N/A</v>
      </c>
      <c r="E302" s="15">
        <f t="shared" si="28"/>
        <v>1</v>
      </c>
      <c r="F302" s="15">
        <f>IF(OR(Medidas!D302=1,Medidas!D302="M",Medidas!D302="m",Medidas!D302=2,Medidas!D302="F",Medidas!D302="f"),0,1)</f>
        <v>1</v>
      </c>
      <c r="G302" s="15">
        <f>IF(OR(ISBLANK(Medidas!G302),(ISBLANK(Medidas!H302))),1,0)</f>
        <v>1</v>
      </c>
      <c r="H302" s="15">
        <f>IF(AND(NOT(G302),OR(Medidas!G302&lt;20,Medidas!G302&gt;250,Medidas!H302&lt;0.5,Medidas!H302&gt;400)),1,0)</f>
        <v>0</v>
      </c>
      <c r="I302" s="20">
        <f>(Medidas!F302-Medidas!E302)/30.4375</f>
        <v>0</v>
      </c>
      <c r="J302" s="15" t="e">
        <f>Medidas!H302/(Medidas!G302^2)*10000</f>
        <v>#DIV/0!</v>
      </c>
      <c r="K302" s="15" t="e">
        <f t="shared" si="29"/>
        <v>#DIV/0!</v>
      </c>
      <c r="L302" s="15" t="e">
        <f t="shared" si="30"/>
        <v>#DIV/0!</v>
      </c>
      <c r="M302" s="15" t="e">
        <f t="shared" si="31"/>
        <v>#DIV/0!</v>
      </c>
      <c r="N302" s="15" t="e">
        <f t="shared" si="32"/>
        <v>#N/A</v>
      </c>
      <c r="O302" s="15" t="e">
        <f t="shared" si="33"/>
        <v>#N/A</v>
      </c>
    </row>
    <row r="303" spans="1:15" x14ac:dyDescent="0.15">
      <c r="A303" s="106">
        <f t="shared" si="34"/>
        <v>1</v>
      </c>
      <c r="B303" s="15" t="e">
        <f>IF(OR(Medidas!D303=1,Medidas!D303="M",Medidas!D303="m"),$A303*LOOKUP($I303+1,'OMS2007'!$A$3:$A$220,'OMS2007'!B$3:B$220)+(1-$A303)*LOOKUP($I303,'OMS2007'!$A$3:$A$220,'OMS2007'!B$3:B$220),$A303*LOOKUP($I303+1,'OMS2007'!$A$3:$A$220,'OMS2007'!E$3:E$220)+(1-$A303)*LOOKUP($I303,'OMS2007'!$A$3:$A$220,'OMS2007'!E$3:E$220))</f>
        <v>#N/A</v>
      </c>
      <c r="C303" s="15" t="e">
        <f>IF(OR(Medidas!D303=1,Medidas!D303="M",Medidas!D303="m"),$A303*LOOKUP($I303+1,'OMS2007'!$A$3:$A$220,'OMS2007'!C$3:C$220)+(1-$A303)*LOOKUP($I303,'OMS2007'!$A$3:$A$220,'OMS2007'!C$3:C$220),$A303*LOOKUP($I303+1,'OMS2007'!$A$3:$A$220,'OMS2007'!F$3:F$220)+(1-$A303)*LOOKUP($I303,'OMS2007'!$A$3:$A$220,'OMS2007'!F$3:F$220))</f>
        <v>#N/A</v>
      </c>
      <c r="D303" s="15" t="e">
        <f>IF(OR(Medidas!D303=1,Medidas!D303="M",Medidas!D303="m"),$A303*LOOKUP($I303+1,'OMS2007'!$A$3:$A$220,'OMS2007'!D$3:D$220)+(1-$A303)*LOOKUP($I303,'OMS2007'!$A$3:$A$220,'OMS2007'!D$3:D$220),$A303*LOOKUP($I303+1,'OMS2007'!$A$3:$A$220,'OMS2007'!G$3:G$220)+(1-$A303)*LOOKUP($I303,'OMS2007'!$A$3:$A$220,'OMS2007'!G$3:G$220))</f>
        <v>#N/A</v>
      </c>
      <c r="E303" s="15">
        <f t="shared" si="28"/>
        <v>1</v>
      </c>
      <c r="F303" s="15">
        <f>IF(OR(Medidas!D303=1,Medidas!D303="M",Medidas!D303="m",Medidas!D303=2,Medidas!D303="F",Medidas!D303="f"),0,1)</f>
        <v>1</v>
      </c>
      <c r="G303" s="15">
        <f>IF(OR(ISBLANK(Medidas!G303),(ISBLANK(Medidas!H303))),1,0)</f>
        <v>1</v>
      </c>
      <c r="H303" s="15">
        <f>IF(AND(NOT(G303),OR(Medidas!G303&lt;20,Medidas!G303&gt;250,Medidas!H303&lt;0.5,Medidas!H303&gt;400)),1,0)</f>
        <v>0</v>
      </c>
      <c r="I303" s="20">
        <f>(Medidas!F303-Medidas!E303)/30.4375</f>
        <v>0</v>
      </c>
      <c r="J303" s="15" t="e">
        <f>Medidas!H303/(Medidas!G303^2)*10000</f>
        <v>#DIV/0!</v>
      </c>
      <c r="K303" s="15" t="e">
        <f t="shared" si="29"/>
        <v>#DIV/0!</v>
      </c>
      <c r="L303" s="15" t="e">
        <f t="shared" si="30"/>
        <v>#DIV/0!</v>
      </c>
      <c r="M303" s="15" t="e">
        <f t="shared" si="31"/>
        <v>#DIV/0!</v>
      </c>
      <c r="N303" s="15" t="e">
        <f t="shared" si="32"/>
        <v>#N/A</v>
      </c>
      <c r="O303" s="15" t="e">
        <f t="shared" si="33"/>
        <v>#N/A</v>
      </c>
    </row>
    <row r="304" spans="1:15" x14ac:dyDescent="0.15">
      <c r="A304" s="106">
        <f t="shared" si="34"/>
        <v>1</v>
      </c>
      <c r="B304" s="15" t="e">
        <f>IF(OR(Medidas!D304=1,Medidas!D304="M",Medidas!D304="m"),$A304*LOOKUP($I304+1,'OMS2007'!$A$3:$A$220,'OMS2007'!B$3:B$220)+(1-$A304)*LOOKUP($I304,'OMS2007'!$A$3:$A$220,'OMS2007'!B$3:B$220),$A304*LOOKUP($I304+1,'OMS2007'!$A$3:$A$220,'OMS2007'!E$3:E$220)+(1-$A304)*LOOKUP($I304,'OMS2007'!$A$3:$A$220,'OMS2007'!E$3:E$220))</f>
        <v>#N/A</v>
      </c>
      <c r="C304" s="15" t="e">
        <f>IF(OR(Medidas!D304=1,Medidas!D304="M",Medidas!D304="m"),$A304*LOOKUP($I304+1,'OMS2007'!$A$3:$A$220,'OMS2007'!C$3:C$220)+(1-$A304)*LOOKUP($I304,'OMS2007'!$A$3:$A$220,'OMS2007'!C$3:C$220),$A304*LOOKUP($I304+1,'OMS2007'!$A$3:$A$220,'OMS2007'!F$3:F$220)+(1-$A304)*LOOKUP($I304,'OMS2007'!$A$3:$A$220,'OMS2007'!F$3:F$220))</f>
        <v>#N/A</v>
      </c>
      <c r="D304" s="15" t="e">
        <f>IF(OR(Medidas!D304=1,Medidas!D304="M",Medidas!D304="m"),$A304*LOOKUP($I304+1,'OMS2007'!$A$3:$A$220,'OMS2007'!D$3:D$220)+(1-$A304)*LOOKUP($I304,'OMS2007'!$A$3:$A$220,'OMS2007'!D$3:D$220),$A304*LOOKUP($I304+1,'OMS2007'!$A$3:$A$220,'OMS2007'!G$3:G$220)+(1-$A304)*LOOKUP($I304,'OMS2007'!$A$3:$A$220,'OMS2007'!G$3:G$220))</f>
        <v>#N/A</v>
      </c>
      <c r="E304" s="15">
        <f t="shared" si="28"/>
        <v>1</v>
      </c>
      <c r="F304" s="15">
        <f>IF(OR(Medidas!D304=1,Medidas!D304="M",Medidas!D304="m",Medidas!D304=2,Medidas!D304="F",Medidas!D304="f"),0,1)</f>
        <v>1</v>
      </c>
      <c r="G304" s="15">
        <f>IF(OR(ISBLANK(Medidas!G304),(ISBLANK(Medidas!H304))),1,0)</f>
        <v>1</v>
      </c>
      <c r="H304" s="15">
        <f>IF(AND(NOT(G304),OR(Medidas!G304&lt;20,Medidas!G304&gt;250,Medidas!H304&lt;0.5,Medidas!H304&gt;400)),1,0)</f>
        <v>0</v>
      </c>
      <c r="I304" s="20">
        <f>(Medidas!F304-Medidas!E304)/30.4375</f>
        <v>0</v>
      </c>
      <c r="J304" s="15" t="e">
        <f>Medidas!H304/(Medidas!G304^2)*10000</f>
        <v>#DIV/0!</v>
      </c>
      <c r="K304" s="15" t="e">
        <f t="shared" si="29"/>
        <v>#DIV/0!</v>
      </c>
      <c r="L304" s="15" t="e">
        <f t="shared" si="30"/>
        <v>#DIV/0!</v>
      </c>
      <c r="M304" s="15" t="e">
        <f t="shared" si="31"/>
        <v>#DIV/0!</v>
      </c>
      <c r="N304" s="15" t="e">
        <f t="shared" si="32"/>
        <v>#N/A</v>
      </c>
      <c r="O304" s="15" t="e">
        <f t="shared" si="33"/>
        <v>#N/A</v>
      </c>
    </row>
    <row r="305" spans="1:15" x14ac:dyDescent="0.15">
      <c r="A305" s="106">
        <f t="shared" si="34"/>
        <v>1</v>
      </c>
      <c r="B305" s="15" t="e">
        <f>IF(OR(Medidas!D305=1,Medidas!D305="M",Medidas!D305="m"),$A305*LOOKUP($I305+1,'OMS2007'!$A$3:$A$220,'OMS2007'!B$3:B$220)+(1-$A305)*LOOKUP($I305,'OMS2007'!$A$3:$A$220,'OMS2007'!B$3:B$220),$A305*LOOKUP($I305+1,'OMS2007'!$A$3:$A$220,'OMS2007'!E$3:E$220)+(1-$A305)*LOOKUP($I305,'OMS2007'!$A$3:$A$220,'OMS2007'!E$3:E$220))</f>
        <v>#N/A</v>
      </c>
      <c r="C305" s="15" t="e">
        <f>IF(OR(Medidas!D305=1,Medidas!D305="M",Medidas!D305="m"),$A305*LOOKUP($I305+1,'OMS2007'!$A$3:$A$220,'OMS2007'!C$3:C$220)+(1-$A305)*LOOKUP($I305,'OMS2007'!$A$3:$A$220,'OMS2007'!C$3:C$220),$A305*LOOKUP($I305+1,'OMS2007'!$A$3:$A$220,'OMS2007'!F$3:F$220)+(1-$A305)*LOOKUP($I305,'OMS2007'!$A$3:$A$220,'OMS2007'!F$3:F$220))</f>
        <v>#N/A</v>
      </c>
      <c r="D305" s="15" t="e">
        <f>IF(OR(Medidas!D305=1,Medidas!D305="M",Medidas!D305="m"),$A305*LOOKUP($I305+1,'OMS2007'!$A$3:$A$220,'OMS2007'!D$3:D$220)+(1-$A305)*LOOKUP($I305,'OMS2007'!$A$3:$A$220,'OMS2007'!D$3:D$220),$A305*LOOKUP($I305+1,'OMS2007'!$A$3:$A$220,'OMS2007'!G$3:G$220)+(1-$A305)*LOOKUP($I305,'OMS2007'!$A$3:$A$220,'OMS2007'!G$3:G$220))</f>
        <v>#N/A</v>
      </c>
      <c r="E305" s="15">
        <f t="shared" si="28"/>
        <v>1</v>
      </c>
      <c r="F305" s="15">
        <f>IF(OR(Medidas!D305=1,Medidas!D305="M",Medidas!D305="m",Medidas!D305=2,Medidas!D305="F",Medidas!D305="f"),0,1)</f>
        <v>1</v>
      </c>
      <c r="G305" s="15">
        <f>IF(OR(ISBLANK(Medidas!G305),(ISBLANK(Medidas!H305))),1,0)</f>
        <v>1</v>
      </c>
      <c r="H305" s="15">
        <f>IF(AND(NOT(G305),OR(Medidas!G305&lt;20,Medidas!G305&gt;250,Medidas!H305&lt;0.5,Medidas!H305&gt;400)),1,0)</f>
        <v>0</v>
      </c>
      <c r="I305" s="20">
        <f>(Medidas!F305-Medidas!E305)/30.4375</f>
        <v>0</v>
      </c>
      <c r="J305" s="15" t="e">
        <f>Medidas!H305/(Medidas!G305^2)*10000</f>
        <v>#DIV/0!</v>
      </c>
      <c r="K305" s="15" t="e">
        <f t="shared" si="29"/>
        <v>#DIV/0!</v>
      </c>
      <c r="L305" s="15" t="e">
        <f t="shared" si="30"/>
        <v>#DIV/0!</v>
      </c>
      <c r="M305" s="15" t="e">
        <f t="shared" si="31"/>
        <v>#DIV/0!</v>
      </c>
      <c r="N305" s="15" t="e">
        <f t="shared" si="32"/>
        <v>#N/A</v>
      </c>
      <c r="O305" s="15" t="e">
        <f t="shared" si="33"/>
        <v>#N/A</v>
      </c>
    </row>
    <row r="306" spans="1:15" x14ac:dyDescent="0.15">
      <c r="A306" s="106">
        <f t="shared" si="34"/>
        <v>1</v>
      </c>
      <c r="B306" s="15" t="e">
        <f>IF(OR(Medidas!D306=1,Medidas!D306="M",Medidas!D306="m"),$A306*LOOKUP($I306+1,'OMS2007'!$A$3:$A$220,'OMS2007'!B$3:B$220)+(1-$A306)*LOOKUP($I306,'OMS2007'!$A$3:$A$220,'OMS2007'!B$3:B$220),$A306*LOOKUP($I306+1,'OMS2007'!$A$3:$A$220,'OMS2007'!E$3:E$220)+(1-$A306)*LOOKUP($I306,'OMS2007'!$A$3:$A$220,'OMS2007'!E$3:E$220))</f>
        <v>#N/A</v>
      </c>
      <c r="C306" s="15" t="e">
        <f>IF(OR(Medidas!D306=1,Medidas!D306="M",Medidas!D306="m"),$A306*LOOKUP($I306+1,'OMS2007'!$A$3:$A$220,'OMS2007'!C$3:C$220)+(1-$A306)*LOOKUP($I306,'OMS2007'!$A$3:$A$220,'OMS2007'!C$3:C$220),$A306*LOOKUP($I306+1,'OMS2007'!$A$3:$A$220,'OMS2007'!F$3:F$220)+(1-$A306)*LOOKUP($I306,'OMS2007'!$A$3:$A$220,'OMS2007'!F$3:F$220))</f>
        <v>#N/A</v>
      </c>
      <c r="D306" s="15" t="e">
        <f>IF(OR(Medidas!D306=1,Medidas!D306="M",Medidas!D306="m"),$A306*LOOKUP($I306+1,'OMS2007'!$A$3:$A$220,'OMS2007'!D$3:D$220)+(1-$A306)*LOOKUP($I306,'OMS2007'!$A$3:$A$220,'OMS2007'!D$3:D$220),$A306*LOOKUP($I306+1,'OMS2007'!$A$3:$A$220,'OMS2007'!G$3:G$220)+(1-$A306)*LOOKUP($I306,'OMS2007'!$A$3:$A$220,'OMS2007'!G$3:G$220))</f>
        <v>#N/A</v>
      </c>
      <c r="E306" s="15">
        <f t="shared" si="28"/>
        <v>1</v>
      </c>
      <c r="F306" s="15">
        <f>IF(OR(Medidas!D306=1,Medidas!D306="M",Medidas!D306="m",Medidas!D306=2,Medidas!D306="F",Medidas!D306="f"),0,1)</f>
        <v>1</v>
      </c>
      <c r="G306" s="15">
        <f>IF(OR(ISBLANK(Medidas!G306),(ISBLANK(Medidas!H306))),1,0)</f>
        <v>1</v>
      </c>
      <c r="H306" s="15">
        <f>IF(AND(NOT(G306),OR(Medidas!G306&lt;20,Medidas!G306&gt;250,Medidas!H306&lt;0.5,Medidas!H306&gt;400)),1,0)</f>
        <v>0</v>
      </c>
      <c r="I306" s="20">
        <f>(Medidas!F306-Medidas!E306)/30.4375</f>
        <v>0</v>
      </c>
      <c r="J306" s="15" t="e">
        <f>Medidas!H306/(Medidas!G306^2)*10000</f>
        <v>#DIV/0!</v>
      </c>
      <c r="K306" s="15" t="e">
        <f t="shared" si="29"/>
        <v>#DIV/0!</v>
      </c>
      <c r="L306" s="15" t="e">
        <f t="shared" si="30"/>
        <v>#DIV/0!</v>
      </c>
      <c r="M306" s="15" t="e">
        <f t="shared" si="31"/>
        <v>#DIV/0!</v>
      </c>
      <c r="N306" s="15" t="e">
        <f t="shared" si="32"/>
        <v>#N/A</v>
      </c>
      <c r="O306" s="15" t="e">
        <f t="shared" si="33"/>
        <v>#N/A</v>
      </c>
    </row>
    <row r="307" spans="1:15" x14ac:dyDescent="0.15">
      <c r="A307" s="106">
        <f t="shared" si="34"/>
        <v>1</v>
      </c>
      <c r="B307" s="15" t="e">
        <f>IF(OR(Medidas!D307=1,Medidas!D307="M",Medidas!D307="m"),$A307*LOOKUP($I307+1,'OMS2007'!$A$3:$A$220,'OMS2007'!B$3:B$220)+(1-$A307)*LOOKUP($I307,'OMS2007'!$A$3:$A$220,'OMS2007'!B$3:B$220),$A307*LOOKUP($I307+1,'OMS2007'!$A$3:$A$220,'OMS2007'!E$3:E$220)+(1-$A307)*LOOKUP($I307,'OMS2007'!$A$3:$A$220,'OMS2007'!E$3:E$220))</f>
        <v>#N/A</v>
      </c>
      <c r="C307" s="15" t="e">
        <f>IF(OR(Medidas!D307=1,Medidas!D307="M",Medidas!D307="m"),$A307*LOOKUP($I307+1,'OMS2007'!$A$3:$A$220,'OMS2007'!C$3:C$220)+(1-$A307)*LOOKUP($I307,'OMS2007'!$A$3:$A$220,'OMS2007'!C$3:C$220),$A307*LOOKUP($I307+1,'OMS2007'!$A$3:$A$220,'OMS2007'!F$3:F$220)+(1-$A307)*LOOKUP($I307,'OMS2007'!$A$3:$A$220,'OMS2007'!F$3:F$220))</f>
        <v>#N/A</v>
      </c>
      <c r="D307" s="15" t="e">
        <f>IF(OR(Medidas!D307=1,Medidas!D307="M",Medidas!D307="m"),$A307*LOOKUP($I307+1,'OMS2007'!$A$3:$A$220,'OMS2007'!D$3:D$220)+(1-$A307)*LOOKUP($I307,'OMS2007'!$A$3:$A$220,'OMS2007'!D$3:D$220),$A307*LOOKUP($I307+1,'OMS2007'!$A$3:$A$220,'OMS2007'!G$3:G$220)+(1-$A307)*LOOKUP($I307,'OMS2007'!$A$3:$A$220,'OMS2007'!G$3:G$220))</f>
        <v>#N/A</v>
      </c>
      <c r="E307" s="15">
        <f t="shared" si="28"/>
        <v>1</v>
      </c>
      <c r="F307" s="15">
        <f>IF(OR(Medidas!D307=1,Medidas!D307="M",Medidas!D307="m",Medidas!D307=2,Medidas!D307="F",Medidas!D307="f"),0,1)</f>
        <v>1</v>
      </c>
      <c r="G307" s="15">
        <f>IF(OR(ISBLANK(Medidas!G307),(ISBLANK(Medidas!H307))),1,0)</f>
        <v>1</v>
      </c>
      <c r="H307" s="15">
        <f>IF(AND(NOT(G307),OR(Medidas!G307&lt;20,Medidas!G307&gt;250,Medidas!H307&lt;0.5,Medidas!H307&gt;400)),1,0)</f>
        <v>0</v>
      </c>
      <c r="I307" s="20">
        <f>(Medidas!F307-Medidas!E307)/30.4375</f>
        <v>0</v>
      </c>
      <c r="J307" s="15" t="e">
        <f>Medidas!H307/(Medidas!G307^2)*10000</f>
        <v>#DIV/0!</v>
      </c>
      <c r="K307" s="15" t="e">
        <f t="shared" si="29"/>
        <v>#DIV/0!</v>
      </c>
      <c r="L307" s="15" t="e">
        <f t="shared" si="30"/>
        <v>#DIV/0!</v>
      </c>
      <c r="M307" s="15" t="e">
        <f t="shared" si="31"/>
        <v>#DIV/0!</v>
      </c>
      <c r="N307" s="15" t="e">
        <f t="shared" si="32"/>
        <v>#N/A</v>
      </c>
      <c r="O307" s="15" t="e">
        <f t="shared" si="33"/>
        <v>#N/A</v>
      </c>
    </row>
    <row r="308" spans="1:15" x14ac:dyDescent="0.15">
      <c r="A308" s="106">
        <f t="shared" si="34"/>
        <v>1</v>
      </c>
      <c r="B308" s="15" t="e">
        <f>IF(OR(Medidas!D308=1,Medidas!D308="M",Medidas!D308="m"),$A308*LOOKUP($I308+1,'OMS2007'!$A$3:$A$220,'OMS2007'!B$3:B$220)+(1-$A308)*LOOKUP($I308,'OMS2007'!$A$3:$A$220,'OMS2007'!B$3:B$220),$A308*LOOKUP($I308+1,'OMS2007'!$A$3:$A$220,'OMS2007'!E$3:E$220)+(1-$A308)*LOOKUP($I308,'OMS2007'!$A$3:$A$220,'OMS2007'!E$3:E$220))</f>
        <v>#N/A</v>
      </c>
      <c r="C308" s="15" t="e">
        <f>IF(OR(Medidas!D308=1,Medidas!D308="M",Medidas!D308="m"),$A308*LOOKUP($I308+1,'OMS2007'!$A$3:$A$220,'OMS2007'!C$3:C$220)+(1-$A308)*LOOKUP($I308,'OMS2007'!$A$3:$A$220,'OMS2007'!C$3:C$220),$A308*LOOKUP($I308+1,'OMS2007'!$A$3:$A$220,'OMS2007'!F$3:F$220)+(1-$A308)*LOOKUP($I308,'OMS2007'!$A$3:$A$220,'OMS2007'!F$3:F$220))</f>
        <v>#N/A</v>
      </c>
      <c r="D308" s="15" t="e">
        <f>IF(OR(Medidas!D308=1,Medidas!D308="M",Medidas!D308="m"),$A308*LOOKUP($I308+1,'OMS2007'!$A$3:$A$220,'OMS2007'!D$3:D$220)+(1-$A308)*LOOKUP($I308,'OMS2007'!$A$3:$A$220,'OMS2007'!D$3:D$220),$A308*LOOKUP($I308+1,'OMS2007'!$A$3:$A$220,'OMS2007'!G$3:G$220)+(1-$A308)*LOOKUP($I308,'OMS2007'!$A$3:$A$220,'OMS2007'!G$3:G$220))</f>
        <v>#N/A</v>
      </c>
      <c r="E308" s="15">
        <f t="shared" si="28"/>
        <v>1</v>
      </c>
      <c r="F308" s="15">
        <f>IF(OR(Medidas!D308=1,Medidas!D308="M",Medidas!D308="m",Medidas!D308=2,Medidas!D308="F",Medidas!D308="f"),0,1)</f>
        <v>1</v>
      </c>
      <c r="G308" s="15">
        <f>IF(OR(ISBLANK(Medidas!G308),(ISBLANK(Medidas!H308))),1,0)</f>
        <v>1</v>
      </c>
      <c r="H308" s="15">
        <f>IF(AND(NOT(G308),OR(Medidas!G308&lt;20,Medidas!G308&gt;250,Medidas!H308&lt;0.5,Medidas!H308&gt;400)),1,0)</f>
        <v>0</v>
      </c>
      <c r="I308" s="20">
        <f>(Medidas!F308-Medidas!E308)/30.4375</f>
        <v>0</v>
      </c>
      <c r="J308" s="15" t="e">
        <f>Medidas!H308/(Medidas!G308^2)*10000</f>
        <v>#DIV/0!</v>
      </c>
      <c r="K308" s="15" t="e">
        <f t="shared" si="29"/>
        <v>#DIV/0!</v>
      </c>
      <c r="L308" s="15" t="e">
        <f t="shared" si="30"/>
        <v>#DIV/0!</v>
      </c>
      <c r="M308" s="15" t="e">
        <f t="shared" si="31"/>
        <v>#DIV/0!</v>
      </c>
      <c r="N308" s="15" t="e">
        <f t="shared" si="32"/>
        <v>#N/A</v>
      </c>
      <c r="O308" s="15" t="e">
        <f t="shared" si="33"/>
        <v>#N/A</v>
      </c>
    </row>
    <row r="309" spans="1:15" x14ac:dyDescent="0.15">
      <c r="A309" s="106">
        <f t="shared" si="34"/>
        <v>1</v>
      </c>
      <c r="B309" s="15" t="e">
        <f>IF(OR(Medidas!D309=1,Medidas!D309="M",Medidas!D309="m"),$A309*LOOKUP($I309+1,'OMS2007'!$A$3:$A$220,'OMS2007'!B$3:B$220)+(1-$A309)*LOOKUP($I309,'OMS2007'!$A$3:$A$220,'OMS2007'!B$3:B$220),$A309*LOOKUP($I309+1,'OMS2007'!$A$3:$A$220,'OMS2007'!E$3:E$220)+(1-$A309)*LOOKUP($I309,'OMS2007'!$A$3:$A$220,'OMS2007'!E$3:E$220))</f>
        <v>#N/A</v>
      </c>
      <c r="C309" s="15" t="e">
        <f>IF(OR(Medidas!D309=1,Medidas!D309="M",Medidas!D309="m"),$A309*LOOKUP($I309+1,'OMS2007'!$A$3:$A$220,'OMS2007'!C$3:C$220)+(1-$A309)*LOOKUP($I309,'OMS2007'!$A$3:$A$220,'OMS2007'!C$3:C$220),$A309*LOOKUP($I309+1,'OMS2007'!$A$3:$A$220,'OMS2007'!F$3:F$220)+(1-$A309)*LOOKUP($I309,'OMS2007'!$A$3:$A$220,'OMS2007'!F$3:F$220))</f>
        <v>#N/A</v>
      </c>
      <c r="D309" s="15" t="e">
        <f>IF(OR(Medidas!D309=1,Medidas!D309="M",Medidas!D309="m"),$A309*LOOKUP($I309+1,'OMS2007'!$A$3:$A$220,'OMS2007'!D$3:D$220)+(1-$A309)*LOOKUP($I309,'OMS2007'!$A$3:$A$220,'OMS2007'!D$3:D$220),$A309*LOOKUP($I309+1,'OMS2007'!$A$3:$A$220,'OMS2007'!G$3:G$220)+(1-$A309)*LOOKUP($I309,'OMS2007'!$A$3:$A$220,'OMS2007'!G$3:G$220))</f>
        <v>#N/A</v>
      </c>
      <c r="E309" s="15">
        <f t="shared" si="28"/>
        <v>1</v>
      </c>
      <c r="F309" s="15">
        <f>IF(OR(Medidas!D309=1,Medidas!D309="M",Medidas!D309="m",Medidas!D309=2,Medidas!D309="F",Medidas!D309="f"),0,1)</f>
        <v>1</v>
      </c>
      <c r="G309" s="15">
        <f>IF(OR(ISBLANK(Medidas!G309),(ISBLANK(Medidas!H309))),1,0)</f>
        <v>1</v>
      </c>
      <c r="H309" s="15">
        <f>IF(AND(NOT(G309),OR(Medidas!G309&lt;20,Medidas!G309&gt;250,Medidas!H309&lt;0.5,Medidas!H309&gt;400)),1,0)</f>
        <v>0</v>
      </c>
      <c r="I309" s="20">
        <f>(Medidas!F309-Medidas!E309)/30.4375</f>
        <v>0</v>
      </c>
      <c r="J309" s="15" t="e">
        <f>Medidas!H309/(Medidas!G309^2)*10000</f>
        <v>#DIV/0!</v>
      </c>
      <c r="K309" s="15" t="e">
        <f t="shared" si="29"/>
        <v>#DIV/0!</v>
      </c>
      <c r="L309" s="15" t="e">
        <f t="shared" si="30"/>
        <v>#DIV/0!</v>
      </c>
      <c r="M309" s="15" t="e">
        <f t="shared" si="31"/>
        <v>#DIV/0!</v>
      </c>
      <c r="N309" s="15" t="e">
        <f t="shared" si="32"/>
        <v>#N/A</v>
      </c>
      <c r="O309" s="15" t="e">
        <f t="shared" si="33"/>
        <v>#N/A</v>
      </c>
    </row>
    <row r="310" spans="1:15" x14ac:dyDescent="0.15">
      <c r="A310" s="106">
        <f t="shared" si="34"/>
        <v>1</v>
      </c>
      <c r="B310" s="15" t="e">
        <f>IF(OR(Medidas!D310=1,Medidas!D310="M",Medidas!D310="m"),$A310*LOOKUP($I310+1,'OMS2007'!$A$3:$A$220,'OMS2007'!B$3:B$220)+(1-$A310)*LOOKUP($I310,'OMS2007'!$A$3:$A$220,'OMS2007'!B$3:B$220),$A310*LOOKUP($I310+1,'OMS2007'!$A$3:$A$220,'OMS2007'!E$3:E$220)+(1-$A310)*LOOKUP($I310,'OMS2007'!$A$3:$A$220,'OMS2007'!E$3:E$220))</f>
        <v>#N/A</v>
      </c>
      <c r="C310" s="15" t="e">
        <f>IF(OR(Medidas!D310=1,Medidas!D310="M",Medidas!D310="m"),$A310*LOOKUP($I310+1,'OMS2007'!$A$3:$A$220,'OMS2007'!C$3:C$220)+(1-$A310)*LOOKUP($I310,'OMS2007'!$A$3:$A$220,'OMS2007'!C$3:C$220),$A310*LOOKUP($I310+1,'OMS2007'!$A$3:$A$220,'OMS2007'!F$3:F$220)+(1-$A310)*LOOKUP($I310,'OMS2007'!$A$3:$A$220,'OMS2007'!F$3:F$220))</f>
        <v>#N/A</v>
      </c>
      <c r="D310" s="15" t="e">
        <f>IF(OR(Medidas!D310=1,Medidas!D310="M",Medidas!D310="m"),$A310*LOOKUP($I310+1,'OMS2007'!$A$3:$A$220,'OMS2007'!D$3:D$220)+(1-$A310)*LOOKUP($I310,'OMS2007'!$A$3:$A$220,'OMS2007'!D$3:D$220),$A310*LOOKUP($I310+1,'OMS2007'!$A$3:$A$220,'OMS2007'!G$3:G$220)+(1-$A310)*LOOKUP($I310,'OMS2007'!$A$3:$A$220,'OMS2007'!G$3:G$220))</f>
        <v>#N/A</v>
      </c>
      <c r="E310" s="15">
        <f t="shared" si="28"/>
        <v>1</v>
      </c>
      <c r="F310" s="15">
        <f>IF(OR(Medidas!D310=1,Medidas!D310="M",Medidas!D310="m",Medidas!D310=2,Medidas!D310="F",Medidas!D310="f"),0,1)</f>
        <v>1</v>
      </c>
      <c r="G310" s="15">
        <f>IF(OR(ISBLANK(Medidas!G310),(ISBLANK(Medidas!H310))),1,0)</f>
        <v>1</v>
      </c>
      <c r="H310" s="15">
        <f>IF(AND(NOT(G310),OR(Medidas!G310&lt;20,Medidas!G310&gt;250,Medidas!H310&lt;0.5,Medidas!H310&gt;400)),1,0)</f>
        <v>0</v>
      </c>
      <c r="I310" s="20">
        <f>(Medidas!F310-Medidas!E310)/30.4375</f>
        <v>0</v>
      </c>
      <c r="J310" s="15" t="e">
        <f>Medidas!H310/(Medidas!G310^2)*10000</f>
        <v>#DIV/0!</v>
      </c>
      <c r="K310" s="15" t="e">
        <f t="shared" si="29"/>
        <v>#DIV/0!</v>
      </c>
      <c r="L310" s="15" t="e">
        <f t="shared" si="30"/>
        <v>#DIV/0!</v>
      </c>
      <c r="M310" s="15" t="e">
        <f t="shared" si="31"/>
        <v>#DIV/0!</v>
      </c>
      <c r="N310" s="15" t="e">
        <f t="shared" si="32"/>
        <v>#N/A</v>
      </c>
      <c r="O310" s="15" t="e">
        <f t="shared" si="33"/>
        <v>#N/A</v>
      </c>
    </row>
    <row r="311" spans="1:15" x14ac:dyDescent="0.15">
      <c r="A311" s="106">
        <f t="shared" si="34"/>
        <v>1</v>
      </c>
      <c r="B311" s="15" t="e">
        <f>IF(OR(Medidas!D311=1,Medidas!D311="M",Medidas!D311="m"),$A311*LOOKUP($I311+1,'OMS2007'!$A$3:$A$220,'OMS2007'!B$3:B$220)+(1-$A311)*LOOKUP($I311,'OMS2007'!$A$3:$A$220,'OMS2007'!B$3:B$220),$A311*LOOKUP($I311+1,'OMS2007'!$A$3:$A$220,'OMS2007'!E$3:E$220)+(1-$A311)*LOOKUP($I311,'OMS2007'!$A$3:$A$220,'OMS2007'!E$3:E$220))</f>
        <v>#N/A</v>
      </c>
      <c r="C311" s="15" t="e">
        <f>IF(OR(Medidas!D311=1,Medidas!D311="M",Medidas!D311="m"),$A311*LOOKUP($I311+1,'OMS2007'!$A$3:$A$220,'OMS2007'!C$3:C$220)+(1-$A311)*LOOKUP($I311,'OMS2007'!$A$3:$A$220,'OMS2007'!C$3:C$220),$A311*LOOKUP($I311+1,'OMS2007'!$A$3:$A$220,'OMS2007'!F$3:F$220)+(1-$A311)*LOOKUP($I311,'OMS2007'!$A$3:$A$220,'OMS2007'!F$3:F$220))</f>
        <v>#N/A</v>
      </c>
      <c r="D311" s="15" t="e">
        <f>IF(OR(Medidas!D311=1,Medidas!D311="M",Medidas!D311="m"),$A311*LOOKUP($I311+1,'OMS2007'!$A$3:$A$220,'OMS2007'!D$3:D$220)+(1-$A311)*LOOKUP($I311,'OMS2007'!$A$3:$A$220,'OMS2007'!D$3:D$220),$A311*LOOKUP($I311+1,'OMS2007'!$A$3:$A$220,'OMS2007'!G$3:G$220)+(1-$A311)*LOOKUP($I311,'OMS2007'!$A$3:$A$220,'OMS2007'!G$3:G$220))</f>
        <v>#N/A</v>
      </c>
      <c r="E311" s="15">
        <f t="shared" si="28"/>
        <v>1</v>
      </c>
      <c r="F311" s="15">
        <f>IF(OR(Medidas!D311=1,Medidas!D311="M",Medidas!D311="m",Medidas!D311=2,Medidas!D311="F",Medidas!D311="f"),0,1)</f>
        <v>1</v>
      </c>
      <c r="G311" s="15">
        <f>IF(OR(ISBLANK(Medidas!G311),(ISBLANK(Medidas!H311))),1,0)</f>
        <v>1</v>
      </c>
      <c r="H311" s="15">
        <f>IF(AND(NOT(G311),OR(Medidas!G311&lt;20,Medidas!G311&gt;250,Medidas!H311&lt;0.5,Medidas!H311&gt;400)),1,0)</f>
        <v>0</v>
      </c>
      <c r="I311" s="20">
        <f>(Medidas!F311-Medidas!E311)/30.4375</f>
        <v>0</v>
      </c>
      <c r="J311" s="15" t="e">
        <f>Medidas!H311/(Medidas!G311^2)*10000</f>
        <v>#DIV/0!</v>
      </c>
      <c r="K311" s="15" t="e">
        <f t="shared" si="29"/>
        <v>#DIV/0!</v>
      </c>
      <c r="L311" s="15" t="e">
        <f t="shared" si="30"/>
        <v>#DIV/0!</v>
      </c>
      <c r="M311" s="15" t="e">
        <f t="shared" si="31"/>
        <v>#DIV/0!</v>
      </c>
      <c r="N311" s="15" t="e">
        <f t="shared" si="32"/>
        <v>#N/A</v>
      </c>
      <c r="O311" s="15" t="e">
        <f t="shared" si="33"/>
        <v>#N/A</v>
      </c>
    </row>
    <row r="312" spans="1:15" x14ac:dyDescent="0.15">
      <c r="A312" s="106">
        <f t="shared" si="34"/>
        <v>1</v>
      </c>
      <c r="B312" s="15" t="e">
        <f>IF(OR(Medidas!D312=1,Medidas!D312="M",Medidas!D312="m"),$A312*LOOKUP($I312+1,'OMS2007'!$A$3:$A$220,'OMS2007'!B$3:B$220)+(1-$A312)*LOOKUP($I312,'OMS2007'!$A$3:$A$220,'OMS2007'!B$3:B$220),$A312*LOOKUP($I312+1,'OMS2007'!$A$3:$A$220,'OMS2007'!E$3:E$220)+(1-$A312)*LOOKUP($I312,'OMS2007'!$A$3:$A$220,'OMS2007'!E$3:E$220))</f>
        <v>#N/A</v>
      </c>
      <c r="C312" s="15" t="e">
        <f>IF(OR(Medidas!D312=1,Medidas!D312="M",Medidas!D312="m"),$A312*LOOKUP($I312+1,'OMS2007'!$A$3:$A$220,'OMS2007'!C$3:C$220)+(1-$A312)*LOOKUP($I312,'OMS2007'!$A$3:$A$220,'OMS2007'!C$3:C$220),$A312*LOOKUP($I312+1,'OMS2007'!$A$3:$A$220,'OMS2007'!F$3:F$220)+(1-$A312)*LOOKUP($I312,'OMS2007'!$A$3:$A$220,'OMS2007'!F$3:F$220))</f>
        <v>#N/A</v>
      </c>
      <c r="D312" s="15" t="e">
        <f>IF(OR(Medidas!D312=1,Medidas!D312="M",Medidas!D312="m"),$A312*LOOKUP($I312+1,'OMS2007'!$A$3:$A$220,'OMS2007'!D$3:D$220)+(1-$A312)*LOOKUP($I312,'OMS2007'!$A$3:$A$220,'OMS2007'!D$3:D$220),$A312*LOOKUP($I312+1,'OMS2007'!$A$3:$A$220,'OMS2007'!G$3:G$220)+(1-$A312)*LOOKUP($I312,'OMS2007'!$A$3:$A$220,'OMS2007'!G$3:G$220))</f>
        <v>#N/A</v>
      </c>
      <c r="E312" s="15">
        <f t="shared" si="28"/>
        <v>1</v>
      </c>
      <c r="F312" s="15">
        <f>IF(OR(Medidas!D312=1,Medidas!D312="M",Medidas!D312="m",Medidas!D312=2,Medidas!D312="F",Medidas!D312="f"),0,1)</f>
        <v>1</v>
      </c>
      <c r="G312" s="15">
        <f>IF(OR(ISBLANK(Medidas!G312),(ISBLANK(Medidas!H312))),1,0)</f>
        <v>1</v>
      </c>
      <c r="H312" s="15">
        <f>IF(AND(NOT(G312),OR(Medidas!G312&lt;20,Medidas!G312&gt;250,Medidas!H312&lt;0.5,Medidas!H312&gt;400)),1,0)</f>
        <v>0</v>
      </c>
      <c r="I312" s="20">
        <f>(Medidas!F312-Medidas!E312)/30.4375</f>
        <v>0</v>
      </c>
      <c r="J312" s="15" t="e">
        <f>Medidas!H312/(Medidas!G312^2)*10000</f>
        <v>#DIV/0!</v>
      </c>
      <c r="K312" s="15" t="e">
        <f t="shared" si="29"/>
        <v>#DIV/0!</v>
      </c>
      <c r="L312" s="15" t="e">
        <f t="shared" si="30"/>
        <v>#DIV/0!</v>
      </c>
      <c r="M312" s="15" t="e">
        <f t="shared" si="31"/>
        <v>#DIV/0!</v>
      </c>
      <c r="N312" s="15" t="e">
        <f t="shared" si="32"/>
        <v>#N/A</v>
      </c>
      <c r="O312" s="15" t="e">
        <f t="shared" si="33"/>
        <v>#N/A</v>
      </c>
    </row>
    <row r="313" spans="1:15" x14ac:dyDescent="0.15">
      <c r="A313" s="106">
        <f t="shared" si="34"/>
        <v>1</v>
      </c>
      <c r="B313" s="15" t="e">
        <f>IF(OR(Medidas!D313=1,Medidas!D313="M",Medidas!D313="m"),$A313*LOOKUP($I313+1,'OMS2007'!$A$3:$A$220,'OMS2007'!B$3:B$220)+(1-$A313)*LOOKUP($I313,'OMS2007'!$A$3:$A$220,'OMS2007'!B$3:B$220),$A313*LOOKUP($I313+1,'OMS2007'!$A$3:$A$220,'OMS2007'!E$3:E$220)+(1-$A313)*LOOKUP($I313,'OMS2007'!$A$3:$A$220,'OMS2007'!E$3:E$220))</f>
        <v>#N/A</v>
      </c>
      <c r="C313" s="15" t="e">
        <f>IF(OR(Medidas!D313=1,Medidas!D313="M",Medidas!D313="m"),$A313*LOOKUP($I313+1,'OMS2007'!$A$3:$A$220,'OMS2007'!C$3:C$220)+(1-$A313)*LOOKUP($I313,'OMS2007'!$A$3:$A$220,'OMS2007'!C$3:C$220),$A313*LOOKUP($I313+1,'OMS2007'!$A$3:$A$220,'OMS2007'!F$3:F$220)+(1-$A313)*LOOKUP($I313,'OMS2007'!$A$3:$A$220,'OMS2007'!F$3:F$220))</f>
        <v>#N/A</v>
      </c>
      <c r="D313" s="15" t="e">
        <f>IF(OR(Medidas!D313=1,Medidas!D313="M",Medidas!D313="m"),$A313*LOOKUP($I313+1,'OMS2007'!$A$3:$A$220,'OMS2007'!D$3:D$220)+(1-$A313)*LOOKUP($I313,'OMS2007'!$A$3:$A$220,'OMS2007'!D$3:D$220),$A313*LOOKUP($I313+1,'OMS2007'!$A$3:$A$220,'OMS2007'!G$3:G$220)+(1-$A313)*LOOKUP($I313,'OMS2007'!$A$3:$A$220,'OMS2007'!G$3:G$220))</f>
        <v>#N/A</v>
      </c>
      <c r="E313" s="15">
        <f t="shared" si="28"/>
        <v>1</v>
      </c>
      <c r="F313" s="15">
        <f>IF(OR(Medidas!D313=1,Medidas!D313="M",Medidas!D313="m",Medidas!D313=2,Medidas!D313="F",Medidas!D313="f"),0,1)</f>
        <v>1</v>
      </c>
      <c r="G313" s="15">
        <f>IF(OR(ISBLANK(Medidas!G313),(ISBLANK(Medidas!H313))),1,0)</f>
        <v>1</v>
      </c>
      <c r="H313" s="15">
        <f>IF(AND(NOT(G313),OR(Medidas!G313&lt;20,Medidas!G313&gt;250,Medidas!H313&lt;0.5,Medidas!H313&gt;400)),1,0)</f>
        <v>0</v>
      </c>
      <c r="I313" s="20">
        <f>(Medidas!F313-Medidas!E313)/30.4375</f>
        <v>0</v>
      </c>
      <c r="J313" s="15" t="e">
        <f>Medidas!H313/(Medidas!G313^2)*10000</f>
        <v>#DIV/0!</v>
      </c>
      <c r="K313" s="15" t="e">
        <f t="shared" si="29"/>
        <v>#DIV/0!</v>
      </c>
      <c r="L313" s="15" t="e">
        <f t="shared" si="30"/>
        <v>#DIV/0!</v>
      </c>
      <c r="M313" s="15" t="e">
        <f t="shared" si="31"/>
        <v>#DIV/0!</v>
      </c>
      <c r="N313" s="15" t="e">
        <f t="shared" si="32"/>
        <v>#N/A</v>
      </c>
      <c r="O313" s="15" t="e">
        <f t="shared" si="33"/>
        <v>#N/A</v>
      </c>
    </row>
    <row r="314" spans="1:15" x14ac:dyDescent="0.15">
      <c r="A314" s="106">
        <f t="shared" si="34"/>
        <v>1</v>
      </c>
      <c r="B314" s="15" t="e">
        <f>IF(OR(Medidas!D314=1,Medidas!D314="M",Medidas!D314="m"),$A314*LOOKUP($I314+1,'OMS2007'!$A$3:$A$220,'OMS2007'!B$3:B$220)+(1-$A314)*LOOKUP($I314,'OMS2007'!$A$3:$A$220,'OMS2007'!B$3:B$220),$A314*LOOKUP($I314+1,'OMS2007'!$A$3:$A$220,'OMS2007'!E$3:E$220)+(1-$A314)*LOOKUP($I314,'OMS2007'!$A$3:$A$220,'OMS2007'!E$3:E$220))</f>
        <v>#N/A</v>
      </c>
      <c r="C314" s="15" t="e">
        <f>IF(OR(Medidas!D314=1,Medidas!D314="M",Medidas!D314="m"),$A314*LOOKUP($I314+1,'OMS2007'!$A$3:$A$220,'OMS2007'!C$3:C$220)+(1-$A314)*LOOKUP($I314,'OMS2007'!$A$3:$A$220,'OMS2007'!C$3:C$220),$A314*LOOKUP($I314+1,'OMS2007'!$A$3:$A$220,'OMS2007'!F$3:F$220)+(1-$A314)*LOOKUP($I314,'OMS2007'!$A$3:$A$220,'OMS2007'!F$3:F$220))</f>
        <v>#N/A</v>
      </c>
      <c r="D314" s="15" t="e">
        <f>IF(OR(Medidas!D314=1,Medidas!D314="M",Medidas!D314="m"),$A314*LOOKUP($I314+1,'OMS2007'!$A$3:$A$220,'OMS2007'!D$3:D$220)+(1-$A314)*LOOKUP($I314,'OMS2007'!$A$3:$A$220,'OMS2007'!D$3:D$220),$A314*LOOKUP($I314+1,'OMS2007'!$A$3:$A$220,'OMS2007'!G$3:G$220)+(1-$A314)*LOOKUP($I314,'OMS2007'!$A$3:$A$220,'OMS2007'!G$3:G$220))</f>
        <v>#N/A</v>
      </c>
      <c r="E314" s="15">
        <f t="shared" si="28"/>
        <v>1</v>
      </c>
      <c r="F314" s="15">
        <f>IF(OR(Medidas!D314=1,Medidas!D314="M",Medidas!D314="m",Medidas!D314=2,Medidas!D314="F",Medidas!D314="f"),0,1)</f>
        <v>1</v>
      </c>
      <c r="G314" s="15">
        <f>IF(OR(ISBLANK(Medidas!G314),(ISBLANK(Medidas!H314))),1,0)</f>
        <v>1</v>
      </c>
      <c r="H314" s="15">
        <f>IF(AND(NOT(G314),OR(Medidas!G314&lt;20,Medidas!G314&gt;250,Medidas!H314&lt;0.5,Medidas!H314&gt;400)),1,0)</f>
        <v>0</v>
      </c>
      <c r="I314" s="20">
        <f>(Medidas!F314-Medidas!E314)/30.4375</f>
        <v>0</v>
      </c>
      <c r="J314" s="15" t="e">
        <f>Medidas!H314/(Medidas!G314^2)*10000</f>
        <v>#DIV/0!</v>
      </c>
      <c r="K314" s="15" t="e">
        <f t="shared" si="29"/>
        <v>#DIV/0!</v>
      </c>
      <c r="L314" s="15" t="e">
        <f t="shared" si="30"/>
        <v>#DIV/0!</v>
      </c>
      <c r="M314" s="15" t="e">
        <f t="shared" si="31"/>
        <v>#DIV/0!</v>
      </c>
      <c r="N314" s="15" t="e">
        <f t="shared" si="32"/>
        <v>#N/A</v>
      </c>
      <c r="O314" s="15" t="e">
        <f t="shared" si="33"/>
        <v>#N/A</v>
      </c>
    </row>
    <row r="315" spans="1:15" x14ac:dyDescent="0.15">
      <c r="A315" s="106">
        <f t="shared" si="34"/>
        <v>1</v>
      </c>
      <c r="B315" s="15" t="e">
        <f>IF(OR(Medidas!D315=1,Medidas!D315="M",Medidas!D315="m"),$A315*LOOKUP($I315+1,'OMS2007'!$A$3:$A$220,'OMS2007'!B$3:B$220)+(1-$A315)*LOOKUP($I315,'OMS2007'!$A$3:$A$220,'OMS2007'!B$3:B$220),$A315*LOOKUP($I315+1,'OMS2007'!$A$3:$A$220,'OMS2007'!E$3:E$220)+(1-$A315)*LOOKUP($I315,'OMS2007'!$A$3:$A$220,'OMS2007'!E$3:E$220))</f>
        <v>#N/A</v>
      </c>
      <c r="C315" s="15" t="e">
        <f>IF(OR(Medidas!D315=1,Medidas!D315="M",Medidas!D315="m"),$A315*LOOKUP($I315+1,'OMS2007'!$A$3:$A$220,'OMS2007'!C$3:C$220)+(1-$A315)*LOOKUP($I315,'OMS2007'!$A$3:$A$220,'OMS2007'!C$3:C$220),$A315*LOOKUP($I315+1,'OMS2007'!$A$3:$A$220,'OMS2007'!F$3:F$220)+(1-$A315)*LOOKUP($I315,'OMS2007'!$A$3:$A$220,'OMS2007'!F$3:F$220))</f>
        <v>#N/A</v>
      </c>
      <c r="D315" s="15" t="e">
        <f>IF(OR(Medidas!D315=1,Medidas!D315="M",Medidas!D315="m"),$A315*LOOKUP($I315+1,'OMS2007'!$A$3:$A$220,'OMS2007'!D$3:D$220)+(1-$A315)*LOOKUP($I315,'OMS2007'!$A$3:$A$220,'OMS2007'!D$3:D$220),$A315*LOOKUP($I315+1,'OMS2007'!$A$3:$A$220,'OMS2007'!G$3:G$220)+(1-$A315)*LOOKUP($I315,'OMS2007'!$A$3:$A$220,'OMS2007'!G$3:G$220))</f>
        <v>#N/A</v>
      </c>
      <c r="E315" s="15">
        <f t="shared" si="28"/>
        <v>1</v>
      </c>
      <c r="F315" s="15">
        <f>IF(OR(Medidas!D315=1,Medidas!D315="M",Medidas!D315="m",Medidas!D315=2,Medidas!D315="F",Medidas!D315="f"),0,1)</f>
        <v>1</v>
      </c>
      <c r="G315" s="15">
        <f>IF(OR(ISBLANK(Medidas!G315),(ISBLANK(Medidas!H315))),1,0)</f>
        <v>1</v>
      </c>
      <c r="H315" s="15">
        <f>IF(AND(NOT(G315),OR(Medidas!G315&lt;20,Medidas!G315&gt;250,Medidas!H315&lt;0.5,Medidas!H315&gt;400)),1,0)</f>
        <v>0</v>
      </c>
      <c r="I315" s="20">
        <f>(Medidas!F315-Medidas!E315)/30.4375</f>
        <v>0</v>
      </c>
      <c r="J315" s="15" t="e">
        <f>Medidas!H315/(Medidas!G315^2)*10000</f>
        <v>#DIV/0!</v>
      </c>
      <c r="K315" s="15" t="e">
        <f t="shared" si="29"/>
        <v>#DIV/0!</v>
      </c>
      <c r="L315" s="15" t="e">
        <f t="shared" si="30"/>
        <v>#DIV/0!</v>
      </c>
      <c r="M315" s="15" t="e">
        <f t="shared" si="31"/>
        <v>#DIV/0!</v>
      </c>
      <c r="N315" s="15" t="e">
        <f t="shared" si="32"/>
        <v>#N/A</v>
      </c>
      <c r="O315" s="15" t="e">
        <f t="shared" si="33"/>
        <v>#N/A</v>
      </c>
    </row>
    <row r="316" spans="1:15" x14ac:dyDescent="0.15">
      <c r="A316" s="106">
        <f t="shared" si="34"/>
        <v>1</v>
      </c>
      <c r="B316" s="15" t="e">
        <f>IF(OR(Medidas!D316=1,Medidas!D316="M",Medidas!D316="m"),$A316*LOOKUP($I316+1,'OMS2007'!$A$3:$A$220,'OMS2007'!B$3:B$220)+(1-$A316)*LOOKUP($I316,'OMS2007'!$A$3:$A$220,'OMS2007'!B$3:B$220),$A316*LOOKUP($I316+1,'OMS2007'!$A$3:$A$220,'OMS2007'!E$3:E$220)+(1-$A316)*LOOKUP($I316,'OMS2007'!$A$3:$A$220,'OMS2007'!E$3:E$220))</f>
        <v>#N/A</v>
      </c>
      <c r="C316" s="15" t="e">
        <f>IF(OR(Medidas!D316=1,Medidas!D316="M",Medidas!D316="m"),$A316*LOOKUP($I316+1,'OMS2007'!$A$3:$A$220,'OMS2007'!C$3:C$220)+(1-$A316)*LOOKUP($I316,'OMS2007'!$A$3:$A$220,'OMS2007'!C$3:C$220),$A316*LOOKUP($I316+1,'OMS2007'!$A$3:$A$220,'OMS2007'!F$3:F$220)+(1-$A316)*LOOKUP($I316,'OMS2007'!$A$3:$A$220,'OMS2007'!F$3:F$220))</f>
        <v>#N/A</v>
      </c>
      <c r="D316" s="15" t="e">
        <f>IF(OR(Medidas!D316=1,Medidas!D316="M",Medidas!D316="m"),$A316*LOOKUP($I316+1,'OMS2007'!$A$3:$A$220,'OMS2007'!D$3:D$220)+(1-$A316)*LOOKUP($I316,'OMS2007'!$A$3:$A$220,'OMS2007'!D$3:D$220),$A316*LOOKUP($I316+1,'OMS2007'!$A$3:$A$220,'OMS2007'!G$3:G$220)+(1-$A316)*LOOKUP($I316,'OMS2007'!$A$3:$A$220,'OMS2007'!G$3:G$220))</f>
        <v>#N/A</v>
      </c>
      <c r="E316" s="15">
        <f t="shared" si="28"/>
        <v>1</v>
      </c>
      <c r="F316" s="15">
        <f>IF(OR(Medidas!D316=1,Medidas!D316="M",Medidas!D316="m",Medidas!D316=2,Medidas!D316="F",Medidas!D316="f"),0,1)</f>
        <v>1</v>
      </c>
      <c r="G316" s="15">
        <f>IF(OR(ISBLANK(Medidas!G316),(ISBLANK(Medidas!H316))),1,0)</f>
        <v>1</v>
      </c>
      <c r="H316" s="15">
        <f>IF(AND(NOT(G316),OR(Medidas!G316&lt;20,Medidas!G316&gt;250,Medidas!H316&lt;0.5,Medidas!H316&gt;400)),1,0)</f>
        <v>0</v>
      </c>
      <c r="I316" s="20">
        <f>(Medidas!F316-Medidas!E316)/30.4375</f>
        <v>0</v>
      </c>
      <c r="J316" s="15" t="e">
        <f>Medidas!H316/(Medidas!G316^2)*10000</f>
        <v>#DIV/0!</v>
      </c>
      <c r="K316" s="15" t="e">
        <f t="shared" si="29"/>
        <v>#DIV/0!</v>
      </c>
      <c r="L316" s="15" t="e">
        <f t="shared" si="30"/>
        <v>#DIV/0!</v>
      </c>
      <c r="M316" s="15" t="e">
        <f t="shared" si="31"/>
        <v>#DIV/0!</v>
      </c>
      <c r="N316" s="15" t="e">
        <f t="shared" si="32"/>
        <v>#N/A</v>
      </c>
      <c r="O316" s="15" t="e">
        <f t="shared" si="33"/>
        <v>#N/A</v>
      </c>
    </row>
    <row r="317" spans="1:15" x14ac:dyDescent="0.15">
      <c r="A317" s="106">
        <f t="shared" si="34"/>
        <v>1</v>
      </c>
      <c r="B317" s="15" t="e">
        <f>IF(OR(Medidas!D317=1,Medidas!D317="M",Medidas!D317="m"),$A317*LOOKUP($I317+1,'OMS2007'!$A$3:$A$220,'OMS2007'!B$3:B$220)+(1-$A317)*LOOKUP($I317,'OMS2007'!$A$3:$A$220,'OMS2007'!B$3:B$220),$A317*LOOKUP($I317+1,'OMS2007'!$A$3:$A$220,'OMS2007'!E$3:E$220)+(1-$A317)*LOOKUP($I317,'OMS2007'!$A$3:$A$220,'OMS2007'!E$3:E$220))</f>
        <v>#N/A</v>
      </c>
      <c r="C317" s="15" t="e">
        <f>IF(OR(Medidas!D317=1,Medidas!D317="M",Medidas!D317="m"),$A317*LOOKUP($I317+1,'OMS2007'!$A$3:$A$220,'OMS2007'!C$3:C$220)+(1-$A317)*LOOKUP($I317,'OMS2007'!$A$3:$A$220,'OMS2007'!C$3:C$220),$A317*LOOKUP($I317+1,'OMS2007'!$A$3:$A$220,'OMS2007'!F$3:F$220)+(1-$A317)*LOOKUP($I317,'OMS2007'!$A$3:$A$220,'OMS2007'!F$3:F$220))</f>
        <v>#N/A</v>
      </c>
      <c r="D317" s="15" t="e">
        <f>IF(OR(Medidas!D317=1,Medidas!D317="M",Medidas!D317="m"),$A317*LOOKUP($I317+1,'OMS2007'!$A$3:$A$220,'OMS2007'!D$3:D$220)+(1-$A317)*LOOKUP($I317,'OMS2007'!$A$3:$A$220,'OMS2007'!D$3:D$220),$A317*LOOKUP($I317+1,'OMS2007'!$A$3:$A$220,'OMS2007'!G$3:G$220)+(1-$A317)*LOOKUP($I317,'OMS2007'!$A$3:$A$220,'OMS2007'!G$3:G$220))</f>
        <v>#N/A</v>
      </c>
      <c r="E317" s="15">
        <f t="shared" si="28"/>
        <v>1</v>
      </c>
      <c r="F317" s="15">
        <f>IF(OR(Medidas!D317=1,Medidas!D317="M",Medidas!D317="m",Medidas!D317=2,Medidas!D317="F",Medidas!D317="f"),0,1)</f>
        <v>1</v>
      </c>
      <c r="G317" s="15">
        <f>IF(OR(ISBLANK(Medidas!G317),(ISBLANK(Medidas!H317))),1,0)</f>
        <v>1</v>
      </c>
      <c r="H317" s="15">
        <f>IF(AND(NOT(G317),OR(Medidas!G317&lt;20,Medidas!G317&gt;250,Medidas!H317&lt;0.5,Medidas!H317&gt;400)),1,0)</f>
        <v>0</v>
      </c>
      <c r="I317" s="20">
        <f>(Medidas!F317-Medidas!E317)/30.4375</f>
        <v>0</v>
      </c>
      <c r="J317" s="15" t="e">
        <f>Medidas!H317/(Medidas!G317^2)*10000</f>
        <v>#DIV/0!</v>
      </c>
      <c r="K317" s="15" t="e">
        <f t="shared" si="29"/>
        <v>#DIV/0!</v>
      </c>
      <c r="L317" s="15" t="e">
        <f t="shared" si="30"/>
        <v>#DIV/0!</v>
      </c>
      <c r="M317" s="15" t="e">
        <f t="shared" si="31"/>
        <v>#DIV/0!</v>
      </c>
      <c r="N317" s="15" t="e">
        <f t="shared" si="32"/>
        <v>#N/A</v>
      </c>
      <c r="O317" s="15" t="e">
        <f t="shared" si="33"/>
        <v>#N/A</v>
      </c>
    </row>
    <row r="318" spans="1:15" x14ac:dyDescent="0.15">
      <c r="A318" s="106">
        <f t="shared" si="34"/>
        <v>1</v>
      </c>
      <c r="B318" s="15" t="e">
        <f>IF(OR(Medidas!D318=1,Medidas!D318="M",Medidas!D318="m"),$A318*LOOKUP($I318+1,'OMS2007'!$A$3:$A$220,'OMS2007'!B$3:B$220)+(1-$A318)*LOOKUP($I318,'OMS2007'!$A$3:$A$220,'OMS2007'!B$3:B$220),$A318*LOOKUP($I318+1,'OMS2007'!$A$3:$A$220,'OMS2007'!E$3:E$220)+(1-$A318)*LOOKUP($I318,'OMS2007'!$A$3:$A$220,'OMS2007'!E$3:E$220))</f>
        <v>#N/A</v>
      </c>
      <c r="C318" s="15" t="e">
        <f>IF(OR(Medidas!D318=1,Medidas!D318="M",Medidas!D318="m"),$A318*LOOKUP($I318+1,'OMS2007'!$A$3:$A$220,'OMS2007'!C$3:C$220)+(1-$A318)*LOOKUP($I318,'OMS2007'!$A$3:$A$220,'OMS2007'!C$3:C$220),$A318*LOOKUP($I318+1,'OMS2007'!$A$3:$A$220,'OMS2007'!F$3:F$220)+(1-$A318)*LOOKUP($I318,'OMS2007'!$A$3:$A$220,'OMS2007'!F$3:F$220))</f>
        <v>#N/A</v>
      </c>
      <c r="D318" s="15" t="e">
        <f>IF(OR(Medidas!D318=1,Medidas!D318="M",Medidas!D318="m"),$A318*LOOKUP($I318+1,'OMS2007'!$A$3:$A$220,'OMS2007'!D$3:D$220)+(1-$A318)*LOOKUP($I318,'OMS2007'!$A$3:$A$220,'OMS2007'!D$3:D$220),$A318*LOOKUP($I318+1,'OMS2007'!$A$3:$A$220,'OMS2007'!G$3:G$220)+(1-$A318)*LOOKUP($I318,'OMS2007'!$A$3:$A$220,'OMS2007'!G$3:G$220))</f>
        <v>#N/A</v>
      </c>
      <c r="E318" s="15">
        <f t="shared" si="28"/>
        <v>1</v>
      </c>
      <c r="F318" s="15">
        <f>IF(OR(Medidas!D318=1,Medidas!D318="M",Medidas!D318="m",Medidas!D318=2,Medidas!D318="F",Medidas!D318="f"),0,1)</f>
        <v>1</v>
      </c>
      <c r="G318" s="15">
        <f>IF(OR(ISBLANK(Medidas!G318),(ISBLANK(Medidas!H318))),1,0)</f>
        <v>1</v>
      </c>
      <c r="H318" s="15">
        <f>IF(AND(NOT(G318),OR(Medidas!G318&lt;20,Medidas!G318&gt;250,Medidas!H318&lt;0.5,Medidas!H318&gt;400)),1,0)</f>
        <v>0</v>
      </c>
      <c r="I318" s="20">
        <f>(Medidas!F318-Medidas!E318)/30.4375</f>
        <v>0</v>
      </c>
      <c r="J318" s="15" t="e">
        <f>Medidas!H318/(Medidas!G318^2)*10000</f>
        <v>#DIV/0!</v>
      </c>
      <c r="K318" s="15" t="e">
        <f t="shared" si="29"/>
        <v>#DIV/0!</v>
      </c>
      <c r="L318" s="15" t="e">
        <f t="shared" si="30"/>
        <v>#DIV/0!</v>
      </c>
      <c r="M318" s="15" t="e">
        <f t="shared" si="31"/>
        <v>#DIV/0!</v>
      </c>
      <c r="N318" s="15" t="e">
        <f t="shared" si="32"/>
        <v>#N/A</v>
      </c>
      <c r="O318" s="15" t="e">
        <f t="shared" si="33"/>
        <v>#N/A</v>
      </c>
    </row>
    <row r="319" spans="1:15" x14ac:dyDescent="0.15">
      <c r="A319" s="106">
        <f t="shared" si="34"/>
        <v>1</v>
      </c>
      <c r="B319" s="15" t="e">
        <f>IF(OR(Medidas!D319=1,Medidas!D319="M",Medidas!D319="m"),$A319*LOOKUP($I319+1,'OMS2007'!$A$3:$A$220,'OMS2007'!B$3:B$220)+(1-$A319)*LOOKUP($I319,'OMS2007'!$A$3:$A$220,'OMS2007'!B$3:B$220),$A319*LOOKUP($I319+1,'OMS2007'!$A$3:$A$220,'OMS2007'!E$3:E$220)+(1-$A319)*LOOKUP($I319,'OMS2007'!$A$3:$A$220,'OMS2007'!E$3:E$220))</f>
        <v>#N/A</v>
      </c>
      <c r="C319" s="15" t="e">
        <f>IF(OR(Medidas!D319=1,Medidas!D319="M",Medidas!D319="m"),$A319*LOOKUP($I319+1,'OMS2007'!$A$3:$A$220,'OMS2007'!C$3:C$220)+(1-$A319)*LOOKUP($I319,'OMS2007'!$A$3:$A$220,'OMS2007'!C$3:C$220),$A319*LOOKUP($I319+1,'OMS2007'!$A$3:$A$220,'OMS2007'!F$3:F$220)+(1-$A319)*LOOKUP($I319,'OMS2007'!$A$3:$A$220,'OMS2007'!F$3:F$220))</f>
        <v>#N/A</v>
      </c>
      <c r="D319" s="15" t="e">
        <f>IF(OR(Medidas!D319=1,Medidas!D319="M",Medidas!D319="m"),$A319*LOOKUP($I319+1,'OMS2007'!$A$3:$A$220,'OMS2007'!D$3:D$220)+(1-$A319)*LOOKUP($I319,'OMS2007'!$A$3:$A$220,'OMS2007'!D$3:D$220),$A319*LOOKUP($I319+1,'OMS2007'!$A$3:$A$220,'OMS2007'!G$3:G$220)+(1-$A319)*LOOKUP($I319,'OMS2007'!$A$3:$A$220,'OMS2007'!G$3:G$220))</f>
        <v>#N/A</v>
      </c>
      <c r="E319" s="15">
        <f t="shared" si="28"/>
        <v>1</v>
      </c>
      <c r="F319" s="15">
        <f>IF(OR(Medidas!D319=1,Medidas!D319="M",Medidas!D319="m",Medidas!D319=2,Medidas!D319="F",Medidas!D319="f"),0,1)</f>
        <v>1</v>
      </c>
      <c r="G319" s="15">
        <f>IF(OR(ISBLANK(Medidas!G319),(ISBLANK(Medidas!H319))),1,0)</f>
        <v>1</v>
      </c>
      <c r="H319" s="15">
        <f>IF(AND(NOT(G319),OR(Medidas!G319&lt;20,Medidas!G319&gt;250,Medidas!H319&lt;0.5,Medidas!H319&gt;400)),1,0)</f>
        <v>0</v>
      </c>
      <c r="I319" s="20">
        <f>(Medidas!F319-Medidas!E319)/30.4375</f>
        <v>0</v>
      </c>
      <c r="J319" s="15" t="e">
        <f>Medidas!H319/(Medidas!G319^2)*10000</f>
        <v>#DIV/0!</v>
      </c>
      <c r="K319" s="15" t="e">
        <f t="shared" si="29"/>
        <v>#DIV/0!</v>
      </c>
      <c r="L319" s="15" t="e">
        <f t="shared" si="30"/>
        <v>#DIV/0!</v>
      </c>
      <c r="M319" s="15" t="e">
        <f t="shared" si="31"/>
        <v>#DIV/0!</v>
      </c>
      <c r="N319" s="15" t="e">
        <f t="shared" si="32"/>
        <v>#N/A</v>
      </c>
      <c r="O319" s="15" t="e">
        <f t="shared" si="33"/>
        <v>#N/A</v>
      </c>
    </row>
    <row r="320" spans="1:15" x14ac:dyDescent="0.15">
      <c r="A320" s="106">
        <f t="shared" si="34"/>
        <v>1</v>
      </c>
      <c r="B320" s="15" t="e">
        <f>IF(OR(Medidas!D320=1,Medidas!D320="M",Medidas!D320="m"),$A320*LOOKUP($I320+1,'OMS2007'!$A$3:$A$220,'OMS2007'!B$3:B$220)+(1-$A320)*LOOKUP($I320,'OMS2007'!$A$3:$A$220,'OMS2007'!B$3:B$220),$A320*LOOKUP($I320+1,'OMS2007'!$A$3:$A$220,'OMS2007'!E$3:E$220)+(1-$A320)*LOOKUP($I320,'OMS2007'!$A$3:$A$220,'OMS2007'!E$3:E$220))</f>
        <v>#N/A</v>
      </c>
      <c r="C320" s="15" t="e">
        <f>IF(OR(Medidas!D320=1,Medidas!D320="M",Medidas!D320="m"),$A320*LOOKUP($I320+1,'OMS2007'!$A$3:$A$220,'OMS2007'!C$3:C$220)+(1-$A320)*LOOKUP($I320,'OMS2007'!$A$3:$A$220,'OMS2007'!C$3:C$220),$A320*LOOKUP($I320+1,'OMS2007'!$A$3:$A$220,'OMS2007'!F$3:F$220)+(1-$A320)*LOOKUP($I320,'OMS2007'!$A$3:$A$220,'OMS2007'!F$3:F$220))</f>
        <v>#N/A</v>
      </c>
      <c r="D320" s="15" t="e">
        <f>IF(OR(Medidas!D320=1,Medidas!D320="M",Medidas!D320="m"),$A320*LOOKUP($I320+1,'OMS2007'!$A$3:$A$220,'OMS2007'!D$3:D$220)+(1-$A320)*LOOKUP($I320,'OMS2007'!$A$3:$A$220,'OMS2007'!D$3:D$220),$A320*LOOKUP($I320+1,'OMS2007'!$A$3:$A$220,'OMS2007'!G$3:G$220)+(1-$A320)*LOOKUP($I320,'OMS2007'!$A$3:$A$220,'OMS2007'!G$3:G$220))</f>
        <v>#N/A</v>
      </c>
      <c r="E320" s="15">
        <f t="shared" si="28"/>
        <v>1</v>
      </c>
      <c r="F320" s="15">
        <f>IF(OR(Medidas!D320=1,Medidas!D320="M",Medidas!D320="m",Medidas!D320=2,Medidas!D320="F",Medidas!D320="f"),0,1)</f>
        <v>1</v>
      </c>
      <c r="G320" s="15">
        <f>IF(OR(ISBLANK(Medidas!G320),(ISBLANK(Medidas!H320))),1,0)</f>
        <v>1</v>
      </c>
      <c r="H320" s="15">
        <f>IF(AND(NOT(G320),OR(Medidas!G320&lt;20,Medidas!G320&gt;250,Medidas!H320&lt;0.5,Medidas!H320&gt;400)),1,0)</f>
        <v>0</v>
      </c>
      <c r="I320" s="20">
        <f>(Medidas!F320-Medidas!E320)/30.4375</f>
        <v>0</v>
      </c>
      <c r="J320" s="15" t="e">
        <f>Medidas!H320/(Medidas!G320^2)*10000</f>
        <v>#DIV/0!</v>
      </c>
      <c r="K320" s="15" t="e">
        <f t="shared" si="29"/>
        <v>#DIV/0!</v>
      </c>
      <c r="L320" s="15" t="e">
        <f t="shared" si="30"/>
        <v>#DIV/0!</v>
      </c>
      <c r="M320" s="15" t="e">
        <f t="shared" si="31"/>
        <v>#DIV/0!</v>
      </c>
      <c r="N320" s="15" t="e">
        <f t="shared" si="32"/>
        <v>#N/A</v>
      </c>
      <c r="O320" s="15" t="e">
        <f t="shared" si="33"/>
        <v>#N/A</v>
      </c>
    </row>
    <row r="321" spans="1:15" x14ac:dyDescent="0.15">
      <c r="A321" s="106">
        <f t="shared" si="34"/>
        <v>1</v>
      </c>
      <c r="B321" s="15" t="e">
        <f>IF(OR(Medidas!D321=1,Medidas!D321="M",Medidas!D321="m"),$A321*LOOKUP($I321+1,'OMS2007'!$A$3:$A$220,'OMS2007'!B$3:B$220)+(1-$A321)*LOOKUP($I321,'OMS2007'!$A$3:$A$220,'OMS2007'!B$3:B$220),$A321*LOOKUP($I321+1,'OMS2007'!$A$3:$A$220,'OMS2007'!E$3:E$220)+(1-$A321)*LOOKUP($I321,'OMS2007'!$A$3:$A$220,'OMS2007'!E$3:E$220))</f>
        <v>#N/A</v>
      </c>
      <c r="C321" s="15" t="e">
        <f>IF(OR(Medidas!D321=1,Medidas!D321="M",Medidas!D321="m"),$A321*LOOKUP($I321+1,'OMS2007'!$A$3:$A$220,'OMS2007'!C$3:C$220)+(1-$A321)*LOOKUP($I321,'OMS2007'!$A$3:$A$220,'OMS2007'!C$3:C$220),$A321*LOOKUP($I321+1,'OMS2007'!$A$3:$A$220,'OMS2007'!F$3:F$220)+(1-$A321)*LOOKUP($I321,'OMS2007'!$A$3:$A$220,'OMS2007'!F$3:F$220))</f>
        <v>#N/A</v>
      </c>
      <c r="D321" s="15" t="e">
        <f>IF(OR(Medidas!D321=1,Medidas!D321="M",Medidas!D321="m"),$A321*LOOKUP($I321+1,'OMS2007'!$A$3:$A$220,'OMS2007'!D$3:D$220)+(1-$A321)*LOOKUP($I321,'OMS2007'!$A$3:$A$220,'OMS2007'!D$3:D$220),$A321*LOOKUP($I321+1,'OMS2007'!$A$3:$A$220,'OMS2007'!G$3:G$220)+(1-$A321)*LOOKUP($I321,'OMS2007'!$A$3:$A$220,'OMS2007'!G$3:G$220))</f>
        <v>#N/A</v>
      </c>
      <c r="E321" s="15">
        <f t="shared" si="28"/>
        <v>1</v>
      </c>
      <c r="F321" s="15">
        <f>IF(OR(Medidas!D321=1,Medidas!D321="M",Medidas!D321="m",Medidas!D321=2,Medidas!D321="F",Medidas!D321="f"),0,1)</f>
        <v>1</v>
      </c>
      <c r="G321" s="15">
        <f>IF(OR(ISBLANK(Medidas!G321),(ISBLANK(Medidas!H321))),1,0)</f>
        <v>1</v>
      </c>
      <c r="H321" s="15">
        <f>IF(AND(NOT(G321),OR(Medidas!G321&lt;20,Medidas!G321&gt;250,Medidas!H321&lt;0.5,Medidas!H321&gt;400)),1,0)</f>
        <v>0</v>
      </c>
      <c r="I321" s="20">
        <f>(Medidas!F321-Medidas!E321)/30.4375</f>
        <v>0</v>
      </c>
      <c r="J321" s="15" t="e">
        <f>Medidas!H321/(Medidas!G321^2)*10000</f>
        <v>#DIV/0!</v>
      </c>
      <c r="K321" s="15" t="e">
        <f t="shared" si="29"/>
        <v>#DIV/0!</v>
      </c>
      <c r="L321" s="15" t="e">
        <f t="shared" si="30"/>
        <v>#DIV/0!</v>
      </c>
      <c r="M321" s="15" t="e">
        <f t="shared" si="31"/>
        <v>#DIV/0!</v>
      </c>
      <c r="N321" s="15" t="e">
        <f t="shared" si="32"/>
        <v>#N/A</v>
      </c>
      <c r="O321" s="15" t="e">
        <f t="shared" si="33"/>
        <v>#N/A</v>
      </c>
    </row>
    <row r="322" spans="1:15" x14ac:dyDescent="0.15">
      <c r="A322" s="106">
        <f t="shared" si="34"/>
        <v>1</v>
      </c>
      <c r="B322" s="15" t="e">
        <f>IF(OR(Medidas!D322=1,Medidas!D322="M",Medidas!D322="m"),$A322*LOOKUP($I322+1,'OMS2007'!$A$3:$A$220,'OMS2007'!B$3:B$220)+(1-$A322)*LOOKUP($I322,'OMS2007'!$A$3:$A$220,'OMS2007'!B$3:B$220),$A322*LOOKUP($I322+1,'OMS2007'!$A$3:$A$220,'OMS2007'!E$3:E$220)+(1-$A322)*LOOKUP($I322,'OMS2007'!$A$3:$A$220,'OMS2007'!E$3:E$220))</f>
        <v>#N/A</v>
      </c>
      <c r="C322" s="15" t="e">
        <f>IF(OR(Medidas!D322=1,Medidas!D322="M",Medidas!D322="m"),$A322*LOOKUP($I322+1,'OMS2007'!$A$3:$A$220,'OMS2007'!C$3:C$220)+(1-$A322)*LOOKUP($I322,'OMS2007'!$A$3:$A$220,'OMS2007'!C$3:C$220),$A322*LOOKUP($I322+1,'OMS2007'!$A$3:$A$220,'OMS2007'!F$3:F$220)+(1-$A322)*LOOKUP($I322,'OMS2007'!$A$3:$A$220,'OMS2007'!F$3:F$220))</f>
        <v>#N/A</v>
      </c>
      <c r="D322" s="15" t="e">
        <f>IF(OR(Medidas!D322=1,Medidas!D322="M",Medidas!D322="m"),$A322*LOOKUP($I322+1,'OMS2007'!$A$3:$A$220,'OMS2007'!D$3:D$220)+(1-$A322)*LOOKUP($I322,'OMS2007'!$A$3:$A$220,'OMS2007'!D$3:D$220),$A322*LOOKUP($I322+1,'OMS2007'!$A$3:$A$220,'OMS2007'!G$3:G$220)+(1-$A322)*LOOKUP($I322,'OMS2007'!$A$3:$A$220,'OMS2007'!G$3:G$220))</f>
        <v>#N/A</v>
      </c>
      <c r="E322" s="15">
        <f t="shared" si="28"/>
        <v>1</v>
      </c>
      <c r="F322" s="15">
        <f>IF(OR(Medidas!D322=1,Medidas!D322="M",Medidas!D322="m",Medidas!D322=2,Medidas!D322="F",Medidas!D322="f"),0,1)</f>
        <v>1</v>
      </c>
      <c r="G322" s="15">
        <f>IF(OR(ISBLANK(Medidas!G322),(ISBLANK(Medidas!H322))),1,0)</f>
        <v>1</v>
      </c>
      <c r="H322" s="15">
        <f>IF(AND(NOT(G322),OR(Medidas!G322&lt;20,Medidas!G322&gt;250,Medidas!H322&lt;0.5,Medidas!H322&gt;400)),1,0)</f>
        <v>0</v>
      </c>
      <c r="I322" s="20">
        <f>(Medidas!F322-Medidas!E322)/30.4375</f>
        <v>0</v>
      </c>
      <c r="J322" s="15" t="e">
        <f>Medidas!H322/(Medidas!G322^2)*10000</f>
        <v>#DIV/0!</v>
      </c>
      <c r="K322" s="15" t="e">
        <f t="shared" si="29"/>
        <v>#DIV/0!</v>
      </c>
      <c r="L322" s="15" t="e">
        <f t="shared" si="30"/>
        <v>#DIV/0!</v>
      </c>
      <c r="M322" s="15" t="e">
        <f t="shared" si="31"/>
        <v>#DIV/0!</v>
      </c>
      <c r="N322" s="15" t="e">
        <f t="shared" si="32"/>
        <v>#N/A</v>
      </c>
      <c r="O322" s="15" t="e">
        <f t="shared" si="33"/>
        <v>#N/A</v>
      </c>
    </row>
    <row r="323" spans="1:15" x14ac:dyDescent="0.15">
      <c r="A323" s="106">
        <f t="shared" si="34"/>
        <v>1</v>
      </c>
      <c r="B323" s="15" t="e">
        <f>IF(OR(Medidas!D323=1,Medidas!D323="M",Medidas!D323="m"),$A323*LOOKUP($I323+1,'OMS2007'!$A$3:$A$220,'OMS2007'!B$3:B$220)+(1-$A323)*LOOKUP($I323,'OMS2007'!$A$3:$A$220,'OMS2007'!B$3:B$220),$A323*LOOKUP($I323+1,'OMS2007'!$A$3:$A$220,'OMS2007'!E$3:E$220)+(1-$A323)*LOOKUP($I323,'OMS2007'!$A$3:$A$220,'OMS2007'!E$3:E$220))</f>
        <v>#N/A</v>
      </c>
      <c r="C323" s="15" t="e">
        <f>IF(OR(Medidas!D323=1,Medidas!D323="M",Medidas!D323="m"),$A323*LOOKUP($I323+1,'OMS2007'!$A$3:$A$220,'OMS2007'!C$3:C$220)+(1-$A323)*LOOKUP($I323,'OMS2007'!$A$3:$A$220,'OMS2007'!C$3:C$220),$A323*LOOKUP($I323+1,'OMS2007'!$A$3:$A$220,'OMS2007'!F$3:F$220)+(1-$A323)*LOOKUP($I323,'OMS2007'!$A$3:$A$220,'OMS2007'!F$3:F$220))</f>
        <v>#N/A</v>
      </c>
      <c r="D323" s="15" t="e">
        <f>IF(OR(Medidas!D323=1,Medidas!D323="M",Medidas!D323="m"),$A323*LOOKUP($I323+1,'OMS2007'!$A$3:$A$220,'OMS2007'!D$3:D$220)+(1-$A323)*LOOKUP($I323,'OMS2007'!$A$3:$A$220,'OMS2007'!D$3:D$220),$A323*LOOKUP($I323+1,'OMS2007'!$A$3:$A$220,'OMS2007'!G$3:G$220)+(1-$A323)*LOOKUP($I323,'OMS2007'!$A$3:$A$220,'OMS2007'!G$3:G$220))</f>
        <v>#N/A</v>
      </c>
      <c r="E323" s="15">
        <f t="shared" si="28"/>
        <v>1</v>
      </c>
      <c r="F323" s="15">
        <f>IF(OR(Medidas!D323=1,Medidas!D323="M",Medidas!D323="m",Medidas!D323=2,Medidas!D323="F",Medidas!D323="f"),0,1)</f>
        <v>1</v>
      </c>
      <c r="G323" s="15">
        <f>IF(OR(ISBLANK(Medidas!G323),(ISBLANK(Medidas!H323))),1,0)</f>
        <v>1</v>
      </c>
      <c r="H323" s="15">
        <f>IF(AND(NOT(G323),OR(Medidas!G323&lt;20,Medidas!G323&gt;250,Medidas!H323&lt;0.5,Medidas!H323&gt;400)),1,0)</f>
        <v>0</v>
      </c>
      <c r="I323" s="20">
        <f>(Medidas!F323-Medidas!E323)/30.4375</f>
        <v>0</v>
      </c>
      <c r="J323" s="15" t="e">
        <f>Medidas!H323/(Medidas!G323^2)*10000</f>
        <v>#DIV/0!</v>
      </c>
      <c r="K323" s="15" t="e">
        <f t="shared" si="29"/>
        <v>#DIV/0!</v>
      </c>
      <c r="L323" s="15" t="e">
        <f t="shared" si="30"/>
        <v>#DIV/0!</v>
      </c>
      <c r="M323" s="15" t="e">
        <f t="shared" si="31"/>
        <v>#DIV/0!</v>
      </c>
      <c r="N323" s="15" t="e">
        <f t="shared" si="32"/>
        <v>#N/A</v>
      </c>
      <c r="O323" s="15" t="e">
        <f t="shared" si="33"/>
        <v>#N/A</v>
      </c>
    </row>
    <row r="324" spans="1:15" x14ac:dyDescent="0.15">
      <c r="A324" s="106">
        <f t="shared" si="34"/>
        <v>1</v>
      </c>
      <c r="B324" s="15" t="e">
        <f>IF(OR(Medidas!D324=1,Medidas!D324="M",Medidas!D324="m"),$A324*LOOKUP($I324+1,'OMS2007'!$A$3:$A$220,'OMS2007'!B$3:B$220)+(1-$A324)*LOOKUP($I324,'OMS2007'!$A$3:$A$220,'OMS2007'!B$3:B$220),$A324*LOOKUP($I324+1,'OMS2007'!$A$3:$A$220,'OMS2007'!E$3:E$220)+(1-$A324)*LOOKUP($I324,'OMS2007'!$A$3:$A$220,'OMS2007'!E$3:E$220))</f>
        <v>#N/A</v>
      </c>
      <c r="C324" s="15" t="e">
        <f>IF(OR(Medidas!D324=1,Medidas!D324="M",Medidas!D324="m"),$A324*LOOKUP($I324+1,'OMS2007'!$A$3:$A$220,'OMS2007'!C$3:C$220)+(1-$A324)*LOOKUP($I324,'OMS2007'!$A$3:$A$220,'OMS2007'!C$3:C$220),$A324*LOOKUP($I324+1,'OMS2007'!$A$3:$A$220,'OMS2007'!F$3:F$220)+(1-$A324)*LOOKUP($I324,'OMS2007'!$A$3:$A$220,'OMS2007'!F$3:F$220))</f>
        <v>#N/A</v>
      </c>
      <c r="D324" s="15" t="e">
        <f>IF(OR(Medidas!D324=1,Medidas!D324="M",Medidas!D324="m"),$A324*LOOKUP($I324+1,'OMS2007'!$A$3:$A$220,'OMS2007'!D$3:D$220)+(1-$A324)*LOOKUP($I324,'OMS2007'!$A$3:$A$220,'OMS2007'!D$3:D$220),$A324*LOOKUP($I324+1,'OMS2007'!$A$3:$A$220,'OMS2007'!G$3:G$220)+(1-$A324)*LOOKUP($I324,'OMS2007'!$A$3:$A$220,'OMS2007'!G$3:G$220))</f>
        <v>#N/A</v>
      </c>
      <c r="E324" s="15">
        <f t="shared" ref="E324:E387" si="35">IF(OR(I324&lt;24,I324&gt;240),1,0)</f>
        <v>1</v>
      </c>
      <c r="F324" s="15">
        <f>IF(OR(Medidas!D324=1,Medidas!D324="M",Medidas!D324="m",Medidas!D324=2,Medidas!D324="F",Medidas!D324="f"),0,1)</f>
        <v>1</v>
      </c>
      <c r="G324" s="15">
        <f>IF(OR(ISBLANK(Medidas!G324),(ISBLANK(Medidas!H324))),1,0)</f>
        <v>1</v>
      </c>
      <c r="H324" s="15">
        <f>IF(AND(NOT(G324),OR(Medidas!G324&lt;20,Medidas!G324&gt;250,Medidas!H324&lt;0.5,Medidas!H324&gt;400)),1,0)</f>
        <v>0</v>
      </c>
      <c r="I324" s="20">
        <f>(Medidas!F324-Medidas!E324)/30.4375</f>
        <v>0</v>
      </c>
      <c r="J324" s="15" t="e">
        <f>Medidas!H324/(Medidas!G324^2)*10000</f>
        <v>#DIV/0!</v>
      </c>
      <c r="K324" s="15" t="e">
        <f t="shared" ref="K324:K387" si="36">(((J324/C324)^B324)-1)/(B324*D324)</f>
        <v>#DIV/0!</v>
      </c>
      <c r="L324" s="15" t="e">
        <f t="shared" ref="L324:L387" si="37">INT(NORMSDIST(K324)*1000)/10</f>
        <v>#DIV/0!</v>
      </c>
      <c r="M324" s="15" t="e">
        <f t="shared" ref="M324:M387" si="38">IF(OR((J324-C324)/N324&lt;-4,(J324-C324)/O324&gt;8),1,0)</f>
        <v>#DIV/0!</v>
      </c>
      <c r="N324" s="15" t="e">
        <f t="shared" ref="N324:N387" si="39">(C324-(C324*(1+B324*D324*(-2))^(1/B324)))/2</f>
        <v>#N/A</v>
      </c>
      <c r="O324" s="15" t="e">
        <f t="shared" ref="O324:O387" si="40">((C324*(1+B324*D324*2)^(1/B324))-C324)/2</f>
        <v>#N/A</v>
      </c>
    </row>
    <row r="325" spans="1:15" x14ac:dyDescent="0.15">
      <c r="A325" s="106">
        <f t="shared" ref="A325:A388" si="41">I325-INT(I325+0.5)+1</f>
        <v>1</v>
      </c>
      <c r="B325" s="15" t="e">
        <f>IF(OR(Medidas!D325=1,Medidas!D325="M",Medidas!D325="m"),$A325*LOOKUP($I325+1,'OMS2007'!$A$3:$A$220,'OMS2007'!B$3:B$220)+(1-$A325)*LOOKUP($I325,'OMS2007'!$A$3:$A$220,'OMS2007'!B$3:B$220),$A325*LOOKUP($I325+1,'OMS2007'!$A$3:$A$220,'OMS2007'!E$3:E$220)+(1-$A325)*LOOKUP($I325,'OMS2007'!$A$3:$A$220,'OMS2007'!E$3:E$220))</f>
        <v>#N/A</v>
      </c>
      <c r="C325" s="15" t="e">
        <f>IF(OR(Medidas!D325=1,Medidas!D325="M",Medidas!D325="m"),$A325*LOOKUP($I325+1,'OMS2007'!$A$3:$A$220,'OMS2007'!C$3:C$220)+(1-$A325)*LOOKUP($I325,'OMS2007'!$A$3:$A$220,'OMS2007'!C$3:C$220),$A325*LOOKUP($I325+1,'OMS2007'!$A$3:$A$220,'OMS2007'!F$3:F$220)+(1-$A325)*LOOKUP($I325,'OMS2007'!$A$3:$A$220,'OMS2007'!F$3:F$220))</f>
        <v>#N/A</v>
      </c>
      <c r="D325" s="15" t="e">
        <f>IF(OR(Medidas!D325=1,Medidas!D325="M",Medidas!D325="m"),$A325*LOOKUP($I325+1,'OMS2007'!$A$3:$A$220,'OMS2007'!D$3:D$220)+(1-$A325)*LOOKUP($I325,'OMS2007'!$A$3:$A$220,'OMS2007'!D$3:D$220),$A325*LOOKUP($I325+1,'OMS2007'!$A$3:$A$220,'OMS2007'!G$3:G$220)+(1-$A325)*LOOKUP($I325,'OMS2007'!$A$3:$A$220,'OMS2007'!G$3:G$220))</f>
        <v>#N/A</v>
      </c>
      <c r="E325" s="15">
        <f t="shared" si="35"/>
        <v>1</v>
      </c>
      <c r="F325" s="15">
        <f>IF(OR(Medidas!D325=1,Medidas!D325="M",Medidas!D325="m",Medidas!D325=2,Medidas!D325="F",Medidas!D325="f"),0,1)</f>
        <v>1</v>
      </c>
      <c r="G325" s="15">
        <f>IF(OR(ISBLANK(Medidas!G325),(ISBLANK(Medidas!H325))),1,0)</f>
        <v>1</v>
      </c>
      <c r="H325" s="15">
        <f>IF(AND(NOT(G325),OR(Medidas!G325&lt;20,Medidas!G325&gt;250,Medidas!H325&lt;0.5,Medidas!H325&gt;400)),1,0)</f>
        <v>0</v>
      </c>
      <c r="I325" s="20">
        <f>(Medidas!F325-Medidas!E325)/30.4375</f>
        <v>0</v>
      </c>
      <c r="J325" s="15" t="e">
        <f>Medidas!H325/(Medidas!G325^2)*10000</f>
        <v>#DIV/0!</v>
      </c>
      <c r="K325" s="15" t="e">
        <f t="shared" si="36"/>
        <v>#DIV/0!</v>
      </c>
      <c r="L325" s="15" t="e">
        <f t="shared" si="37"/>
        <v>#DIV/0!</v>
      </c>
      <c r="M325" s="15" t="e">
        <f t="shared" si="38"/>
        <v>#DIV/0!</v>
      </c>
      <c r="N325" s="15" t="e">
        <f t="shared" si="39"/>
        <v>#N/A</v>
      </c>
      <c r="O325" s="15" t="e">
        <f t="shared" si="40"/>
        <v>#N/A</v>
      </c>
    </row>
    <row r="326" spans="1:15" x14ac:dyDescent="0.15">
      <c r="A326" s="106">
        <f t="shared" si="41"/>
        <v>1</v>
      </c>
      <c r="B326" s="15" t="e">
        <f>IF(OR(Medidas!D326=1,Medidas!D326="M",Medidas!D326="m"),$A326*LOOKUP($I326+1,'OMS2007'!$A$3:$A$220,'OMS2007'!B$3:B$220)+(1-$A326)*LOOKUP($I326,'OMS2007'!$A$3:$A$220,'OMS2007'!B$3:B$220),$A326*LOOKUP($I326+1,'OMS2007'!$A$3:$A$220,'OMS2007'!E$3:E$220)+(1-$A326)*LOOKUP($I326,'OMS2007'!$A$3:$A$220,'OMS2007'!E$3:E$220))</f>
        <v>#N/A</v>
      </c>
      <c r="C326" s="15" t="e">
        <f>IF(OR(Medidas!D326=1,Medidas!D326="M",Medidas!D326="m"),$A326*LOOKUP($I326+1,'OMS2007'!$A$3:$A$220,'OMS2007'!C$3:C$220)+(1-$A326)*LOOKUP($I326,'OMS2007'!$A$3:$A$220,'OMS2007'!C$3:C$220),$A326*LOOKUP($I326+1,'OMS2007'!$A$3:$A$220,'OMS2007'!F$3:F$220)+(1-$A326)*LOOKUP($I326,'OMS2007'!$A$3:$A$220,'OMS2007'!F$3:F$220))</f>
        <v>#N/A</v>
      </c>
      <c r="D326" s="15" t="e">
        <f>IF(OR(Medidas!D326=1,Medidas!D326="M",Medidas!D326="m"),$A326*LOOKUP($I326+1,'OMS2007'!$A$3:$A$220,'OMS2007'!D$3:D$220)+(1-$A326)*LOOKUP($I326,'OMS2007'!$A$3:$A$220,'OMS2007'!D$3:D$220),$A326*LOOKUP($I326+1,'OMS2007'!$A$3:$A$220,'OMS2007'!G$3:G$220)+(1-$A326)*LOOKUP($I326,'OMS2007'!$A$3:$A$220,'OMS2007'!G$3:G$220))</f>
        <v>#N/A</v>
      </c>
      <c r="E326" s="15">
        <f t="shared" si="35"/>
        <v>1</v>
      </c>
      <c r="F326" s="15">
        <f>IF(OR(Medidas!D326=1,Medidas!D326="M",Medidas!D326="m",Medidas!D326=2,Medidas!D326="F",Medidas!D326="f"),0,1)</f>
        <v>1</v>
      </c>
      <c r="G326" s="15">
        <f>IF(OR(ISBLANK(Medidas!G326),(ISBLANK(Medidas!H326))),1,0)</f>
        <v>1</v>
      </c>
      <c r="H326" s="15">
        <f>IF(AND(NOT(G326),OR(Medidas!G326&lt;20,Medidas!G326&gt;250,Medidas!H326&lt;0.5,Medidas!H326&gt;400)),1,0)</f>
        <v>0</v>
      </c>
      <c r="I326" s="20">
        <f>(Medidas!F326-Medidas!E326)/30.4375</f>
        <v>0</v>
      </c>
      <c r="J326" s="15" t="e">
        <f>Medidas!H326/(Medidas!G326^2)*10000</f>
        <v>#DIV/0!</v>
      </c>
      <c r="K326" s="15" t="e">
        <f t="shared" si="36"/>
        <v>#DIV/0!</v>
      </c>
      <c r="L326" s="15" t="e">
        <f t="shared" si="37"/>
        <v>#DIV/0!</v>
      </c>
      <c r="M326" s="15" t="e">
        <f t="shared" si="38"/>
        <v>#DIV/0!</v>
      </c>
      <c r="N326" s="15" t="e">
        <f t="shared" si="39"/>
        <v>#N/A</v>
      </c>
      <c r="O326" s="15" t="e">
        <f t="shared" si="40"/>
        <v>#N/A</v>
      </c>
    </row>
    <row r="327" spans="1:15" x14ac:dyDescent="0.15">
      <c r="A327" s="106">
        <f t="shared" si="41"/>
        <v>1</v>
      </c>
      <c r="B327" s="15" t="e">
        <f>IF(OR(Medidas!D327=1,Medidas!D327="M",Medidas!D327="m"),$A327*LOOKUP($I327+1,'OMS2007'!$A$3:$A$220,'OMS2007'!B$3:B$220)+(1-$A327)*LOOKUP($I327,'OMS2007'!$A$3:$A$220,'OMS2007'!B$3:B$220),$A327*LOOKUP($I327+1,'OMS2007'!$A$3:$A$220,'OMS2007'!E$3:E$220)+(1-$A327)*LOOKUP($I327,'OMS2007'!$A$3:$A$220,'OMS2007'!E$3:E$220))</f>
        <v>#N/A</v>
      </c>
      <c r="C327" s="15" t="e">
        <f>IF(OR(Medidas!D327=1,Medidas!D327="M",Medidas!D327="m"),$A327*LOOKUP($I327+1,'OMS2007'!$A$3:$A$220,'OMS2007'!C$3:C$220)+(1-$A327)*LOOKUP($I327,'OMS2007'!$A$3:$A$220,'OMS2007'!C$3:C$220),$A327*LOOKUP($I327+1,'OMS2007'!$A$3:$A$220,'OMS2007'!F$3:F$220)+(1-$A327)*LOOKUP($I327,'OMS2007'!$A$3:$A$220,'OMS2007'!F$3:F$220))</f>
        <v>#N/A</v>
      </c>
      <c r="D327" s="15" t="e">
        <f>IF(OR(Medidas!D327=1,Medidas!D327="M",Medidas!D327="m"),$A327*LOOKUP($I327+1,'OMS2007'!$A$3:$A$220,'OMS2007'!D$3:D$220)+(1-$A327)*LOOKUP($I327,'OMS2007'!$A$3:$A$220,'OMS2007'!D$3:D$220),$A327*LOOKUP($I327+1,'OMS2007'!$A$3:$A$220,'OMS2007'!G$3:G$220)+(1-$A327)*LOOKUP($I327,'OMS2007'!$A$3:$A$220,'OMS2007'!G$3:G$220))</f>
        <v>#N/A</v>
      </c>
      <c r="E327" s="15">
        <f t="shared" si="35"/>
        <v>1</v>
      </c>
      <c r="F327" s="15">
        <f>IF(OR(Medidas!D327=1,Medidas!D327="M",Medidas!D327="m",Medidas!D327=2,Medidas!D327="F",Medidas!D327="f"),0,1)</f>
        <v>1</v>
      </c>
      <c r="G327" s="15">
        <f>IF(OR(ISBLANK(Medidas!G327),(ISBLANK(Medidas!H327))),1,0)</f>
        <v>1</v>
      </c>
      <c r="H327" s="15">
        <f>IF(AND(NOT(G327),OR(Medidas!G327&lt;20,Medidas!G327&gt;250,Medidas!H327&lt;0.5,Medidas!H327&gt;400)),1,0)</f>
        <v>0</v>
      </c>
      <c r="I327" s="20">
        <f>(Medidas!F327-Medidas!E327)/30.4375</f>
        <v>0</v>
      </c>
      <c r="J327" s="15" t="e">
        <f>Medidas!H327/(Medidas!G327^2)*10000</f>
        <v>#DIV/0!</v>
      </c>
      <c r="K327" s="15" t="e">
        <f t="shared" si="36"/>
        <v>#DIV/0!</v>
      </c>
      <c r="L327" s="15" t="e">
        <f t="shared" si="37"/>
        <v>#DIV/0!</v>
      </c>
      <c r="M327" s="15" t="e">
        <f t="shared" si="38"/>
        <v>#DIV/0!</v>
      </c>
      <c r="N327" s="15" t="e">
        <f t="shared" si="39"/>
        <v>#N/A</v>
      </c>
      <c r="O327" s="15" t="e">
        <f t="shared" si="40"/>
        <v>#N/A</v>
      </c>
    </row>
    <row r="328" spans="1:15" x14ac:dyDescent="0.15">
      <c r="A328" s="106">
        <f t="shared" si="41"/>
        <v>1</v>
      </c>
      <c r="B328" s="15" t="e">
        <f>IF(OR(Medidas!D328=1,Medidas!D328="M",Medidas!D328="m"),$A328*LOOKUP($I328+1,'OMS2007'!$A$3:$A$220,'OMS2007'!B$3:B$220)+(1-$A328)*LOOKUP($I328,'OMS2007'!$A$3:$A$220,'OMS2007'!B$3:B$220),$A328*LOOKUP($I328+1,'OMS2007'!$A$3:$A$220,'OMS2007'!E$3:E$220)+(1-$A328)*LOOKUP($I328,'OMS2007'!$A$3:$A$220,'OMS2007'!E$3:E$220))</f>
        <v>#N/A</v>
      </c>
      <c r="C328" s="15" t="e">
        <f>IF(OR(Medidas!D328=1,Medidas!D328="M",Medidas!D328="m"),$A328*LOOKUP($I328+1,'OMS2007'!$A$3:$A$220,'OMS2007'!C$3:C$220)+(1-$A328)*LOOKUP($I328,'OMS2007'!$A$3:$A$220,'OMS2007'!C$3:C$220),$A328*LOOKUP($I328+1,'OMS2007'!$A$3:$A$220,'OMS2007'!F$3:F$220)+(1-$A328)*LOOKUP($I328,'OMS2007'!$A$3:$A$220,'OMS2007'!F$3:F$220))</f>
        <v>#N/A</v>
      </c>
      <c r="D328" s="15" t="e">
        <f>IF(OR(Medidas!D328=1,Medidas!D328="M",Medidas!D328="m"),$A328*LOOKUP($I328+1,'OMS2007'!$A$3:$A$220,'OMS2007'!D$3:D$220)+(1-$A328)*LOOKUP($I328,'OMS2007'!$A$3:$A$220,'OMS2007'!D$3:D$220),$A328*LOOKUP($I328+1,'OMS2007'!$A$3:$A$220,'OMS2007'!G$3:G$220)+(1-$A328)*LOOKUP($I328,'OMS2007'!$A$3:$A$220,'OMS2007'!G$3:G$220))</f>
        <v>#N/A</v>
      </c>
      <c r="E328" s="15">
        <f t="shared" si="35"/>
        <v>1</v>
      </c>
      <c r="F328" s="15">
        <f>IF(OR(Medidas!D328=1,Medidas!D328="M",Medidas!D328="m",Medidas!D328=2,Medidas!D328="F",Medidas!D328="f"),0,1)</f>
        <v>1</v>
      </c>
      <c r="G328" s="15">
        <f>IF(OR(ISBLANK(Medidas!G328),(ISBLANK(Medidas!H328))),1,0)</f>
        <v>1</v>
      </c>
      <c r="H328" s="15">
        <f>IF(AND(NOT(G328),OR(Medidas!G328&lt;20,Medidas!G328&gt;250,Medidas!H328&lt;0.5,Medidas!H328&gt;400)),1,0)</f>
        <v>0</v>
      </c>
      <c r="I328" s="20">
        <f>(Medidas!F328-Medidas!E328)/30.4375</f>
        <v>0</v>
      </c>
      <c r="J328" s="15" t="e">
        <f>Medidas!H328/(Medidas!G328^2)*10000</f>
        <v>#DIV/0!</v>
      </c>
      <c r="K328" s="15" t="e">
        <f t="shared" si="36"/>
        <v>#DIV/0!</v>
      </c>
      <c r="L328" s="15" t="e">
        <f t="shared" si="37"/>
        <v>#DIV/0!</v>
      </c>
      <c r="M328" s="15" t="e">
        <f t="shared" si="38"/>
        <v>#DIV/0!</v>
      </c>
      <c r="N328" s="15" t="e">
        <f t="shared" si="39"/>
        <v>#N/A</v>
      </c>
      <c r="O328" s="15" t="e">
        <f t="shared" si="40"/>
        <v>#N/A</v>
      </c>
    </row>
    <row r="329" spans="1:15" x14ac:dyDescent="0.15">
      <c r="A329" s="106">
        <f t="shared" si="41"/>
        <v>1</v>
      </c>
      <c r="B329" s="15" t="e">
        <f>IF(OR(Medidas!D329=1,Medidas!D329="M",Medidas!D329="m"),$A329*LOOKUP($I329+1,'OMS2007'!$A$3:$A$220,'OMS2007'!B$3:B$220)+(1-$A329)*LOOKUP($I329,'OMS2007'!$A$3:$A$220,'OMS2007'!B$3:B$220),$A329*LOOKUP($I329+1,'OMS2007'!$A$3:$A$220,'OMS2007'!E$3:E$220)+(1-$A329)*LOOKUP($I329,'OMS2007'!$A$3:$A$220,'OMS2007'!E$3:E$220))</f>
        <v>#N/A</v>
      </c>
      <c r="C329" s="15" t="e">
        <f>IF(OR(Medidas!D329=1,Medidas!D329="M",Medidas!D329="m"),$A329*LOOKUP($I329+1,'OMS2007'!$A$3:$A$220,'OMS2007'!C$3:C$220)+(1-$A329)*LOOKUP($I329,'OMS2007'!$A$3:$A$220,'OMS2007'!C$3:C$220),$A329*LOOKUP($I329+1,'OMS2007'!$A$3:$A$220,'OMS2007'!F$3:F$220)+(1-$A329)*LOOKUP($I329,'OMS2007'!$A$3:$A$220,'OMS2007'!F$3:F$220))</f>
        <v>#N/A</v>
      </c>
      <c r="D329" s="15" t="e">
        <f>IF(OR(Medidas!D329=1,Medidas!D329="M",Medidas!D329="m"),$A329*LOOKUP($I329+1,'OMS2007'!$A$3:$A$220,'OMS2007'!D$3:D$220)+(1-$A329)*LOOKUP($I329,'OMS2007'!$A$3:$A$220,'OMS2007'!D$3:D$220),$A329*LOOKUP($I329+1,'OMS2007'!$A$3:$A$220,'OMS2007'!G$3:G$220)+(1-$A329)*LOOKUP($I329,'OMS2007'!$A$3:$A$220,'OMS2007'!G$3:G$220))</f>
        <v>#N/A</v>
      </c>
      <c r="E329" s="15">
        <f t="shared" si="35"/>
        <v>1</v>
      </c>
      <c r="F329" s="15">
        <f>IF(OR(Medidas!D329=1,Medidas!D329="M",Medidas!D329="m",Medidas!D329=2,Medidas!D329="F",Medidas!D329="f"),0,1)</f>
        <v>1</v>
      </c>
      <c r="G329" s="15">
        <f>IF(OR(ISBLANK(Medidas!G329),(ISBLANK(Medidas!H329))),1,0)</f>
        <v>1</v>
      </c>
      <c r="H329" s="15">
        <f>IF(AND(NOT(G329),OR(Medidas!G329&lt;20,Medidas!G329&gt;250,Medidas!H329&lt;0.5,Medidas!H329&gt;400)),1,0)</f>
        <v>0</v>
      </c>
      <c r="I329" s="20">
        <f>(Medidas!F329-Medidas!E329)/30.4375</f>
        <v>0</v>
      </c>
      <c r="J329" s="15" t="e">
        <f>Medidas!H329/(Medidas!G329^2)*10000</f>
        <v>#DIV/0!</v>
      </c>
      <c r="K329" s="15" t="e">
        <f t="shared" si="36"/>
        <v>#DIV/0!</v>
      </c>
      <c r="L329" s="15" t="e">
        <f t="shared" si="37"/>
        <v>#DIV/0!</v>
      </c>
      <c r="M329" s="15" t="e">
        <f t="shared" si="38"/>
        <v>#DIV/0!</v>
      </c>
      <c r="N329" s="15" t="e">
        <f t="shared" si="39"/>
        <v>#N/A</v>
      </c>
      <c r="O329" s="15" t="e">
        <f t="shared" si="40"/>
        <v>#N/A</v>
      </c>
    </row>
    <row r="330" spans="1:15" x14ac:dyDescent="0.15">
      <c r="A330" s="106">
        <f t="shared" si="41"/>
        <v>1</v>
      </c>
      <c r="B330" s="15" t="e">
        <f>IF(OR(Medidas!D330=1,Medidas!D330="M",Medidas!D330="m"),$A330*LOOKUP($I330+1,'OMS2007'!$A$3:$A$220,'OMS2007'!B$3:B$220)+(1-$A330)*LOOKUP($I330,'OMS2007'!$A$3:$A$220,'OMS2007'!B$3:B$220),$A330*LOOKUP($I330+1,'OMS2007'!$A$3:$A$220,'OMS2007'!E$3:E$220)+(1-$A330)*LOOKUP($I330,'OMS2007'!$A$3:$A$220,'OMS2007'!E$3:E$220))</f>
        <v>#N/A</v>
      </c>
      <c r="C330" s="15" t="e">
        <f>IF(OR(Medidas!D330=1,Medidas!D330="M",Medidas!D330="m"),$A330*LOOKUP($I330+1,'OMS2007'!$A$3:$A$220,'OMS2007'!C$3:C$220)+(1-$A330)*LOOKUP($I330,'OMS2007'!$A$3:$A$220,'OMS2007'!C$3:C$220),$A330*LOOKUP($I330+1,'OMS2007'!$A$3:$A$220,'OMS2007'!F$3:F$220)+(1-$A330)*LOOKUP($I330,'OMS2007'!$A$3:$A$220,'OMS2007'!F$3:F$220))</f>
        <v>#N/A</v>
      </c>
      <c r="D330" s="15" t="e">
        <f>IF(OR(Medidas!D330=1,Medidas!D330="M",Medidas!D330="m"),$A330*LOOKUP($I330+1,'OMS2007'!$A$3:$A$220,'OMS2007'!D$3:D$220)+(1-$A330)*LOOKUP($I330,'OMS2007'!$A$3:$A$220,'OMS2007'!D$3:D$220),$A330*LOOKUP($I330+1,'OMS2007'!$A$3:$A$220,'OMS2007'!G$3:G$220)+(1-$A330)*LOOKUP($I330,'OMS2007'!$A$3:$A$220,'OMS2007'!G$3:G$220))</f>
        <v>#N/A</v>
      </c>
      <c r="E330" s="15">
        <f t="shared" si="35"/>
        <v>1</v>
      </c>
      <c r="F330" s="15">
        <f>IF(OR(Medidas!D330=1,Medidas!D330="M",Medidas!D330="m",Medidas!D330=2,Medidas!D330="F",Medidas!D330="f"),0,1)</f>
        <v>1</v>
      </c>
      <c r="G330" s="15">
        <f>IF(OR(ISBLANK(Medidas!G330),(ISBLANK(Medidas!H330))),1,0)</f>
        <v>1</v>
      </c>
      <c r="H330" s="15">
        <f>IF(AND(NOT(G330),OR(Medidas!G330&lt;20,Medidas!G330&gt;250,Medidas!H330&lt;0.5,Medidas!H330&gt;400)),1,0)</f>
        <v>0</v>
      </c>
      <c r="I330" s="20">
        <f>(Medidas!F330-Medidas!E330)/30.4375</f>
        <v>0</v>
      </c>
      <c r="J330" s="15" t="e">
        <f>Medidas!H330/(Medidas!G330^2)*10000</f>
        <v>#DIV/0!</v>
      </c>
      <c r="K330" s="15" t="e">
        <f t="shared" si="36"/>
        <v>#DIV/0!</v>
      </c>
      <c r="L330" s="15" t="e">
        <f t="shared" si="37"/>
        <v>#DIV/0!</v>
      </c>
      <c r="M330" s="15" t="e">
        <f t="shared" si="38"/>
        <v>#DIV/0!</v>
      </c>
      <c r="N330" s="15" t="e">
        <f t="shared" si="39"/>
        <v>#N/A</v>
      </c>
      <c r="O330" s="15" t="e">
        <f t="shared" si="40"/>
        <v>#N/A</v>
      </c>
    </row>
    <row r="331" spans="1:15" x14ac:dyDescent="0.15">
      <c r="A331" s="106">
        <f t="shared" si="41"/>
        <v>1</v>
      </c>
      <c r="B331" s="15" t="e">
        <f>IF(OR(Medidas!D331=1,Medidas!D331="M",Medidas!D331="m"),$A331*LOOKUP($I331+1,'OMS2007'!$A$3:$A$220,'OMS2007'!B$3:B$220)+(1-$A331)*LOOKUP($I331,'OMS2007'!$A$3:$A$220,'OMS2007'!B$3:B$220),$A331*LOOKUP($I331+1,'OMS2007'!$A$3:$A$220,'OMS2007'!E$3:E$220)+(1-$A331)*LOOKUP($I331,'OMS2007'!$A$3:$A$220,'OMS2007'!E$3:E$220))</f>
        <v>#N/A</v>
      </c>
      <c r="C331" s="15" t="e">
        <f>IF(OR(Medidas!D331=1,Medidas!D331="M",Medidas!D331="m"),$A331*LOOKUP($I331+1,'OMS2007'!$A$3:$A$220,'OMS2007'!C$3:C$220)+(1-$A331)*LOOKUP($I331,'OMS2007'!$A$3:$A$220,'OMS2007'!C$3:C$220),$A331*LOOKUP($I331+1,'OMS2007'!$A$3:$A$220,'OMS2007'!F$3:F$220)+(1-$A331)*LOOKUP($I331,'OMS2007'!$A$3:$A$220,'OMS2007'!F$3:F$220))</f>
        <v>#N/A</v>
      </c>
      <c r="D331" s="15" t="e">
        <f>IF(OR(Medidas!D331=1,Medidas!D331="M",Medidas!D331="m"),$A331*LOOKUP($I331+1,'OMS2007'!$A$3:$A$220,'OMS2007'!D$3:D$220)+(1-$A331)*LOOKUP($I331,'OMS2007'!$A$3:$A$220,'OMS2007'!D$3:D$220),$A331*LOOKUP($I331+1,'OMS2007'!$A$3:$A$220,'OMS2007'!G$3:G$220)+(1-$A331)*LOOKUP($I331,'OMS2007'!$A$3:$A$220,'OMS2007'!G$3:G$220))</f>
        <v>#N/A</v>
      </c>
      <c r="E331" s="15">
        <f t="shared" si="35"/>
        <v>1</v>
      </c>
      <c r="F331" s="15">
        <f>IF(OR(Medidas!D331=1,Medidas!D331="M",Medidas!D331="m",Medidas!D331=2,Medidas!D331="F",Medidas!D331="f"),0,1)</f>
        <v>1</v>
      </c>
      <c r="G331" s="15">
        <f>IF(OR(ISBLANK(Medidas!G331),(ISBLANK(Medidas!H331))),1,0)</f>
        <v>1</v>
      </c>
      <c r="H331" s="15">
        <f>IF(AND(NOT(G331),OR(Medidas!G331&lt;20,Medidas!G331&gt;250,Medidas!H331&lt;0.5,Medidas!H331&gt;400)),1,0)</f>
        <v>0</v>
      </c>
      <c r="I331" s="20">
        <f>(Medidas!F331-Medidas!E331)/30.4375</f>
        <v>0</v>
      </c>
      <c r="J331" s="15" t="e">
        <f>Medidas!H331/(Medidas!G331^2)*10000</f>
        <v>#DIV/0!</v>
      </c>
      <c r="K331" s="15" t="e">
        <f t="shared" si="36"/>
        <v>#DIV/0!</v>
      </c>
      <c r="L331" s="15" t="e">
        <f t="shared" si="37"/>
        <v>#DIV/0!</v>
      </c>
      <c r="M331" s="15" t="e">
        <f t="shared" si="38"/>
        <v>#DIV/0!</v>
      </c>
      <c r="N331" s="15" t="e">
        <f t="shared" si="39"/>
        <v>#N/A</v>
      </c>
      <c r="O331" s="15" t="e">
        <f t="shared" si="40"/>
        <v>#N/A</v>
      </c>
    </row>
    <row r="332" spans="1:15" x14ac:dyDescent="0.15">
      <c r="A332" s="106">
        <f t="shared" si="41"/>
        <v>1</v>
      </c>
      <c r="B332" s="15" t="e">
        <f>IF(OR(Medidas!D332=1,Medidas!D332="M",Medidas!D332="m"),$A332*LOOKUP($I332+1,'OMS2007'!$A$3:$A$220,'OMS2007'!B$3:B$220)+(1-$A332)*LOOKUP($I332,'OMS2007'!$A$3:$A$220,'OMS2007'!B$3:B$220),$A332*LOOKUP($I332+1,'OMS2007'!$A$3:$A$220,'OMS2007'!E$3:E$220)+(1-$A332)*LOOKUP($I332,'OMS2007'!$A$3:$A$220,'OMS2007'!E$3:E$220))</f>
        <v>#N/A</v>
      </c>
      <c r="C332" s="15" t="e">
        <f>IF(OR(Medidas!D332=1,Medidas!D332="M",Medidas!D332="m"),$A332*LOOKUP($I332+1,'OMS2007'!$A$3:$A$220,'OMS2007'!C$3:C$220)+(1-$A332)*LOOKUP($I332,'OMS2007'!$A$3:$A$220,'OMS2007'!C$3:C$220),$A332*LOOKUP($I332+1,'OMS2007'!$A$3:$A$220,'OMS2007'!F$3:F$220)+(1-$A332)*LOOKUP($I332,'OMS2007'!$A$3:$A$220,'OMS2007'!F$3:F$220))</f>
        <v>#N/A</v>
      </c>
      <c r="D332" s="15" t="e">
        <f>IF(OR(Medidas!D332=1,Medidas!D332="M",Medidas!D332="m"),$A332*LOOKUP($I332+1,'OMS2007'!$A$3:$A$220,'OMS2007'!D$3:D$220)+(1-$A332)*LOOKUP($I332,'OMS2007'!$A$3:$A$220,'OMS2007'!D$3:D$220),$A332*LOOKUP($I332+1,'OMS2007'!$A$3:$A$220,'OMS2007'!G$3:G$220)+(1-$A332)*LOOKUP($I332,'OMS2007'!$A$3:$A$220,'OMS2007'!G$3:G$220))</f>
        <v>#N/A</v>
      </c>
      <c r="E332" s="15">
        <f t="shared" si="35"/>
        <v>1</v>
      </c>
      <c r="F332" s="15">
        <f>IF(OR(Medidas!D332=1,Medidas!D332="M",Medidas!D332="m",Medidas!D332=2,Medidas!D332="F",Medidas!D332="f"),0,1)</f>
        <v>1</v>
      </c>
      <c r="G332" s="15">
        <f>IF(OR(ISBLANK(Medidas!G332),(ISBLANK(Medidas!H332))),1,0)</f>
        <v>1</v>
      </c>
      <c r="H332" s="15">
        <f>IF(AND(NOT(G332),OR(Medidas!G332&lt;20,Medidas!G332&gt;250,Medidas!H332&lt;0.5,Medidas!H332&gt;400)),1,0)</f>
        <v>0</v>
      </c>
      <c r="I332" s="20">
        <f>(Medidas!F332-Medidas!E332)/30.4375</f>
        <v>0</v>
      </c>
      <c r="J332" s="15" t="e">
        <f>Medidas!H332/(Medidas!G332^2)*10000</f>
        <v>#DIV/0!</v>
      </c>
      <c r="K332" s="15" t="e">
        <f t="shared" si="36"/>
        <v>#DIV/0!</v>
      </c>
      <c r="L332" s="15" t="e">
        <f t="shared" si="37"/>
        <v>#DIV/0!</v>
      </c>
      <c r="M332" s="15" t="e">
        <f t="shared" si="38"/>
        <v>#DIV/0!</v>
      </c>
      <c r="N332" s="15" t="e">
        <f t="shared" si="39"/>
        <v>#N/A</v>
      </c>
      <c r="O332" s="15" t="e">
        <f t="shared" si="40"/>
        <v>#N/A</v>
      </c>
    </row>
    <row r="333" spans="1:15" x14ac:dyDescent="0.15">
      <c r="A333" s="106">
        <f t="shared" si="41"/>
        <v>1</v>
      </c>
      <c r="B333" s="15" t="e">
        <f>IF(OR(Medidas!D333=1,Medidas!D333="M",Medidas!D333="m"),$A333*LOOKUP($I333+1,'OMS2007'!$A$3:$A$220,'OMS2007'!B$3:B$220)+(1-$A333)*LOOKUP($I333,'OMS2007'!$A$3:$A$220,'OMS2007'!B$3:B$220),$A333*LOOKUP($I333+1,'OMS2007'!$A$3:$A$220,'OMS2007'!E$3:E$220)+(1-$A333)*LOOKUP($I333,'OMS2007'!$A$3:$A$220,'OMS2007'!E$3:E$220))</f>
        <v>#N/A</v>
      </c>
      <c r="C333" s="15" t="e">
        <f>IF(OR(Medidas!D333=1,Medidas!D333="M",Medidas!D333="m"),$A333*LOOKUP($I333+1,'OMS2007'!$A$3:$A$220,'OMS2007'!C$3:C$220)+(1-$A333)*LOOKUP($I333,'OMS2007'!$A$3:$A$220,'OMS2007'!C$3:C$220),$A333*LOOKUP($I333+1,'OMS2007'!$A$3:$A$220,'OMS2007'!F$3:F$220)+(1-$A333)*LOOKUP($I333,'OMS2007'!$A$3:$A$220,'OMS2007'!F$3:F$220))</f>
        <v>#N/A</v>
      </c>
      <c r="D333" s="15" t="e">
        <f>IF(OR(Medidas!D333=1,Medidas!D333="M",Medidas!D333="m"),$A333*LOOKUP($I333+1,'OMS2007'!$A$3:$A$220,'OMS2007'!D$3:D$220)+(1-$A333)*LOOKUP($I333,'OMS2007'!$A$3:$A$220,'OMS2007'!D$3:D$220),$A333*LOOKUP($I333+1,'OMS2007'!$A$3:$A$220,'OMS2007'!G$3:G$220)+(1-$A333)*LOOKUP($I333,'OMS2007'!$A$3:$A$220,'OMS2007'!G$3:G$220))</f>
        <v>#N/A</v>
      </c>
      <c r="E333" s="15">
        <f t="shared" si="35"/>
        <v>1</v>
      </c>
      <c r="F333" s="15">
        <f>IF(OR(Medidas!D333=1,Medidas!D333="M",Medidas!D333="m",Medidas!D333=2,Medidas!D333="F",Medidas!D333="f"),0,1)</f>
        <v>1</v>
      </c>
      <c r="G333" s="15">
        <f>IF(OR(ISBLANK(Medidas!G333),(ISBLANK(Medidas!H333))),1,0)</f>
        <v>1</v>
      </c>
      <c r="H333" s="15">
        <f>IF(AND(NOT(G333),OR(Medidas!G333&lt;20,Medidas!G333&gt;250,Medidas!H333&lt;0.5,Medidas!H333&gt;400)),1,0)</f>
        <v>0</v>
      </c>
      <c r="I333" s="20">
        <f>(Medidas!F333-Medidas!E333)/30.4375</f>
        <v>0</v>
      </c>
      <c r="J333" s="15" t="e">
        <f>Medidas!H333/(Medidas!G333^2)*10000</f>
        <v>#DIV/0!</v>
      </c>
      <c r="K333" s="15" t="e">
        <f t="shared" si="36"/>
        <v>#DIV/0!</v>
      </c>
      <c r="L333" s="15" t="e">
        <f t="shared" si="37"/>
        <v>#DIV/0!</v>
      </c>
      <c r="M333" s="15" t="e">
        <f t="shared" si="38"/>
        <v>#DIV/0!</v>
      </c>
      <c r="N333" s="15" t="e">
        <f t="shared" si="39"/>
        <v>#N/A</v>
      </c>
      <c r="O333" s="15" t="e">
        <f t="shared" si="40"/>
        <v>#N/A</v>
      </c>
    </row>
    <row r="334" spans="1:15" x14ac:dyDescent="0.15">
      <c r="A334" s="106">
        <f t="shared" si="41"/>
        <v>1</v>
      </c>
      <c r="B334" s="15" t="e">
        <f>IF(OR(Medidas!D334=1,Medidas!D334="M",Medidas!D334="m"),$A334*LOOKUP($I334+1,'OMS2007'!$A$3:$A$220,'OMS2007'!B$3:B$220)+(1-$A334)*LOOKUP($I334,'OMS2007'!$A$3:$A$220,'OMS2007'!B$3:B$220),$A334*LOOKUP($I334+1,'OMS2007'!$A$3:$A$220,'OMS2007'!E$3:E$220)+(1-$A334)*LOOKUP($I334,'OMS2007'!$A$3:$A$220,'OMS2007'!E$3:E$220))</f>
        <v>#N/A</v>
      </c>
      <c r="C334" s="15" t="e">
        <f>IF(OR(Medidas!D334=1,Medidas!D334="M",Medidas!D334="m"),$A334*LOOKUP($I334+1,'OMS2007'!$A$3:$A$220,'OMS2007'!C$3:C$220)+(1-$A334)*LOOKUP($I334,'OMS2007'!$A$3:$A$220,'OMS2007'!C$3:C$220),$A334*LOOKUP($I334+1,'OMS2007'!$A$3:$A$220,'OMS2007'!F$3:F$220)+(1-$A334)*LOOKUP($I334,'OMS2007'!$A$3:$A$220,'OMS2007'!F$3:F$220))</f>
        <v>#N/A</v>
      </c>
      <c r="D334" s="15" t="e">
        <f>IF(OR(Medidas!D334=1,Medidas!D334="M",Medidas!D334="m"),$A334*LOOKUP($I334+1,'OMS2007'!$A$3:$A$220,'OMS2007'!D$3:D$220)+(1-$A334)*LOOKUP($I334,'OMS2007'!$A$3:$A$220,'OMS2007'!D$3:D$220),$A334*LOOKUP($I334+1,'OMS2007'!$A$3:$A$220,'OMS2007'!G$3:G$220)+(1-$A334)*LOOKUP($I334,'OMS2007'!$A$3:$A$220,'OMS2007'!G$3:G$220))</f>
        <v>#N/A</v>
      </c>
      <c r="E334" s="15">
        <f t="shared" si="35"/>
        <v>1</v>
      </c>
      <c r="F334" s="15">
        <f>IF(OR(Medidas!D334=1,Medidas!D334="M",Medidas!D334="m",Medidas!D334=2,Medidas!D334="F",Medidas!D334="f"),0,1)</f>
        <v>1</v>
      </c>
      <c r="G334" s="15">
        <f>IF(OR(ISBLANK(Medidas!G334),(ISBLANK(Medidas!H334))),1,0)</f>
        <v>1</v>
      </c>
      <c r="H334" s="15">
        <f>IF(AND(NOT(G334),OR(Medidas!G334&lt;20,Medidas!G334&gt;250,Medidas!H334&lt;0.5,Medidas!H334&gt;400)),1,0)</f>
        <v>0</v>
      </c>
      <c r="I334" s="20">
        <f>(Medidas!F334-Medidas!E334)/30.4375</f>
        <v>0</v>
      </c>
      <c r="J334" s="15" t="e">
        <f>Medidas!H334/(Medidas!G334^2)*10000</f>
        <v>#DIV/0!</v>
      </c>
      <c r="K334" s="15" t="e">
        <f t="shared" si="36"/>
        <v>#DIV/0!</v>
      </c>
      <c r="L334" s="15" t="e">
        <f t="shared" si="37"/>
        <v>#DIV/0!</v>
      </c>
      <c r="M334" s="15" t="e">
        <f t="shared" si="38"/>
        <v>#DIV/0!</v>
      </c>
      <c r="N334" s="15" t="e">
        <f t="shared" si="39"/>
        <v>#N/A</v>
      </c>
      <c r="O334" s="15" t="e">
        <f t="shared" si="40"/>
        <v>#N/A</v>
      </c>
    </row>
    <row r="335" spans="1:15" x14ac:dyDescent="0.15">
      <c r="A335" s="106">
        <f t="shared" si="41"/>
        <v>1</v>
      </c>
      <c r="B335" s="15" t="e">
        <f>IF(OR(Medidas!D335=1,Medidas!D335="M",Medidas!D335="m"),$A335*LOOKUP($I335+1,'OMS2007'!$A$3:$A$220,'OMS2007'!B$3:B$220)+(1-$A335)*LOOKUP($I335,'OMS2007'!$A$3:$A$220,'OMS2007'!B$3:B$220),$A335*LOOKUP($I335+1,'OMS2007'!$A$3:$A$220,'OMS2007'!E$3:E$220)+(1-$A335)*LOOKUP($I335,'OMS2007'!$A$3:$A$220,'OMS2007'!E$3:E$220))</f>
        <v>#N/A</v>
      </c>
      <c r="C335" s="15" t="e">
        <f>IF(OR(Medidas!D335=1,Medidas!D335="M",Medidas!D335="m"),$A335*LOOKUP($I335+1,'OMS2007'!$A$3:$A$220,'OMS2007'!C$3:C$220)+(1-$A335)*LOOKUP($I335,'OMS2007'!$A$3:$A$220,'OMS2007'!C$3:C$220),$A335*LOOKUP($I335+1,'OMS2007'!$A$3:$A$220,'OMS2007'!F$3:F$220)+(1-$A335)*LOOKUP($I335,'OMS2007'!$A$3:$A$220,'OMS2007'!F$3:F$220))</f>
        <v>#N/A</v>
      </c>
      <c r="D335" s="15" t="e">
        <f>IF(OR(Medidas!D335=1,Medidas!D335="M",Medidas!D335="m"),$A335*LOOKUP($I335+1,'OMS2007'!$A$3:$A$220,'OMS2007'!D$3:D$220)+(1-$A335)*LOOKUP($I335,'OMS2007'!$A$3:$A$220,'OMS2007'!D$3:D$220),$A335*LOOKUP($I335+1,'OMS2007'!$A$3:$A$220,'OMS2007'!G$3:G$220)+(1-$A335)*LOOKUP($I335,'OMS2007'!$A$3:$A$220,'OMS2007'!G$3:G$220))</f>
        <v>#N/A</v>
      </c>
      <c r="E335" s="15">
        <f t="shared" si="35"/>
        <v>1</v>
      </c>
      <c r="F335" s="15">
        <f>IF(OR(Medidas!D335=1,Medidas!D335="M",Medidas!D335="m",Medidas!D335=2,Medidas!D335="F",Medidas!D335="f"),0,1)</f>
        <v>1</v>
      </c>
      <c r="G335" s="15">
        <f>IF(OR(ISBLANK(Medidas!G335),(ISBLANK(Medidas!H335))),1,0)</f>
        <v>1</v>
      </c>
      <c r="H335" s="15">
        <f>IF(AND(NOT(G335),OR(Medidas!G335&lt;20,Medidas!G335&gt;250,Medidas!H335&lt;0.5,Medidas!H335&gt;400)),1,0)</f>
        <v>0</v>
      </c>
      <c r="I335" s="20">
        <f>(Medidas!F335-Medidas!E335)/30.4375</f>
        <v>0</v>
      </c>
      <c r="J335" s="15" t="e">
        <f>Medidas!H335/(Medidas!G335^2)*10000</f>
        <v>#DIV/0!</v>
      </c>
      <c r="K335" s="15" t="e">
        <f t="shared" si="36"/>
        <v>#DIV/0!</v>
      </c>
      <c r="L335" s="15" t="e">
        <f t="shared" si="37"/>
        <v>#DIV/0!</v>
      </c>
      <c r="M335" s="15" t="e">
        <f t="shared" si="38"/>
        <v>#DIV/0!</v>
      </c>
      <c r="N335" s="15" t="e">
        <f t="shared" si="39"/>
        <v>#N/A</v>
      </c>
      <c r="O335" s="15" t="e">
        <f t="shared" si="40"/>
        <v>#N/A</v>
      </c>
    </row>
    <row r="336" spans="1:15" x14ac:dyDescent="0.15">
      <c r="A336" s="106">
        <f t="shared" si="41"/>
        <v>1</v>
      </c>
      <c r="B336" s="15" t="e">
        <f>IF(OR(Medidas!D336=1,Medidas!D336="M",Medidas!D336="m"),$A336*LOOKUP($I336+1,'OMS2007'!$A$3:$A$220,'OMS2007'!B$3:B$220)+(1-$A336)*LOOKUP($I336,'OMS2007'!$A$3:$A$220,'OMS2007'!B$3:B$220),$A336*LOOKUP($I336+1,'OMS2007'!$A$3:$A$220,'OMS2007'!E$3:E$220)+(1-$A336)*LOOKUP($I336,'OMS2007'!$A$3:$A$220,'OMS2007'!E$3:E$220))</f>
        <v>#N/A</v>
      </c>
      <c r="C336" s="15" t="e">
        <f>IF(OR(Medidas!D336=1,Medidas!D336="M",Medidas!D336="m"),$A336*LOOKUP($I336+1,'OMS2007'!$A$3:$A$220,'OMS2007'!C$3:C$220)+(1-$A336)*LOOKUP($I336,'OMS2007'!$A$3:$A$220,'OMS2007'!C$3:C$220),$A336*LOOKUP($I336+1,'OMS2007'!$A$3:$A$220,'OMS2007'!F$3:F$220)+(1-$A336)*LOOKUP($I336,'OMS2007'!$A$3:$A$220,'OMS2007'!F$3:F$220))</f>
        <v>#N/A</v>
      </c>
      <c r="D336" s="15" t="e">
        <f>IF(OR(Medidas!D336=1,Medidas!D336="M",Medidas!D336="m"),$A336*LOOKUP($I336+1,'OMS2007'!$A$3:$A$220,'OMS2007'!D$3:D$220)+(1-$A336)*LOOKUP($I336,'OMS2007'!$A$3:$A$220,'OMS2007'!D$3:D$220),$A336*LOOKUP($I336+1,'OMS2007'!$A$3:$A$220,'OMS2007'!G$3:G$220)+(1-$A336)*LOOKUP($I336,'OMS2007'!$A$3:$A$220,'OMS2007'!G$3:G$220))</f>
        <v>#N/A</v>
      </c>
      <c r="E336" s="15">
        <f t="shared" si="35"/>
        <v>1</v>
      </c>
      <c r="F336" s="15">
        <f>IF(OR(Medidas!D336=1,Medidas!D336="M",Medidas!D336="m",Medidas!D336=2,Medidas!D336="F",Medidas!D336="f"),0,1)</f>
        <v>1</v>
      </c>
      <c r="G336" s="15">
        <f>IF(OR(ISBLANK(Medidas!G336),(ISBLANK(Medidas!H336))),1,0)</f>
        <v>1</v>
      </c>
      <c r="H336" s="15">
        <f>IF(AND(NOT(G336),OR(Medidas!G336&lt;20,Medidas!G336&gt;250,Medidas!H336&lt;0.5,Medidas!H336&gt;400)),1,0)</f>
        <v>0</v>
      </c>
      <c r="I336" s="20">
        <f>(Medidas!F336-Medidas!E336)/30.4375</f>
        <v>0</v>
      </c>
      <c r="J336" s="15" t="e">
        <f>Medidas!H336/(Medidas!G336^2)*10000</f>
        <v>#DIV/0!</v>
      </c>
      <c r="K336" s="15" t="e">
        <f t="shared" si="36"/>
        <v>#DIV/0!</v>
      </c>
      <c r="L336" s="15" t="e">
        <f t="shared" si="37"/>
        <v>#DIV/0!</v>
      </c>
      <c r="M336" s="15" t="e">
        <f t="shared" si="38"/>
        <v>#DIV/0!</v>
      </c>
      <c r="N336" s="15" t="e">
        <f t="shared" si="39"/>
        <v>#N/A</v>
      </c>
      <c r="O336" s="15" t="e">
        <f t="shared" si="40"/>
        <v>#N/A</v>
      </c>
    </row>
    <row r="337" spans="1:15" x14ac:dyDescent="0.15">
      <c r="A337" s="106">
        <f t="shared" si="41"/>
        <v>1</v>
      </c>
      <c r="B337" s="15" t="e">
        <f>IF(OR(Medidas!D337=1,Medidas!D337="M",Medidas!D337="m"),$A337*LOOKUP($I337+1,'OMS2007'!$A$3:$A$220,'OMS2007'!B$3:B$220)+(1-$A337)*LOOKUP($I337,'OMS2007'!$A$3:$A$220,'OMS2007'!B$3:B$220),$A337*LOOKUP($I337+1,'OMS2007'!$A$3:$A$220,'OMS2007'!E$3:E$220)+(1-$A337)*LOOKUP($I337,'OMS2007'!$A$3:$A$220,'OMS2007'!E$3:E$220))</f>
        <v>#N/A</v>
      </c>
      <c r="C337" s="15" t="e">
        <f>IF(OR(Medidas!D337=1,Medidas!D337="M",Medidas!D337="m"),$A337*LOOKUP($I337+1,'OMS2007'!$A$3:$A$220,'OMS2007'!C$3:C$220)+(1-$A337)*LOOKUP($I337,'OMS2007'!$A$3:$A$220,'OMS2007'!C$3:C$220),$A337*LOOKUP($I337+1,'OMS2007'!$A$3:$A$220,'OMS2007'!F$3:F$220)+(1-$A337)*LOOKUP($I337,'OMS2007'!$A$3:$A$220,'OMS2007'!F$3:F$220))</f>
        <v>#N/A</v>
      </c>
      <c r="D337" s="15" t="e">
        <f>IF(OR(Medidas!D337=1,Medidas!D337="M",Medidas!D337="m"),$A337*LOOKUP($I337+1,'OMS2007'!$A$3:$A$220,'OMS2007'!D$3:D$220)+(1-$A337)*LOOKUP($I337,'OMS2007'!$A$3:$A$220,'OMS2007'!D$3:D$220),$A337*LOOKUP($I337+1,'OMS2007'!$A$3:$A$220,'OMS2007'!G$3:G$220)+(1-$A337)*LOOKUP($I337,'OMS2007'!$A$3:$A$220,'OMS2007'!G$3:G$220))</f>
        <v>#N/A</v>
      </c>
      <c r="E337" s="15">
        <f t="shared" si="35"/>
        <v>1</v>
      </c>
      <c r="F337" s="15">
        <f>IF(OR(Medidas!D337=1,Medidas!D337="M",Medidas!D337="m",Medidas!D337=2,Medidas!D337="F",Medidas!D337="f"),0,1)</f>
        <v>1</v>
      </c>
      <c r="G337" s="15">
        <f>IF(OR(ISBLANK(Medidas!G337),(ISBLANK(Medidas!H337))),1,0)</f>
        <v>1</v>
      </c>
      <c r="H337" s="15">
        <f>IF(AND(NOT(G337),OR(Medidas!G337&lt;20,Medidas!G337&gt;250,Medidas!H337&lt;0.5,Medidas!H337&gt;400)),1,0)</f>
        <v>0</v>
      </c>
      <c r="I337" s="20">
        <f>(Medidas!F337-Medidas!E337)/30.4375</f>
        <v>0</v>
      </c>
      <c r="J337" s="15" t="e">
        <f>Medidas!H337/(Medidas!G337^2)*10000</f>
        <v>#DIV/0!</v>
      </c>
      <c r="K337" s="15" t="e">
        <f t="shared" si="36"/>
        <v>#DIV/0!</v>
      </c>
      <c r="L337" s="15" t="e">
        <f t="shared" si="37"/>
        <v>#DIV/0!</v>
      </c>
      <c r="M337" s="15" t="e">
        <f t="shared" si="38"/>
        <v>#DIV/0!</v>
      </c>
      <c r="N337" s="15" t="e">
        <f t="shared" si="39"/>
        <v>#N/A</v>
      </c>
      <c r="O337" s="15" t="e">
        <f t="shared" si="40"/>
        <v>#N/A</v>
      </c>
    </row>
    <row r="338" spans="1:15" x14ac:dyDescent="0.15">
      <c r="A338" s="106">
        <f t="shared" si="41"/>
        <v>1</v>
      </c>
      <c r="B338" s="15" t="e">
        <f>IF(OR(Medidas!D338=1,Medidas!D338="M",Medidas!D338="m"),$A338*LOOKUP($I338+1,'OMS2007'!$A$3:$A$220,'OMS2007'!B$3:B$220)+(1-$A338)*LOOKUP($I338,'OMS2007'!$A$3:$A$220,'OMS2007'!B$3:B$220),$A338*LOOKUP($I338+1,'OMS2007'!$A$3:$A$220,'OMS2007'!E$3:E$220)+(1-$A338)*LOOKUP($I338,'OMS2007'!$A$3:$A$220,'OMS2007'!E$3:E$220))</f>
        <v>#N/A</v>
      </c>
      <c r="C338" s="15" t="e">
        <f>IF(OR(Medidas!D338=1,Medidas!D338="M",Medidas!D338="m"),$A338*LOOKUP($I338+1,'OMS2007'!$A$3:$A$220,'OMS2007'!C$3:C$220)+(1-$A338)*LOOKUP($I338,'OMS2007'!$A$3:$A$220,'OMS2007'!C$3:C$220),$A338*LOOKUP($I338+1,'OMS2007'!$A$3:$A$220,'OMS2007'!F$3:F$220)+(1-$A338)*LOOKUP($I338,'OMS2007'!$A$3:$A$220,'OMS2007'!F$3:F$220))</f>
        <v>#N/A</v>
      </c>
      <c r="D338" s="15" t="e">
        <f>IF(OR(Medidas!D338=1,Medidas!D338="M",Medidas!D338="m"),$A338*LOOKUP($I338+1,'OMS2007'!$A$3:$A$220,'OMS2007'!D$3:D$220)+(1-$A338)*LOOKUP($I338,'OMS2007'!$A$3:$A$220,'OMS2007'!D$3:D$220),$A338*LOOKUP($I338+1,'OMS2007'!$A$3:$A$220,'OMS2007'!G$3:G$220)+(1-$A338)*LOOKUP($I338,'OMS2007'!$A$3:$A$220,'OMS2007'!G$3:G$220))</f>
        <v>#N/A</v>
      </c>
      <c r="E338" s="15">
        <f t="shared" si="35"/>
        <v>1</v>
      </c>
      <c r="F338" s="15">
        <f>IF(OR(Medidas!D338=1,Medidas!D338="M",Medidas!D338="m",Medidas!D338=2,Medidas!D338="F",Medidas!D338="f"),0,1)</f>
        <v>1</v>
      </c>
      <c r="G338" s="15">
        <f>IF(OR(ISBLANK(Medidas!G338),(ISBLANK(Medidas!H338))),1,0)</f>
        <v>1</v>
      </c>
      <c r="H338" s="15">
        <f>IF(AND(NOT(G338),OR(Medidas!G338&lt;20,Medidas!G338&gt;250,Medidas!H338&lt;0.5,Medidas!H338&gt;400)),1,0)</f>
        <v>0</v>
      </c>
      <c r="I338" s="20">
        <f>(Medidas!F338-Medidas!E338)/30.4375</f>
        <v>0</v>
      </c>
      <c r="J338" s="15" t="e">
        <f>Medidas!H338/(Medidas!G338^2)*10000</f>
        <v>#DIV/0!</v>
      </c>
      <c r="K338" s="15" t="e">
        <f t="shared" si="36"/>
        <v>#DIV/0!</v>
      </c>
      <c r="L338" s="15" t="e">
        <f t="shared" si="37"/>
        <v>#DIV/0!</v>
      </c>
      <c r="M338" s="15" t="e">
        <f t="shared" si="38"/>
        <v>#DIV/0!</v>
      </c>
      <c r="N338" s="15" t="e">
        <f t="shared" si="39"/>
        <v>#N/A</v>
      </c>
      <c r="O338" s="15" t="e">
        <f t="shared" si="40"/>
        <v>#N/A</v>
      </c>
    </row>
    <row r="339" spans="1:15" x14ac:dyDescent="0.15">
      <c r="A339" s="106">
        <f t="shared" si="41"/>
        <v>1</v>
      </c>
      <c r="B339" s="15" t="e">
        <f>IF(OR(Medidas!D339=1,Medidas!D339="M",Medidas!D339="m"),$A339*LOOKUP($I339+1,'OMS2007'!$A$3:$A$220,'OMS2007'!B$3:B$220)+(1-$A339)*LOOKUP($I339,'OMS2007'!$A$3:$A$220,'OMS2007'!B$3:B$220),$A339*LOOKUP($I339+1,'OMS2007'!$A$3:$A$220,'OMS2007'!E$3:E$220)+(1-$A339)*LOOKUP($I339,'OMS2007'!$A$3:$A$220,'OMS2007'!E$3:E$220))</f>
        <v>#N/A</v>
      </c>
      <c r="C339" s="15" t="e">
        <f>IF(OR(Medidas!D339=1,Medidas!D339="M",Medidas!D339="m"),$A339*LOOKUP($I339+1,'OMS2007'!$A$3:$A$220,'OMS2007'!C$3:C$220)+(1-$A339)*LOOKUP($I339,'OMS2007'!$A$3:$A$220,'OMS2007'!C$3:C$220),$A339*LOOKUP($I339+1,'OMS2007'!$A$3:$A$220,'OMS2007'!F$3:F$220)+(1-$A339)*LOOKUP($I339,'OMS2007'!$A$3:$A$220,'OMS2007'!F$3:F$220))</f>
        <v>#N/A</v>
      </c>
      <c r="D339" s="15" t="e">
        <f>IF(OR(Medidas!D339=1,Medidas!D339="M",Medidas!D339="m"),$A339*LOOKUP($I339+1,'OMS2007'!$A$3:$A$220,'OMS2007'!D$3:D$220)+(1-$A339)*LOOKUP($I339,'OMS2007'!$A$3:$A$220,'OMS2007'!D$3:D$220),$A339*LOOKUP($I339+1,'OMS2007'!$A$3:$A$220,'OMS2007'!G$3:G$220)+(1-$A339)*LOOKUP($I339,'OMS2007'!$A$3:$A$220,'OMS2007'!G$3:G$220))</f>
        <v>#N/A</v>
      </c>
      <c r="E339" s="15">
        <f t="shared" si="35"/>
        <v>1</v>
      </c>
      <c r="F339" s="15">
        <f>IF(OR(Medidas!D339=1,Medidas!D339="M",Medidas!D339="m",Medidas!D339=2,Medidas!D339="F",Medidas!D339="f"),0,1)</f>
        <v>1</v>
      </c>
      <c r="G339" s="15">
        <f>IF(OR(ISBLANK(Medidas!G339),(ISBLANK(Medidas!H339))),1,0)</f>
        <v>1</v>
      </c>
      <c r="H339" s="15">
        <f>IF(AND(NOT(G339),OR(Medidas!G339&lt;20,Medidas!G339&gt;250,Medidas!H339&lt;0.5,Medidas!H339&gt;400)),1,0)</f>
        <v>0</v>
      </c>
      <c r="I339" s="20">
        <f>(Medidas!F339-Medidas!E339)/30.4375</f>
        <v>0</v>
      </c>
      <c r="J339" s="15" t="e">
        <f>Medidas!H339/(Medidas!G339^2)*10000</f>
        <v>#DIV/0!</v>
      </c>
      <c r="K339" s="15" t="e">
        <f t="shared" si="36"/>
        <v>#DIV/0!</v>
      </c>
      <c r="L339" s="15" t="e">
        <f t="shared" si="37"/>
        <v>#DIV/0!</v>
      </c>
      <c r="M339" s="15" t="e">
        <f t="shared" si="38"/>
        <v>#DIV/0!</v>
      </c>
      <c r="N339" s="15" t="e">
        <f t="shared" si="39"/>
        <v>#N/A</v>
      </c>
      <c r="O339" s="15" t="e">
        <f t="shared" si="40"/>
        <v>#N/A</v>
      </c>
    </row>
    <row r="340" spans="1:15" x14ac:dyDescent="0.15">
      <c r="A340" s="106">
        <f t="shared" si="41"/>
        <v>1</v>
      </c>
      <c r="B340" s="15" t="e">
        <f>IF(OR(Medidas!D340=1,Medidas!D340="M",Medidas!D340="m"),$A340*LOOKUP($I340+1,'OMS2007'!$A$3:$A$220,'OMS2007'!B$3:B$220)+(1-$A340)*LOOKUP($I340,'OMS2007'!$A$3:$A$220,'OMS2007'!B$3:B$220),$A340*LOOKUP($I340+1,'OMS2007'!$A$3:$A$220,'OMS2007'!E$3:E$220)+(1-$A340)*LOOKUP($I340,'OMS2007'!$A$3:$A$220,'OMS2007'!E$3:E$220))</f>
        <v>#N/A</v>
      </c>
      <c r="C340" s="15" t="e">
        <f>IF(OR(Medidas!D340=1,Medidas!D340="M",Medidas!D340="m"),$A340*LOOKUP($I340+1,'OMS2007'!$A$3:$A$220,'OMS2007'!C$3:C$220)+(1-$A340)*LOOKUP($I340,'OMS2007'!$A$3:$A$220,'OMS2007'!C$3:C$220),$A340*LOOKUP($I340+1,'OMS2007'!$A$3:$A$220,'OMS2007'!F$3:F$220)+(1-$A340)*LOOKUP($I340,'OMS2007'!$A$3:$A$220,'OMS2007'!F$3:F$220))</f>
        <v>#N/A</v>
      </c>
      <c r="D340" s="15" t="e">
        <f>IF(OR(Medidas!D340=1,Medidas!D340="M",Medidas!D340="m"),$A340*LOOKUP($I340+1,'OMS2007'!$A$3:$A$220,'OMS2007'!D$3:D$220)+(1-$A340)*LOOKUP($I340,'OMS2007'!$A$3:$A$220,'OMS2007'!D$3:D$220),$A340*LOOKUP($I340+1,'OMS2007'!$A$3:$A$220,'OMS2007'!G$3:G$220)+(1-$A340)*LOOKUP($I340,'OMS2007'!$A$3:$A$220,'OMS2007'!G$3:G$220))</f>
        <v>#N/A</v>
      </c>
      <c r="E340" s="15">
        <f t="shared" si="35"/>
        <v>1</v>
      </c>
      <c r="F340" s="15">
        <f>IF(OR(Medidas!D340=1,Medidas!D340="M",Medidas!D340="m",Medidas!D340=2,Medidas!D340="F",Medidas!D340="f"),0,1)</f>
        <v>1</v>
      </c>
      <c r="G340" s="15">
        <f>IF(OR(ISBLANK(Medidas!G340),(ISBLANK(Medidas!H340))),1,0)</f>
        <v>1</v>
      </c>
      <c r="H340" s="15">
        <f>IF(AND(NOT(G340),OR(Medidas!G340&lt;20,Medidas!G340&gt;250,Medidas!H340&lt;0.5,Medidas!H340&gt;400)),1,0)</f>
        <v>0</v>
      </c>
      <c r="I340" s="20">
        <f>(Medidas!F340-Medidas!E340)/30.4375</f>
        <v>0</v>
      </c>
      <c r="J340" s="15" t="e">
        <f>Medidas!H340/(Medidas!G340^2)*10000</f>
        <v>#DIV/0!</v>
      </c>
      <c r="K340" s="15" t="e">
        <f t="shared" si="36"/>
        <v>#DIV/0!</v>
      </c>
      <c r="L340" s="15" t="e">
        <f t="shared" si="37"/>
        <v>#DIV/0!</v>
      </c>
      <c r="M340" s="15" t="e">
        <f t="shared" si="38"/>
        <v>#DIV/0!</v>
      </c>
      <c r="N340" s="15" t="e">
        <f t="shared" si="39"/>
        <v>#N/A</v>
      </c>
      <c r="O340" s="15" t="e">
        <f t="shared" si="40"/>
        <v>#N/A</v>
      </c>
    </row>
    <row r="341" spans="1:15" x14ac:dyDescent="0.15">
      <c r="A341" s="106">
        <f t="shared" si="41"/>
        <v>1</v>
      </c>
      <c r="B341" s="15" t="e">
        <f>IF(OR(Medidas!D341=1,Medidas!D341="M",Medidas!D341="m"),$A341*LOOKUP($I341+1,'OMS2007'!$A$3:$A$220,'OMS2007'!B$3:B$220)+(1-$A341)*LOOKUP($I341,'OMS2007'!$A$3:$A$220,'OMS2007'!B$3:B$220),$A341*LOOKUP($I341+1,'OMS2007'!$A$3:$A$220,'OMS2007'!E$3:E$220)+(1-$A341)*LOOKUP($I341,'OMS2007'!$A$3:$A$220,'OMS2007'!E$3:E$220))</f>
        <v>#N/A</v>
      </c>
      <c r="C341" s="15" t="e">
        <f>IF(OR(Medidas!D341=1,Medidas!D341="M",Medidas!D341="m"),$A341*LOOKUP($I341+1,'OMS2007'!$A$3:$A$220,'OMS2007'!C$3:C$220)+(1-$A341)*LOOKUP($I341,'OMS2007'!$A$3:$A$220,'OMS2007'!C$3:C$220),$A341*LOOKUP($I341+1,'OMS2007'!$A$3:$A$220,'OMS2007'!F$3:F$220)+(1-$A341)*LOOKUP($I341,'OMS2007'!$A$3:$A$220,'OMS2007'!F$3:F$220))</f>
        <v>#N/A</v>
      </c>
      <c r="D341" s="15" t="e">
        <f>IF(OR(Medidas!D341=1,Medidas!D341="M",Medidas!D341="m"),$A341*LOOKUP($I341+1,'OMS2007'!$A$3:$A$220,'OMS2007'!D$3:D$220)+(1-$A341)*LOOKUP($I341,'OMS2007'!$A$3:$A$220,'OMS2007'!D$3:D$220),$A341*LOOKUP($I341+1,'OMS2007'!$A$3:$A$220,'OMS2007'!G$3:G$220)+(1-$A341)*LOOKUP($I341,'OMS2007'!$A$3:$A$220,'OMS2007'!G$3:G$220))</f>
        <v>#N/A</v>
      </c>
      <c r="E341" s="15">
        <f t="shared" si="35"/>
        <v>1</v>
      </c>
      <c r="F341" s="15">
        <f>IF(OR(Medidas!D341=1,Medidas!D341="M",Medidas!D341="m",Medidas!D341=2,Medidas!D341="F",Medidas!D341="f"),0,1)</f>
        <v>1</v>
      </c>
      <c r="G341" s="15">
        <f>IF(OR(ISBLANK(Medidas!G341),(ISBLANK(Medidas!H341))),1,0)</f>
        <v>1</v>
      </c>
      <c r="H341" s="15">
        <f>IF(AND(NOT(G341),OR(Medidas!G341&lt;20,Medidas!G341&gt;250,Medidas!H341&lt;0.5,Medidas!H341&gt;400)),1,0)</f>
        <v>0</v>
      </c>
      <c r="I341" s="20">
        <f>(Medidas!F341-Medidas!E341)/30.4375</f>
        <v>0</v>
      </c>
      <c r="J341" s="15" t="e">
        <f>Medidas!H341/(Medidas!G341^2)*10000</f>
        <v>#DIV/0!</v>
      </c>
      <c r="K341" s="15" t="e">
        <f t="shared" si="36"/>
        <v>#DIV/0!</v>
      </c>
      <c r="L341" s="15" t="e">
        <f t="shared" si="37"/>
        <v>#DIV/0!</v>
      </c>
      <c r="M341" s="15" t="e">
        <f t="shared" si="38"/>
        <v>#DIV/0!</v>
      </c>
      <c r="N341" s="15" t="e">
        <f t="shared" si="39"/>
        <v>#N/A</v>
      </c>
      <c r="O341" s="15" t="e">
        <f t="shared" si="40"/>
        <v>#N/A</v>
      </c>
    </row>
    <row r="342" spans="1:15" x14ac:dyDescent="0.15">
      <c r="A342" s="106">
        <f t="shared" si="41"/>
        <v>1</v>
      </c>
      <c r="B342" s="15" t="e">
        <f>IF(OR(Medidas!D342=1,Medidas!D342="M",Medidas!D342="m"),$A342*LOOKUP($I342+1,'OMS2007'!$A$3:$A$220,'OMS2007'!B$3:B$220)+(1-$A342)*LOOKUP($I342,'OMS2007'!$A$3:$A$220,'OMS2007'!B$3:B$220),$A342*LOOKUP($I342+1,'OMS2007'!$A$3:$A$220,'OMS2007'!E$3:E$220)+(1-$A342)*LOOKUP($I342,'OMS2007'!$A$3:$A$220,'OMS2007'!E$3:E$220))</f>
        <v>#N/A</v>
      </c>
      <c r="C342" s="15" t="e">
        <f>IF(OR(Medidas!D342=1,Medidas!D342="M",Medidas!D342="m"),$A342*LOOKUP($I342+1,'OMS2007'!$A$3:$A$220,'OMS2007'!C$3:C$220)+(1-$A342)*LOOKUP($I342,'OMS2007'!$A$3:$A$220,'OMS2007'!C$3:C$220),$A342*LOOKUP($I342+1,'OMS2007'!$A$3:$A$220,'OMS2007'!F$3:F$220)+(1-$A342)*LOOKUP($I342,'OMS2007'!$A$3:$A$220,'OMS2007'!F$3:F$220))</f>
        <v>#N/A</v>
      </c>
      <c r="D342" s="15" t="e">
        <f>IF(OR(Medidas!D342=1,Medidas!D342="M",Medidas!D342="m"),$A342*LOOKUP($I342+1,'OMS2007'!$A$3:$A$220,'OMS2007'!D$3:D$220)+(1-$A342)*LOOKUP($I342,'OMS2007'!$A$3:$A$220,'OMS2007'!D$3:D$220),$A342*LOOKUP($I342+1,'OMS2007'!$A$3:$A$220,'OMS2007'!G$3:G$220)+(1-$A342)*LOOKUP($I342,'OMS2007'!$A$3:$A$220,'OMS2007'!G$3:G$220))</f>
        <v>#N/A</v>
      </c>
      <c r="E342" s="15">
        <f t="shared" si="35"/>
        <v>1</v>
      </c>
      <c r="F342" s="15">
        <f>IF(OR(Medidas!D342=1,Medidas!D342="M",Medidas!D342="m",Medidas!D342=2,Medidas!D342="F",Medidas!D342="f"),0,1)</f>
        <v>1</v>
      </c>
      <c r="G342" s="15">
        <f>IF(OR(ISBLANK(Medidas!G342),(ISBLANK(Medidas!H342))),1,0)</f>
        <v>1</v>
      </c>
      <c r="H342" s="15">
        <f>IF(AND(NOT(G342),OR(Medidas!G342&lt;20,Medidas!G342&gt;250,Medidas!H342&lt;0.5,Medidas!H342&gt;400)),1,0)</f>
        <v>0</v>
      </c>
      <c r="I342" s="20">
        <f>(Medidas!F342-Medidas!E342)/30.4375</f>
        <v>0</v>
      </c>
      <c r="J342" s="15" t="e">
        <f>Medidas!H342/(Medidas!G342^2)*10000</f>
        <v>#DIV/0!</v>
      </c>
      <c r="K342" s="15" t="e">
        <f t="shared" si="36"/>
        <v>#DIV/0!</v>
      </c>
      <c r="L342" s="15" t="e">
        <f t="shared" si="37"/>
        <v>#DIV/0!</v>
      </c>
      <c r="M342" s="15" t="e">
        <f t="shared" si="38"/>
        <v>#DIV/0!</v>
      </c>
      <c r="N342" s="15" t="e">
        <f t="shared" si="39"/>
        <v>#N/A</v>
      </c>
      <c r="O342" s="15" t="e">
        <f t="shared" si="40"/>
        <v>#N/A</v>
      </c>
    </row>
    <row r="343" spans="1:15" x14ac:dyDescent="0.15">
      <c r="A343" s="106">
        <f t="shared" si="41"/>
        <v>1</v>
      </c>
      <c r="B343" s="15" t="e">
        <f>IF(OR(Medidas!D343=1,Medidas!D343="M",Medidas!D343="m"),$A343*LOOKUP($I343+1,'OMS2007'!$A$3:$A$220,'OMS2007'!B$3:B$220)+(1-$A343)*LOOKUP($I343,'OMS2007'!$A$3:$A$220,'OMS2007'!B$3:B$220),$A343*LOOKUP($I343+1,'OMS2007'!$A$3:$A$220,'OMS2007'!E$3:E$220)+(1-$A343)*LOOKUP($I343,'OMS2007'!$A$3:$A$220,'OMS2007'!E$3:E$220))</f>
        <v>#N/A</v>
      </c>
      <c r="C343" s="15" t="e">
        <f>IF(OR(Medidas!D343=1,Medidas!D343="M",Medidas!D343="m"),$A343*LOOKUP($I343+1,'OMS2007'!$A$3:$A$220,'OMS2007'!C$3:C$220)+(1-$A343)*LOOKUP($I343,'OMS2007'!$A$3:$A$220,'OMS2007'!C$3:C$220),$A343*LOOKUP($I343+1,'OMS2007'!$A$3:$A$220,'OMS2007'!F$3:F$220)+(1-$A343)*LOOKUP($I343,'OMS2007'!$A$3:$A$220,'OMS2007'!F$3:F$220))</f>
        <v>#N/A</v>
      </c>
      <c r="D343" s="15" t="e">
        <f>IF(OR(Medidas!D343=1,Medidas!D343="M",Medidas!D343="m"),$A343*LOOKUP($I343+1,'OMS2007'!$A$3:$A$220,'OMS2007'!D$3:D$220)+(1-$A343)*LOOKUP($I343,'OMS2007'!$A$3:$A$220,'OMS2007'!D$3:D$220),$A343*LOOKUP($I343+1,'OMS2007'!$A$3:$A$220,'OMS2007'!G$3:G$220)+(1-$A343)*LOOKUP($I343,'OMS2007'!$A$3:$A$220,'OMS2007'!G$3:G$220))</f>
        <v>#N/A</v>
      </c>
      <c r="E343" s="15">
        <f t="shared" si="35"/>
        <v>1</v>
      </c>
      <c r="F343" s="15">
        <f>IF(OR(Medidas!D343=1,Medidas!D343="M",Medidas!D343="m",Medidas!D343=2,Medidas!D343="F",Medidas!D343="f"),0,1)</f>
        <v>1</v>
      </c>
      <c r="G343" s="15">
        <f>IF(OR(ISBLANK(Medidas!G343),(ISBLANK(Medidas!H343))),1,0)</f>
        <v>1</v>
      </c>
      <c r="H343" s="15">
        <f>IF(AND(NOT(G343),OR(Medidas!G343&lt;20,Medidas!G343&gt;250,Medidas!H343&lt;0.5,Medidas!H343&gt;400)),1,0)</f>
        <v>0</v>
      </c>
      <c r="I343" s="20">
        <f>(Medidas!F343-Medidas!E343)/30.4375</f>
        <v>0</v>
      </c>
      <c r="J343" s="15" t="e">
        <f>Medidas!H343/(Medidas!G343^2)*10000</f>
        <v>#DIV/0!</v>
      </c>
      <c r="K343" s="15" t="e">
        <f t="shared" si="36"/>
        <v>#DIV/0!</v>
      </c>
      <c r="L343" s="15" t="e">
        <f t="shared" si="37"/>
        <v>#DIV/0!</v>
      </c>
      <c r="M343" s="15" t="e">
        <f t="shared" si="38"/>
        <v>#DIV/0!</v>
      </c>
      <c r="N343" s="15" t="e">
        <f t="shared" si="39"/>
        <v>#N/A</v>
      </c>
      <c r="O343" s="15" t="e">
        <f t="shared" si="40"/>
        <v>#N/A</v>
      </c>
    </row>
    <row r="344" spans="1:15" x14ac:dyDescent="0.15">
      <c r="A344" s="106">
        <f t="shared" si="41"/>
        <v>1</v>
      </c>
      <c r="B344" s="15" t="e">
        <f>IF(OR(Medidas!D344=1,Medidas!D344="M",Medidas!D344="m"),$A344*LOOKUP($I344+1,'OMS2007'!$A$3:$A$220,'OMS2007'!B$3:B$220)+(1-$A344)*LOOKUP($I344,'OMS2007'!$A$3:$A$220,'OMS2007'!B$3:B$220),$A344*LOOKUP($I344+1,'OMS2007'!$A$3:$A$220,'OMS2007'!E$3:E$220)+(1-$A344)*LOOKUP($I344,'OMS2007'!$A$3:$A$220,'OMS2007'!E$3:E$220))</f>
        <v>#N/A</v>
      </c>
      <c r="C344" s="15" t="e">
        <f>IF(OR(Medidas!D344=1,Medidas!D344="M",Medidas!D344="m"),$A344*LOOKUP($I344+1,'OMS2007'!$A$3:$A$220,'OMS2007'!C$3:C$220)+(1-$A344)*LOOKUP($I344,'OMS2007'!$A$3:$A$220,'OMS2007'!C$3:C$220),$A344*LOOKUP($I344+1,'OMS2007'!$A$3:$A$220,'OMS2007'!F$3:F$220)+(1-$A344)*LOOKUP($I344,'OMS2007'!$A$3:$A$220,'OMS2007'!F$3:F$220))</f>
        <v>#N/A</v>
      </c>
      <c r="D344" s="15" t="e">
        <f>IF(OR(Medidas!D344=1,Medidas!D344="M",Medidas!D344="m"),$A344*LOOKUP($I344+1,'OMS2007'!$A$3:$A$220,'OMS2007'!D$3:D$220)+(1-$A344)*LOOKUP($I344,'OMS2007'!$A$3:$A$220,'OMS2007'!D$3:D$220),$A344*LOOKUP($I344+1,'OMS2007'!$A$3:$A$220,'OMS2007'!G$3:G$220)+(1-$A344)*LOOKUP($I344,'OMS2007'!$A$3:$A$220,'OMS2007'!G$3:G$220))</f>
        <v>#N/A</v>
      </c>
      <c r="E344" s="15">
        <f t="shared" si="35"/>
        <v>1</v>
      </c>
      <c r="F344" s="15">
        <f>IF(OR(Medidas!D344=1,Medidas!D344="M",Medidas!D344="m",Medidas!D344=2,Medidas!D344="F",Medidas!D344="f"),0,1)</f>
        <v>1</v>
      </c>
      <c r="G344" s="15">
        <f>IF(OR(ISBLANK(Medidas!G344),(ISBLANK(Medidas!H344))),1,0)</f>
        <v>1</v>
      </c>
      <c r="H344" s="15">
        <f>IF(AND(NOT(G344),OR(Medidas!G344&lt;20,Medidas!G344&gt;250,Medidas!H344&lt;0.5,Medidas!H344&gt;400)),1,0)</f>
        <v>0</v>
      </c>
      <c r="I344" s="20">
        <f>(Medidas!F344-Medidas!E344)/30.4375</f>
        <v>0</v>
      </c>
      <c r="J344" s="15" t="e">
        <f>Medidas!H344/(Medidas!G344^2)*10000</f>
        <v>#DIV/0!</v>
      </c>
      <c r="K344" s="15" t="e">
        <f t="shared" si="36"/>
        <v>#DIV/0!</v>
      </c>
      <c r="L344" s="15" t="e">
        <f t="shared" si="37"/>
        <v>#DIV/0!</v>
      </c>
      <c r="M344" s="15" t="e">
        <f t="shared" si="38"/>
        <v>#DIV/0!</v>
      </c>
      <c r="N344" s="15" t="e">
        <f t="shared" si="39"/>
        <v>#N/A</v>
      </c>
      <c r="O344" s="15" t="e">
        <f t="shared" si="40"/>
        <v>#N/A</v>
      </c>
    </row>
    <row r="345" spans="1:15" x14ac:dyDescent="0.15">
      <c r="A345" s="106">
        <f t="shared" si="41"/>
        <v>1</v>
      </c>
      <c r="B345" s="15" t="e">
        <f>IF(OR(Medidas!D345=1,Medidas!D345="M",Medidas!D345="m"),$A345*LOOKUP($I345+1,'OMS2007'!$A$3:$A$220,'OMS2007'!B$3:B$220)+(1-$A345)*LOOKUP($I345,'OMS2007'!$A$3:$A$220,'OMS2007'!B$3:B$220),$A345*LOOKUP($I345+1,'OMS2007'!$A$3:$A$220,'OMS2007'!E$3:E$220)+(1-$A345)*LOOKUP($I345,'OMS2007'!$A$3:$A$220,'OMS2007'!E$3:E$220))</f>
        <v>#N/A</v>
      </c>
      <c r="C345" s="15" t="e">
        <f>IF(OR(Medidas!D345=1,Medidas!D345="M",Medidas!D345="m"),$A345*LOOKUP($I345+1,'OMS2007'!$A$3:$A$220,'OMS2007'!C$3:C$220)+(1-$A345)*LOOKUP($I345,'OMS2007'!$A$3:$A$220,'OMS2007'!C$3:C$220),$A345*LOOKUP($I345+1,'OMS2007'!$A$3:$A$220,'OMS2007'!F$3:F$220)+(1-$A345)*LOOKUP($I345,'OMS2007'!$A$3:$A$220,'OMS2007'!F$3:F$220))</f>
        <v>#N/A</v>
      </c>
      <c r="D345" s="15" t="e">
        <f>IF(OR(Medidas!D345=1,Medidas!D345="M",Medidas!D345="m"),$A345*LOOKUP($I345+1,'OMS2007'!$A$3:$A$220,'OMS2007'!D$3:D$220)+(1-$A345)*LOOKUP($I345,'OMS2007'!$A$3:$A$220,'OMS2007'!D$3:D$220),$A345*LOOKUP($I345+1,'OMS2007'!$A$3:$A$220,'OMS2007'!G$3:G$220)+(1-$A345)*LOOKUP($I345,'OMS2007'!$A$3:$A$220,'OMS2007'!G$3:G$220))</f>
        <v>#N/A</v>
      </c>
      <c r="E345" s="15">
        <f t="shared" si="35"/>
        <v>1</v>
      </c>
      <c r="F345" s="15">
        <f>IF(OR(Medidas!D345=1,Medidas!D345="M",Medidas!D345="m",Medidas!D345=2,Medidas!D345="F",Medidas!D345="f"),0,1)</f>
        <v>1</v>
      </c>
      <c r="G345" s="15">
        <f>IF(OR(ISBLANK(Medidas!G345),(ISBLANK(Medidas!H345))),1,0)</f>
        <v>1</v>
      </c>
      <c r="H345" s="15">
        <f>IF(AND(NOT(G345),OR(Medidas!G345&lt;20,Medidas!G345&gt;250,Medidas!H345&lt;0.5,Medidas!H345&gt;400)),1,0)</f>
        <v>0</v>
      </c>
      <c r="I345" s="20">
        <f>(Medidas!F345-Medidas!E345)/30.4375</f>
        <v>0</v>
      </c>
      <c r="J345" s="15" t="e">
        <f>Medidas!H345/(Medidas!G345^2)*10000</f>
        <v>#DIV/0!</v>
      </c>
      <c r="K345" s="15" t="e">
        <f t="shared" si="36"/>
        <v>#DIV/0!</v>
      </c>
      <c r="L345" s="15" t="e">
        <f t="shared" si="37"/>
        <v>#DIV/0!</v>
      </c>
      <c r="M345" s="15" t="e">
        <f t="shared" si="38"/>
        <v>#DIV/0!</v>
      </c>
      <c r="N345" s="15" t="e">
        <f t="shared" si="39"/>
        <v>#N/A</v>
      </c>
      <c r="O345" s="15" t="e">
        <f t="shared" si="40"/>
        <v>#N/A</v>
      </c>
    </row>
    <row r="346" spans="1:15" x14ac:dyDescent="0.15">
      <c r="A346" s="106">
        <f t="shared" si="41"/>
        <v>1</v>
      </c>
      <c r="B346" s="15" t="e">
        <f>IF(OR(Medidas!D346=1,Medidas!D346="M",Medidas!D346="m"),$A346*LOOKUP($I346+1,'OMS2007'!$A$3:$A$220,'OMS2007'!B$3:B$220)+(1-$A346)*LOOKUP($I346,'OMS2007'!$A$3:$A$220,'OMS2007'!B$3:B$220),$A346*LOOKUP($I346+1,'OMS2007'!$A$3:$A$220,'OMS2007'!E$3:E$220)+(1-$A346)*LOOKUP($I346,'OMS2007'!$A$3:$A$220,'OMS2007'!E$3:E$220))</f>
        <v>#N/A</v>
      </c>
      <c r="C346" s="15" t="e">
        <f>IF(OR(Medidas!D346=1,Medidas!D346="M",Medidas!D346="m"),$A346*LOOKUP($I346+1,'OMS2007'!$A$3:$A$220,'OMS2007'!C$3:C$220)+(1-$A346)*LOOKUP($I346,'OMS2007'!$A$3:$A$220,'OMS2007'!C$3:C$220),$A346*LOOKUP($I346+1,'OMS2007'!$A$3:$A$220,'OMS2007'!F$3:F$220)+(1-$A346)*LOOKUP($I346,'OMS2007'!$A$3:$A$220,'OMS2007'!F$3:F$220))</f>
        <v>#N/A</v>
      </c>
      <c r="D346" s="15" t="e">
        <f>IF(OR(Medidas!D346=1,Medidas!D346="M",Medidas!D346="m"),$A346*LOOKUP($I346+1,'OMS2007'!$A$3:$A$220,'OMS2007'!D$3:D$220)+(1-$A346)*LOOKUP($I346,'OMS2007'!$A$3:$A$220,'OMS2007'!D$3:D$220),$A346*LOOKUP($I346+1,'OMS2007'!$A$3:$A$220,'OMS2007'!G$3:G$220)+(1-$A346)*LOOKUP($I346,'OMS2007'!$A$3:$A$220,'OMS2007'!G$3:G$220))</f>
        <v>#N/A</v>
      </c>
      <c r="E346" s="15">
        <f t="shared" si="35"/>
        <v>1</v>
      </c>
      <c r="F346" s="15">
        <f>IF(OR(Medidas!D346=1,Medidas!D346="M",Medidas!D346="m",Medidas!D346=2,Medidas!D346="F",Medidas!D346="f"),0,1)</f>
        <v>1</v>
      </c>
      <c r="G346" s="15">
        <f>IF(OR(ISBLANK(Medidas!G346),(ISBLANK(Medidas!H346))),1,0)</f>
        <v>1</v>
      </c>
      <c r="H346" s="15">
        <f>IF(AND(NOT(G346),OR(Medidas!G346&lt;20,Medidas!G346&gt;250,Medidas!H346&lt;0.5,Medidas!H346&gt;400)),1,0)</f>
        <v>0</v>
      </c>
      <c r="I346" s="20">
        <f>(Medidas!F346-Medidas!E346)/30.4375</f>
        <v>0</v>
      </c>
      <c r="J346" s="15" t="e">
        <f>Medidas!H346/(Medidas!G346^2)*10000</f>
        <v>#DIV/0!</v>
      </c>
      <c r="K346" s="15" t="e">
        <f t="shared" si="36"/>
        <v>#DIV/0!</v>
      </c>
      <c r="L346" s="15" t="e">
        <f t="shared" si="37"/>
        <v>#DIV/0!</v>
      </c>
      <c r="M346" s="15" t="e">
        <f t="shared" si="38"/>
        <v>#DIV/0!</v>
      </c>
      <c r="N346" s="15" t="e">
        <f t="shared" si="39"/>
        <v>#N/A</v>
      </c>
      <c r="O346" s="15" t="e">
        <f t="shared" si="40"/>
        <v>#N/A</v>
      </c>
    </row>
    <row r="347" spans="1:15" x14ac:dyDescent="0.15">
      <c r="A347" s="106">
        <f t="shared" si="41"/>
        <v>1</v>
      </c>
      <c r="B347" s="15" t="e">
        <f>IF(OR(Medidas!D347=1,Medidas!D347="M",Medidas!D347="m"),$A347*LOOKUP($I347+1,'OMS2007'!$A$3:$A$220,'OMS2007'!B$3:B$220)+(1-$A347)*LOOKUP($I347,'OMS2007'!$A$3:$A$220,'OMS2007'!B$3:B$220),$A347*LOOKUP($I347+1,'OMS2007'!$A$3:$A$220,'OMS2007'!E$3:E$220)+(1-$A347)*LOOKUP($I347,'OMS2007'!$A$3:$A$220,'OMS2007'!E$3:E$220))</f>
        <v>#N/A</v>
      </c>
      <c r="C347" s="15" t="e">
        <f>IF(OR(Medidas!D347=1,Medidas!D347="M",Medidas!D347="m"),$A347*LOOKUP($I347+1,'OMS2007'!$A$3:$A$220,'OMS2007'!C$3:C$220)+(1-$A347)*LOOKUP($I347,'OMS2007'!$A$3:$A$220,'OMS2007'!C$3:C$220),$A347*LOOKUP($I347+1,'OMS2007'!$A$3:$A$220,'OMS2007'!F$3:F$220)+(1-$A347)*LOOKUP($I347,'OMS2007'!$A$3:$A$220,'OMS2007'!F$3:F$220))</f>
        <v>#N/A</v>
      </c>
      <c r="D347" s="15" t="e">
        <f>IF(OR(Medidas!D347=1,Medidas!D347="M",Medidas!D347="m"),$A347*LOOKUP($I347+1,'OMS2007'!$A$3:$A$220,'OMS2007'!D$3:D$220)+(1-$A347)*LOOKUP($I347,'OMS2007'!$A$3:$A$220,'OMS2007'!D$3:D$220),$A347*LOOKUP($I347+1,'OMS2007'!$A$3:$A$220,'OMS2007'!G$3:G$220)+(1-$A347)*LOOKUP($I347,'OMS2007'!$A$3:$A$220,'OMS2007'!G$3:G$220))</f>
        <v>#N/A</v>
      </c>
      <c r="E347" s="15">
        <f t="shared" si="35"/>
        <v>1</v>
      </c>
      <c r="F347" s="15">
        <f>IF(OR(Medidas!D347=1,Medidas!D347="M",Medidas!D347="m",Medidas!D347=2,Medidas!D347="F",Medidas!D347="f"),0,1)</f>
        <v>1</v>
      </c>
      <c r="G347" s="15">
        <f>IF(OR(ISBLANK(Medidas!G347),(ISBLANK(Medidas!H347))),1,0)</f>
        <v>1</v>
      </c>
      <c r="H347" s="15">
        <f>IF(AND(NOT(G347),OR(Medidas!G347&lt;20,Medidas!G347&gt;250,Medidas!H347&lt;0.5,Medidas!H347&gt;400)),1,0)</f>
        <v>0</v>
      </c>
      <c r="I347" s="20">
        <f>(Medidas!F347-Medidas!E347)/30.4375</f>
        <v>0</v>
      </c>
      <c r="J347" s="15" t="e">
        <f>Medidas!H347/(Medidas!G347^2)*10000</f>
        <v>#DIV/0!</v>
      </c>
      <c r="K347" s="15" t="e">
        <f t="shared" si="36"/>
        <v>#DIV/0!</v>
      </c>
      <c r="L347" s="15" t="e">
        <f t="shared" si="37"/>
        <v>#DIV/0!</v>
      </c>
      <c r="M347" s="15" t="e">
        <f t="shared" si="38"/>
        <v>#DIV/0!</v>
      </c>
      <c r="N347" s="15" t="e">
        <f t="shared" si="39"/>
        <v>#N/A</v>
      </c>
      <c r="O347" s="15" t="e">
        <f t="shared" si="40"/>
        <v>#N/A</v>
      </c>
    </row>
    <row r="348" spans="1:15" x14ac:dyDescent="0.15">
      <c r="A348" s="106">
        <f t="shared" si="41"/>
        <v>1</v>
      </c>
      <c r="B348" s="15" t="e">
        <f>IF(OR(Medidas!D348=1,Medidas!D348="M",Medidas!D348="m"),$A348*LOOKUP($I348+1,'OMS2007'!$A$3:$A$220,'OMS2007'!B$3:B$220)+(1-$A348)*LOOKUP($I348,'OMS2007'!$A$3:$A$220,'OMS2007'!B$3:B$220),$A348*LOOKUP($I348+1,'OMS2007'!$A$3:$A$220,'OMS2007'!E$3:E$220)+(1-$A348)*LOOKUP($I348,'OMS2007'!$A$3:$A$220,'OMS2007'!E$3:E$220))</f>
        <v>#N/A</v>
      </c>
      <c r="C348" s="15" t="e">
        <f>IF(OR(Medidas!D348=1,Medidas!D348="M",Medidas!D348="m"),$A348*LOOKUP($I348+1,'OMS2007'!$A$3:$A$220,'OMS2007'!C$3:C$220)+(1-$A348)*LOOKUP($I348,'OMS2007'!$A$3:$A$220,'OMS2007'!C$3:C$220),$A348*LOOKUP($I348+1,'OMS2007'!$A$3:$A$220,'OMS2007'!F$3:F$220)+(1-$A348)*LOOKUP($I348,'OMS2007'!$A$3:$A$220,'OMS2007'!F$3:F$220))</f>
        <v>#N/A</v>
      </c>
      <c r="D348" s="15" t="e">
        <f>IF(OR(Medidas!D348=1,Medidas!D348="M",Medidas!D348="m"),$A348*LOOKUP($I348+1,'OMS2007'!$A$3:$A$220,'OMS2007'!D$3:D$220)+(1-$A348)*LOOKUP($I348,'OMS2007'!$A$3:$A$220,'OMS2007'!D$3:D$220),$A348*LOOKUP($I348+1,'OMS2007'!$A$3:$A$220,'OMS2007'!G$3:G$220)+(1-$A348)*LOOKUP($I348,'OMS2007'!$A$3:$A$220,'OMS2007'!G$3:G$220))</f>
        <v>#N/A</v>
      </c>
      <c r="E348" s="15">
        <f t="shared" si="35"/>
        <v>1</v>
      </c>
      <c r="F348" s="15">
        <f>IF(OR(Medidas!D348=1,Medidas!D348="M",Medidas!D348="m",Medidas!D348=2,Medidas!D348="F",Medidas!D348="f"),0,1)</f>
        <v>1</v>
      </c>
      <c r="G348" s="15">
        <f>IF(OR(ISBLANK(Medidas!G348),(ISBLANK(Medidas!H348))),1,0)</f>
        <v>1</v>
      </c>
      <c r="H348" s="15">
        <f>IF(AND(NOT(G348),OR(Medidas!G348&lt;20,Medidas!G348&gt;250,Medidas!H348&lt;0.5,Medidas!H348&gt;400)),1,0)</f>
        <v>0</v>
      </c>
      <c r="I348" s="20">
        <f>(Medidas!F348-Medidas!E348)/30.4375</f>
        <v>0</v>
      </c>
      <c r="J348" s="15" t="e">
        <f>Medidas!H348/(Medidas!G348^2)*10000</f>
        <v>#DIV/0!</v>
      </c>
      <c r="K348" s="15" t="e">
        <f t="shared" si="36"/>
        <v>#DIV/0!</v>
      </c>
      <c r="L348" s="15" t="e">
        <f t="shared" si="37"/>
        <v>#DIV/0!</v>
      </c>
      <c r="M348" s="15" t="e">
        <f t="shared" si="38"/>
        <v>#DIV/0!</v>
      </c>
      <c r="N348" s="15" t="e">
        <f t="shared" si="39"/>
        <v>#N/A</v>
      </c>
      <c r="O348" s="15" t="e">
        <f t="shared" si="40"/>
        <v>#N/A</v>
      </c>
    </row>
    <row r="349" spans="1:15" x14ac:dyDescent="0.15">
      <c r="A349" s="106">
        <f t="shared" si="41"/>
        <v>1</v>
      </c>
      <c r="B349" s="15" t="e">
        <f>IF(OR(Medidas!D349=1,Medidas!D349="M",Medidas!D349="m"),$A349*LOOKUP($I349+1,'OMS2007'!$A$3:$A$220,'OMS2007'!B$3:B$220)+(1-$A349)*LOOKUP($I349,'OMS2007'!$A$3:$A$220,'OMS2007'!B$3:B$220),$A349*LOOKUP($I349+1,'OMS2007'!$A$3:$A$220,'OMS2007'!E$3:E$220)+(1-$A349)*LOOKUP($I349,'OMS2007'!$A$3:$A$220,'OMS2007'!E$3:E$220))</f>
        <v>#N/A</v>
      </c>
      <c r="C349" s="15" t="e">
        <f>IF(OR(Medidas!D349=1,Medidas!D349="M",Medidas!D349="m"),$A349*LOOKUP($I349+1,'OMS2007'!$A$3:$A$220,'OMS2007'!C$3:C$220)+(1-$A349)*LOOKUP($I349,'OMS2007'!$A$3:$A$220,'OMS2007'!C$3:C$220),$A349*LOOKUP($I349+1,'OMS2007'!$A$3:$A$220,'OMS2007'!F$3:F$220)+(1-$A349)*LOOKUP($I349,'OMS2007'!$A$3:$A$220,'OMS2007'!F$3:F$220))</f>
        <v>#N/A</v>
      </c>
      <c r="D349" s="15" t="e">
        <f>IF(OR(Medidas!D349=1,Medidas!D349="M",Medidas!D349="m"),$A349*LOOKUP($I349+1,'OMS2007'!$A$3:$A$220,'OMS2007'!D$3:D$220)+(1-$A349)*LOOKUP($I349,'OMS2007'!$A$3:$A$220,'OMS2007'!D$3:D$220),$A349*LOOKUP($I349+1,'OMS2007'!$A$3:$A$220,'OMS2007'!G$3:G$220)+(1-$A349)*LOOKUP($I349,'OMS2007'!$A$3:$A$220,'OMS2007'!G$3:G$220))</f>
        <v>#N/A</v>
      </c>
      <c r="E349" s="15">
        <f t="shared" si="35"/>
        <v>1</v>
      </c>
      <c r="F349" s="15">
        <f>IF(OR(Medidas!D349=1,Medidas!D349="M",Medidas!D349="m",Medidas!D349=2,Medidas!D349="F",Medidas!D349="f"),0,1)</f>
        <v>1</v>
      </c>
      <c r="G349" s="15">
        <f>IF(OR(ISBLANK(Medidas!G349),(ISBLANK(Medidas!H349))),1,0)</f>
        <v>1</v>
      </c>
      <c r="H349" s="15">
        <f>IF(AND(NOT(G349),OR(Medidas!G349&lt;20,Medidas!G349&gt;250,Medidas!H349&lt;0.5,Medidas!H349&gt;400)),1,0)</f>
        <v>0</v>
      </c>
      <c r="I349" s="20">
        <f>(Medidas!F349-Medidas!E349)/30.4375</f>
        <v>0</v>
      </c>
      <c r="J349" s="15" t="e">
        <f>Medidas!H349/(Medidas!G349^2)*10000</f>
        <v>#DIV/0!</v>
      </c>
      <c r="K349" s="15" t="e">
        <f t="shared" si="36"/>
        <v>#DIV/0!</v>
      </c>
      <c r="L349" s="15" t="e">
        <f t="shared" si="37"/>
        <v>#DIV/0!</v>
      </c>
      <c r="M349" s="15" t="e">
        <f t="shared" si="38"/>
        <v>#DIV/0!</v>
      </c>
      <c r="N349" s="15" t="e">
        <f t="shared" si="39"/>
        <v>#N/A</v>
      </c>
      <c r="O349" s="15" t="e">
        <f t="shared" si="40"/>
        <v>#N/A</v>
      </c>
    </row>
    <row r="350" spans="1:15" x14ac:dyDescent="0.15">
      <c r="A350" s="106">
        <f t="shared" si="41"/>
        <v>1</v>
      </c>
      <c r="B350" s="15" t="e">
        <f>IF(OR(Medidas!D350=1,Medidas!D350="M",Medidas!D350="m"),$A350*LOOKUP($I350+1,'OMS2007'!$A$3:$A$220,'OMS2007'!B$3:B$220)+(1-$A350)*LOOKUP($I350,'OMS2007'!$A$3:$A$220,'OMS2007'!B$3:B$220),$A350*LOOKUP($I350+1,'OMS2007'!$A$3:$A$220,'OMS2007'!E$3:E$220)+(1-$A350)*LOOKUP($I350,'OMS2007'!$A$3:$A$220,'OMS2007'!E$3:E$220))</f>
        <v>#N/A</v>
      </c>
      <c r="C350" s="15" t="e">
        <f>IF(OR(Medidas!D350=1,Medidas!D350="M",Medidas!D350="m"),$A350*LOOKUP($I350+1,'OMS2007'!$A$3:$A$220,'OMS2007'!C$3:C$220)+(1-$A350)*LOOKUP($I350,'OMS2007'!$A$3:$A$220,'OMS2007'!C$3:C$220),$A350*LOOKUP($I350+1,'OMS2007'!$A$3:$A$220,'OMS2007'!F$3:F$220)+(1-$A350)*LOOKUP($I350,'OMS2007'!$A$3:$A$220,'OMS2007'!F$3:F$220))</f>
        <v>#N/A</v>
      </c>
      <c r="D350" s="15" t="e">
        <f>IF(OR(Medidas!D350=1,Medidas!D350="M",Medidas!D350="m"),$A350*LOOKUP($I350+1,'OMS2007'!$A$3:$A$220,'OMS2007'!D$3:D$220)+(1-$A350)*LOOKUP($I350,'OMS2007'!$A$3:$A$220,'OMS2007'!D$3:D$220),$A350*LOOKUP($I350+1,'OMS2007'!$A$3:$A$220,'OMS2007'!G$3:G$220)+(1-$A350)*LOOKUP($I350,'OMS2007'!$A$3:$A$220,'OMS2007'!G$3:G$220))</f>
        <v>#N/A</v>
      </c>
      <c r="E350" s="15">
        <f t="shared" si="35"/>
        <v>1</v>
      </c>
      <c r="F350" s="15">
        <f>IF(OR(Medidas!D350=1,Medidas!D350="M",Medidas!D350="m",Medidas!D350=2,Medidas!D350="F",Medidas!D350="f"),0,1)</f>
        <v>1</v>
      </c>
      <c r="G350" s="15">
        <f>IF(OR(ISBLANK(Medidas!G350),(ISBLANK(Medidas!H350))),1,0)</f>
        <v>1</v>
      </c>
      <c r="H350" s="15">
        <f>IF(AND(NOT(G350),OR(Medidas!G350&lt;20,Medidas!G350&gt;250,Medidas!H350&lt;0.5,Medidas!H350&gt;400)),1,0)</f>
        <v>0</v>
      </c>
      <c r="I350" s="20">
        <f>(Medidas!F350-Medidas!E350)/30.4375</f>
        <v>0</v>
      </c>
      <c r="J350" s="15" t="e">
        <f>Medidas!H350/(Medidas!G350^2)*10000</f>
        <v>#DIV/0!</v>
      </c>
      <c r="K350" s="15" t="e">
        <f t="shared" si="36"/>
        <v>#DIV/0!</v>
      </c>
      <c r="L350" s="15" t="e">
        <f t="shared" si="37"/>
        <v>#DIV/0!</v>
      </c>
      <c r="M350" s="15" t="e">
        <f t="shared" si="38"/>
        <v>#DIV/0!</v>
      </c>
      <c r="N350" s="15" t="e">
        <f t="shared" si="39"/>
        <v>#N/A</v>
      </c>
      <c r="O350" s="15" t="e">
        <f t="shared" si="40"/>
        <v>#N/A</v>
      </c>
    </row>
    <row r="351" spans="1:15" x14ac:dyDescent="0.15">
      <c r="A351" s="106">
        <f t="shared" si="41"/>
        <v>1</v>
      </c>
      <c r="B351" s="15" t="e">
        <f>IF(OR(Medidas!D351=1,Medidas!D351="M",Medidas!D351="m"),$A351*LOOKUP($I351+1,'OMS2007'!$A$3:$A$220,'OMS2007'!B$3:B$220)+(1-$A351)*LOOKUP($I351,'OMS2007'!$A$3:$A$220,'OMS2007'!B$3:B$220),$A351*LOOKUP($I351+1,'OMS2007'!$A$3:$A$220,'OMS2007'!E$3:E$220)+(1-$A351)*LOOKUP($I351,'OMS2007'!$A$3:$A$220,'OMS2007'!E$3:E$220))</f>
        <v>#N/A</v>
      </c>
      <c r="C351" s="15" t="e">
        <f>IF(OR(Medidas!D351=1,Medidas!D351="M",Medidas!D351="m"),$A351*LOOKUP($I351+1,'OMS2007'!$A$3:$A$220,'OMS2007'!C$3:C$220)+(1-$A351)*LOOKUP($I351,'OMS2007'!$A$3:$A$220,'OMS2007'!C$3:C$220),$A351*LOOKUP($I351+1,'OMS2007'!$A$3:$A$220,'OMS2007'!F$3:F$220)+(1-$A351)*LOOKUP($I351,'OMS2007'!$A$3:$A$220,'OMS2007'!F$3:F$220))</f>
        <v>#N/A</v>
      </c>
      <c r="D351" s="15" t="e">
        <f>IF(OR(Medidas!D351=1,Medidas!D351="M",Medidas!D351="m"),$A351*LOOKUP($I351+1,'OMS2007'!$A$3:$A$220,'OMS2007'!D$3:D$220)+(1-$A351)*LOOKUP($I351,'OMS2007'!$A$3:$A$220,'OMS2007'!D$3:D$220),$A351*LOOKUP($I351+1,'OMS2007'!$A$3:$A$220,'OMS2007'!G$3:G$220)+(1-$A351)*LOOKUP($I351,'OMS2007'!$A$3:$A$220,'OMS2007'!G$3:G$220))</f>
        <v>#N/A</v>
      </c>
      <c r="E351" s="15">
        <f t="shared" si="35"/>
        <v>1</v>
      </c>
      <c r="F351" s="15">
        <f>IF(OR(Medidas!D351=1,Medidas!D351="M",Medidas!D351="m",Medidas!D351=2,Medidas!D351="F",Medidas!D351="f"),0,1)</f>
        <v>1</v>
      </c>
      <c r="G351" s="15">
        <f>IF(OR(ISBLANK(Medidas!G351),(ISBLANK(Medidas!H351))),1,0)</f>
        <v>1</v>
      </c>
      <c r="H351" s="15">
        <f>IF(AND(NOT(G351),OR(Medidas!G351&lt;20,Medidas!G351&gt;250,Medidas!H351&lt;0.5,Medidas!H351&gt;400)),1,0)</f>
        <v>0</v>
      </c>
      <c r="I351" s="20">
        <f>(Medidas!F351-Medidas!E351)/30.4375</f>
        <v>0</v>
      </c>
      <c r="J351" s="15" t="e">
        <f>Medidas!H351/(Medidas!G351^2)*10000</f>
        <v>#DIV/0!</v>
      </c>
      <c r="K351" s="15" t="e">
        <f t="shared" si="36"/>
        <v>#DIV/0!</v>
      </c>
      <c r="L351" s="15" t="e">
        <f t="shared" si="37"/>
        <v>#DIV/0!</v>
      </c>
      <c r="M351" s="15" t="e">
        <f t="shared" si="38"/>
        <v>#DIV/0!</v>
      </c>
      <c r="N351" s="15" t="e">
        <f t="shared" si="39"/>
        <v>#N/A</v>
      </c>
      <c r="O351" s="15" t="e">
        <f t="shared" si="40"/>
        <v>#N/A</v>
      </c>
    </row>
    <row r="352" spans="1:15" x14ac:dyDescent="0.15">
      <c r="A352" s="106">
        <f t="shared" si="41"/>
        <v>1</v>
      </c>
      <c r="B352" s="15" t="e">
        <f>IF(OR(Medidas!D352=1,Medidas!D352="M",Medidas!D352="m"),$A352*LOOKUP($I352+1,'OMS2007'!$A$3:$A$220,'OMS2007'!B$3:B$220)+(1-$A352)*LOOKUP($I352,'OMS2007'!$A$3:$A$220,'OMS2007'!B$3:B$220),$A352*LOOKUP($I352+1,'OMS2007'!$A$3:$A$220,'OMS2007'!E$3:E$220)+(1-$A352)*LOOKUP($I352,'OMS2007'!$A$3:$A$220,'OMS2007'!E$3:E$220))</f>
        <v>#N/A</v>
      </c>
      <c r="C352" s="15" t="e">
        <f>IF(OR(Medidas!D352=1,Medidas!D352="M",Medidas!D352="m"),$A352*LOOKUP($I352+1,'OMS2007'!$A$3:$A$220,'OMS2007'!C$3:C$220)+(1-$A352)*LOOKUP($I352,'OMS2007'!$A$3:$A$220,'OMS2007'!C$3:C$220),$A352*LOOKUP($I352+1,'OMS2007'!$A$3:$A$220,'OMS2007'!F$3:F$220)+(1-$A352)*LOOKUP($I352,'OMS2007'!$A$3:$A$220,'OMS2007'!F$3:F$220))</f>
        <v>#N/A</v>
      </c>
      <c r="D352" s="15" t="e">
        <f>IF(OR(Medidas!D352=1,Medidas!D352="M",Medidas!D352="m"),$A352*LOOKUP($I352+1,'OMS2007'!$A$3:$A$220,'OMS2007'!D$3:D$220)+(1-$A352)*LOOKUP($I352,'OMS2007'!$A$3:$A$220,'OMS2007'!D$3:D$220),$A352*LOOKUP($I352+1,'OMS2007'!$A$3:$A$220,'OMS2007'!G$3:G$220)+(1-$A352)*LOOKUP($I352,'OMS2007'!$A$3:$A$220,'OMS2007'!G$3:G$220))</f>
        <v>#N/A</v>
      </c>
      <c r="E352" s="15">
        <f t="shared" si="35"/>
        <v>1</v>
      </c>
      <c r="F352" s="15">
        <f>IF(OR(Medidas!D352=1,Medidas!D352="M",Medidas!D352="m",Medidas!D352=2,Medidas!D352="F",Medidas!D352="f"),0,1)</f>
        <v>1</v>
      </c>
      <c r="G352" s="15">
        <f>IF(OR(ISBLANK(Medidas!G352),(ISBLANK(Medidas!H352))),1,0)</f>
        <v>1</v>
      </c>
      <c r="H352" s="15">
        <f>IF(AND(NOT(G352),OR(Medidas!G352&lt;20,Medidas!G352&gt;250,Medidas!H352&lt;0.5,Medidas!H352&gt;400)),1,0)</f>
        <v>0</v>
      </c>
      <c r="I352" s="20">
        <f>(Medidas!F352-Medidas!E352)/30.4375</f>
        <v>0</v>
      </c>
      <c r="J352" s="15" t="e">
        <f>Medidas!H352/(Medidas!G352^2)*10000</f>
        <v>#DIV/0!</v>
      </c>
      <c r="K352" s="15" t="e">
        <f t="shared" si="36"/>
        <v>#DIV/0!</v>
      </c>
      <c r="L352" s="15" t="e">
        <f t="shared" si="37"/>
        <v>#DIV/0!</v>
      </c>
      <c r="M352" s="15" t="e">
        <f t="shared" si="38"/>
        <v>#DIV/0!</v>
      </c>
      <c r="N352" s="15" t="e">
        <f t="shared" si="39"/>
        <v>#N/A</v>
      </c>
      <c r="O352" s="15" t="e">
        <f t="shared" si="40"/>
        <v>#N/A</v>
      </c>
    </row>
    <row r="353" spans="1:15" x14ac:dyDescent="0.15">
      <c r="A353" s="106">
        <f t="shared" si="41"/>
        <v>1</v>
      </c>
      <c r="B353" s="15" t="e">
        <f>IF(OR(Medidas!D353=1,Medidas!D353="M",Medidas!D353="m"),$A353*LOOKUP($I353+1,'OMS2007'!$A$3:$A$220,'OMS2007'!B$3:B$220)+(1-$A353)*LOOKUP($I353,'OMS2007'!$A$3:$A$220,'OMS2007'!B$3:B$220),$A353*LOOKUP($I353+1,'OMS2007'!$A$3:$A$220,'OMS2007'!E$3:E$220)+(1-$A353)*LOOKUP($I353,'OMS2007'!$A$3:$A$220,'OMS2007'!E$3:E$220))</f>
        <v>#N/A</v>
      </c>
      <c r="C353" s="15" t="e">
        <f>IF(OR(Medidas!D353=1,Medidas!D353="M",Medidas!D353="m"),$A353*LOOKUP($I353+1,'OMS2007'!$A$3:$A$220,'OMS2007'!C$3:C$220)+(1-$A353)*LOOKUP($I353,'OMS2007'!$A$3:$A$220,'OMS2007'!C$3:C$220),$A353*LOOKUP($I353+1,'OMS2007'!$A$3:$A$220,'OMS2007'!F$3:F$220)+(1-$A353)*LOOKUP($I353,'OMS2007'!$A$3:$A$220,'OMS2007'!F$3:F$220))</f>
        <v>#N/A</v>
      </c>
      <c r="D353" s="15" t="e">
        <f>IF(OR(Medidas!D353=1,Medidas!D353="M",Medidas!D353="m"),$A353*LOOKUP($I353+1,'OMS2007'!$A$3:$A$220,'OMS2007'!D$3:D$220)+(1-$A353)*LOOKUP($I353,'OMS2007'!$A$3:$A$220,'OMS2007'!D$3:D$220),$A353*LOOKUP($I353+1,'OMS2007'!$A$3:$A$220,'OMS2007'!G$3:G$220)+(1-$A353)*LOOKUP($I353,'OMS2007'!$A$3:$A$220,'OMS2007'!G$3:G$220))</f>
        <v>#N/A</v>
      </c>
      <c r="E353" s="15">
        <f t="shared" si="35"/>
        <v>1</v>
      </c>
      <c r="F353" s="15">
        <f>IF(OR(Medidas!D353=1,Medidas!D353="M",Medidas!D353="m",Medidas!D353=2,Medidas!D353="F",Medidas!D353="f"),0,1)</f>
        <v>1</v>
      </c>
      <c r="G353" s="15">
        <f>IF(OR(ISBLANK(Medidas!G353),(ISBLANK(Medidas!H353))),1,0)</f>
        <v>1</v>
      </c>
      <c r="H353" s="15">
        <f>IF(AND(NOT(G353),OR(Medidas!G353&lt;20,Medidas!G353&gt;250,Medidas!H353&lt;0.5,Medidas!H353&gt;400)),1,0)</f>
        <v>0</v>
      </c>
      <c r="I353" s="20">
        <f>(Medidas!F353-Medidas!E353)/30.4375</f>
        <v>0</v>
      </c>
      <c r="J353" s="15" t="e">
        <f>Medidas!H353/(Medidas!G353^2)*10000</f>
        <v>#DIV/0!</v>
      </c>
      <c r="K353" s="15" t="e">
        <f t="shared" si="36"/>
        <v>#DIV/0!</v>
      </c>
      <c r="L353" s="15" t="e">
        <f t="shared" si="37"/>
        <v>#DIV/0!</v>
      </c>
      <c r="M353" s="15" t="e">
        <f t="shared" si="38"/>
        <v>#DIV/0!</v>
      </c>
      <c r="N353" s="15" t="e">
        <f t="shared" si="39"/>
        <v>#N/A</v>
      </c>
      <c r="O353" s="15" t="e">
        <f t="shared" si="40"/>
        <v>#N/A</v>
      </c>
    </row>
    <row r="354" spans="1:15" x14ac:dyDescent="0.15">
      <c r="A354" s="106">
        <f t="shared" si="41"/>
        <v>1</v>
      </c>
      <c r="B354" s="15" t="e">
        <f>IF(OR(Medidas!D354=1,Medidas!D354="M",Medidas!D354="m"),$A354*LOOKUP($I354+1,'OMS2007'!$A$3:$A$220,'OMS2007'!B$3:B$220)+(1-$A354)*LOOKUP($I354,'OMS2007'!$A$3:$A$220,'OMS2007'!B$3:B$220),$A354*LOOKUP($I354+1,'OMS2007'!$A$3:$A$220,'OMS2007'!E$3:E$220)+(1-$A354)*LOOKUP($I354,'OMS2007'!$A$3:$A$220,'OMS2007'!E$3:E$220))</f>
        <v>#N/A</v>
      </c>
      <c r="C354" s="15" t="e">
        <f>IF(OR(Medidas!D354=1,Medidas!D354="M",Medidas!D354="m"),$A354*LOOKUP($I354+1,'OMS2007'!$A$3:$A$220,'OMS2007'!C$3:C$220)+(1-$A354)*LOOKUP($I354,'OMS2007'!$A$3:$A$220,'OMS2007'!C$3:C$220),$A354*LOOKUP($I354+1,'OMS2007'!$A$3:$A$220,'OMS2007'!F$3:F$220)+(1-$A354)*LOOKUP($I354,'OMS2007'!$A$3:$A$220,'OMS2007'!F$3:F$220))</f>
        <v>#N/A</v>
      </c>
      <c r="D354" s="15" t="e">
        <f>IF(OR(Medidas!D354=1,Medidas!D354="M",Medidas!D354="m"),$A354*LOOKUP($I354+1,'OMS2007'!$A$3:$A$220,'OMS2007'!D$3:D$220)+(1-$A354)*LOOKUP($I354,'OMS2007'!$A$3:$A$220,'OMS2007'!D$3:D$220),$A354*LOOKUP($I354+1,'OMS2007'!$A$3:$A$220,'OMS2007'!G$3:G$220)+(1-$A354)*LOOKUP($I354,'OMS2007'!$A$3:$A$220,'OMS2007'!G$3:G$220))</f>
        <v>#N/A</v>
      </c>
      <c r="E354" s="15">
        <f t="shared" si="35"/>
        <v>1</v>
      </c>
      <c r="F354" s="15">
        <f>IF(OR(Medidas!D354=1,Medidas!D354="M",Medidas!D354="m",Medidas!D354=2,Medidas!D354="F",Medidas!D354="f"),0,1)</f>
        <v>1</v>
      </c>
      <c r="G354" s="15">
        <f>IF(OR(ISBLANK(Medidas!G354),(ISBLANK(Medidas!H354))),1,0)</f>
        <v>1</v>
      </c>
      <c r="H354" s="15">
        <f>IF(AND(NOT(G354),OR(Medidas!G354&lt;20,Medidas!G354&gt;250,Medidas!H354&lt;0.5,Medidas!H354&gt;400)),1,0)</f>
        <v>0</v>
      </c>
      <c r="I354" s="20">
        <f>(Medidas!F354-Medidas!E354)/30.4375</f>
        <v>0</v>
      </c>
      <c r="J354" s="15" t="e">
        <f>Medidas!H354/(Medidas!G354^2)*10000</f>
        <v>#DIV/0!</v>
      </c>
      <c r="K354" s="15" t="e">
        <f t="shared" si="36"/>
        <v>#DIV/0!</v>
      </c>
      <c r="L354" s="15" t="e">
        <f t="shared" si="37"/>
        <v>#DIV/0!</v>
      </c>
      <c r="M354" s="15" t="e">
        <f t="shared" si="38"/>
        <v>#DIV/0!</v>
      </c>
      <c r="N354" s="15" t="e">
        <f t="shared" si="39"/>
        <v>#N/A</v>
      </c>
      <c r="O354" s="15" t="e">
        <f t="shared" si="40"/>
        <v>#N/A</v>
      </c>
    </row>
    <row r="355" spans="1:15" x14ac:dyDescent="0.15">
      <c r="A355" s="106">
        <f t="shared" si="41"/>
        <v>1</v>
      </c>
      <c r="B355" s="15" t="e">
        <f>IF(OR(Medidas!D355=1,Medidas!D355="M",Medidas!D355="m"),$A355*LOOKUP($I355+1,'OMS2007'!$A$3:$A$220,'OMS2007'!B$3:B$220)+(1-$A355)*LOOKUP($I355,'OMS2007'!$A$3:$A$220,'OMS2007'!B$3:B$220),$A355*LOOKUP($I355+1,'OMS2007'!$A$3:$A$220,'OMS2007'!E$3:E$220)+(1-$A355)*LOOKUP($I355,'OMS2007'!$A$3:$A$220,'OMS2007'!E$3:E$220))</f>
        <v>#N/A</v>
      </c>
      <c r="C355" s="15" t="e">
        <f>IF(OR(Medidas!D355=1,Medidas!D355="M",Medidas!D355="m"),$A355*LOOKUP($I355+1,'OMS2007'!$A$3:$A$220,'OMS2007'!C$3:C$220)+(1-$A355)*LOOKUP($I355,'OMS2007'!$A$3:$A$220,'OMS2007'!C$3:C$220),$A355*LOOKUP($I355+1,'OMS2007'!$A$3:$A$220,'OMS2007'!F$3:F$220)+(1-$A355)*LOOKUP($I355,'OMS2007'!$A$3:$A$220,'OMS2007'!F$3:F$220))</f>
        <v>#N/A</v>
      </c>
      <c r="D355" s="15" t="e">
        <f>IF(OR(Medidas!D355=1,Medidas!D355="M",Medidas!D355="m"),$A355*LOOKUP($I355+1,'OMS2007'!$A$3:$A$220,'OMS2007'!D$3:D$220)+(1-$A355)*LOOKUP($I355,'OMS2007'!$A$3:$A$220,'OMS2007'!D$3:D$220),$A355*LOOKUP($I355+1,'OMS2007'!$A$3:$A$220,'OMS2007'!G$3:G$220)+(1-$A355)*LOOKUP($I355,'OMS2007'!$A$3:$A$220,'OMS2007'!G$3:G$220))</f>
        <v>#N/A</v>
      </c>
      <c r="E355" s="15">
        <f t="shared" si="35"/>
        <v>1</v>
      </c>
      <c r="F355" s="15">
        <f>IF(OR(Medidas!D355=1,Medidas!D355="M",Medidas!D355="m",Medidas!D355=2,Medidas!D355="F",Medidas!D355="f"),0,1)</f>
        <v>1</v>
      </c>
      <c r="G355" s="15">
        <f>IF(OR(ISBLANK(Medidas!G355),(ISBLANK(Medidas!H355))),1,0)</f>
        <v>1</v>
      </c>
      <c r="H355" s="15">
        <f>IF(AND(NOT(G355),OR(Medidas!G355&lt;20,Medidas!G355&gt;250,Medidas!H355&lt;0.5,Medidas!H355&gt;400)),1,0)</f>
        <v>0</v>
      </c>
      <c r="I355" s="20">
        <f>(Medidas!F355-Medidas!E355)/30.4375</f>
        <v>0</v>
      </c>
      <c r="J355" s="15" t="e">
        <f>Medidas!H355/(Medidas!G355^2)*10000</f>
        <v>#DIV/0!</v>
      </c>
      <c r="K355" s="15" t="e">
        <f t="shared" si="36"/>
        <v>#DIV/0!</v>
      </c>
      <c r="L355" s="15" t="e">
        <f t="shared" si="37"/>
        <v>#DIV/0!</v>
      </c>
      <c r="M355" s="15" t="e">
        <f t="shared" si="38"/>
        <v>#DIV/0!</v>
      </c>
      <c r="N355" s="15" t="e">
        <f t="shared" si="39"/>
        <v>#N/A</v>
      </c>
      <c r="O355" s="15" t="e">
        <f t="shared" si="40"/>
        <v>#N/A</v>
      </c>
    </row>
    <row r="356" spans="1:15" x14ac:dyDescent="0.15">
      <c r="A356" s="106">
        <f t="shared" si="41"/>
        <v>1</v>
      </c>
      <c r="B356" s="15" t="e">
        <f>IF(OR(Medidas!D356=1,Medidas!D356="M",Medidas!D356="m"),$A356*LOOKUP($I356+1,'OMS2007'!$A$3:$A$220,'OMS2007'!B$3:B$220)+(1-$A356)*LOOKUP($I356,'OMS2007'!$A$3:$A$220,'OMS2007'!B$3:B$220),$A356*LOOKUP($I356+1,'OMS2007'!$A$3:$A$220,'OMS2007'!E$3:E$220)+(1-$A356)*LOOKUP($I356,'OMS2007'!$A$3:$A$220,'OMS2007'!E$3:E$220))</f>
        <v>#N/A</v>
      </c>
      <c r="C356" s="15" t="e">
        <f>IF(OR(Medidas!D356=1,Medidas!D356="M",Medidas!D356="m"),$A356*LOOKUP($I356+1,'OMS2007'!$A$3:$A$220,'OMS2007'!C$3:C$220)+(1-$A356)*LOOKUP($I356,'OMS2007'!$A$3:$A$220,'OMS2007'!C$3:C$220),$A356*LOOKUP($I356+1,'OMS2007'!$A$3:$A$220,'OMS2007'!F$3:F$220)+(1-$A356)*LOOKUP($I356,'OMS2007'!$A$3:$A$220,'OMS2007'!F$3:F$220))</f>
        <v>#N/A</v>
      </c>
      <c r="D356" s="15" t="e">
        <f>IF(OR(Medidas!D356=1,Medidas!D356="M",Medidas!D356="m"),$A356*LOOKUP($I356+1,'OMS2007'!$A$3:$A$220,'OMS2007'!D$3:D$220)+(1-$A356)*LOOKUP($I356,'OMS2007'!$A$3:$A$220,'OMS2007'!D$3:D$220),$A356*LOOKUP($I356+1,'OMS2007'!$A$3:$A$220,'OMS2007'!G$3:G$220)+(1-$A356)*LOOKUP($I356,'OMS2007'!$A$3:$A$220,'OMS2007'!G$3:G$220))</f>
        <v>#N/A</v>
      </c>
      <c r="E356" s="15">
        <f t="shared" si="35"/>
        <v>1</v>
      </c>
      <c r="F356" s="15">
        <f>IF(OR(Medidas!D356=1,Medidas!D356="M",Medidas!D356="m",Medidas!D356=2,Medidas!D356="F",Medidas!D356="f"),0,1)</f>
        <v>1</v>
      </c>
      <c r="G356" s="15">
        <f>IF(OR(ISBLANK(Medidas!G356),(ISBLANK(Medidas!H356))),1,0)</f>
        <v>1</v>
      </c>
      <c r="H356" s="15">
        <f>IF(AND(NOT(G356),OR(Medidas!G356&lt;20,Medidas!G356&gt;250,Medidas!H356&lt;0.5,Medidas!H356&gt;400)),1,0)</f>
        <v>0</v>
      </c>
      <c r="I356" s="20">
        <f>(Medidas!F356-Medidas!E356)/30.4375</f>
        <v>0</v>
      </c>
      <c r="J356" s="15" t="e">
        <f>Medidas!H356/(Medidas!G356^2)*10000</f>
        <v>#DIV/0!</v>
      </c>
      <c r="K356" s="15" t="e">
        <f t="shared" si="36"/>
        <v>#DIV/0!</v>
      </c>
      <c r="L356" s="15" t="e">
        <f t="shared" si="37"/>
        <v>#DIV/0!</v>
      </c>
      <c r="M356" s="15" t="e">
        <f t="shared" si="38"/>
        <v>#DIV/0!</v>
      </c>
      <c r="N356" s="15" t="e">
        <f t="shared" si="39"/>
        <v>#N/A</v>
      </c>
      <c r="O356" s="15" t="e">
        <f t="shared" si="40"/>
        <v>#N/A</v>
      </c>
    </row>
    <row r="357" spans="1:15" x14ac:dyDescent="0.15">
      <c r="A357" s="106">
        <f t="shared" si="41"/>
        <v>1</v>
      </c>
      <c r="B357" s="15" t="e">
        <f>IF(OR(Medidas!D357=1,Medidas!D357="M",Medidas!D357="m"),$A357*LOOKUP($I357+1,'OMS2007'!$A$3:$A$220,'OMS2007'!B$3:B$220)+(1-$A357)*LOOKUP($I357,'OMS2007'!$A$3:$A$220,'OMS2007'!B$3:B$220),$A357*LOOKUP($I357+1,'OMS2007'!$A$3:$A$220,'OMS2007'!E$3:E$220)+(1-$A357)*LOOKUP($I357,'OMS2007'!$A$3:$A$220,'OMS2007'!E$3:E$220))</f>
        <v>#N/A</v>
      </c>
      <c r="C357" s="15" t="e">
        <f>IF(OR(Medidas!D357=1,Medidas!D357="M",Medidas!D357="m"),$A357*LOOKUP($I357+1,'OMS2007'!$A$3:$A$220,'OMS2007'!C$3:C$220)+(1-$A357)*LOOKUP($I357,'OMS2007'!$A$3:$A$220,'OMS2007'!C$3:C$220),$A357*LOOKUP($I357+1,'OMS2007'!$A$3:$A$220,'OMS2007'!F$3:F$220)+(1-$A357)*LOOKUP($I357,'OMS2007'!$A$3:$A$220,'OMS2007'!F$3:F$220))</f>
        <v>#N/A</v>
      </c>
      <c r="D357" s="15" t="e">
        <f>IF(OR(Medidas!D357=1,Medidas!D357="M",Medidas!D357="m"),$A357*LOOKUP($I357+1,'OMS2007'!$A$3:$A$220,'OMS2007'!D$3:D$220)+(1-$A357)*LOOKUP($I357,'OMS2007'!$A$3:$A$220,'OMS2007'!D$3:D$220),$A357*LOOKUP($I357+1,'OMS2007'!$A$3:$A$220,'OMS2007'!G$3:G$220)+(1-$A357)*LOOKUP($I357,'OMS2007'!$A$3:$A$220,'OMS2007'!G$3:G$220))</f>
        <v>#N/A</v>
      </c>
      <c r="E357" s="15">
        <f t="shared" si="35"/>
        <v>1</v>
      </c>
      <c r="F357" s="15">
        <f>IF(OR(Medidas!D357=1,Medidas!D357="M",Medidas!D357="m",Medidas!D357=2,Medidas!D357="F",Medidas!D357="f"),0,1)</f>
        <v>1</v>
      </c>
      <c r="G357" s="15">
        <f>IF(OR(ISBLANK(Medidas!G357),(ISBLANK(Medidas!H357))),1,0)</f>
        <v>1</v>
      </c>
      <c r="H357" s="15">
        <f>IF(AND(NOT(G357),OR(Medidas!G357&lt;20,Medidas!G357&gt;250,Medidas!H357&lt;0.5,Medidas!H357&gt;400)),1,0)</f>
        <v>0</v>
      </c>
      <c r="I357" s="20">
        <f>(Medidas!F357-Medidas!E357)/30.4375</f>
        <v>0</v>
      </c>
      <c r="J357" s="15" t="e">
        <f>Medidas!H357/(Medidas!G357^2)*10000</f>
        <v>#DIV/0!</v>
      </c>
      <c r="K357" s="15" t="e">
        <f t="shared" si="36"/>
        <v>#DIV/0!</v>
      </c>
      <c r="L357" s="15" t="e">
        <f t="shared" si="37"/>
        <v>#DIV/0!</v>
      </c>
      <c r="M357" s="15" t="e">
        <f t="shared" si="38"/>
        <v>#DIV/0!</v>
      </c>
      <c r="N357" s="15" t="e">
        <f t="shared" si="39"/>
        <v>#N/A</v>
      </c>
      <c r="O357" s="15" t="e">
        <f t="shared" si="40"/>
        <v>#N/A</v>
      </c>
    </row>
    <row r="358" spans="1:15" x14ac:dyDescent="0.15">
      <c r="A358" s="106">
        <f t="shared" si="41"/>
        <v>1</v>
      </c>
      <c r="B358" s="15" t="e">
        <f>IF(OR(Medidas!D358=1,Medidas!D358="M",Medidas!D358="m"),$A358*LOOKUP($I358+1,'OMS2007'!$A$3:$A$220,'OMS2007'!B$3:B$220)+(1-$A358)*LOOKUP($I358,'OMS2007'!$A$3:$A$220,'OMS2007'!B$3:B$220),$A358*LOOKUP($I358+1,'OMS2007'!$A$3:$A$220,'OMS2007'!E$3:E$220)+(1-$A358)*LOOKUP($I358,'OMS2007'!$A$3:$A$220,'OMS2007'!E$3:E$220))</f>
        <v>#N/A</v>
      </c>
      <c r="C358" s="15" t="e">
        <f>IF(OR(Medidas!D358=1,Medidas!D358="M",Medidas!D358="m"),$A358*LOOKUP($I358+1,'OMS2007'!$A$3:$A$220,'OMS2007'!C$3:C$220)+(1-$A358)*LOOKUP($I358,'OMS2007'!$A$3:$A$220,'OMS2007'!C$3:C$220),$A358*LOOKUP($I358+1,'OMS2007'!$A$3:$A$220,'OMS2007'!F$3:F$220)+(1-$A358)*LOOKUP($I358,'OMS2007'!$A$3:$A$220,'OMS2007'!F$3:F$220))</f>
        <v>#N/A</v>
      </c>
      <c r="D358" s="15" t="e">
        <f>IF(OR(Medidas!D358=1,Medidas!D358="M",Medidas!D358="m"),$A358*LOOKUP($I358+1,'OMS2007'!$A$3:$A$220,'OMS2007'!D$3:D$220)+(1-$A358)*LOOKUP($I358,'OMS2007'!$A$3:$A$220,'OMS2007'!D$3:D$220),$A358*LOOKUP($I358+1,'OMS2007'!$A$3:$A$220,'OMS2007'!G$3:G$220)+(1-$A358)*LOOKUP($I358,'OMS2007'!$A$3:$A$220,'OMS2007'!G$3:G$220))</f>
        <v>#N/A</v>
      </c>
      <c r="E358" s="15">
        <f t="shared" si="35"/>
        <v>1</v>
      </c>
      <c r="F358" s="15">
        <f>IF(OR(Medidas!D358=1,Medidas!D358="M",Medidas!D358="m",Medidas!D358=2,Medidas!D358="F",Medidas!D358="f"),0,1)</f>
        <v>1</v>
      </c>
      <c r="G358" s="15">
        <f>IF(OR(ISBLANK(Medidas!G358),(ISBLANK(Medidas!H358))),1,0)</f>
        <v>1</v>
      </c>
      <c r="H358" s="15">
        <f>IF(AND(NOT(G358),OR(Medidas!G358&lt;20,Medidas!G358&gt;250,Medidas!H358&lt;0.5,Medidas!H358&gt;400)),1,0)</f>
        <v>0</v>
      </c>
      <c r="I358" s="20">
        <f>(Medidas!F358-Medidas!E358)/30.4375</f>
        <v>0</v>
      </c>
      <c r="J358" s="15" t="e">
        <f>Medidas!H358/(Medidas!G358^2)*10000</f>
        <v>#DIV/0!</v>
      </c>
      <c r="K358" s="15" t="e">
        <f t="shared" si="36"/>
        <v>#DIV/0!</v>
      </c>
      <c r="L358" s="15" t="e">
        <f t="shared" si="37"/>
        <v>#DIV/0!</v>
      </c>
      <c r="M358" s="15" t="e">
        <f t="shared" si="38"/>
        <v>#DIV/0!</v>
      </c>
      <c r="N358" s="15" t="e">
        <f t="shared" si="39"/>
        <v>#N/A</v>
      </c>
      <c r="O358" s="15" t="e">
        <f t="shared" si="40"/>
        <v>#N/A</v>
      </c>
    </row>
    <row r="359" spans="1:15" x14ac:dyDescent="0.15">
      <c r="A359" s="106">
        <f t="shared" si="41"/>
        <v>1</v>
      </c>
      <c r="B359" s="15" t="e">
        <f>IF(OR(Medidas!D359=1,Medidas!D359="M",Medidas!D359="m"),$A359*LOOKUP($I359+1,'OMS2007'!$A$3:$A$220,'OMS2007'!B$3:B$220)+(1-$A359)*LOOKUP($I359,'OMS2007'!$A$3:$A$220,'OMS2007'!B$3:B$220),$A359*LOOKUP($I359+1,'OMS2007'!$A$3:$A$220,'OMS2007'!E$3:E$220)+(1-$A359)*LOOKUP($I359,'OMS2007'!$A$3:$A$220,'OMS2007'!E$3:E$220))</f>
        <v>#N/A</v>
      </c>
      <c r="C359" s="15" t="e">
        <f>IF(OR(Medidas!D359=1,Medidas!D359="M",Medidas!D359="m"),$A359*LOOKUP($I359+1,'OMS2007'!$A$3:$A$220,'OMS2007'!C$3:C$220)+(1-$A359)*LOOKUP($I359,'OMS2007'!$A$3:$A$220,'OMS2007'!C$3:C$220),$A359*LOOKUP($I359+1,'OMS2007'!$A$3:$A$220,'OMS2007'!F$3:F$220)+(1-$A359)*LOOKUP($I359,'OMS2007'!$A$3:$A$220,'OMS2007'!F$3:F$220))</f>
        <v>#N/A</v>
      </c>
      <c r="D359" s="15" t="e">
        <f>IF(OR(Medidas!D359=1,Medidas!D359="M",Medidas!D359="m"),$A359*LOOKUP($I359+1,'OMS2007'!$A$3:$A$220,'OMS2007'!D$3:D$220)+(1-$A359)*LOOKUP($I359,'OMS2007'!$A$3:$A$220,'OMS2007'!D$3:D$220),$A359*LOOKUP($I359+1,'OMS2007'!$A$3:$A$220,'OMS2007'!G$3:G$220)+(1-$A359)*LOOKUP($I359,'OMS2007'!$A$3:$A$220,'OMS2007'!G$3:G$220))</f>
        <v>#N/A</v>
      </c>
      <c r="E359" s="15">
        <f t="shared" si="35"/>
        <v>1</v>
      </c>
      <c r="F359" s="15">
        <f>IF(OR(Medidas!D359=1,Medidas!D359="M",Medidas!D359="m",Medidas!D359=2,Medidas!D359="F",Medidas!D359="f"),0,1)</f>
        <v>1</v>
      </c>
      <c r="G359" s="15">
        <f>IF(OR(ISBLANK(Medidas!G359),(ISBLANK(Medidas!H359))),1,0)</f>
        <v>1</v>
      </c>
      <c r="H359" s="15">
        <f>IF(AND(NOT(G359),OR(Medidas!G359&lt;20,Medidas!G359&gt;250,Medidas!H359&lt;0.5,Medidas!H359&gt;400)),1,0)</f>
        <v>0</v>
      </c>
      <c r="I359" s="20">
        <f>(Medidas!F359-Medidas!E359)/30.4375</f>
        <v>0</v>
      </c>
      <c r="J359" s="15" t="e">
        <f>Medidas!H359/(Medidas!G359^2)*10000</f>
        <v>#DIV/0!</v>
      </c>
      <c r="K359" s="15" t="e">
        <f t="shared" si="36"/>
        <v>#DIV/0!</v>
      </c>
      <c r="L359" s="15" t="e">
        <f t="shared" si="37"/>
        <v>#DIV/0!</v>
      </c>
      <c r="M359" s="15" t="e">
        <f t="shared" si="38"/>
        <v>#DIV/0!</v>
      </c>
      <c r="N359" s="15" t="e">
        <f t="shared" si="39"/>
        <v>#N/A</v>
      </c>
      <c r="O359" s="15" t="e">
        <f t="shared" si="40"/>
        <v>#N/A</v>
      </c>
    </row>
    <row r="360" spans="1:15" x14ac:dyDescent="0.15">
      <c r="A360" s="106">
        <f t="shared" si="41"/>
        <v>1</v>
      </c>
      <c r="B360" s="15" t="e">
        <f>IF(OR(Medidas!D360=1,Medidas!D360="M",Medidas!D360="m"),$A360*LOOKUP($I360+1,'OMS2007'!$A$3:$A$220,'OMS2007'!B$3:B$220)+(1-$A360)*LOOKUP($I360,'OMS2007'!$A$3:$A$220,'OMS2007'!B$3:B$220),$A360*LOOKUP($I360+1,'OMS2007'!$A$3:$A$220,'OMS2007'!E$3:E$220)+(1-$A360)*LOOKUP($I360,'OMS2007'!$A$3:$A$220,'OMS2007'!E$3:E$220))</f>
        <v>#N/A</v>
      </c>
      <c r="C360" s="15" t="e">
        <f>IF(OR(Medidas!D360=1,Medidas!D360="M",Medidas!D360="m"),$A360*LOOKUP($I360+1,'OMS2007'!$A$3:$A$220,'OMS2007'!C$3:C$220)+(1-$A360)*LOOKUP($I360,'OMS2007'!$A$3:$A$220,'OMS2007'!C$3:C$220),$A360*LOOKUP($I360+1,'OMS2007'!$A$3:$A$220,'OMS2007'!F$3:F$220)+(1-$A360)*LOOKUP($I360,'OMS2007'!$A$3:$A$220,'OMS2007'!F$3:F$220))</f>
        <v>#N/A</v>
      </c>
      <c r="D360" s="15" t="e">
        <f>IF(OR(Medidas!D360=1,Medidas!D360="M",Medidas!D360="m"),$A360*LOOKUP($I360+1,'OMS2007'!$A$3:$A$220,'OMS2007'!D$3:D$220)+(1-$A360)*LOOKUP($I360,'OMS2007'!$A$3:$A$220,'OMS2007'!D$3:D$220),$A360*LOOKUP($I360+1,'OMS2007'!$A$3:$A$220,'OMS2007'!G$3:G$220)+(1-$A360)*LOOKUP($I360,'OMS2007'!$A$3:$A$220,'OMS2007'!G$3:G$220))</f>
        <v>#N/A</v>
      </c>
      <c r="E360" s="15">
        <f t="shared" si="35"/>
        <v>1</v>
      </c>
      <c r="F360" s="15">
        <f>IF(OR(Medidas!D360=1,Medidas!D360="M",Medidas!D360="m",Medidas!D360=2,Medidas!D360="F",Medidas!D360="f"),0,1)</f>
        <v>1</v>
      </c>
      <c r="G360" s="15">
        <f>IF(OR(ISBLANK(Medidas!G360),(ISBLANK(Medidas!H360))),1,0)</f>
        <v>1</v>
      </c>
      <c r="H360" s="15">
        <f>IF(AND(NOT(G360),OR(Medidas!G360&lt;20,Medidas!G360&gt;250,Medidas!H360&lt;0.5,Medidas!H360&gt;400)),1,0)</f>
        <v>0</v>
      </c>
      <c r="I360" s="20">
        <f>(Medidas!F360-Medidas!E360)/30.4375</f>
        <v>0</v>
      </c>
      <c r="J360" s="15" t="e">
        <f>Medidas!H360/(Medidas!G360^2)*10000</f>
        <v>#DIV/0!</v>
      </c>
      <c r="K360" s="15" t="e">
        <f t="shared" si="36"/>
        <v>#DIV/0!</v>
      </c>
      <c r="L360" s="15" t="e">
        <f t="shared" si="37"/>
        <v>#DIV/0!</v>
      </c>
      <c r="M360" s="15" t="e">
        <f t="shared" si="38"/>
        <v>#DIV/0!</v>
      </c>
      <c r="N360" s="15" t="e">
        <f t="shared" si="39"/>
        <v>#N/A</v>
      </c>
      <c r="O360" s="15" t="e">
        <f t="shared" si="40"/>
        <v>#N/A</v>
      </c>
    </row>
    <row r="361" spans="1:15" x14ac:dyDescent="0.15">
      <c r="A361" s="106">
        <f t="shared" si="41"/>
        <v>1</v>
      </c>
      <c r="B361" s="15" t="e">
        <f>IF(OR(Medidas!D361=1,Medidas!D361="M",Medidas!D361="m"),$A361*LOOKUP($I361+1,'OMS2007'!$A$3:$A$220,'OMS2007'!B$3:B$220)+(1-$A361)*LOOKUP($I361,'OMS2007'!$A$3:$A$220,'OMS2007'!B$3:B$220),$A361*LOOKUP($I361+1,'OMS2007'!$A$3:$A$220,'OMS2007'!E$3:E$220)+(1-$A361)*LOOKUP($I361,'OMS2007'!$A$3:$A$220,'OMS2007'!E$3:E$220))</f>
        <v>#N/A</v>
      </c>
      <c r="C361" s="15" t="e">
        <f>IF(OR(Medidas!D361=1,Medidas!D361="M",Medidas!D361="m"),$A361*LOOKUP($I361+1,'OMS2007'!$A$3:$A$220,'OMS2007'!C$3:C$220)+(1-$A361)*LOOKUP($I361,'OMS2007'!$A$3:$A$220,'OMS2007'!C$3:C$220),$A361*LOOKUP($I361+1,'OMS2007'!$A$3:$A$220,'OMS2007'!F$3:F$220)+(1-$A361)*LOOKUP($I361,'OMS2007'!$A$3:$A$220,'OMS2007'!F$3:F$220))</f>
        <v>#N/A</v>
      </c>
      <c r="D361" s="15" t="e">
        <f>IF(OR(Medidas!D361=1,Medidas!D361="M",Medidas!D361="m"),$A361*LOOKUP($I361+1,'OMS2007'!$A$3:$A$220,'OMS2007'!D$3:D$220)+(1-$A361)*LOOKUP($I361,'OMS2007'!$A$3:$A$220,'OMS2007'!D$3:D$220),$A361*LOOKUP($I361+1,'OMS2007'!$A$3:$A$220,'OMS2007'!G$3:G$220)+(1-$A361)*LOOKUP($I361,'OMS2007'!$A$3:$A$220,'OMS2007'!G$3:G$220))</f>
        <v>#N/A</v>
      </c>
      <c r="E361" s="15">
        <f t="shared" si="35"/>
        <v>1</v>
      </c>
      <c r="F361" s="15">
        <f>IF(OR(Medidas!D361=1,Medidas!D361="M",Medidas!D361="m",Medidas!D361=2,Medidas!D361="F",Medidas!D361="f"),0,1)</f>
        <v>1</v>
      </c>
      <c r="G361" s="15">
        <f>IF(OR(ISBLANK(Medidas!G361),(ISBLANK(Medidas!H361))),1,0)</f>
        <v>1</v>
      </c>
      <c r="H361" s="15">
        <f>IF(AND(NOT(G361),OR(Medidas!G361&lt;20,Medidas!G361&gt;250,Medidas!H361&lt;0.5,Medidas!H361&gt;400)),1,0)</f>
        <v>0</v>
      </c>
      <c r="I361" s="20">
        <f>(Medidas!F361-Medidas!E361)/30.4375</f>
        <v>0</v>
      </c>
      <c r="J361" s="15" t="e">
        <f>Medidas!H361/(Medidas!G361^2)*10000</f>
        <v>#DIV/0!</v>
      </c>
      <c r="K361" s="15" t="e">
        <f t="shared" si="36"/>
        <v>#DIV/0!</v>
      </c>
      <c r="L361" s="15" t="e">
        <f t="shared" si="37"/>
        <v>#DIV/0!</v>
      </c>
      <c r="M361" s="15" t="e">
        <f t="shared" si="38"/>
        <v>#DIV/0!</v>
      </c>
      <c r="N361" s="15" t="e">
        <f t="shared" si="39"/>
        <v>#N/A</v>
      </c>
      <c r="O361" s="15" t="e">
        <f t="shared" si="40"/>
        <v>#N/A</v>
      </c>
    </row>
    <row r="362" spans="1:15" x14ac:dyDescent="0.15">
      <c r="A362" s="106">
        <f t="shared" si="41"/>
        <v>1</v>
      </c>
      <c r="B362" s="15" t="e">
        <f>IF(OR(Medidas!D362=1,Medidas!D362="M",Medidas!D362="m"),$A362*LOOKUP($I362+1,'OMS2007'!$A$3:$A$220,'OMS2007'!B$3:B$220)+(1-$A362)*LOOKUP($I362,'OMS2007'!$A$3:$A$220,'OMS2007'!B$3:B$220),$A362*LOOKUP($I362+1,'OMS2007'!$A$3:$A$220,'OMS2007'!E$3:E$220)+(1-$A362)*LOOKUP($I362,'OMS2007'!$A$3:$A$220,'OMS2007'!E$3:E$220))</f>
        <v>#N/A</v>
      </c>
      <c r="C362" s="15" t="e">
        <f>IF(OR(Medidas!D362=1,Medidas!D362="M",Medidas!D362="m"),$A362*LOOKUP($I362+1,'OMS2007'!$A$3:$A$220,'OMS2007'!C$3:C$220)+(1-$A362)*LOOKUP($I362,'OMS2007'!$A$3:$A$220,'OMS2007'!C$3:C$220),$A362*LOOKUP($I362+1,'OMS2007'!$A$3:$A$220,'OMS2007'!F$3:F$220)+(1-$A362)*LOOKUP($I362,'OMS2007'!$A$3:$A$220,'OMS2007'!F$3:F$220))</f>
        <v>#N/A</v>
      </c>
      <c r="D362" s="15" t="e">
        <f>IF(OR(Medidas!D362=1,Medidas!D362="M",Medidas!D362="m"),$A362*LOOKUP($I362+1,'OMS2007'!$A$3:$A$220,'OMS2007'!D$3:D$220)+(1-$A362)*LOOKUP($I362,'OMS2007'!$A$3:$A$220,'OMS2007'!D$3:D$220),$A362*LOOKUP($I362+1,'OMS2007'!$A$3:$A$220,'OMS2007'!G$3:G$220)+(1-$A362)*LOOKUP($I362,'OMS2007'!$A$3:$A$220,'OMS2007'!G$3:G$220))</f>
        <v>#N/A</v>
      </c>
      <c r="E362" s="15">
        <f t="shared" si="35"/>
        <v>1</v>
      </c>
      <c r="F362" s="15">
        <f>IF(OR(Medidas!D362=1,Medidas!D362="M",Medidas!D362="m",Medidas!D362=2,Medidas!D362="F",Medidas!D362="f"),0,1)</f>
        <v>1</v>
      </c>
      <c r="G362" s="15">
        <f>IF(OR(ISBLANK(Medidas!G362),(ISBLANK(Medidas!H362))),1,0)</f>
        <v>1</v>
      </c>
      <c r="H362" s="15">
        <f>IF(AND(NOT(G362),OR(Medidas!G362&lt;20,Medidas!G362&gt;250,Medidas!H362&lt;0.5,Medidas!H362&gt;400)),1,0)</f>
        <v>0</v>
      </c>
      <c r="I362" s="20">
        <f>(Medidas!F362-Medidas!E362)/30.4375</f>
        <v>0</v>
      </c>
      <c r="J362" s="15" t="e">
        <f>Medidas!H362/(Medidas!G362^2)*10000</f>
        <v>#DIV/0!</v>
      </c>
      <c r="K362" s="15" t="e">
        <f t="shared" si="36"/>
        <v>#DIV/0!</v>
      </c>
      <c r="L362" s="15" t="e">
        <f t="shared" si="37"/>
        <v>#DIV/0!</v>
      </c>
      <c r="M362" s="15" t="e">
        <f t="shared" si="38"/>
        <v>#DIV/0!</v>
      </c>
      <c r="N362" s="15" t="e">
        <f t="shared" si="39"/>
        <v>#N/A</v>
      </c>
      <c r="O362" s="15" t="e">
        <f t="shared" si="40"/>
        <v>#N/A</v>
      </c>
    </row>
    <row r="363" spans="1:15" x14ac:dyDescent="0.15">
      <c r="A363" s="106">
        <f t="shared" si="41"/>
        <v>1</v>
      </c>
      <c r="B363" s="15" t="e">
        <f>IF(OR(Medidas!D363=1,Medidas!D363="M",Medidas!D363="m"),$A363*LOOKUP($I363+1,'OMS2007'!$A$3:$A$220,'OMS2007'!B$3:B$220)+(1-$A363)*LOOKUP($I363,'OMS2007'!$A$3:$A$220,'OMS2007'!B$3:B$220),$A363*LOOKUP($I363+1,'OMS2007'!$A$3:$A$220,'OMS2007'!E$3:E$220)+(1-$A363)*LOOKUP($I363,'OMS2007'!$A$3:$A$220,'OMS2007'!E$3:E$220))</f>
        <v>#N/A</v>
      </c>
      <c r="C363" s="15" t="e">
        <f>IF(OR(Medidas!D363=1,Medidas!D363="M",Medidas!D363="m"),$A363*LOOKUP($I363+1,'OMS2007'!$A$3:$A$220,'OMS2007'!C$3:C$220)+(1-$A363)*LOOKUP($I363,'OMS2007'!$A$3:$A$220,'OMS2007'!C$3:C$220),$A363*LOOKUP($I363+1,'OMS2007'!$A$3:$A$220,'OMS2007'!F$3:F$220)+(1-$A363)*LOOKUP($I363,'OMS2007'!$A$3:$A$220,'OMS2007'!F$3:F$220))</f>
        <v>#N/A</v>
      </c>
      <c r="D363" s="15" t="e">
        <f>IF(OR(Medidas!D363=1,Medidas!D363="M",Medidas!D363="m"),$A363*LOOKUP($I363+1,'OMS2007'!$A$3:$A$220,'OMS2007'!D$3:D$220)+(1-$A363)*LOOKUP($I363,'OMS2007'!$A$3:$A$220,'OMS2007'!D$3:D$220),$A363*LOOKUP($I363+1,'OMS2007'!$A$3:$A$220,'OMS2007'!G$3:G$220)+(1-$A363)*LOOKUP($I363,'OMS2007'!$A$3:$A$220,'OMS2007'!G$3:G$220))</f>
        <v>#N/A</v>
      </c>
      <c r="E363" s="15">
        <f t="shared" si="35"/>
        <v>1</v>
      </c>
      <c r="F363" s="15">
        <f>IF(OR(Medidas!D363=1,Medidas!D363="M",Medidas!D363="m",Medidas!D363=2,Medidas!D363="F",Medidas!D363="f"),0,1)</f>
        <v>1</v>
      </c>
      <c r="G363" s="15">
        <f>IF(OR(ISBLANK(Medidas!G363),(ISBLANK(Medidas!H363))),1,0)</f>
        <v>1</v>
      </c>
      <c r="H363" s="15">
        <f>IF(AND(NOT(G363),OR(Medidas!G363&lt;20,Medidas!G363&gt;250,Medidas!H363&lt;0.5,Medidas!H363&gt;400)),1,0)</f>
        <v>0</v>
      </c>
      <c r="I363" s="20">
        <f>(Medidas!F363-Medidas!E363)/30.4375</f>
        <v>0</v>
      </c>
      <c r="J363" s="15" t="e">
        <f>Medidas!H363/(Medidas!G363^2)*10000</f>
        <v>#DIV/0!</v>
      </c>
      <c r="K363" s="15" t="e">
        <f t="shared" si="36"/>
        <v>#DIV/0!</v>
      </c>
      <c r="L363" s="15" t="e">
        <f t="shared" si="37"/>
        <v>#DIV/0!</v>
      </c>
      <c r="M363" s="15" t="e">
        <f t="shared" si="38"/>
        <v>#DIV/0!</v>
      </c>
      <c r="N363" s="15" t="e">
        <f t="shared" si="39"/>
        <v>#N/A</v>
      </c>
      <c r="O363" s="15" t="e">
        <f t="shared" si="40"/>
        <v>#N/A</v>
      </c>
    </row>
    <row r="364" spans="1:15" x14ac:dyDescent="0.15">
      <c r="A364" s="106">
        <f t="shared" si="41"/>
        <v>1</v>
      </c>
      <c r="B364" s="15" t="e">
        <f>IF(OR(Medidas!D364=1,Medidas!D364="M",Medidas!D364="m"),$A364*LOOKUP($I364+1,'OMS2007'!$A$3:$A$220,'OMS2007'!B$3:B$220)+(1-$A364)*LOOKUP($I364,'OMS2007'!$A$3:$A$220,'OMS2007'!B$3:B$220),$A364*LOOKUP($I364+1,'OMS2007'!$A$3:$A$220,'OMS2007'!E$3:E$220)+(1-$A364)*LOOKUP($I364,'OMS2007'!$A$3:$A$220,'OMS2007'!E$3:E$220))</f>
        <v>#N/A</v>
      </c>
      <c r="C364" s="15" t="e">
        <f>IF(OR(Medidas!D364=1,Medidas!D364="M",Medidas!D364="m"),$A364*LOOKUP($I364+1,'OMS2007'!$A$3:$A$220,'OMS2007'!C$3:C$220)+(1-$A364)*LOOKUP($I364,'OMS2007'!$A$3:$A$220,'OMS2007'!C$3:C$220),$A364*LOOKUP($I364+1,'OMS2007'!$A$3:$A$220,'OMS2007'!F$3:F$220)+(1-$A364)*LOOKUP($I364,'OMS2007'!$A$3:$A$220,'OMS2007'!F$3:F$220))</f>
        <v>#N/A</v>
      </c>
      <c r="D364" s="15" t="e">
        <f>IF(OR(Medidas!D364=1,Medidas!D364="M",Medidas!D364="m"),$A364*LOOKUP($I364+1,'OMS2007'!$A$3:$A$220,'OMS2007'!D$3:D$220)+(1-$A364)*LOOKUP($I364,'OMS2007'!$A$3:$A$220,'OMS2007'!D$3:D$220),$A364*LOOKUP($I364+1,'OMS2007'!$A$3:$A$220,'OMS2007'!G$3:G$220)+(1-$A364)*LOOKUP($I364,'OMS2007'!$A$3:$A$220,'OMS2007'!G$3:G$220))</f>
        <v>#N/A</v>
      </c>
      <c r="E364" s="15">
        <f t="shared" si="35"/>
        <v>1</v>
      </c>
      <c r="F364" s="15">
        <f>IF(OR(Medidas!D364=1,Medidas!D364="M",Medidas!D364="m",Medidas!D364=2,Medidas!D364="F",Medidas!D364="f"),0,1)</f>
        <v>1</v>
      </c>
      <c r="G364" s="15">
        <f>IF(OR(ISBLANK(Medidas!G364),(ISBLANK(Medidas!H364))),1,0)</f>
        <v>1</v>
      </c>
      <c r="H364" s="15">
        <f>IF(AND(NOT(G364),OR(Medidas!G364&lt;20,Medidas!G364&gt;250,Medidas!H364&lt;0.5,Medidas!H364&gt;400)),1,0)</f>
        <v>0</v>
      </c>
      <c r="I364" s="20">
        <f>(Medidas!F364-Medidas!E364)/30.4375</f>
        <v>0</v>
      </c>
      <c r="J364" s="15" t="e">
        <f>Medidas!H364/(Medidas!G364^2)*10000</f>
        <v>#DIV/0!</v>
      </c>
      <c r="K364" s="15" t="e">
        <f t="shared" si="36"/>
        <v>#DIV/0!</v>
      </c>
      <c r="L364" s="15" t="e">
        <f t="shared" si="37"/>
        <v>#DIV/0!</v>
      </c>
      <c r="M364" s="15" t="e">
        <f t="shared" si="38"/>
        <v>#DIV/0!</v>
      </c>
      <c r="N364" s="15" t="e">
        <f t="shared" si="39"/>
        <v>#N/A</v>
      </c>
      <c r="O364" s="15" t="e">
        <f t="shared" si="40"/>
        <v>#N/A</v>
      </c>
    </row>
    <row r="365" spans="1:15" x14ac:dyDescent="0.15">
      <c r="A365" s="106">
        <f t="shared" si="41"/>
        <v>1</v>
      </c>
      <c r="B365" s="15" t="e">
        <f>IF(OR(Medidas!D365=1,Medidas!D365="M",Medidas!D365="m"),$A365*LOOKUP($I365+1,'OMS2007'!$A$3:$A$220,'OMS2007'!B$3:B$220)+(1-$A365)*LOOKUP($I365,'OMS2007'!$A$3:$A$220,'OMS2007'!B$3:B$220),$A365*LOOKUP($I365+1,'OMS2007'!$A$3:$A$220,'OMS2007'!E$3:E$220)+(1-$A365)*LOOKUP($I365,'OMS2007'!$A$3:$A$220,'OMS2007'!E$3:E$220))</f>
        <v>#N/A</v>
      </c>
      <c r="C365" s="15" t="e">
        <f>IF(OR(Medidas!D365=1,Medidas!D365="M",Medidas!D365="m"),$A365*LOOKUP($I365+1,'OMS2007'!$A$3:$A$220,'OMS2007'!C$3:C$220)+(1-$A365)*LOOKUP($I365,'OMS2007'!$A$3:$A$220,'OMS2007'!C$3:C$220),$A365*LOOKUP($I365+1,'OMS2007'!$A$3:$A$220,'OMS2007'!F$3:F$220)+(1-$A365)*LOOKUP($I365,'OMS2007'!$A$3:$A$220,'OMS2007'!F$3:F$220))</f>
        <v>#N/A</v>
      </c>
      <c r="D365" s="15" t="e">
        <f>IF(OR(Medidas!D365=1,Medidas!D365="M",Medidas!D365="m"),$A365*LOOKUP($I365+1,'OMS2007'!$A$3:$A$220,'OMS2007'!D$3:D$220)+(1-$A365)*LOOKUP($I365,'OMS2007'!$A$3:$A$220,'OMS2007'!D$3:D$220),$A365*LOOKUP($I365+1,'OMS2007'!$A$3:$A$220,'OMS2007'!G$3:G$220)+(1-$A365)*LOOKUP($I365,'OMS2007'!$A$3:$A$220,'OMS2007'!G$3:G$220))</f>
        <v>#N/A</v>
      </c>
      <c r="E365" s="15">
        <f t="shared" si="35"/>
        <v>1</v>
      </c>
      <c r="F365" s="15">
        <f>IF(OR(Medidas!D365=1,Medidas!D365="M",Medidas!D365="m",Medidas!D365=2,Medidas!D365="F",Medidas!D365="f"),0,1)</f>
        <v>1</v>
      </c>
      <c r="G365" s="15">
        <f>IF(OR(ISBLANK(Medidas!G365),(ISBLANK(Medidas!H365))),1,0)</f>
        <v>1</v>
      </c>
      <c r="H365" s="15">
        <f>IF(AND(NOT(G365),OR(Medidas!G365&lt;20,Medidas!G365&gt;250,Medidas!H365&lt;0.5,Medidas!H365&gt;400)),1,0)</f>
        <v>0</v>
      </c>
      <c r="I365" s="20">
        <f>(Medidas!F365-Medidas!E365)/30.4375</f>
        <v>0</v>
      </c>
      <c r="J365" s="15" t="e">
        <f>Medidas!H365/(Medidas!G365^2)*10000</f>
        <v>#DIV/0!</v>
      </c>
      <c r="K365" s="15" t="e">
        <f t="shared" si="36"/>
        <v>#DIV/0!</v>
      </c>
      <c r="L365" s="15" t="e">
        <f t="shared" si="37"/>
        <v>#DIV/0!</v>
      </c>
      <c r="M365" s="15" t="e">
        <f t="shared" si="38"/>
        <v>#DIV/0!</v>
      </c>
      <c r="N365" s="15" t="e">
        <f t="shared" si="39"/>
        <v>#N/A</v>
      </c>
      <c r="O365" s="15" t="e">
        <f t="shared" si="40"/>
        <v>#N/A</v>
      </c>
    </row>
    <row r="366" spans="1:15" x14ac:dyDescent="0.15">
      <c r="A366" s="106">
        <f t="shared" si="41"/>
        <v>1</v>
      </c>
      <c r="B366" s="15" t="e">
        <f>IF(OR(Medidas!D366=1,Medidas!D366="M",Medidas!D366="m"),$A366*LOOKUP($I366+1,'OMS2007'!$A$3:$A$220,'OMS2007'!B$3:B$220)+(1-$A366)*LOOKUP($I366,'OMS2007'!$A$3:$A$220,'OMS2007'!B$3:B$220),$A366*LOOKUP($I366+1,'OMS2007'!$A$3:$A$220,'OMS2007'!E$3:E$220)+(1-$A366)*LOOKUP($I366,'OMS2007'!$A$3:$A$220,'OMS2007'!E$3:E$220))</f>
        <v>#N/A</v>
      </c>
      <c r="C366" s="15" t="e">
        <f>IF(OR(Medidas!D366=1,Medidas!D366="M",Medidas!D366="m"),$A366*LOOKUP($I366+1,'OMS2007'!$A$3:$A$220,'OMS2007'!C$3:C$220)+(1-$A366)*LOOKUP($I366,'OMS2007'!$A$3:$A$220,'OMS2007'!C$3:C$220),$A366*LOOKUP($I366+1,'OMS2007'!$A$3:$A$220,'OMS2007'!F$3:F$220)+(1-$A366)*LOOKUP($I366,'OMS2007'!$A$3:$A$220,'OMS2007'!F$3:F$220))</f>
        <v>#N/A</v>
      </c>
      <c r="D366" s="15" t="e">
        <f>IF(OR(Medidas!D366=1,Medidas!D366="M",Medidas!D366="m"),$A366*LOOKUP($I366+1,'OMS2007'!$A$3:$A$220,'OMS2007'!D$3:D$220)+(1-$A366)*LOOKUP($I366,'OMS2007'!$A$3:$A$220,'OMS2007'!D$3:D$220),$A366*LOOKUP($I366+1,'OMS2007'!$A$3:$A$220,'OMS2007'!G$3:G$220)+(1-$A366)*LOOKUP($I366,'OMS2007'!$A$3:$A$220,'OMS2007'!G$3:G$220))</f>
        <v>#N/A</v>
      </c>
      <c r="E366" s="15">
        <f t="shared" si="35"/>
        <v>1</v>
      </c>
      <c r="F366" s="15">
        <f>IF(OR(Medidas!D366=1,Medidas!D366="M",Medidas!D366="m",Medidas!D366=2,Medidas!D366="F",Medidas!D366="f"),0,1)</f>
        <v>1</v>
      </c>
      <c r="G366" s="15">
        <f>IF(OR(ISBLANK(Medidas!G366),(ISBLANK(Medidas!H366))),1,0)</f>
        <v>1</v>
      </c>
      <c r="H366" s="15">
        <f>IF(AND(NOT(G366),OR(Medidas!G366&lt;20,Medidas!G366&gt;250,Medidas!H366&lt;0.5,Medidas!H366&gt;400)),1,0)</f>
        <v>0</v>
      </c>
      <c r="I366" s="20">
        <f>(Medidas!F366-Medidas!E366)/30.4375</f>
        <v>0</v>
      </c>
      <c r="J366" s="15" t="e">
        <f>Medidas!H366/(Medidas!G366^2)*10000</f>
        <v>#DIV/0!</v>
      </c>
      <c r="K366" s="15" t="e">
        <f t="shared" si="36"/>
        <v>#DIV/0!</v>
      </c>
      <c r="L366" s="15" t="e">
        <f t="shared" si="37"/>
        <v>#DIV/0!</v>
      </c>
      <c r="M366" s="15" t="e">
        <f t="shared" si="38"/>
        <v>#DIV/0!</v>
      </c>
      <c r="N366" s="15" t="e">
        <f t="shared" si="39"/>
        <v>#N/A</v>
      </c>
      <c r="O366" s="15" t="e">
        <f t="shared" si="40"/>
        <v>#N/A</v>
      </c>
    </row>
    <row r="367" spans="1:15" x14ac:dyDescent="0.15">
      <c r="A367" s="106">
        <f t="shared" si="41"/>
        <v>1</v>
      </c>
      <c r="B367" s="15" t="e">
        <f>IF(OR(Medidas!D367=1,Medidas!D367="M",Medidas!D367="m"),$A367*LOOKUP($I367+1,'OMS2007'!$A$3:$A$220,'OMS2007'!B$3:B$220)+(1-$A367)*LOOKUP($I367,'OMS2007'!$A$3:$A$220,'OMS2007'!B$3:B$220),$A367*LOOKUP($I367+1,'OMS2007'!$A$3:$A$220,'OMS2007'!E$3:E$220)+(1-$A367)*LOOKUP($I367,'OMS2007'!$A$3:$A$220,'OMS2007'!E$3:E$220))</f>
        <v>#N/A</v>
      </c>
      <c r="C367" s="15" t="e">
        <f>IF(OR(Medidas!D367=1,Medidas!D367="M",Medidas!D367="m"),$A367*LOOKUP($I367+1,'OMS2007'!$A$3:$A$220,'OMS2007'!C$3:C$220)+(1-$A367)*LOOKUP($I367,'OMS2007'!$A$3:$A$220,'OMS2007'!C$3:C$220),$A367*LOOKUP($I367+1,'OMS2007'!$A$3:$A$220,'OMS2007'!F$3:F$220)+(1-$A367)*LOOKUP($I367,'OMS2007'!$A$3:$A$220,'OMS2007'!F$3:F$220))</f>
        <v>#N/A</v>
      </c>
      <c r="D367" s="15" t="e">
        <f>IF(OR(Medidas!D367=1,Medidas!D367="M",Medidas!D367="m"),$A367*LOOKUP($I367+1,'OMS2007'!$A$3:$A$220,'OMS2007'!D$3:D$220)+(1-$A367)*LOOKUP($I367,'OMS2007'!$A$3:$A$220,'OMS2007'!D$3:D$220),$A367*LOOKUP($I367+1,'OMS2007'!$A$3:$A$220,'OMS2007'!G$3:G$220)+(1-$A367)*LOOKUP($I367,'OMS2007'!$A$3:$A$220,'OMS2007'!G$3:G$220))</f>
        <v>#N/A</v>
      </c>
      <c r="E367" s="15">
        <f t="shared" si="35"/>
        <v>1</v>
      </c>
      <c r="F367" s="15">
        <f>IF(OR(Medidas!D367=1,Medidas!D367="M",Medidas!D367="m",Medidas!D367=2,Medidas!D367="F",Medidas!D367="f"),0,1)</f>
        <v>1</v>
      </c>
      <c r="G367" s="15">
        <f>IF(OR(ISBLANK(Medidas!G367),(ISBLANK(Medidas!H367))),1,0)</f>
        <v>1</v>
      </c>
      <c r="H367" s="15">
        <f>IF(AND(NOT(G367),OR(Medidas!G367&lt;20,Medidas!G367&gt;250,Medidas!H367&lt;0.5,Medidas!H367&gt;400)),1,0)</f>
        <v>0</v>
      </c>
      <c r="I367" s="20">
        <f>(Medidas!F367-Medidas!E367)/30.4375</f>
        <v>0</v>
      </c>
      <c r="J367" s="15" t="e">
        <f>Medidas!H367/(Medidas!G367^2)*10000</f>
        <v>#DIV/0!</v>
      </c>
      <c r="K367" s="15" t="e">
        <f t="shared" si="36"/>
        <v>#DIV/0!</v>
      </c>
      <c r="L367" s="15" t="e">
        <f t="shared" si="37"/>
        <v>#DIV/0!</v>
      </c>
      <c r="M367" s="15" t="e">
        <f t="shared" si="38"/>
        <v>#DIV/0!</v>
      </c>
      <c r="N367" s="15" t="e">
        <f t="shared" si="39"/>
        <v>#N/A</v>
      </c>
      <c r="O367" s="15" t="e">
        <f t="shared" si="40"/>
        <v>#N/A</v>
      </c>
    </row>
    <row r="368" spans="1:15" x14ac:dyDescent="0.15">
      <c r="A368" s="106">
        <f t="shared" si="41"/>
        <v>1</v>
      </c>
      <c r="B368" s="15" t="e">
        <f>IF(OR(Medidas!D368=1,Medidas!D368="M",Medidas!D368="m"),$A368*LOOKUP($I368+1,'OMS2007'!$A$3:$A$220,'OMS2007'!B$3:B$220)+(1-$A368)*LOOKUP($I368,'OMS2007'!$A$3:$A$220,'OMS2007'!B$3:B$220),$A368*LOOKUP($I368+1,'OMS2007'!$A$3:$A$220,'OMS2007'!E$3:E$220)+(1-$A368)*LOOKUP($I368,'OMS2007'!$A$3:$A$220,'OMS2007'!E$3:E$220))</f>
        <v>#N/A</v>
      </c>
      <c r="C368" s="15" t="e">
        <f>IF(OR(Medidas!D368=1,Medidas!D368="M",Medidas!D368="m"),$A368*LOOKUP($I368+1,'OMS2007'!$A$3:$A$220,'OMS2007'!C$3:C$220)+(1-$A368)*LOOKUP($I368,'OMS2007'!$A$3:$A$220,'OMS2007'!C$3:C$220),$A368*LOOKUP($I368+1,'OMS2007'!$A$3:$A$220,'OMS2007'!F$3:F$220)+(1-$A368)*LOOKUP($I368,'OMS2007'!$A$3:$A$220,'OMS2007'!F$3:F$220))</f>
        <v>#N/A</v>
      </c>
      <c r="D368" s="15" t="e">
        <f>IF(OR(Medidas!D368=1,Medidas!D368="M",Medidas!D368="m"),$A368*LOOKUP($I368+1,'OMS2007'!$A$3:$A$220,'OMS2007'!D$3:D$220)+(1-$A368)*LOOKUP($I368,'OMS2007'!$A$3:$A$220,'OMS2007'!D$3:D$220),$A368*LOOKUP($I368+1,'OMS2007'!$A$3:$A$220,'OMS2007'!G$3:G$220)+(1-$A368)*LOOKUP($I368,'OMS2007'!$A$3:$A$220,'OMS2007'!G$3:G$220))</f>
        <v>#N/A</v>
      </c>
      <c r="E368" s="15">
        <f t="shared" si="35"/>
        <v>1</v>
      </c>
      <c r="F368" s="15">
        <f>IF(OR(Medidas!D368=1,Medidas!D368="M",Medidas!D368="m",Medidas!D368=2,Medidas!D368="F",Medidas!D368="f"),0,1)</f>
        <v>1</v>
      </c>
      <c r="G368" s="15">
        <f>IF(OR(ISBLANK(Medidas!G368),(ISBLANK(Medidas!H368))),1,0)</f>
        <v>1</v>
      </c>
      <c r="H368" s="15">
        <f>IF(AND(NOT(G368),OR(Medidas!G368&lt;20,Medidas!G368&gt;250,Medidas!H368&lt;0.5,Medidas!H368&gt;400)),1,0)</f>
        <v>0</v>
      </c>
      <c r="I368" s="20">
        <f>(Medidas!F368-Medidas!E368)/30.4375</f>
        <v>0</v>
      </c>
      <c r="J368" s="15" t="e">
        <f>Medidas!H368/(Medidas!G368^2)*10000</f>
        <v>#DIV/0!</v>
      </c>
      <c r="K368" s="15" t="e">
        <f t="shared" si="36"/>
        <v>#DIV/0!</v>
      </c>
      <c r="L368" s="15" t="e">
        <f t="shared" si="37"/>
        <v>#DIV/0!</v>
      </c>
      <c r="M368" s="15" t="e">
        <f t="shared" si="38"/>
        <v>#DIV/0!</v>
      </c>
      <c r="N368" s="15" t="e">
        <f t="shared" si="39"/>
        <v>#N/A</v>
      </c>
      <c r="O368" s="15" t="e">
        <f t="shared" si="40"/>
        <v>#N/A</v>
      </c>
    </row>
    <row r="369" spans="1:15" x14ac:dyDescent="0.15">
      <c r="A369" s="106">
        <f t="shared" si="41"/>
        <v>1</v>
      </c>
      <c r="B369" s="15" t="e">
        <f>IF(OR(Medidas!D369=1,Medidas!D369="M",Medidas!D369="m"),$A369*LOOKUP($I369+1,'OMS2007'!$A$3:$A$220,'OMS2007'!B$3:B$220)+(1-$A369)*LOOKUP($I369,'OMS2007'!$A$3:$A$220,'OMS2007'!B$3:B$220),$A369*LOOKUP($I369+1,'OMS2007'!$A$3:$A$220,'OMS2007'!E$3:E$220)+(1-$A369)*LOOKUP($I369,'OMS2007'!$A$3:$A$220,'OMS2007'!E$3:E$220))</f>
        <v>#N/A</v>
      </c>
      <c r="C369" s="15" t="e">
        <f>IF(OR(Medidas!D369=1,Medidas!D369="M",Medidas!D369="m"),$A369*LOOKUP($I369+1,'OMS2007'!$A$3:$A$220,'OMS2007'!C$3:C$220)+(1-$A369)*LOOKUP($I369,'OMS2007'!$A$3:$A$220,'OMS2007'!C$3:C$220),$A369*LOOKUP($I369+1,'OMS2007'!$A$3:$A$220,'OMS2007'!F$3:F$220)+(1-$A369)*LOOKUP($I369,'OMS2007'!$A$3:$A$220,'OMS2007'!F$3:F$220))</f>
        <v>#N/A</v>
      </c>
      <c r="D369" s="15" t="e">
        <f>IF(OR(Medidas!D369=1,Medidas!D369="M",Medidas!D369="m"),$A369*LOOKUP($I369+1,'OMS2007'!$A$3:$A$220,'OMS2007'!D$3:D$220)+(1-$A369)*LOOKUP($I369,'OMS2007'!$A$3:$A$220,'OMS2007'!D$3:D$220),$A369*LOOKUP($I369+1,'OMS2007'!$A$3:$A$220,'OMS2007'!G$3:G$220)+(1-$A369)*LOOKUP($I369,'OMS2007'!$A$3:$A$220,'OMS2007'!G$3:G$220))</f>
        <v>#N/A</v>
      </c>
      <c r="E369" s="15">
        <f t="shared" si="35"/>
        <v>1</v>
      </c>
      <c r="F369" s="15">
        <f>IF(OR(Medidas!D369=1,Medidas!D369="M",Medidas!D369="m",Medidas!D369=2,Medidas!D369="F",Medidas!D369="f"),0,1)</f>
        <v>1</v>
      </c>
      <c r="G369" s="15">
        <f>IF(OR(ISBLANK(Medidas!G369),(ISBLANK(Medidas!H369))),1,0)</f>
        <v>1</v>
      </c>
      <c r="H369" s="15">
        <f>IF(AND(NOT(G369),OR(Medidas!G369&lt;20,Medidas!G369&gt;250,Medidas!H369&lt;0.5,Medidas!H369&gt;400)),1,0)</f>
        <v>0</v>
      </c>
      <c r="I369" s="20">
        <f>(Medidas!F369-Medidas!E369)/30.4375</f>
        <v>0</v>
      </c>
      <c r="J369" s="15" t="e">
        <f>Medidas!H369/(Medidas!G369^2)*10000</f>
        <v>#DIV/0!</v>
      </c>
      <c r="K369" s="15" t="e">
        <f t="shared" si="36"/>
        <v>#DIV/0!</v>
      </c>
      <c r="L369" s="15" t="e">
        <f t="shared" si="37"/>
        <v>#DIV/0!</v>
      </c>
      <c r="M369" s="15" t="e">
        <f t="shared" si="38"/>
        <v>#DIV/0!</v>
      </c>
      <c r="N369" s="15" t="e">
        <f t="shared" si="39"/>
        <v>#N/A</v>
      </c>
      <c r="O369" s="15" t="e">
        <f t="shared" si="40"/>
        <v>#N/A</v>
      </c>
    </row>
    <row r="370" spans="1:15" x14ac:dyDescent="0.15">
      <c r="A370" s="106">
        <f t="shared" si="41"/>
        <v>1</v>
      </c>
      <c r="B370" s="15" t="e">
        <f>IF(OR(Medidas!D370=1,Medidas!D370="M",Medidas!D370="m"),$A370*LOOKUP($I370+1,'OMS2007'!$A$3:$A$220,'OMS2007'!B$3:B$220)+(1-$A370)*LOOKUP($I370,'OMS2007'!$A$3:$A$220,'OMS2007'!B$3:B$220),$A370*LOOKUP($I370+1,'OMS2007'!$A$3:$A$220,'OMS2007'!E$3:E$220)+(1-$A370)*LOOKUP($I370,'OMS2007'!$A$3:$A$220,'OMS2007'!E$3:E$220))</f>
        <v>#N/A</v>
      </c>
      <c r="C370" s="15" t="e">
        <f>IF(OR(Medidas!D370=1,Medidas!D370="M",Medidas!D370="m"),$A370*LOOKUP($I370+1,'OMS2007'!$A$3:$A$220,'OMS2007'!C$3:C$220)+(1-$A370)*LOOKUP($I370,'OMS2007'!$A$3:$A$220,'OMS2007'!C$3:C$220),$A370*LOOKUP($I370+1,'OMS2007'!$A$3:$A$220,'OMS2007'!F$3:F$220)+(1-$A370)*LOOKUP($I370,'OMS2007'!$A$3:$A$220,'OMS2007'!F$3:F$220))</f>
        <v>#N/A</v>
      </c>
      <c r="D370" s="15" t="e">
        <f>IF(OR(Medidas!D370=1,Medidas!D370="M",Medidas!D370="m"),$A370*LOOKUP($I370+1,'OMS2007'!$A$3:$A$220,'OMS2007'!D$3:D$220)+(1-$A370)*LOOKUP($I370,'OMS2007'!$A$3:$A$220,'OMS2007'!D$3:D$220),$A370*LOOKUP($I370+1,'OMS2007'!$A$3:$A$220,'OMS2007'!G$3:G$220)+(1-$A370)*LOOKUP($I370,'OMS2007'!$A$3:$A$220,'OMS2007'!G$3:G$220))</f>
        <v>#N/A</v>
      </c>
      <c r="E370" s="15">
        <f t="shared" si="35"/>
        <v>1</v>
      </c>
      <c r="F370" s="15">
        <f>IF(OR(Medidas!D370=1,Medidas!D370="M",Medidas!D370="m",Medidas!D370=2,Medidas!D370="F",Medidas!D370="f"),0,1)</f>
        <v>1</v>
      </c>
      <c r="G370" s="15">
        <f>IF(OR(ISBLANK(Medidas!G370),(ISBLANK(Medidas!H370))),1,0)</f>
        <v>1</v>
      </c>
      <c r="H370" s="15">
        <f>IF(AND(NOT(G370),OR(Medidas!G370&lt;20,Medidas!G370&gt;250,Medidas!H370&lt;0.5,Medidas!H370&gt;400)),1,0)</f>
        <v>0</v>
      </c>
      <c r="I370" s="20">
        <f>(Medidas!F370-Medidas!E370)/30.4375</f>
        <v>0</v>
      </c>
      <c r="J370" s="15" t="e">
        <f>Medidas!H370/(Medidas!G370^2)*10000</f>
        <v>#DIV/0!</v>
      </c>
      <c r="K370" s="15" t="e">
        <f t="shared" si="36"/>
        <v>#DIV/0!</v>
      </c>
      <c r="L370" s="15" t="e">
        <f t="shared" si="37"/>
        <v>#DIV/0!</v>
      </c>
      <c r="M370" s="15" t="e">
        <f t="shared" si="38"/>
        <v>#DIV/0!</v>
      </c>
      <c r="N370" s="15" t="e">
        <f t="shared" si="39"/>
        <v>#N/A</v>
      </c>
      <c r="O370" s="15" t="e">
        <f t="shared" si="40"/>
        <v>#N/A</v>
      </c>
    </row>
    <row r="371" spans="1:15" x14ac:dyDescent="0.15">
      <c r="A371" s="106">
        <f t="shared" si="41"/>
        <v>1</v>
      </c>
      <c r="B371" s="15" t="e">
        <f>IF(OR(Medidas!D371=1,Medidas!D371="M",Medidas!D371="m"),$A371*LOOKUP($I371+1,'OMS2007'!$A$3:$A$220,'OMS2007'!B$3:B$220)+(1-$A371)*LOOKUP($I371,'OMS2007'!$A$3:$A$220,'OMS2007'!B$3:B$220),$A371*LOOKUP($I371+1,'OMS2007'!$A$3:$A$220,'OMS2007'!E$3:E$220)+(1-$A371)*LOOKUP($I371,'OMS2007'!$A$3:$A$220,'OMS2007'!E$3:E$220))</f>
        <v>#N/A</v>
      </c>
      <c r="C371" s="15" t="e">
        <f>IF(OR(Medidas!D371=1,Medidas!D371="M",Medidas!D371="m"),$A371*LOOKUP($I371+1,'OMS2007'!$A$3:$A$220,'OMS2007'!C$3:C$220)+(1-$A371)*LOOKUP($I371,'OMS2007'!$A$3:$A$220,'OMS2007'!C$3:C$220),$A371*LOOKUP($I371+1,'OMS2007'!$A$3:$A$220,'OMS2007'!F$3:F$220)+(1-$A371)*LOOKUP($I371,'OMS2007'!$A$3:$A$220,'OMS2007'!F$3:F$220))</f>
        <v>#N/A</v>
      </c>
      <c r="D371" s="15" t="e">
        <f>IF(OR(Medidas!D371=1,Medidas!D371="M",Medidas!D371="m"),$A371*LOOKUP($I371+1,'OMS2007'!$A$3:$A$220,'OMS2007'!D$3:D$220)+(1-$A371)*LOOKUP($I371,'OMS2007'!$A$3:$A$220,'OMS2007'!D$3:D$220),$A371*LOOKUP($I371+1,'OMS2007'!$A$3:$A$220,'OMS2007'!G$3:G$220)+(1-$A371)*LOOKUP($I371,'OMS2007'!$A$3:$A$220,'OMS2007'!G$3:G$220))</f>
        <v>#N/A</v>
      </c>
      <c r="E371" s="15">
        <f t="shared" si="35"/>
        <v>1</v>
      </c>
      <c r="F371" s="15">
        <f>IF(OR(Medidas!D371=1,Medidas!D371="M",Medidas!D371="m",Medidas!D371=2,Medidas!D371="F",Medidas!D371="f"),0,1)</f>
        <v>1</v>
      </c>
      <c r="G371" s="15">
        <f>IF(OR(ISBLANK(Medidas!G371),(ISBLANK(Medidas!H371))),1,0)</f>
        <v>1</v>
      </c>
      <c r="H371" s="15">
        <f>IF(AND(NOT(G371),OR(Medidas!G371&lt;20,Medidas!G371&gt;250,Medidas!H371&lt;0.5,Medidas!H371&gt;400)),1,0)</f>
        <v>0</v>
      </c>
      <c r="I371" s="20">
        <f>(Medidas!F371-Medidas!E371)/30.4375</f>
        <v>0</v>
      </c>
      <c r="J371" s="15" t="e">
        <f>Medidas!H371/(Medidas!G371^2)*10000</f>
        <v>#DIV/0!</v>
      </c>
      <c r="K371" s="15" t="e">
        <f t="shared" si="36"/>
        <v>#DIV/0!</v>
      </c>
      <c r="L371" s="15" t="e">
        <f t="shared" si="37"/>
        <v>#DIV/0!</v>
      </c>
      <c r="M371" s="15" t="e">
        <f t="shared" si="38"/>
        <v>#DIV/0!</v>
      </c>
      <c r="N371" s="15" t="e">
        <f t="shared" si="39"/>
        <v>#N/A</v>
      </c>
      <c r="O371" s="15" t="e">
        <f t="shared" si="40"/>
        <v>#N/A</v>
      </c>
    </row>
    <row r="372" spans="1:15" x14ac:dyDescent="0.15">
      <c r="A372" s="106">
        <f t="shared" si="41"/>
        <v>1</v>
      </c>
      <c r="B372" s="15" t="e">
        <f>IF(OR(Medidas!D372=1,Medidas!D372="M",Medidas!D372="m"),$A372*LOOKUP($I372+1,'OMS2007'!$A$3:$A$220,'OMS2007'!B$3:B$220)+(1-$A372)*LOOKUP($I372,'OMS2007'!$A$3:$A$220,'OMS2007'!B$3:B$220),$A372*LOOKUP($I372+1,'OMS2007'!$A$3:$A$220,'OMS2007'!E$3:E$220)+(1-$A372)*LOOKUP($I372,'OMS2007'!$A$3:$A$220,'OMS2007'!E$3:E$220))</f>
        <v>#N/A</v>
      </c>
      <c r="C372" s="15" t="e">
        <f>IF(OR(Medidas!D372=1,Medidas!D372="M",Medidas!D372="m"),$A372*LOOKUP($I372+1,'OMS2007'!$A$3:$A$220,'OMS2007'!C$3:C$220)+(1-$A372)*LOOKUP($I372,'OMS2007'!$A$3:$A$220,'OMS2007'!C$3:C$220),$A372*LOOKUP($I372+1,'OMS2007'!$A$3:$A$220,'OMS2007'!F$3:F$220)+(1-$A372)*LOOKUP($I372,'OMS2007'!$A$3:$A$220,'OMS2007'!F$3:F$220))</f>
        <v>#N/A</v>
      </c>
      <c r="D372" s="15" t="e">
        <f>IF(OR(Medidas!D372=1,Medidas!D372="M",Medidas!D372="m"),$A372*LOOKUP($I372+1,'OMS2007'!$A$3:$A$220,'OMS2007'!D$3:D$220)+(1-$A372)*LOOKUP($I372,'OMS2007'!$A$3:$A$220,'OMS2007'!D$3:D$220),$A372*LOOKUP($I372+1,'OMS2007'!$A$3:$A$220,'OMS2007'!G$3:G$220)+(1-$A372)*LOOKUP($I372,'OMS2007'!$A$3:$A$220,'OMS2007'!G$3:G$220))</f>
        <v>#N/A</v>
      </c>
      <c r="E372" s="15">
        <f t="shared" si="35"/>
        <v>1</v>
      </c>
      <c r="F372" s="15">
        <f>IF(OR(Medidas!D372=1,Medidas!D372="M",Medidas!D372="m",Medidas!D372=2,Medidas!D372="F",Medidas!D372="f"),0,1)</f>
        <v>1</v>
      </c>
      <c r="G372" s="15">
        <f>IF(OR(ISBLANK(Medidas!G372),(ISBLANK(Medidas!H372))),1,0)</f>
        <v>1</v>
      </c>
      <c r="H372" s="15">
        <f>IF(AND(NOT(G372),OR(Medidas!G372&lt;20,Medidas!G372&gt;250,Medidas!H372&lt;0.5,Medidas!H372&gt;400)),1,0)</f>
        <v>0</v>
      </c>
      <c r="I372" s="20">
        <f>(Medidas!F372-Medidas!E372)/30.4375</f>
        <v>0</v>
      </c>
      <c r="J372" s="15" t="e">
        <f>Medidas!H372/(Medidas!G372^2)*10000</f>
        <v>#DIV/0!</v>
      </c>
      <c r="K372" s="15" t="e">
        <f t="shared" si="36"/>
        <v>#DIV/0!</v>
      </c>
      <c r="L372" s="15" t="e">
        <f t="shared" si="37"/>
        <v>#DIV/0!</v>
      </c>
      <c r="M372" s="15" t="e">
        <f t="shared" si="38"/>
        <v>#DIV/0!</v>
      </c>
      <c r="N372" s="15" t="e">
        <f t="shared" si="39"/>
        <v>#N/A</v>
      </c>
      <c r="O372" s="15" t="e">
        <f t="shared" si="40"/>
        <v>#N/A</v>
      </c>
    </row>
    <row r="373" spans="1:15" x14ac:dyDescent="0.15">
      <c r="A373" s="106">
        <f t="shared" si="41"/>
        <v>1</v>
      </c>
      <c r="B373" s="15" t="e">
        <f>IF(OR(Medidas!D373=1,Medidas!D373="M",Medidas!D373="m"),$A373*LOOKUP($I373+1,'OMS2007'!$A$3:$A$220,'OMS2007'!B$3:B$220)+(1-$A373)*LOOKUP($I373,'OMS2007'!$A$3:$A$220,'OMS2007'!B$3:B$220),$A373*LOOKUP($I373+1,'OMS2007'!$A$3:$A$220,'OMS2007'!E$3:E$220)+(1-$A373)*LOOKUP($I373,'OMS2007'!$A$3:$A$220,'OMS2007'!E$3:E$220))</f>
        <v>#N/A</v>
      </c>
      <c r="C373" s="15" t="e">
        <f>IF(OR(Medidas!D373=1,Medidas!D373="M",Medidas!D373="m"),$A373*LOOKUP($I373+1,'OMS2007'!$A$3:$A$220,'OMS2007'!C$3:C$220)+(1-$A373)*LOOKUP($I373,'OMS2007'!$A$3:$A$220,'OMS2007'!C$3:C$220),$A373*LOOKUP($I373+1,'OMS2007'!$A$3:$A$220,'OMS2007'!F$3:F$220)+(1-$A373)*LOOKUP($I373,'OMS2007'!$A$3:$A$220,'OMS2007'!F$3:F$220))</f>
        <v>#N/A</v>
      </c>
      <c r="D373" s="15" t="e">
        <f>IF(OR(Medidas!D373=1,Medidas!D373="M",Medidas!D373="m"),$A373*LOOKUP($I373+1,'OMS2007'!$A$3:$A$220,'OMS2007'!D$3:D$220)+(1-$A373)*LOOKUP($I373,'OMS2007'!$A$3:$A$220,'OMS2007'!D$3:D$220),$A373*LOOKUP($I373+1,'OMS2007'!$A$3:$A$220,'OMS2007'!G$3:G$220)+(1-$A373)*LOOKUP($I373,'OMS2007'!$A$3:$A$220,'OMS2007'!G$3:G$220))</f>
        <v>#N/A</v>
      </c>
      <c r="E373" s="15">
        <f t="shared" si="35"/>
        <v>1</v>
      </c>
      <c r="F373" s="15">
        <f>IF(OR(Medidas!D373=1,Medidas!D373="M",Medidas!D373="m",Medidas!D373=2,Medidas!D373="F",Medidas!D373="f"),0,1)</f>
        <v>1</v>
      </c>
      <c r="G373" s="15">
        <f>IF(OR(ISBLANK(Medidas!G373),(ISBLANK(Medidas!H373))),1,0)</f>
        <v>1</v>
      </c>
      <c r="H373" s="15">
        <f>IF(AND(NOT(G373),OR(Medidas!G373&lt;20,Medidas!G373&gt;250,Medidas!H373&lt;0.5,Medidas!H373&gt;400)),1,0)</f>
        <v>0</v>
      </c>
      <c r="I373" s="20">
        <f>(Medidas!F373-Medidas!E373)/30.4375</f>
        <v>0</v>
      </c>
      <c r="J373" s="15" t="e">
        <f>Medidas!H373/(Medidas!G373^2)*10000</f>
        <v>#DIV/0!</v>
      </c>
      <c r="K373" s="15" t="e">
        <f t="shared" si="36"/>
        <v>#DIV/0!</v>
      </c>
      <c r="L373" s="15" t="e">
        <f t="shared" si="37"/>
        <v>#DIV/0!</v>
      </c>
      <c r="M373" s="15" t="e">
        <f t="shared" si="38"/>
        <v>#DIV/0!</v>
      </c>
      <c r="N373" s="15" t="e">
        <f t="shared" si="39"/>
        <v>#N/A</v>
      </c>
      <c r="O373" s="15" t="e">
        <f t="shared" si="40"/>
        <v>#N/A</v>
      </c>
    </row>
    <row r="374" spans="1:15" x14ac:dyDescent="0.15">
      <c r="A374" s="106">
        <f t="shared" si="41"/>
        <v>1</v>
      </c>
      <c r="B374" s="15" t="e">
        <f>IF(OR(Medidas!D374=1,Medidas!D374="M",Medidas!D374="m"),$A374*LOOKUP($I374+1,'OMS2007'!$A$3:$A$220,'OMS2007'!B$3:B$220)+(1-$A374)*LOOKUP($I374,'OMS2007'!$A$3:$A$220,'OMS2007'!B$3:B$220),$A374*LOOKUP($I374+1,'OMS2007'!$A$3:$A$220,'OMS2007'!E$3:E$220)+(1-$A374)*LOOKUP($I374,'OMS2007'!$A$3:$A$220,'OMS2007'!E$3:E$220))</f>
        <v>#N/A</v>
      </c>
      <c r="C374" s="15" t="e">
        <f>IF(OR(Medidas!D374=1,Medidas!D374="M",Medidas!D374="m"),$A374*LOOKUP($I374+1,'OMS2007'!$A$3:$A$220,'OMS2007'!C$3:C$220)+(1-$A374)*LOOKUP($I374,'OMS2007'!$A$3:$A$220,'OMS2007'!C$3:C$220),$A374*LOOKUP($I374+1,'OMS2007'!$A$3:$A$220,'OMS2007'!F$3:F$220)+(1-$A374)*LOOKUP($I374,'OMS2007'!$A$3:$A$220,'OMS2007'!F$3:F$220))</f>
        <v>#N/A</v>
      </c>
      <c r="D374" s="15" t="e">
        <f>IF(OR(Medidas!D374=1,Medidas!D374="M",Medidas!D374="m"),$A374*LOOKUP($I374+1,'OMS2007'!$A$3:$A$220,'OMS2007'!D$3:D$220)+(1-$A374)*LOOKUP($I374,'OMS2007'!$A$3:$A$220,'OMS2007'!D$3:D$220),$A374*LOOKUP($I374+1,'OMS2007'!$A$3:$A$220,'OMS2007'!G$3:G$220)+(1-$A374)*LOOKUP($I374,'OMS2007'!$A$3:$A$220,'OMS2007'!G$3:G$220))</f>
        <v>#N/A</v>
      </c>
      <c r="E374" s="15">
        <f t="shared" si="35"/>
        <v>1</v>
      </c>
      <c r="F374" s="15">
        <f>IF(OR(Medidas!D374=1,Medidas!D374="M",Medidas!D374="m",Medidas!D374=2,Medidas!D374="F",Medidas!D374="f"),0,1)</f>
        <v>1</v>
      </c>
      <c r="G374" s="15">
        <f>IF(OR(ISBLANK(Medidas!G374),(ISBLANK(Medidas!H374))),1,0)</f>
        <v>1</v>
      </c>
      <c r="H374" s="15">
        <f>IF(AND(NOT(G374),OR(Medidas!G374&lt;20,Medidas!G374&gt;250,Medidas!H374&lt;0.5,Medidas!H374&gt;400)),1,0)</f>
        <v>0</v>
      </c>
      <c r="I374" s="20">
        <f>(Medidas!F374-Medidas!E374)/30.4375</f>
        <v>0</v>
      </c>
      <c r="J374" s="15" t="e">
        <f>Medidas!H374/(Medidas!G374^2)*10000</f>
        <v>#DIV/0!</v>
      </c>
      <c r="K374" s="15" t="e">
        <f t="shared" si="36"/>
        <v>#DIV/0!</v>
      </c>
      <c r="L374" s="15" t="e">
        <f t="shared" si="37"/>
        <v>#DIV/0!</v>
      </c>
      <c r="M374" s="15" t="e">
        <f t="shared" si="38"/>
        <v>#DIV/0!</v>
      </c>
      <c r="N374" s="15" t="e">
        <f t="shared" si="39"/>
        <v>#N/A</v>
      </c>
      <c r="O374" s="15" t="e">
        <f t="shared" si="40"/>
        <v>#N/A</v>
      </c>
    </row>
    <row r="375" spans="1:15" x14ac:dyDescent="0.15">
      <c r="A375" s="106">
        <f t="shared" si="41"/>
        <v>1</v>
      </c>
      <c r="B375" s="15" t="e">
        <f>IF(OR(Medidas!D375=1,Medidas!D375="M",Medidas!D375="m"),$A375*LOOKUP($I375+1,'OMS2007'!$A$3:$A$220,'OMS2007'!B$3:B$220)+(1-$A375)*LOOKUP($I375,'OMS2007'!$A$3:$A$220,'OMS2007'!B$3:B$220),$A375*LOOKUP($I375+1,'OMS2007'!$A$3:$A$220,'OMS2007'!E$3:E$220)+(1-$A375)*LOOKUP($I375,'OMS2007'!$A$3:$A$220,'OMS2007'!E$3:E$220))</f>
        <v>#N/A</v>
      </c>
      <c r="C375" s="15" t="e">
        <f>IF(OR(Medidas!D375=1,Medidas!D375="M",Medidas!D375="m"),$A375*LOOKUP($I375+1,'OMS2007'!$A$3:$A$220,'OMS2007'!C$3:C$220)+(1-$A375)*LOOKUP($I375,'OMS2007'!$A$3:$A$220,'OMS2007'!C$3:C$220),$A375*LOOKUP($I375+1,'OMS2007'!$A$3:$A$220,'OMS2007'!F$3:F$220)+(1-$A375)*LOOKUP($I375,'OMS2007'!$A$3:$A$220,'OMS2007'!F$3:F$220))</f>
        <v>#N/A</v>
      </c>
      <c r="D375" s="15" t="e">
        <f>IF(OR(Medidas!D375=1,Medidas!D375="M",Medidas!D375="m"),$A375*LOOKUP($I375+1,'OMS2007'!$A$3:$A$220,'OMS2007'!D$3:D$220)+(1-$A375)*LOOKUP($I375,'OMS2007'!$A$3:$A$220,'OMS2007'!D$3:D$220),$A375*LOOKUP($I375+1,'OMS2007'!$A$3:$A$220,'OMS2007'!G$3:G$220)+(1-$A375)*LOOKUP($I375,'OMS2007'!$A$3:$A$220,'OMS2007'!G$3:G$220))</f>
        <v>#N/A</v>
      </c>
      <c r="E375" s="15">
        <f t="shared" si="35"/>
        <v>1</v>
      </c>
      <c r="F375" s="15">
        <f>IF(OR(Medidas!D375=1,Medidas!D375="M",Medidas!D375="m",Medidas!D375=2,Medidas!D375="F",Medidas!D375="f"),0,1)</f>
        <v>1</v>
      </c>
      <c r="G375" s="15">
        <f>IF(OR(ISBLANK(Medidas!G375),(ISBLANK(Medidas!H375))),1,0)</f>
        <v>1</v>
      </c>
      <c r="H375" s="15">
        <f>IF(AND(NOT(G375),OR(Medidas!G375&lt;20,Medidas!G375&gt;250,Medidas!H375&lt;0.5,Medidas!H375&gt;400)),1,0)</f>
        <v>0</v>
      </c>
      <c r="I375" s="20">
        <f>(Medidas!F375-Medidas!E375)/30.4375</f>
        <v>0</v>
      </c>
      <c r="J375" s="15" t="e">
        <f>Medidas!H375/(Medidas!G375^2)*10000</f>
        <v>#DIV/0!</v>
      </c>
      <c r="K375" s="15" t="e">
        <f t="shared" si="36"/>
        <v>#DIV/0!</v>
      </c>
      <c r="L375" s="15" t="e">
        <f t="shared" si="37"/>
        <v>#DIV/0!</v>
      </c>
      <c r="M375" s="15" t="e">
        <f t="shared" si="38"/>
        <v>#DIV/0!</v>
      </c>
      <c r="N375" s="15" t="e">
        <f t="shared" si="39"/>
        <v>#N/A</v>
      </c>
      <c r="O375" s="15" t="e">
        <f t="shared" si="40"/>
        <v>#N/A</v>
      </c>
    </row>
    <row r="376" spans="1:15" x14ac:dyDescent="0.15">
      <c r="A376" s="106">
        <f t="shared" si="41"/>
        <v>1</v>
      </c>
      <c r="B376" s="15" t="e">
        <f>IF(OR(Medidas!D376=1,Medidas!D376="M",Medidas!D376="m"),$A376*LOOKUP($I376+1,'OMS2007'!$A$3:$A$220,'OMS2007'!B$3:B$220)+(1-$A376)*LOOKUP($I376,'OMS2007'!$A$3:$A$220,'OMS2007'!B$3:B$220),$A376*LOOKUP($I376+1,'OMS2007'!$A$3:$A$220,'OMS2007'!E$3:E$220)+(1-$A376)*LOOKUP($I376,'OMS2007'!$A$3:$A$220,'OMS2007'!E$3:E$220))</f>
        <v>#N/A</v>
      </c>
      <c r="C376" s="15" t="e">
        <f>IF(OR(Medidas!D376=1,Medidas!D376="M",Medidas!D376="m"),$A376*LOOKUP($I376+1,'OMS2007'!$A$3:$A$220,'OMS2007'!C$3:C$220)+(1-$A376)*LOOKUP($I376,'OMS2007'!$A$3:$A$220,'OMS2007'!C$3:C$220),$A376*LOOKUP($I376+1,'OMS2007'!$A$3:$A$220,'OMS2007'!F$3:F$220)+(1-$A376)*LOOKUP($I376,'OMS2007'!$A$3:$A$220,'OMS2007'!F$3:F$220))</f>
        <v>#N/A</v>
      </c>
      <c r="D376" s="15" t="e">
        <f>IF(OR(Medidas!D376=1,Medidas!D376="M",Medidas!D376="m"),$A376*LOOKUP($I376+1,'OMS2007'!$A$3:$A$220,'OMS2007'!D$3:D$220)+(1-$A376)*LOOKUP($I376,'OMS2007'!$A$3:$A$220,'OMS2007'!D$3:D$220),$A376*LOOKUP($I376+1,'OMS2007'!$A$3:$A$220,'OMS2007'!G$3:G$220)+(1-$A376)*LOOKUP($I376,'OMS2007'!$A$3:$A$220,'OMS2007'!G$3:G$220))</f>
        <v>#N/A</v>
      </c>
      <c r="E376" s="15">
        <f t="shared" si="35"/>
        <v>1</v>
      </c>
      <c r="F376" s="15">
        <f>IF(OR(Medidas!D376=1,Medidas!D376="M",Medidas!D376="m",Medidas!D376=2,Medidas!D376="F",Medidas!D376="f"),0,1)</f>
        <v>1</v>
      </c>
      <c r="G376" s="15">
        <f>IF(OR(ISBLANK(Medidas!G376),(ISBLANK(Medidas!H376))),1,0)</f>
        <v>1</v>
      </c>
      <c r="H376" s="15">
        <f>IF(AND(NOT(G376),OR(Medidas!G376&lt;20,Medidas!G376&gt;250,Medidas!H376&lt;0.5,Medidas!H376&gt;400)),1,0)</f>
        <v>0</v>
      </c>
      <c r="I376" s="20">
        <f>(Medidas!F376-Medidas!E376)/30.4375</f>
        <v>0</v>
      </c>
      <c r="J376" s="15" t="e">
        <f>Medidas!H376/(Medidas!G376^2)*10000</f>
        <v>#DIV/0!</v>
      </c>
      <c r="K376" s="15" t="e">
        <f t="shared" si="36"/>
        <v>#DIV/0!</v>
      </c>
      <c r="L376" s="15" t="e">
        <f t="shared" si="37"/>
        <v>#DIV/0!</v>
      </c>
      <c r="M376" s="15" t="e">
        <f t="shared" si="38"/>
        <v>#DIV/0!</v>
      </c>
      <c r="N376" s="15" t="e">
        <f t="shared" si="39"/>
        <v>#N/A</v>
      </c>
      <c r="O376" s="15" t="e">
        <f t="shared" si="40"/>
        <v>#N/A</v>
      </c>
    </row>
    <row r="377" spans="1:15" x14ac:dyDescent="0.15">
      <c r="A377" s="106">
        <f t="shared" si="41"/>
        <v>1</v>
      </c>
      <c r="B377" s="15" t="e">
        <f>IF(OR(Medidas!D377=1,Medidas!D377="M",Medidas!D377="m"),$A377*LOOKUP($I377+1,'OMS2007'!$A$3:$A$220,'OMS2007'!B$3:B$220)+(1-$A377)*LOOKUP($I377,'OMS2007'!$A$3:$A$220,'OMS2007'!B$3:B$220),$A377*LOOKUP($I377+1,'OMS2007'!$A$3:$A$220,'OMS2007'!E$3:E$220)+(1-$A377)*LOOKUP($I377,'OMS2007'!$A$3:$A$220,'OMS2007'!E$3:E$220))</f>
        <v>#N/A</v>
      </c>
      <c r="C377" s="15" t="e">
        <f>IF(OR(Medidas!D377=1,Medidas!D377="M",Medidas!D377="m"),$A377*LOOKUP($I377+1,'OMS2007'!$A$3:$A$220,'OMS2007'!C$3:C$220)+(1-$A377)*LOOKUP($I377,'OMS2007'!$A$3:$A$220,'OMS2007'!C$3:C$220),$A377*LOOKUP($I377+1,'OMS2007'!$A$3:$A$220,'OMS2007'!F$3:F$220)+(1-$A377)*LOOKUP($I377,'OMS2007'!$A$3:$A$220,'OMS2007'!F$3:F$220))</f>
        <v>#N/A</v>
      </c>
      <c r="D377" s="15" t="e">
        <f>IF(OR(Medidas!D377=1,Medidas!D377="M",Medidas!D377="m"),$A377*LOOKUP($I377+1,'OMS2007'!$A$3:$A$220,'OMS2007'!D$3:D$220)+(1-$A377)*LOOKUP($I377,'OMS2007'!$A$3:$A$220,'OMS2007'!D$3:D$220),$A377*LOOKUP($I377+1,'OMS2007'!$A$3:$A$220,'OMS2007'!G$3:G$220)+(1-$A377)*LOOKUP($I377,'OMS2007'!$A$3:$A$220,'OMS2007'!G$3:G$220))</f>
        <v>#N/A</v>
      </c>
      <c r="E377" s="15">
        <f t="shared" si="35"/>
        <v>1</v>
      </c>
      <c r="F377" s="15">
        <f>IF(OR(Medidas!D377=1,Medidas!D377="M",Medidas!D377="m",Medidas!D377=2,Medidas!D377="F",Medidas!D377="f"),0,1)</f>
        <v>1</v>
      </c>
      <c r="G377" s="15">
        <f>IF(OR(ISBLANK(Medidas!G377),(ISBLANK(Medidas!H377))),1,0)</f>
        <v>1</v>
      </c>
      <c r="H377" s="15">
        <f>IF(AND(NOT(G377),OR(Medidas!G377&lt;20,Medidas!G377&gt;250,Medidas!H377&lt;0.5,Medidas!H377&gt;400)),1,0)</f>
        <v>0</v>
      </c>
      <c r="I377" s="20">
        <f>(Medidas!F377-Medidas!E377)/30.4375</f>
        <v>0</v>
      </c>
      <c r="J377" s="15" t="e">
        <f>Medidas!H377/(Medidas!G377^2)*10000</f>
        <v>#DIV/0!</v>
      </c>
      <c r="K377" s="15" t="e">
        <f t="shared" si="36"/>
        <v>#DIV/0!</v>
      </c>
      <c r="L377" s="15" t="e">
        <f t="shared" si="37"/>
        <v>#DIV/0!</v>
      </c>
      <c r="M377" s="15" t="e">
        <f t="shared" si="38"/>
        <v>#DIV/0!</v>
      </c>
      <c r="N377" s="15" t="e">
        <f t="shared" si="39"/>
        <v>#N/A</v>
      </c>
      <c r="O377" s="15" t="e">
        <f t="shared" si="40"/>
        <v>#N/A</v>
      </c>
    </row>
    <row r="378" spans="1:15" x14ac:dyDescent="0.15">
      <c r="A378" s="106">
        <f t="shared" si="41"/>
        <v>1</v>
      </c>
      <c r="B378" s="15" t="e">
        <f>IF(OR(Medidas!D378=1,Medidas!D378="M",Medidas!D378="m"),$A378*LOOKUP($I378+1,'OMS2007'!$A$3:$A$220,'OMS2007'!B$3:B$220)+(1-$A378)*LOOKUP($I378,'OMS2007'!$A$3:$A$220,'OMS2007'!B$3:B$220),$A378*LOOKUP($I378+1,'OMS2007'!$A$3:$A$220,'OMS2007'!E$3:E$220)+(1-$A378)*LOOKUP($I378,'OMS2007'!$A$3:$A$220,'OMS2007'!E$3:E$220))</f>
        <v>#N/A</v>
      </c>
      <c r="C378" s="15" t="e">
        <f>IF(OR(Medidas!D378=1,Medidas!D378="M",Medidas!D378="m"),$A378*LOOKUP($I378+1,'OMS2007'!$A$3:$A$220,'OMS2007'!C$3:C$220)+(1-$A378)*LOOKUP($I378,'OMS2007'!$A$3:$A$220,'OMS2007'!C$3:C$220),$A378*LOOKUP($I378+1,'OMS2007'!$A$3:$A$220,'OMS2007'!F$3:F$220)+(1-$A378)*LOOKUP($I378,'OMS2007'!$A$3:$A$220,'OMS2007'!F$3:F$220))</f>
        <v>#N/A</v>
      </c>
      <c r="D378" s="15" t="e">
        <f>IF(OR(Medidas!D378=1,Medidas!D378="M",Medidas!D378="m"),$A378*LOOKUP($I378+1,'OMS2007'!$A$3:$A$220,'OMS2007'!D$3:D$220)+(1-$A378)*LOOKUP($I378,'OMS2007'!$A$3:$A$220,'OMS2007'!D$3:D$220),$A378*LOOKUP($I378+1,'OMS2007'!$A$3:$A$220,'OMS2007'!G$3:G$220)+(1-$A378)*LOOKUP($I378,'OMS2007'!$A$3:$A$220,'OMS2007'!G$3:G$220))</f>
        <v>#N/A</v>
      </c>
      <c r="E378" s="15">
        <f t="shared" si="35"/>
        <v>1</v>
      </c>
      <c r="F378" s="15">
        <f>IF(OR(Medidas!D378=1,Medidas!D378="M",Medidas!D378="m",Medidas!D378=2,Medidas!D378="F",Medidas!D378="f"),0,1)</f>
        <v>1</v>
      </c>
      <c r="G378" s="15">
        <f>IF(OR(ISBLANK(Medidas!G378),(ISBLANK(Medidas!H378))),1,0)</f>
        <v>1</v>
      </c>
      <c r="H378" s="15">
        <f>IF(AND(NOT(G378),OR(Medidas!G378&lt;20,Medidas!G378&gt;250,Medidas!H378&lt;0.5,Medidas!H378&gt;400)),1,0)</f>
        <v>0</v>
      </c>
      <c r="I378" s="20">
        <f>(Medidas!F378-Medidas!E378)/30.4375</f>
        <v>0</v>
      </c>
      <c r="J378" s="15" t="e">
        <f>Medidas!H378/(Medidas!G378^2)*10000</f>
        <v>#DIV/0!</v>
      </c>
      <c r="K378" s="15" t="e">
        <f t="shared" si="36"/>
        <v>#DIV/0!</v>
      </c>
      <c r="L378" s="15" t="e">
        <f t="shared" si="37"/>
        <v>#DIV/0!</v>
      </c>
      <c r="M378" s="15" t="e">
        <f t="shared" si="38"/>
        <v>#DIV/0!</v>
      </c>
      <c r="N378" s="15" t="e">
        <f t="shared" si="39"/>
        <v>#N/A</v>
      </c>
      <c r="O378" s="15" t="e">
        <f t="shared" si="40"/>
        <v>#N/A</v>
      </c>
    </row>
    <row r="379" spans="1:15" x14ac:dyDescent="0.15">
      <c r="A379" s="106">
        <f t="shared" si="41"/>
        <v>1</v>
      </c>
      <c r="B379" s="15" t="e">
        <f>IF(OR(Medidas!D379=1,Medidas!D379="M",Medidas!D379="m"),$A379*LOOKUP($I379+1,'OMS2007'!$A$3:$A$220,'OMS2007'!B$3:B$220)+(1-$A379)*LOOKUP($I379,'OMS2007'!$A$3:$A$220,'OMS2007'!B$3:B$220),$A379*LOOKUP($I379+1,'OMS2007'!$A$3:$A$220,'OMS2007'!E$3:E$220)+(1-$A379)*LOOKUP($I379,'OMS2007'!$A$3:$A$220,'OMS2007'!E$3:E$220))</f>
        <v>#N/A</v>
      </c>
      <c r="C379" s="15" t="e">
        <f>IF(OR(Medidas!D379=1,Medidas!D379="M",Medidas!D379="m"),$A379*LOOKUP($I379+1,'OMS2007'!$A$3:$A$220,'OMS2007'!C$3:C$220)+(1-$A379)*LOOKUP($I379,'OMS2007'!$A$3:$A$220,'OMS2007'!C$3:C$220),$A379*LOOKUP($I379+1,'OMS2007'!$A$3:$A$220,'OMS2007'!F$3:F$220)+(1-$A379)*LOOKUP($I379,'OMS2007'!$A$3:$A$220,'OMS2007'!F$3:F$220))</f>
        <v>#N/A</v>
      </c>
      <c r="D379" s="15" t="e">
        <f>IF(OR(Medidas!D379=1,Medidas!D379="M",Medidas!D379="m"),$A379*LOOKUP($I379+1,'OMS2007'!$A$3:$A$220,'OMS2007'!D$3:D$220)+(1-$A379)*LOOKUP($I379,'OMS2007'!$A$3:$A$220,'OMS2007'!D$3:D$220),$A379*LOOKUP($I379+1,'OMS2007'!$A$3:$A$220,'OMS2007'!G$3:G$220)+(1-$A379)*LOOKUP($I379,'OMS2007'!$A$3:$A$220,'OMS2007'!G$3:G$220))</f>
        <v>#N/A</v>
      </c>
      <c r="E379" s="15">
        <f t="shared" si="35"/>
        <v>1</v>
      </c>
      <c r="F379" s="15">
        <f>IF(OR(Medidas!D379=1,Medidas!D379="M",Medidas!D379="m",Medidas!D379=2,Medidas!D379="F",Medidas!D379="f"),0,1)</f>
        <v>1</v>
      </c>
      <c r="G379" s="15">
        <f>IF(OR(ISBLANK(Medidas!G379),(ISBLANK(Medidas!H379))),1,0)</f>
        <v>1</v>
      </c>
      <c r="H379" s="15">
        <f>IF(AND(NOT(G379),OR(Medidas!G379&lt;20,Medidas!G379&gt;250,Medidas!H379&lt;0.5,Medidas!H379&gt;400)),1,0)</f>
        <v>0</v>
      </c>
      <c r="I379" s="20">
        <f>(Medidas!F379-Medidas!E379)/30.4375</f>
        <v>0</v>
      </c>
      <c r="J379" s="15" t="e">
        <f>Medidas!H379/(Medidas!G379^2)*10000</f>
        <v>#DIV/0!</v>
      </c>
      <c r="K379" s="15" t="e">
        <f t="shared" si="36"/>
        <v>#DIV/0!</v>
      </c>
      <c r="L379" s="15" t="e">
        <f t="shared" si="37"/>
        <v>#DIV/0!</v>
      </c>
      <c r="M379" s="15" t="e">
        <f t="shared" si="38"/>
        <v>#DIV/0!</v>
      </c>
      <c r="N379" s="15" t="e">
        <f t="shared" si="39"/>
        <v>#N/A</v>
      </c>
      <c r="O379" s="15" t="e">
        <f t="shared" si="40"/>
        <v>#N/A</v>
      </c>
    </row>
    <row r="380" spans="1:15" x14ac:dyDescent="0.15">
      <c r="A380" s="106">
        <f t="shared" si="41"/>
        <v>1</v>
      </c>
      <c r="B380" s="15" t="e">
        <f>IF(OR(Medidas!D380=1,Medidas!D380="M",Medidas!D380="m"),$A380*LOOKUP($I380+1,'OMS2007'!$A$3:$A$220,'OMS2007'!B$3:B$220)+(1-$A380)*LOOKUP($I380,'OMS2007'!$A$3:$A$220,'OMS2007'!B$3:B$220),$A380*LOOKUP($I380+1,'OMS2007'!$A$3:$A$220,'OMS2007'!E$3:E$220)+(1-$A380)*LOOKUP($I380,'OMS2007'!$A$3:$A$220,'OMS2007'!E$3:E$220))</f>
        <v>#N/A</v>
      </c>
      <c r="C380" s="15" t="e">
        <f>IF(OR(Medidas!D380=1,Medidas!D380="M",Medidas!D380="m"),$A380*LOOKUP($I380+1,'OMS2007'!$A$3:$A$220,'OMS2007'!C$3:C$220)+(1-$A380)*LOOKUP($I380,'OMS2007'!$A$3:$A$220,'OMS2007'!C$3:C$220),$A380*LOOKUP($I380+1,'OMS2007'!$A$3:$A$220,'OMS2007'!F$3:F$220)+(1-$A380)*LOOKUP($I380,'OMS2007'!$A$3:$A$220,'OMS2007'!F$3:F$220))</f>
        <v>#N/A</v>
      </c>
      <c r="D380" s="15" t="e">
        <f>IF(OR(Medidas!D380=1,Medidas!D380="M",Medidas!D380="m"),$A380*LOOKUP($I380+1,'OMS2007'!$A$3:$A$220,'OMS2007'!D$3:D$220)+(1-$A380)*LOOKUP($I380,'OMS2007'!$A$3:$A$220,'OMS2007'!D$3:D$220),$A380*LOOKUP($I380+1,'OMS2007'!$A$3:$A$220,'OMS2007'!G$3:G$220)+(1-$A380)*LOOKUP($I380,'OMS2007'!$A$3:$A$220,'OMS2007'!G$3:G$220))</f>
        <v>#N/A</v>
      </c>
      <c r="E380" s="15">
        <f t="shared" si="35"/>
        <v>1</v>
      </c>
      <c r="F380" s="15">
        <f>IF(OR(Medidas!D380=1,Medidas!D380="M",Medidas!D380="m",Medidas!D380=2,Medidas!D380="F",Medidas!D380="f"),0,1)</f>
        <v>1</v>
      </c>
      <c r="G380" s="15">
        <f>IF(OR(ISBLANK(Medidas!G380),(ISBLANK(Medidas!H380))),1,0)</f>
        <v>1</v>
      </c>
      <c r="H380" s="15">
        <f>IF(AND(NOT(G380),OR(Medidas!G380&lt;20,Medidas!G380&gt;250,Medidas!H380&lt;0.5,Medidas!H380&gt;400)),1,0)</f>
        <v>0</v>
      </c>
      <c r="I380" s="20">
        <f>(Medidas!F380-Medidas!E380)/30.4375</f>
        <v>0</v>
      </c>
      <c r="J380" s="15" t="e">
        <f>Medidas!H380/(Medidas!G380^2)*10000</f>
        <v>#DIV/0!</v>
      </c>
      <c r="K380" s="15" t="e">
        <f t="shared" si="36"/>
        <v>#DIV/0!</v>
      </c>
      <c r="L380" s="15" t="e">
        <f t="shared" si="37"/>
        <v>#DIV/0!</v>
      </c>
      <c r="M380" s="15" t="e">
        <f t="shared" si="38"/>
        <v>#DIV/0!</v>
      </c>
      <c r="N380" s="15" t="e">
        <f t="shared" si="39"/>
        <v>#N/A</v>
      </c>
      <c r="O380" s="15" t="e">
        <f t="shared" si="40"/>
        <v>#N/A</v>
      </c>
    </row>
    <row r="381" spans="1:15" x14ac:dyDescent="0.15">
      <c r="A381" s="106">
        <f t="shared" si="41"/>
        <v>1</v>
      </c>
      <c r="B381" s="15" t="e">
        <f>IF(OR(Medidas!D381=1,Medidas!D381="M",Medidas!D381="m"),$A381*LOOKUP($I381+1,'OMS2007'!$A$3:$A$220,'OMS2007'!B$3:B$220)+(1-$A381)*LOOKUP($I381,'OMS2007'!$A$3:$A$220,'OMS2007'!B$3:B$220),$A381*LOOKUP($I381+1,'OMS2007'!$A$3:$A$220,'OMS2007'!E$3:E$220)+(1-$A381)*LOOKUP($I381,'OMS2007'!$A$3:$A$220,'OMS2007'!E$3:E$220))</f>
        <v>#N/A</v>
      </c>
      <c r="C381" s="15" t="e">
        <f>IF(OR(Medidas!D381=1,Medidas!D381="M",Medidas!D381="m"),$A381*LOOKUP($I381+1,'OMS2007'!$A$3:$A$220,'OMS2007'!C$3:C$220)+(1-$A381)*LOOKUP($I381,'OMS2007'!$A$3:$A$220,'OMS2007'!C$3:C$220),$A381*LOOKUP($I381+1,'OMS2007'!$A$3:$A$220,'OMS2007'!F$3:F$220)+(1-$A381)*LOOKUP($I381,'OMS2007'!$A$3:$A$220,'OMS2007'!F$3:F$220))</f>
        <v>#N/A</v>
      </c>
      <c r="D381" s="15" t="e">
        <f>IF(OR(Medidas!D381=1,Medidas!D381="M",Medidas!D381="m"),$A381*LOOKUP($I381+1,'OMS2007'!$A$3:$A$220,'OMS2007'!D$3:D$220)+(1-$A381)*LOOKUP($I381,'OMS2007'!$A$3:$A$220,'OMS2007'!D$3:D$220),$A381*LOOKUP($I381+1,'OMS2007'!$A$3:$A$220,'OMS2007'!G$3:G$220)+(1-$A381)*LOOKUP($I381,'OMS2007'!$A$3:$A$220,'OMS2007'!G$3:G$220))</f>
        <v>#N/A</v>
      </c>
      <c r="E381" s="15">
        <f t="shared" si="35"/>
        <v>1</v>
      </c>
      <c r="F381" s="15">
        <f>IF(OR(Medidas!D381=1,Medidas!D381="M",Medidas!D381="m",Medidas!D381=2,Medidas!D381="F",Medidas!D381="f"),0,1)</f>
        <v>1</v>
      </c>
      <c r="G381" s="15">
        <f>IF(OR(ISBLANK(Medidas!G381),(ISBLANK(Medidas!H381))),1,0)</f>
        <v>1</v>
      </c>
      <c r="H381" s="15">
        <f>IF(AND(NOT(G381),OR(Medidas!G381&lt;20,Medidas!G381&gt;250,Medidas!H381&lt;0.5,Medidas!H381&gt;400)),1,0)</f>
        <v>0</v>
      </c>
      <c r="I381" s="20">
        <f>(Medidas!F381-Medidas!E381)/30.4375</f>
        <v>0</v>
      </c>
      <c r="J381" s="15" t="e">
        <f>Medidas!H381/(Medidas!G381^2)*10000</f>
        <v>#DIV/0!</v>
      </c>
      <c r="K381" s="15" t="e">
        <f t="shared" si="36"/>
        <v>#DIV/0!</v>
      </c>
      <c r="L381" s="15" t="e">
        <f t="shared" si="37"/>
        <v>#DIV/0!</v>
      </c>
      <c r="M381" s="15" t="e">
        <f t="shared" si="38"/>
        <v>#DIV/0!</v>
      </c>
      <c r="N381" s="15" t="e">
        <f t="shared" si="39"/>
        <v>#N/A</v>
      </c>
      <c r="O381" s="15" t="e">
        <f t="shared" si="40"/>
        <v>#N/A</v>
      </c>
    </row>
    <row r="382" spans="1:15" x14ac:dyDescent="0.15">
      <c r="A382" s="106">
        <f t="shared" si="41"/>
        <v>1</v>
      </c>
      <c r="B382" s="15" t="e">
        <f>IF(OR(Medidas!D382=1,Medidas!D382="M",Medidas!D382="m"),$A382*LOOKUP($I382+1,'OMS2007'!$A$3:$A$220,'OMS2007'!B$3:B$220)+(1-$A382)*LOOKUP($I382,'OMS2007'!$A$3:$A$220,'OMS2007'!B$3:B$220),$A382*LOOKUP($I382+1,'OMS2007'!$A$3:$A$220,'OMS2007'!E$3:E$220)+(1-$A382)*LOOKUP($I382,'OMS2007'!$A$3:$A$220,'OMS2007'!E$3:E$220))</f>
        <v>#N/A</v>
      </c>
      <c r="C382" s="15" t="e">
        <f>IF(OR(Medidas!D382=1,Medidas!D382="M",Medidas!D382="m"),$A382*LOOKUP($I382+1,'OMS2007'!$A$3:$A$220,'OMS2007'!C$3:C$220)+(1-$A382)*LOOKUP($I382,'OMS2007'!$A$3:$A$220,'OMS2007'!C$3:C$220),$A382*LOOKUP($I382+1,'OMS2007'!$A$3:$A$220,'OMS2007'!F$3:F$220)+(1-$A382)*LOOKUP($I382,'OMS2007'!$A$3:$A$220,'OMS2007'!F$3:F$220))</f>
        <v>#N/A</v>
      </c>
      <c r="D382" s="15" t="e">
        <f>IF(OR(Medidas!D382=1,Medidas!D382="M",Medidas!D382="m"),$A382*LOOKUP($I382+1,'OMS2007'!$A$3:$A$220,'OMS2007'!D$3:D$220)+(1-$A382)*LOOKUP($I382,'OMS2007'!$A$3:$A$220,'OMS2007'!D$3:D$220),$A382*LOOKUP($I382+1,'OMS2007'!$A$3:$A$220,'OMS2007'!G$3:G$220)+(1-$A382)*LOOKUP($I382,'OMS2007'!$A$3:$A$220,'OMS2007'!G$3:G$220))</f>
        <v>#N/A</v>
      </c>
      <c r="E382" s="15">
        <f t="shared" si="35"/>
        <v>1</v>
      </c>
      <c r="F382" s="15">
        <f>IF(OR(Medidas!D382=1,Medidas!D382="M",Medidas!D382="m",Medidas!D382=2,Medidas!D382="F",Medidas!D382="f"),0,1)</f>
        <v>1</v>
      </c>
      <c r="G382" s="15">
        <f>IF(OR(ISBLANK(Medidas!G382),(ISBLANK(Medidas!H382))),1,0)</f>
        <v>1</v>
      </c>
      <c r="H382" s="15">
        <f>IF(AND(NOT(G382),OR(Medidas!G382&lt;20,Medidas!G382&gt;250,Medidas!H382&lt;0.5,Medidas!H382&gt;400)),1,0)</f>
        <v>0</v>
      </c>
      <c r="I382" s="20">
        <f>(Medidas!F382-Medidas!E382)/30.4375</f>
        <v>0</v>
      </c>
      <c r="J382" s="15" t="e">
        <f>Medidas!H382/(Medidas!G382^2)*10000</f>
        <v>#DIV/0!</v>
      </c>
      <c r="K382" s="15" t="e">
        <f t="shared" si="36"/>
        <v>#DIV/0!</v>
      </c>
      <c r="L382" s="15" t="e">
        <f t="shared" si="37"/>
        <v>#DIV/0!</v>
      </c>
      <c r="M382" s="15" t="e">
        <f t="shared" si="38"/>
        <v>#DIV/0!</v>
      </c>
      <c r="N382" s="15" t="e">
        <f t="shared" si="39"/>
        <v>#N/A</v>
      </c>
      <c r="O382" s="15" t="e">
        <f t="shared" si="40"/>
        <v>#N/A</v>
      </c>
    </row>
    <row r="383" spans="1:15" x14ac:dyDescent="0.15">
      <c r="A383" s="106">
        <f t="shared" si="41"/>
        <v>1</v>
      </c>
      <c r="B383" s="15" t="e">
        <f>IF(OR(Medidas!D383=1,Medidas!D383="M",Medidas!D383="m"),$A383*LOOKUP($I383+1,'OMS2007'!$A$3:$A$220,'OMS2007'!B$3:B$220)+(1-$A383)*LOOKUP($I383,'OMS2007'!$A$3:$A$220,'OMS2007'!B$3:B$220),$A383*LOOKUP($I383+1,'OMS2007'!$A$3:$A$220,'OMS2007'!E$3:E$220)+(1-$A383)*LOOKUP($I383,'OMS2007'!$A$3:$A$220,'OMS2007'!E$3:E$220))</f>
        <v>#N/A</v>
      </c>
      <c r="C383" s="15" t="e">
        <f>IF(OR(Medidas!D383=1,Medidas!D383="M",Medidas!D383="m"),$A383*LOOKUP($I383+1,'OMS2007'!$A$3:$A$220,'OMS2007'!C$3:C$220)+(1-$A383)*LOOKUP($I383,'OMS2007'!$A$3:$A$220,'OMS2007'!C$3:C$220),$A383*LOOKUP($I383+1,'OMS2007'!$A$3:$A$220,'OMS2007'!F$3:F$220)+(1-$A383)*LOOKUP($I383,'OMS2007'!$A$3:$A$220,'OMS2007'!F$3:F$220))</f>
        <v>#N/A</v>
      </c>
      <c r="D383" s="15" t="e">
        <f>IF(OR(Medidas!D383=1,Medidas!D383="M",Medidas!D383="m"),$A383*LOOKUP($I383+1,'OMS2007'!$A$3:$A$220,'OMS2007'!D$3:D$220)+(1-$A383)*LOOKUP($I383,'OMS2007'!$A$3:$A$220,'OMS2007'!D$3:D$220),$A383*LOOKUP($I383+1,'OMS2007'!$A$3:$A$220,'OMS2007'!G$3:G$220)+(1-$A383)*LOOKUP($I383,'OMS2007'!$A$3:$A$220,'OMS2007'!G$3:G$220))</f>
        <v>#N/A</v>
      </c>
      <c r="E383" s="15">
        <f t="shared" si="35"/>
        <v>1</v>
      </c>
      <c r="F383" s="15">
        <f>IF(OR(Medidas!D383=1,Medidas!D383="M",Medidas!D383="m",Medidas!D383=2,Medidas!D383="F",Medidas!D383="f"),0,1)</f>
        <v>1</v>
      </c>
      <c r="G383" s="15">
        <f>IF(OR(ISBLANK(Medidas!G383),(ISBLANK(Medidas!H383))),1,0)</f>
        <v>1</v>
      </c>
      <c r="H383" s="15">
        <f>IF(AND(NOT(G383),OR(Medidas!G383&lt;20,Medidas!G383&gt;250,Medidas!H383&lt;0.5,Medidas!H383&gt;400)),1,0)</f>
        <v>0</v>
      </c>
      <c r="I383" s="20">
        <f>(Medidas!F383-Medidas!E383)/30.4375</f>
        <v>0</v>
      </c>
      <c r="J383" s="15" t="e">
        <f>Medidas!H383/(Medidas!G383^2)*10000</f>
        <v>#DIV/0!</v>
      </c>
      <c r="K383" s="15" t="e">
        <f t="shared" si="36"/>
        <v>#DIV/0!</v>
      </c>
      <c r="L383" s="15" t="e">
        <f t="shared" si="37"/>
        <v>#DIV/0!</v>
      </c>
      <c r="M383" s="15" t="e">
        <f t="shared" si="38"/>
        <v>#DIV/0!</v>
      </c>
      <c r="N383" s="15" t="e">
        <f t="shared" si="39"/>
        <v>#N/A</v>
      </c>
      <c r="O383" s="15" t="e">
        <f t="shared" si="40"/>
        <v>#N/A</v>
      </c>
    </row>
    <row r="384" spans="1:15" x14ac:dyDescent="0.15">
      <c r="A384" s="106">
        <f t="shared" si="41"/>
        <v>1</v>
      </c>
      <c r="B384" s="15" t="e">
        <f>IF(OR(Medidas!D384=1,Medidas!D384="M",Medidas!D384="m"),$A384*LOOKUP($I384+1,'OMS2007'!$A$3:$A$220,'OMS2007'!B$3:B$220)+(1-$A384)*LOOKUP($I384,'OMS2007'!$A$3:$A$220,'OMS2007'!B$3:B$220),$A384*LOOKUP($I384+1,'OMS2007'!$A$3:$A$220,'OMS2007'!E$3:E$220)+(1-$A384)*LOOKUP($I384,'OMS2007'!$A$3:$A$220,'OMS2007'!E$3:E$220))</f>
        <v>#N/A</v>
      </c>
      <c r="C384" s="15" t="e">
        <f>IF(OR(Medidas!D384=1,Medidas!D384="M",Medidas!D384="m"),$A384*LOOKUP($I384+1,'OMS2007'!$A$3:$A$220,'OMS2007'!C$3:C$220)+(1-$A384)*LOOKUP($I384,'OMS2007'!$A$3:$A$220,'OMS2007'!C$3:C$220),$A384*LOOKUP($I384+1,'OMS2007'!$A$3:$A$220,'OMS2007'!F$3:F$220)+(1-$A384)*LOOKUP($I384,'OMS2007'!$A$3:$A$220,'OMS2007'!F$3:F$220))</f>
        <v>#N/A</v>
      </c>
      <c r="D384" s="15" t="e">
        <f>IF(OR(Medidas!D384=1,Medidas!D384="M",Medidas!D384="m"),$A384*LOOKUP($I384+1,'OMS2007'!$A$3:$A$220,'OMS2007'!D$3:D$220)+(1-$A384)*LOOKUP($I384,'OMS2007'!$A$3:$A$220,'OMS2007'!D$3:D$220),$A384*LOOKUP($I384+1,'OMS2007'!$A$3:$A$220,'OMS2007'!G$3:G$220)+(1-$A384)*LOOKUP($I384,'OMS2007'!$A$3:$A$220,'OMS2007'!G$3:G$220))</f>
        <v>#N/A</v>
      </c>
      <c r="E384" s="15">
        <f t="shared" si="35"/>
        <v>1</v>
      </c>
      <c r="F384" s="15">
        <f>IF(OR(Medidas!D384=1,Medidas!D384="M",Medidas!D384="m",Medidas!D384=2,Medidas!D384="F",Medidas!D384="f"),0,1)</f>
        <v>1</v>
      </c>
      <c r="G384" s="15">
        <f>IF(OR(ISBLANK(Medidas!G384),(ISBLANK(Medidas!H384))),1,0)</f>
        <v>1</v>
      </c>
      <c r="H384" s="15">
        <f>IF(AND(NOT(G384),OR(Medidas!G384&lt;20,Medidas!G384&gt;250,Medidas!H384&lt;0.5,Medidas!H384&gt;400)),1,0)</f>
        <v>0</v>
      </c>
      <c r="I384" s="20">
        <f>(Medidas!F384-Medidas!E384)/30.4375</f>
        <v>0</v>
      </c>
      <c r="J384" s="15" t="e">
        <f>Medidas!H384/(Medidas!G384^2)*10000</f>
        <v>#DIV/0!</v>
      </c>
      <c r="K384" s="15" t="e">
        <f t="shared" si="36"/>
        <v>#DIV/0!</v>
      </c>
      <c r="L384" s="15" t="e">
        <f t="shared" si="37"/>
        <v>#DIV/0!</v>
      </c>
      <c r="M384" s="15" t="e">
        <f t="shared" si="38"/>
        <v>#DIV/0!</v>
      </c>
      <c r="N384" s="15" t="e">
        <f t="shared" si="39"/>
        <v>#N/A</v>
      </c>
      <c r="O384" s="15" t="e">
        <f t="shared" si="40"/>
        <v>#N/A</v>
      </c>
    </row>
    <row r="385" spans="1:15" x14ac:dyDescent="0.15">
      <c r="A385" s="106">
        <f t="shared" si="41"/>
        <v>1</v>
      </c>
      <c r="B385" s="15" t="e">
        <f>IF(OR(Medidas!D385=1,Medidas!D385="M",Medidas!D385="m"),$A385*LOOKUP($I385+1,'OMS2007'!$A$3:$A$220,'OMS2007'!B$3:B$220)+(1-$A385)*LOOKUP($I385,'OMS2007'!$A$3:$A$220,'OMS2007'!B$3:B$220),$A385*LOOKUP($I385+1,'OMS2007'!$A$3:$A$220,'OMS2007'!E$3:E$220)+(1-$A385)*LOOKUP($I385,'OMS2007'!$A$3:$A$220,'OMS2007'!E$3:E$220))</f>
        <v>#N/A</v>
      </c>
      <c r="C385" s="15" t="e">
        <f>IF(OR(Medidas!D385=1,Medidas!D385="M",Medidas!D385="m"),$A385*LOOKUP($I385+1,'OMS2007'!$A$3:$A$220,'OMS2007'!C$3:C$220)+(1-$A385)*LOOKUP($I385,'OMS2007'!$A$3:$A$220,'OMS2007'!C$3:C$220),$A385*LOOKUP($I385+1,'OMS2007'!$A$3:$A$220,'OMS2007'!F$3:F$220)+(1-$A385)*LOOKUP($I385,'OMS2007'!$A$3:$A$220,'OMS2007'!F$3:F$220))</f>
        <v>#N/A</v>
      </c>
      <c r="D385" s="15" t="e">
        <f>IF(OR(Medidas!D385=1,Medidas!D385="M",Medidas!D385="m"),$A385*LOOKUP($I385+1,'OMS2007'!$A$3:$A$220,'OMS2007'!D$3:D$220)+(1-$A385)*LOOKUP($I385,'OMS2007'!$A$3:$A$220,'OMS2007'!D$3:D$220),$A385*LOOKUP($I385+1,'OMS2007'!$A$3:$A$220,'OMS2007'!G$3:G$220)+(1-$A385)*LOOKUP($I385,'OMS2007'!$A$3:$A$220,'OMS2007'!G$3:G$220))</f>
        <v>#N/A</v>
      </c>
      <c r="E385" s="15">
        <f t="shared" si="35"/>
        <v>1</v>
      </c>
      <c r="F385" s="15">
        <f>IF(OR(Medidas!D385=1,Medidas!D385="M",Medidas!D385="m",Medidas!D385=2,Medidas!D385="F",Medidas!D385="f"),0,1)</f>
        <v>1</v>
      </c>
      <c r="G385" s="15">
        <f>IF(OR(ISBLANK(Medidas!G385),(ISBLANK(Medidas!H385))),1,0)</f>
        <v>1</v>
      </c>
      <c r="H385" s="15">
        <f>IF(AND(NOT(G385),OR(Medidas!G385&lt;20,Medidas!G385&gt;250,Medidas!H385&lt;0.5,Medidas!H385&gt;400)),1,0)</f>
        <v>0</v>
      </c>
      <c r="I385" s="20">
        <f>(Medidas!F385-Medidas!E385)/30.4375</f>
        <v>0</v>
      </c>
      <c r="J385" s="15" t="e">
        <f>Medidas!H385/(Medidas!G385^2)*10000</f>
        <v>#DIV/0!</v>
      </c>
      <c r="K385" s="15" t="e">
        <f t="shared" si="36"/>
        <v>#DIV/0!</v>
      </c>
      <c r="L385" s="15" t="e">
        <f t="shared" si="37"/>
        <v>#DIV/0!</v>
      </c>
      <c r="M385" s="15" t="e">
        <f t="shared" si="38"/>
        <v>#DIV/0!</v>
      </c>
      <c r="N385" s="15" t="e">
        <f t="shared" si="39"/>
        <v>#N/A</v>
      </c>
      <c r="O385" s="15" t="e">
        <f t="shared" si="40"/>
        <v>#N/A</v>
      </c>
    </row>
    <row r="386" spans="1:15" x14ac:dyDescent="0.15">
      <c r="A386" s="106">
        <f t="shared" si="41"/>
        <v>1</v>
      </c>
      <c r="B386" s="15" t="e">
        <f>IF(OR(Medidas!D386=1,Medidas!D386="M",Medidas!D386="m"),$A386*LOOKUP($I386+1,'OMS2007'!$A$3:$A$220,'OMS2007'!B$3:B$220)+(1-$A386)*LOOKUP($I386,'OMS2007'!$A$3:$A$220,'OMS2007'!B$3:B$220),$A386*LOOKUP($I386+1,'OMS2007'!$A$3:$A$220,'OMS2007'!E$3:E$220)+(1-$A386)*LOOKUP($I386,'OMS2007'!$A$3:$A$220,'OMS2007'!E$3:E$220))</f>
        <v>#N/A</v>
      </c>
      <c r="C386" s="15" t="e">
        <f>IF(OR(Medidas!D386=1,Medidas!D386="M",Medidas!D386="m"),$A386*LOOKUP($I386+1,'OMS2007'!$A$3:$A$220,'OMS2007'!C$3:C$220)+(1-$A386)*LOOKUP($I386,'OMS2007'!$A$3:$A$220,'OMS2007'!C$3:C$220),$A386*LOOKUP($I386+1,'OMS2007'!$A$3:$A$220,'OMS2007'!F$3:F$220)+(1-$A386)*LOOKUP($I386,'OMS2007'!$A$3:$A$220,'OMS2007'!F$3:F$220))</f>
        <v>#N/A</v>
      </c>
      <c r="D386" s="15" t="e">
        <f>IF(OR(Medidas!D386=1,Medidas!D386="M",Medidas!D386="m"),$A386*LOOKUP($I386+1,'OMS2007'!$A$3:$A$220,'OMS2007'!D$3:D$220)+(1-$A386)*LOOKUP($I386,'OMS2007'!$A$3:$A$220,'OMS2007'!D$3:D$220),$A386*LOOKUP($I386+1,'OMS2007'!$A$3:$A$220,'OMS2007'!G$3:G$220)+(1-$A386)*LOOKUP($I386,'OMS2007'!$A$3:$A$220,'OMS2007'!G$3:G$220))</f>
        <v>#N/A</v>
      </c>
      <c r="E386" s="15">
        <f t="shared" si="35"/>
        <v>1</v>
      </c>
      <c r="F386" s="15">
        <f>IF(OR(Medidas!D386=1,Medidas!D386="M",Medidas!D386="m",Medidas!D386=2,Medidas!D386="F",Medidas!D386="f"),0,1)</f>
        <v>1</v>
      </c>
      <c r="G386" s="15">
        <f>IF(OR(ISBLANK(Medidas!G386),(ISBLANK(Medidas!H386))),1,0)</f>
        <v>1</v>
      </c>
      <c r="H386" s="15">
        <f>IF(AND(NOT(G386),OR(Medidas!G386&lt;20,Medidas!G386&gt;250,Medidas!H386&lt;0.5,Medidas!H386&gt;400)),1,0)</f>
        <v>0</v>
      </c>
      <c r="I386" s="20">
        <f>(Medidas!F386-Medidas!E386)/30.4375</f>
        <v>0</v>
      </c>
      <c r="J386" s="15" t="e">
        <f>Medidas!H386/(Medidas!G386^2)*10000</f>
        <v>#DIV/0!</v>
      </c>
      <c r="K386" s="15" t="e">
        <f t="shared" si="36"/>
        <v>#DIV/0!</v>
      </c>
      <c r="L386" s="15" t="e">
        <f t="shared" si="37"/>
        <v>#DIV/0!</v>
      </c>
      <c r="M386" s="15" t="e">
        <f t="shared" si="38"/>
        <v>#DIV/0!</v>
      </c>
      <c r="N386" s="15" t="e">
        <f t="shared" si="39"/>
        <v>#N/A</v>
      </c>
      <c r="O386" s="15" t="e">
        <f t="shared" si="40"/>
        <v>#N/A</v>
      </c>
    </row>
    <row r="387" spans="1:15" x14ac:dyDescent="0.15">
      <c r="A387" s="106">
        <f t="shared" si="41"/>
        <v>1</v>
      </c>
      <c r="B387" s="15" t="e">
        <f>IF(OR(Medidas!D387=1,Medidas!D387="M",Medidas!D387="m"),$A387*LOOKUP($I387+1,'OMS2007'!$A$3:$A$220,'OMS2007'!B$3:B$220)+(1-$A387)*LOOKUP($I387,'OMS2007'!$A$3:$A$220,'OMS2007'!B$3:B$220),$A387*LOOKUP($I387+1,'OMS2007'!$A$3:$A$220,'OMS2007'!E$3:E$220)+(1-$A387)*LOOKUP($I387,'OMS2007'!$A$3:$A$220,'OMS2007'!E$3:E$220))</f>
        <v>#N/A</v>
      </c>
      <c r="C387" s="15" t="e">
        <f>IF(OR(Medidas!D387=1,Medidas!D387="M",Medidas!D387="m"),$A387*LOOKUP($I387+1,'OMS2007'!$A$3:$A$220,'OMS2007'!C$3:C$220)+(1-$A387)*LOOKUP($I387,'OMS2007'!$A$3:$A$220,'OMS2007'!C$3:C$220),$A387*LOOKUP($I387+1,'OMS2007'!$A$3:$A$220,'OMS2007'!F$3:F$220)+(1-$A387)*LOOKUP($I387,'OMS2007'!$A$3:$A$220,'OMS2007'!F$3:F$220))</f>
        <v>#N/A</v>
      </c>
      <c r="D387" s="15" t="e">
        <f>IF(OR(Medidas!D387=1,Medidas!D387="M",Medidas!D387="m"),$A387*LOOKUP($I387+1,'OMS2007'!$A$3:$A$220,'OMS2007'!D$3:D$220)+(1-$A387)*LOOKUP($I387,'OMS2007'!$A$3:$A$220,'OMS2007'!D$3:D$220),$A387*LOOKUP($I387+1,'OMS2007'!$A$3:$A$220,'OMS2007'!G$3:G$220)+(1-$A387)*LOOKUP($I387,'OMS2007'!$A$3:$A$220,'OMS2007'!G$3:G$220))</f>
        <v>#N/A</v>
      </c>
      <c r="E387" s="15">
        <f t="shared" si="35"/>
        <v>1</v>
      </c>
      <c r="F387" s="15">
        <f>IF(OR(Medidas!D387=1,Medidas!D387="M",Medidas!D387="m",Medidas!D387=2,Medidas!D387="F",Medidas!D387="f"),0,1)</f>
        <v>1</v>
      </c>
      <c r="G387" s="15">
        <f>IF(OR(ISBLANK(Medidas!G387),(ISBLANK(Medidas!H387))),1,0)</f>
        <v>1</v>
      </c>
      <c r="H387" s="15">
        <f>IF(AND(NOT(G387),OR(Medidas!G387&lt;20,Medidas!G387&gt;250,Medidas!H387&lt;0.5,Medidas!H387&gt;400)),1,0)</f>
        <v>0</v>
      </c>
      <c r="I387" s="20">
        <f>(Medidas!F387-Medidas!E387)/30.4375</f>
        <v>0</v>
      </c>
      <c r="J387" s="15" t="e">
        <f>Medidas!H387/(Medidas!G387^2)*10000</f>
        <v>#DIV/0!</v>
      </c>
      <c r="K387" s="15" t="e">
        <f t="shared" si="36"/>
        <v>#DIV/0!</v>
      </c>
      <c r="L387" s="15" t="e">
        <f t="shared" si="37"/>
        <v>#DIV/0!</v>
      </c>
      <c r="M387" s="15" t="e">
        <f t="shared" si="38"/>
        <v>#DIV/0!</v>
      </c>
      <c r="N387" s="15" t="e">
        <f t="shared" si="39"/>
        <v>#N/A</v>
      </c>
      <c r="O387" s="15" t="e">
        <f t="shared" si="40"/>
        <v>#N/A</v>
      </c>
    </row>
    <row r="388" spans="1:15" x14ac:dyDescent="0.15">
      <c r="A388" s="106">
        <f t="shared" si="41"/>
        <v>1</v>
      </c>
      <c r="B388" s="15" t="e">
        <f>IF(OR(Medidas!D388=1,Medidas!D388="M",Medidas!D388="m"),$A388*LOOKUP($I388+1,'OMS2007'!$A$3:$A$220,'OMS2007'!B$3:B$220)+(1-$A388)*LOOKUP($I388,'OMS2007'!$A$3:$A$220,'OMS2007'!B$3:B$220),$A388*LOOKUP($I388+1,'OMS2007'!$A$3:$A$220,'OMS2007'!E$3:E$220)+(1-$A388)*LOOKUP($I388,'OMS2007'!$A$3:$A$220,'OMS2007'!E$3:E$220))</f>
        <v>#N/A</v>
      </c>
      <c r="C388" s="15" t="e">
        <f>IF(OR(Medidas!D388=1,Medidas!D388="M",Medidas!D388="m"),$A388*LOOKUP($I388+1,'OMS2007'!$A$3:$A$220,'OMS2007'!C$3:C$220)+(1-$A388)*LOOKUP($I388,'OMS2007'!$A$3:$A$220,'OMS2007'!C$3:C$220),$A388*LOOKUP($I388+1,'OMS2007'!$A$3:$A$220,'OMS2007'!F$3:F$220)+(1-$A388)*LOOKUP($I388,'OMS2007'!$A$3:$A$220,'OMS2007'!F$3:F$220))</f>
        <v>#N/A</v>
      </c>
      <c r="D388" s="15" t="e">
        <f>IF(OR(Medidas!D388=1,Medidas!D388="M",Medidas!D388="m"),$A388*LOOKUP($I388+1,'OMS2007'!$A$3:$A$220,'OMS2007'!D$3:D$220)+(1-$A388)*LOOKUP($I388,'OMS2007'!$A$3:$A$220,'OMS2007'!D$3:D$220),$A388*LOOKUP($I388+1,'OMS2007'!$A$3:$A$220,'OMS2007'!G$3:G$220)+(1-$A388)*LOOKUP($I388,'OMS2007'!$A$3:$A$220,'OMS2007'!G$3:G$220))</f>
        <v>#N/A</v>
      </c>
      <c r="E388" s="15">
        <f t="shared" ref="E388:E451" si="42">IF(OR(I388&lt;24,I388&gt;240),1,0)</f>
        <v>1</v>
      </c>
      <c r="F388" s="15">
        <f>IF(OR(Medidas!D388=1,Medidas!D388="M",Medidas!D388="m",Medidas!D388=2,Medidas!D388="F",Medidas!D388="f"),0,1)</f>
        <v>1</v>
      </c>
      <c r="G388" s="15">
        <f>IF(OR(ISBLANK(Medidas!G388),(ISBLANK(Medidas!H388))),1,0)</f>
        <v>1</v>
      </c>
      <c r="H388" s="15">
        <f>IF(AND(NOT(G388),OR(Medidas!G388&lt;20,Medidas!G388&gt;250,Medidas!H388&lt;0.5,Medidas!H388&gt;400)),1,0)</f>
        <v>0</v>
      </c>
      <c r="I388" s="20">
        <f>(Medidas!F388-Medidas!E388)/30.4375</f>
        <v>0</v>
      </c>
      <c r="J388" s="15" t="e">
        <f>Medidas!H388/(Medidas!G388^2)*10000</f>
        <v>#DIV/0!</v>
      </c>
      <c r="K388" s="15" t="e">
        <f t="shared" ref="K388:K451" si="43">(((J388/C388)^B388)-1)/(B388*D388)</f>
        <v>#DIV/0!</v>
      </c>
      <c r="L388" s="15" t="e">
        <f t="shared" ref="L388:L451" si="44">INT(NORMSDIST(K388)*1000)/10</f>
        <v>#DIV/0!</v>
      </c>
      <c r="M388" s="15" t="e">
        <f t="shared" ref="M388:M451" si="45">IF(OR((J388-C388)/N388&lt;-4,(J388-C388)/O388&gt;8),1,0)</f>
        <v>#DIV/0!</v>
      </c>
      <c r="N388" s="15" t="e">
        <f t="shared" ref="N388:N451" si="46">(C388-(C388*(1+B388*D388*(-2))^(1/B388)))/2</f>
        <v>#N/A</v>
      </c>
      <c r="O388" s="15" t="e">
        <f t="shared" ref="O388:O451" si="47">((C388*(1+B388*D388*2)^(1/B388))-C388)/2</f>
        <v>#N/A</v>
      </c>
    </row>
    <row r="389" spans="1:15" x14ac:dyDescent="0.15">
      <c r="A389" s="106">
        <f t="shared" ref="A389:A452" si="48">I389-INT(I389+0.5)+1</f>
        <v>1</v>
      </c>
      <c r="B389" s="15" t="e">
        <f>IF(OR(Medidas!D389=1,Medidas!D389="M",Medidas!D389="m"),$A389*LOOKUP($I389+1,'OMS2007'!$A$3:$A$220,'OMS2007'!B$3:B$220)+(1-$A389)*LOOKUP($I389,'OMS2007'!$A$3:$A$220,'OMS2007'!B$3:B$220),$A389*LOOKUP($I389+1,'OMS2007'!$A$3:$A$220,'OMS2007'!E$3:E$220)+(1-$A389)*LOOKUP($I389,'OMS2007'!$A$3:$A$220,'OMS2007'!E$3:E$220))</f>
        <v>#N/A</v>
      </c>
      <c r="C389" s="15" t="e">
        <f>IF(OR(Medidas!D389=1,Medidas!D389="M",Medidas!D389="m"),$A389*LOOKUP($I389+1,'OMS2007'!$A$3:$A$220,'OMS2007'!C$3:C$220)+(1-$A389)*LOOKUP($I389,'OMS2007'!$A$3:$A$220,'OMS2007'!C$3:C$220),$A389*LOOKUP($I389+1,'OMS2007'!$A$3:$A$220,'OMS2007'!F$3:F$220)+(1-$A389)*LOOKUP($I389,'OMS2007'!$A$3:$A$220,'OMS2007'!F$3:F$220))</f>
        <v>#N/A</v>
      </c>
      <c r="D389" s="15" t="e">
        <f>IF(OR(Medidas!D389=1,Medidas!D389="M",Medidas!D389="m"),$A389*LOOKUP($I389+1,'OMS2007'!$A$3:$A$220,'OMS2007'!D$3:D$220)+(1-$A389)*LOOKUP($I389,'OMS2007'!$A$3:$A$220,'OMS2007'!D$3:D$220),$A389*LOOKUP($I389+1,'OMS2007'!$A$3:$A$220,'OMS2007'!G$3:G$220)+(1-$A389)*LOOKUP($I389,'OMS2007'!$A$3:$A$220,'OMS2007'!G$3:G$220))</f>
        <v>#N/A</v>
      </c>
      <c r="E389" s="15">
        <f t="shared" si="42"/>
        <v>1</v>
      </c>
      <c r="F389" s="15">
        <f>IF(OR(Medidas!D389=1,Medidas!D389="M",Medidas!D389="m",Medidas!D389=2,Medidas!D389="F",Medidas!D389="f"),0,1)</f>
        <v>1</v>
      </c>
      <c r="G389" s="15">
        <f>IF(OR(ISBLANK(Medidas!G389),(ISBLANK(Medidas!H389))),1,0)</f>
        <v>1</v>
      </c>
      <c r="H389" s="15">
        <f>IF(AND(NOT(G389),OR(Medidas!G389&lt;20,Medidas!G389&gt;250,Medidas!H389&lt;0.5,Medidas!H389&gt;400)),1,0)</f>
        <v>0</v>
      </c>
      <c r="I389" s="20">
        <f>(Medidas!F389-Medidas!E389)/30.4375</f>
        <v>0</v>
      </c>
      <c r="J389" s="15" t="e">
        <f>Medidas!H389/(Medidas!G389^2)*10000</f>
        <v>#DIV/0!</v>
      </c>
      <c r="K389" s="15" t="e">
        <f t="shared" si="43"/>
        <v>#DIV/0!</v>
      </c>
      <c r="L389" s="15" t="e">
        <f t="shared" si="44"/>
        <v>#DIV/0!</v>
      </c>
      <c r="M389" s="15" t="e">
        <f t="shared" si="45"/>
        <v>#DIV/0!</v>
      </c>
      <c r="N389" s="15" t="e">
        <f t="shared" si="46"/>
        <v>#N/A</v>
      </c>
      <c r="O389" s="15" t="e">
        <f t="shared" si="47"/>
        <v>#N/A</v>
      </c>
    </row>
    <row r="390" spans="1:15" x14ac:dyDescent="0.15">
      <c r="A390" s="106">
        <f t="shared" si="48"/>
        <v>1</v>
      </c>
      <c r="B390" s="15" t="e">
        <f>IF(OR(Medidas!D390=1,Medidas!D390="M",Medidas!D390="m"),$A390*LOOKUP($I390+1,'OMS2007'!$A$3:$A$220,'OMS2007'!B$3:B$220)+(1-$A390)*LOOKUP($I390,'OMS2007'!$A$3:$A$220,'OMS2007'!B$3:B$220),$A390*LOOKUP($I390+1,'OMS2007'!$A$3:$A$220,'OMS2007'!E$3:E$220)+(1-$A390)*LOOKUP($I390,'OMS2007'!$A$3:$A$220,'OMS2007'!E$3:E$220))</f>
        <v>#N/A</v>
      </c>
      <c r="C390" s="15" t="e">
        <f>IF(OR(Medidas!D390=1,Medidas!D390="M",Medidas!D390="m"),$A390*LOOKUP($I390+1,'OMS2007'!$A$3:$A$220,'OMS2007'!C$3:C$220)+(1-$A390)*LOOKUP($I390,'OMS2007'!$A$3:$A$220,'OMS2007'!C$3:C$220),$A390*LOOKUP($I390+1,'OMS2007'!$A$3:$A$220,'OMS2007'!F$3:F$220)+(1-$A390)*LOOKUP($I390,'OMS2007'!$A$3:$A$220,'OMS2007'!F$3:F$220))</f>
        <v>#N/A</v>
      </c>
      <c r="D390" s="15" t="e">
        <f>IF(OR(Medidas!D390=1,Medidas!D390="M",Medidas!D390="m"),$A390*LOOKUP($I390+1,'OMS2007'!$A$3:$A$220,'OMS2007'!D$3:D$220)+(1-$A390)*LOOKUP($I390,'OMS2007'!$A$3:$A$220,'OMS2007'!D$3:D$220),$A390*LOOKUP($I390+1,'OMS2007'!$A$3:$A$220,'OMS2007'!G$3:G$220)+(1-$A390)*LOOKUP($I390,'OMS2007'!$A$3:$A$220,'OMS2007'!G$3:G$220))</f>
        <v>#N/A</v>
      </c>
      <c r="E390" s="15">
        <f t="shared" si="42"/>
        <v>1</v>
      </c>
      <c r="F390" s="15">
        <f>IF(OR(Medidas!D390=1,Medidas!D390="M",Medidas!D390="m",Medidas!D390=2,Medidas!D390="F",Medidas!D390="f"),0,1)</f>
        <v>1</v>
      </c>
      <c r="G390" s="15">
        <f>IF(OR(ISBLANK(Medidas!G390),(ISBLANK(Medidas!H390))),1,0)</f>
        <v>1</v>
      </c>
      <c r="H390" s="15">
        <f>IF(AND(NOT(G390),OR(Medidas!G390&lt;20,Medidas!G390&gt;250,Medidas!H390&lt;0.5,Medidas!H390&gt;400)),1,0)</f>
        <v>0</v>
      </c>
      <c r="I390" s="20">
        <f>(Medidas!F390-Medidas!E390)/30.4375</f>
        <v>0</v>
      </c>
      <c r="J390" s="15" t="e">
        <f>Medidas!H390/(Medidas!G390^2)*10000</f>
        <v>#DIV/0!</v>
      </c>
      <c r="K390" s="15" t="e">
        <f t="shared" si="43"/>
        <v>#DIV/0!</v>
      </c>
      <c r="L390" s="15" t="e">
        <f t="shared" si="44"/>
        <v>#DIV/0!</v>
      </c>
      <c r="M390" s="15" t="e">
        <f t="shared" si="45"/>
        <v>#DIV/0!</v>
      </c>
      <c r="N390" s="15" t="e">
        <f t="shared" si="46"/>
        <v>#N/A</v>
      </c>
      <c r="O390" s="15" t="e">
        <f t="shared" si="47"/>
        <v>#N/A</v>
      </c>
    </row>
    <row r="391" spans="1:15" x14ac:dyDescent="0.15">
      <c r="A391" s="106">
        <f t="shared" si="48"/>
        <v>1</v>
      </c>
      <c r="B391" s="15" t="e">
        <f>IF(OR(Medidas!D391=1,Medidas!D391="M",Medidas!D391="m"),$A391*LOOKUP($I391+1,'OMS2007'!$A$3:$A$220,'OMS2007'!B$3:B$220)+(1-$A391)*LOOKUP($I391,'OMS2007'!$A$3:$A$220,'OMS2007'!B$3:B$220),$A391*LOOKUP($I391+1,'OMS2007'!$A$3:$A$220,'OMS2007'!E$3:E$220)+(1-$A391)*LOOKUP($I391,'OMS2007'!$A$3:$A$220,'OMS2007'!E$3:E$220))</f>
        <v>#N/A</v>
      </c>
      <c r="C391" s="15" t="e">
        <f>IF(OR(Medidas!D391=1,Medidas!D391="M",Medidas!D391="m"),$A391*LOOKUP($I391+1,'OMS2007'!$A$3:$A$220,'OMS2007'!C$3:C$220)+(1-$A391)*LOOKUP($I391,'OMS2007'!$A$3:$A$220,'OMS2007'!C$3:C$220),$A391*LOOKUP($I391+1,'OMS2007'!$A$3:$A$220,'OMS2007'!F$3:F$220)+(1-$A391)*LOOKUP($I391,'OMS2007'!$A$3:$A$220,'OMS2007'!F$3:F$220))</f>
        <v>#N/A</v>
      </c>
      <c r="D391" s="15" t="e">
        <f>IF(OR(Medidas!D391=1,Medidas!D391="M",Medidas!D391="m"),$A391*LOOKUP($I391+1,'OMS2007'!$A$3:$A$220,'OMS2007'!D$3:D$220)+(1-$A391)*LOOKUP($I391,'OMS2007'!$A$3:$A$220,'OMS2007'!D$3:D$220),$A391*LOOKUP($I391+1,'OMS2007'!$A$3:$A$220,'OMS2007'!G$3:G$220)+(1-$A391)*LOOKUP($I391,'OMS2007'!$A$3:$A$220,'OMS2007'!G$3:G$220))</f>
        <v>#N/A</v>
      </c>
      <c r="E391" s="15">
        <f t="shared" si="42"/>
        <v>1</v>
      </c>
      <c r="F391" s="15">
        <f>IF(OR(Medidas!D391=1,Medidas!D391="M",Medidas!D391="m",Medidas!D391=2,Medidas!D391="F",Medidas!D391="f"),0,1)</f>
        <v>1</v>
      </c>
      <c r="G391" s="15">
        <f>IF(OR(ISBLANK(Medidas!G391),(ISBLANK(Medidas!H391))),1,0)</f>
        <v>1</v>
      </c>
      <c r="H391" s="15">
        <f>IF(AND(NOT(G391),OR(Medidas!G391&lt;20,Medidas!G391&gt;250,Medidas!H391&lt;0.5,Medidas!H391&gt;400)),1,0)</f>
        <v>0</v>
      </c>
      <c r="I391" s="20">
        <f>(Medidas!F391-Medidas!E391)/30.4375</f>
        <v>0</v>
      </c>
      <c r="J391" s="15" t="e">
        <f>Medidas!H391/(Medidas!G391^2)*10000</f>
        <v>#DIV/0!</v>
      </c>
      <c r="K391" s="15" t="e">
        <f t="shared" si="43"/>
        <v>#DIV/0!</v>
      </c>
      <c r="L391" s="15" t="e">
        <f t="shared" si="44"/>
        <v>#DIV/0!</v>
      </c>
      <c r="M391" s="15" t="e">
        <f t="shared" si="45"/>
        <v>#DIV/0!</v>
      </c>
      <c r="N391" s="15" t="e">
        <f t="shared" si="46"/>
        <v>#N/A</v>
      </c>
      <c r="O391" s="15" t="e">
        <f t="shared" si="47"/>
        <v>#N/A</v>
      </c>
    </row>
    <row r="392" spans="1:15" x14ac:dyDescent="0.15">
      <c r="A392" s="106">
        <f t="shared" si="48"/>
        <v>1</v>
      </c>
      <c r="B392" s="15" t="e">
        <f>IF(OR(Medidas!D392=1,Medidas!D392="M",Medidas!D392="m"),$A392*LOOKUP($I392+1,'OMS2007'!$A$3:$A$220,'OMS2007'!B$3:B$220)+(1-$A392)*LOOKUP($I392,'OMS2007'!$A$3:$A$220,'OMS2007'!B$3:B$220),$A392*LOOKUP($I392+1,'OMS2007'!$A$3:$A$220,'OMS2007'!E$3:E$220)+(1-$A392)*LOOKUP($I392,'OMS2007'!$A$3:$A$220,'OMS2007'!E$3:E$220))</f>
        <v>#N/A</v>
      </c>
      <c r="C392" s="15" t="e">
        <f>IF(OR(Medidas!D392=1,Medidas!D392="M",Medidas!D392="m"),$A392*LOOKUP($I392+1,'OMS2007'!$A$3:$A$220,'OMS2007'!C$3:C$220)+(1-$A392)*LOOKUP($I392,'OMS2007'!$A$3:$A$220,'OMS2007'!C$3:C$220),$A392*LOOKUP($I392+1,'OMS2007'!$A$3:$A$220,'OMS2007'!F$3:F$220)+(1-$A392)*LOOKUP($I392,'OMS2007'!$A$3:$A$220,'OMS2007'!F$3:F$220))</f>
        <v>#N/A</v>
      </c>
      <c r="D392" s="15" t="e">
        <f>IF(OR(Medidas!D392=1,Medidas!D392="M",Medidas!D392="m"),$A392*LOOKUP($I392+1,'OMS2007'!$A$3:$A$220,'OMS2007'!D$3:D$220)+(1-$A392)*LOOKUP($I392,'OMS2007'!$A$3:$A$220,'OMS2007'!D$3:D$220),$A392*LOOKUP($I392+1,'OMS2007'!$A$3:$A$220,'OMS2007'!G$3:G$220)+(1-$A392)*LOOKUP($I392,'OMS2007'!$A$3:$A$220,'OMS2007'!G$3:G$220))</f>
        <v>#N/A</v>
      </c>
      <c r="E392" s="15">
        <f t="shared" si="42"/>
        <v>1</v>
      </c>
      <c r="F392" s="15">
        <f>IF(OR(Medidas!D392=1,Medidas!D392="M",Medidas!D392="m",Medidas!D392=2,Medidas!D392="F",Medidas!D392="f"),0,1)</f>
        <v>1</v>
      </c>
      <c r="G392" s="15">
        <f>IF(OR(ISBLANK(Medidas!G392),(ISBLANK(Medidas!H392))),1,0)</f>
        <v>1</v>
      </c>
      <c r="H392" s="15">
        <f>IF(AND(NOT(G392),OR(Medidas!G392&lt;20,Medidas!G392&gt;250,Medidas!H392&lt;0.5,Medidas!H392&gt;400)),1,0)</f>
        <v>0</v>
      </c>
      <c r="I392" s="20">
        <f>(Medidas!F392-Medidas!E392)/30.4375</f>
        <v>0</v>
      </c>
      <c r="J392" s="15" t="e">
        <f>Medidas!H392/(Medidas!G392^2)*10000</f>
        <v>#DIV/0!</v>
      </c>
      <c r="K392" s="15" t="e">
        <f t="shared" si="43"/>
        <v>#DIV/0!</v>
      </c>
      <c r="L392" s="15" t="e">
        <f t="shared" si="44"/>
        <v>#DIV/0!</v>
      </c>
      <c r="M392" s="15" t="e">
        <f t="shared" si="45"/>
        <v>#DIV/0!</v>
      </c>
      <c r="N392" s="15" t="e">
        <f t="shared" si="46"/>
        <v>#N/A</v>
      </c>
      <c r="O392" s="15" t="e">
        <f t="shared" si="47"/>
        <v>#N/A</v>
      </c>
    </row>
    <row r="393" spans="1:15" x14ac:dyDescent="0.15">
      <c r="A393" s="106">
        <f t="shared" si="48"/>
        <v>1</v>
      </c>
      <c r="B393" s="15" t="e">
        <f>IF(OR(Medidas!D393=1,Medidas!D393="M",Medidas!D393="m"),$A393*LOOKUP($I393+1,'OMS2007'!$A$3:$A$220,'OMS2007'!B$3:B$220)+(1-$A393)*LOOKUP($I393,'OMS2007'!$A$3:$A$220,'OMS2007'!B$3:B$220),$A393*LOOKUP($I393+1,'OMS2007'!$A$3:$A$220,'OMS2007'!E$3:E$220)+(1-$A393)*LOOKUP($I393,'OMS2007'!$A$3:$A$220,'OMS2007'!E$3:E$220))</f>
        <v>#N/A</v>
      </c>
      <c r="C393" s="15" t="e">
        <f>IF(OR(Medidas!D393=1,Medidas!D393="M",Medidas!D393="m"),$A393*LOOKUP($I393+1,'OMS2007'!$A$3:$A$220,'OMS2007'!C$3:C$220)+(1-$A393)*LOOKUP($I393,'OMS2007'!$A$3:$A$220,'OMS2007'!C$3:C$220),$A393*LOOKUP($I393+1,'OMS2007'!$A$3:$A$220,'OMS2007'!F$3:F$220)+(1-$A393)*LOOKUP($I393,'OMS2007'!$A$3:$A$220,'OMS2007'!F$3:F$220))</f>
        <v>#N/A</v>
      </c>
      <c r="D393" s="15" t="e">
        <f>IF(OR(Medidas!D393=1,Medidas!D393="M",Medidas!D393="m"),$A393*LOOKUP($I393+1,'OMS2007'!$A$3:$A$220,'OMS2007'!D$3:D$220)+(1-$A393)*LOOKUP($I393,'OMS2007'!$A$3:$A$220,'OMS2007'!D$3:D$220),$A393*LOOKUP($I393+1,'OMS2007'!$A$3:$A$220,'OMS2007'!G$3:G$220)+(1-$A393)*LOOKUP($I393,'OMS2007'!$A$3:$A$220,'OMS2007'!G$3:G$220))</f>
        <v>#N/A</v>
      </c>
      <c r="E393" s="15">
        <f t="shared" si="42"/>
        <v>1</v>
      </c>
      <c r="F393" s="15">
        <f>IF(OR(Medidas!D393=1,Medidas!D393="M",Medidas!D393="m",Medidas!D393=2,Medidas!D393="F",Medidas!D393="f"),0,1)</f>
        <v>1</v>
      </c>
      <c r="G393" s="15">
        <f>IF(OR(ISBLANK(Medidas!G393),(ISBLANK(Medidas!H393))),1,0)</f>
        <v>1</v>
      </c>
      <c r="H393" s="15">
        <f>IF(AND(NOT(G393),OR(Medidas!G393&lt;20,Medidas!G393&gt;250,Medidas!H393&lt;0.5,Medidas!H393&gt;400)),1,0)</f>
        <v>0</v>
      </c>
      <c r="I393" s="20">
        <f>(Medidas!F393-Medidas!E393)/30.4375</f>
        <v>0</v>
      </c>
      <c r="J393" s="15" t="e">
        <f>Medidas!H393/(Medidas!G393^2)*10000</f>
        <v>#DIV/0!</v>
      </c>
      <c r="K393" s="15" t="e">
        <f t="shared" si="43"/>
        <v>#DIV/0!</v>
      </c>
      <c r="L393" s="15" t="e">
        <f t="shared" si="44"/>
        <v>#DIV/0!</v>
      </c>
      <c r="M393" s="15" t="e">
        <f t="shared" si="45"/>
        <v>#DIV/0!</v>
      </c>
      <c r="N393" s="15" t="e">
        <f t="shared" si="46"/>
        <v>#N/A</v>
      </c>
      <c r="O393" s="15" t="e">
        <f t="shared" si="47"/>
        <v>#N/A</v>
      </c>
    </row>
    <row r="394" spans="1:15" x14ac:dyDescent="0.15">
      <c r="A394" s="106">
        <f t="shared" si="48"/>
        <v>1</v>
      </c>
      <c r="B394" s="15" t="e">
        <f>IF(OR(Medidas!D394=1,Medidas!D394="M",Medidas!D394="m"),$A394*LOOKUP($I394+1,'OMS2007'!$A$3:$A$220,'OMS2007'!B$3:B$220)+(1-$A394)*LOOKUP($I394,'OMS2007'!$A$3:$A$220,'OMS2007'!B$3:B$220),$A394*LOOKUP($I394+1,'OMS2007'!$A$3:$A$220,'OMS2007'!E$3:E$220)+(1-$A394)*LOOKUP($I394,'OMS2007'!$A$3:$A$220,'OMS2007'!E$3:E$220))</f>
        <v>#N/A</v>
      </c>
      <c r="C394" s="15" t="e">
        <f>IF(OR(Medidas!D394=1,Medidas!D394="M",Medidas!D394="m"),$A394*LOOKUP($I394+1,'OMS2007'!$A$3:$A$220,'OMS2007'!C$3:C$220)+(1-$A394)*LOOKUP($I394,'OMS2007'!$A$3:$A$220,'OMS2007'!C$3:C$220),$A394*LOOKUP($I394+1,'OMS2007'!$A$3:$A$220,'OMS2007'!F$3:F$220)+(1-$A394)*LOOKUP($I394,'OMS2007'!$A$3:$A$220,'OMS2007'!F$3:F$220))</f>
        <v>#N/A</v>
      </c>
      <c r="D394" s="15" t="e">
        <f>IF(OR(Medidas!D394=1,Medidas!D394="M",Medidas!D394="m"),$A394*LOOKUP($I394+1,'OMS2007'!$A$3:$A$220,'OMS2007'!D$3:D$220)+(1-$A394)*LOOKUP($I394,'OMS2007'!$A$3:$A$220,'OMS2007'!D$3:D$220),$A394*LOOKUP($I394+1,'OMS2007'!$A$3:$A$220,'OMS2007'!G$3:G$220)+(1-$A394)*LOOKUP($I394,'OMS2007'!$A$3:$A$220,'OMS2007'!G$3:G$220))</f>
        <v>#N/A</v>
      </c>
      <c r="E394" s="15">
        <f t="shared" si="42"/>
        <v>1</v>
      </c>
      <c r="F394" s="15">
        <f>IF(OR(Medidas!D394=1,Medidas!D394="M",Medidas!D394="m",Medidas!D394=2,Medidas!D394="F",Medidas!D394="f"),0,1)</f>
        <v>1</v>
      </c>
      <c r="G394" s="15">
        <f>IF(OR(ISBLANK(Medidas!G394),(ISBLANK(Medidas!H394))),1,0)</f>
        <v>1</v>
      </c>
      <c r="H394" s="15">
        <f>IF(AND(NOT(G394),OR(Medidas!G394&lt;20,Medidas!G394&gt;250,Medidas!H394&lt;0.5,Medidas!H394&gt;400)),1,0)</f>
        <v>0</v>
      </c>
      <c r="I394" s="20">
        <f>(Medidas!F394-Medidas!E394)/30.4375</f>
        <v>0</v>
      </c>
      <c r="J394" s="15" t="e">
        <f>Medidas!H394/(Medidas!G394^2)*10000</f>
        <v>#DIV/0!</v>
      </c>
      <c r="K394" s="15" t="e">
        <f t="shared" si="43"/>
        <v>#DIV/0!</v>
      </c>
      <c r="L394" s="15" t="e">
        <f t="shared" si="44"/>
        <v>#DIV/0!</v>
      </c>
      <c r="M394" s="15" t="e">
        <f t="shared" si="45"/>
        <v>#DIV/0!</v>
      </c>
      <c r="N394" s="15" t="e">
        <f t="shared" si="46"/>
        <v>#N/A</v>
      </c>
      <c r="O394" s="15" t="e">
        <f t="shared" si="47"/>
        <v>#N/A</v>
      </c>
    </row>
    <row r="395" spans="1:15" x14ac:dyDescent="0.15">
      <c r="A395" s="106">
        <f t="shared" si="48"/>
        <v>1</v>
      </c>
      <c r="B395" s="15" t="e">
        <f>IF(OR(Medidas!D395=1,Medidas!D395="M",Medidas!D395="m"),$A395*LOOKUP($I395+1,'OMS2007'!$A$3:$A$220,'OMS2007'!B$3:B$220)+(1-$A395)*LOOKUP($I395,'OMS2007'!$A$3:$A$220,'OMS2007'!B$3:B$220),$A395*LOOKUP($I395+1,'OMS2007'!$A$3:$A$220,'OMS2007'!E$3:E$220)+(1-$A395)*LOOKUP($I395,'OMS2007'!$A$3:$A$220,'OMS2007'!E$3:E$220))</f>
        <v>#N/A</v>
      </c>
      <c r="C395" s="15" t="e">
        <f>IF(OR(Medidas!D395=1,Medidas!D395="M",Medidas!D395="m"),$A395*LOOKUP($I395+1,'OMS2007'!$A$3:$A$220,'OMS2007'!C$3:C$220)+(1-$A395)*LOOKUP($I395,'OMS2007'!$A$3:$A$220,'OMS2007'!C$3:C$220),$A395*LOOKUP($I395+1,'OMS2007'!$A$3:$A$220,'OMS2007'!F$3:F$220)+(1-$A395)*LOOKUP($I395,'OMS2007'!$A$3:$A$220,'OMS2007'!F$3:F$220))</f>
        <v>#N/A</v>
      </c>
      <c r="D395" s="15" t="e">
        <f>IF(OR(Medidas!D395=1,Medidas!D395="M",Medidas!D395="m"),$A395*LOOKUP($I395+1,'OMS2007'!$A$3:$A$220,'OMS2007'!D$3:D$220)+(1-$A395)*LOOKUP($I395,'OMS2007'!$A$3:$A$220,'OMS2007'!D$3:D$220),$A395*LOOKUP($I395+1,'OMS2007'!$A$3:$A$220,'OMS2007'!G$3:G$220)+(1-$A395)*LOOKUP($I395,'OMS2007'!$A$3:$A$220,'OMS2007'!G$3:G$220))</f>
        <v>#N/A</v>
      </c>
      <c r="E395" s="15">
        <f t="shared" si="42"/>
        <v>1</v>
      </c>
      <c r="F395" s="15">
        <f>IF(OR(Medidas!D395=1,Medidas!D395="M",Medidas!D395="m",Medidas!D395=2,Medidas!D395="F",Medidas!D395="f"),0,1)</f>
        <v>1</v>
      </c>
      <c r="G395" s="15">
        <f>IF(OR(ISBLANK(Medidas!G395),(ISBLANK(Medidas!H395))),1,0)</f>
        <v>1</v>
      </c>
      <c r="H395" s="15">
        <f>IF(AND(NOT(G395),OR(Medidas!G395&lt;20,Medidas!G395&gt;250,Medidas!H395&lt;0.5,Medidas!H395&gt;400)),1,0)</f>
        <v>0</v>
      </c>
      <c r="I395" s="20">
        <f>(Medidas!F395-Medidas!E395)/30.4375</f>
        <v>0</v>
      </c>
      <c r="J395" s="15" t="e">
        <f>Medidas!H395/(Medidas!G395^2)*10000</f>
        <v>#DIV/0!</v>
      </c>
      <c r="K395" s="15" t="e">
        <f t="shared" si="43"/>
        <v>#DIV/0!</v>
      </c>
      <c r="L395" s="15" t="e">
        <f t="shared" si="44"/>
        <v>#DIV/0!</v>
      </c>
      <c r="M395" s="15" t="e">
        <f t="shared" si="45"/>
        <v>#DIV/0!</v>
      </c>
      <c r="N395" s="15" t="e">
        <f t="shared" si="46"/>
        <v>#N/A</v>
      </c>
      <c r="O395" s="15" t="e">
        <f t="shared" si="47"/>
        <v>#N/A</v>
      </c>
    </row>
    <row r="396" spans="1:15" x14ac:dyDescent="0.15">
      <c r="A396" s="106">
        <f t="shared" si="48"/>
        <v>1</v>
      </c>
      <c r="B396" s="15" t="e">
        <f>IF(OR(Medidas!D396=1,Medidas!D396="M",Medidas!D396="m"),$A396*LOOKUP($I396+1,'OMS2007'!$A$3:$A$220,'OMS2007'!B$3:B$220)+(1-$A396)*LOOKUP($I396,'OMS2007'!$A$3:$A$220,'OMS2007'!B$3:B$220),$A396*LOOKUP($I396+1,'OMS2007'!$A$3:$A$220,'OMS2007'!E$3:E$220)+(1-$A396)*LOOKUP($I396,'OMS2007'!$A$3:$A$220,'OMS2007'!E$3:E$220))</f>
        <v>#N/A</v>
      </c>
      <c r="C396" s="15" t="e">
        <f>IF(OR(Medidas!D396=1,Medidas!D396="M",Medidas!D396="m"),$A396*LOOKUP($I396+1,'OMS2007'!$A$3:$A$220,'OMS2007'!C$3:C$220)+(1-$A396)*LOOKUP($I396,'OMS2007'!$A$3:$A$220,'OMS2007'!C$3:C$220),$A396*LOOKUP($I396+1,'OMS2007'!$A$3:$A$220,'OMS2007'!F$3:F$220)+(1-$A396)*LOOKUP($I396,'OMS2007'!$A$3:$A$220,'OMS2007'!F$3:F$220))</f>
        <v>#N/A</v>
      </c>
      <c r="D396" s="15" t="e">
        <f>IF(OR(Medidas!D396=1,Medidas!D396="M",Medidas!D396="m"),$A396*LOOKUP($I396+1,'OMS2007'!$A$3:$A$220,'OMS2007'!D$3:D$220)+(1-$A396)*LOOKUP($I396,'OMS2007'!$A$3:$A$220,'OMS2007'!D$3:D$220),$A396*LOOKUP($I396+1,'OMS2007'!$A$3:$A$220,'OMS2007'!G$3:G$220)+(1-$A396)*LOOKUP($I396,'OMS2007'!$A$3:$A$220,'OMS2007'!G$3:G$220))</f>
        <v>#N/A</v>
      </c>
      <c r="E396" s="15">
        <f t="shared" si="42"/>
        <v>1</v>
      </c>
      <c r="F396" s="15">
        <f>IF(OR(Medidas!D396=1,Medidas!D396="M",Medidas!D396="m",Medidas!D396=2,Medidas!D396="F",Medidas!D396="f"),0,1)</f>
        <v>1</v>
      </c>
      <c r="G396" s="15">
        <f>IF(OR(ISBLANK(Medidas!G396),(ISBLANK(Medidas!H396))),1,0)</f>
        <v>1</v>
      </c>
      <c r="H396" s="15">
        <f>IF(AND(NOT(G396),OR(Medidas!G396&lt;20,Medidas!G396&gt;250,Medidas!H396&lt;0.5,Medidas!H396&gt;400)),1,0)</f>
        <v>0</v>
      </c>
      <c r="I396" s="20">
        <f>(Medidas!F396-Medidas!E396)/30.4375</f>
        <v>0</v>
      </c>
      <c r="J396" s="15" t="e">
        <f>Medidas!H396/(Medidas!G396^2)*10000</f>
        <v>#DIV/0!</v>
      </c>
      <c r="K396" s="15" t="e">
        <f t="shared" si="43"/>
        <v>#DIV/0!</v>
      </c>
      <c r="L396" s="15" t="e">
        <f t="shared" si="44"/>
        <v>#DIV/0!</v>
      </c>
      <c r="M396" s="15" t="e">
        <f t="shared" si="45"/>
        <v>#DIV/0!</v>
      </c>
      <c r="N396" s="15" t="e">
        <f t="shared" si="46"/>
        <v>#N/A</v>
      </c>
      <c r="O396" s="15" t="e">
        <f t="shared" si="47"/>
        <v>#N/A</v>
      </c>
    </row>
    <row r="397" spans="1:15" x14ac:dyDescent="0.15">
      <c r="A397" s="106">
        <f t="shared" si="48"/>
        <v>1</v>
      </c>
      <c r="B397" s="15" t="e">
        <f>IF(OR(Medidas!D397=1,Medidas!D397="M",Medidas!D397="m"),$A397*LOOKUP($I397+1,'OMS2007'!$A$3:$A$220,'OMS2007'!B$3:B$220)+(1-$A397)*LOOKUP($I397,'OMS2007'!$A$3:$A$220,'OMS2007'!B$3:B$220),$A397*LOOKUP($I397+1,'OMS2007'!$A$3:$A$220,'OMS2007'!E$3:E$220)+(1-$A397)*LOOKUP($I397,'OMS2007'!$A$3:$A$220,'OMS2007'!E$3:E$220))</f>
        <v>#N/A</v>
      </c>
      <c r="C397" s="15" t="e">
        <f>IF(OR(Medidas!D397=1,Medidas!D397="M",Medidas!D397="m"),$A397*LOOKUP($I397+1,'OMS2007'!$A$3:$A$220,'OMS2007'!C$3:C$220)+(1-$A397)*LOOKUP($I397,'OMS2007'!$A$3:$A$220,'OMS2007'!C$3:C$220),$A397*LOOKUP($I397+1,'OMS2007'!$A$3:$A$220,'OMS2007'!F$3:F$220)+(1-$A397)*LOOKUP($I397,'OMS2007'!$A$3:$A$220,'OMS2007'!F$3:F$220))</f>
        <v>#N/A</v>
      </c>
      <c r="D397" s="15" t="e">
        <f>IF(OR(Medidas!D397=1,Medidas!D397="M",Medidas!D397="m"),$A397*LOOKUP($I397+1,'OMS2007'!$A$3:$A$220,'OMS2007'!D$3:D$220)+(1-$A397)*LOOKUP($I397,'OMS2007'!$A$3:$A$220,'OMS2007'!D$3:D$220),$A397*LOOKUP($I397+1,'OMS2007'!$A$3:$A$220,'OMS2007'!G$3:G$220)+(1-$A397)*LOOKUP($I397,'OMS2007'!$A$3:$A$220,'OMS2007'!G$3:G$220))</f>
        <v>#N/A</v>
      </c>
      <c r="E397" s="15">
        <f t="shared" si="42"/>
        <v>1</v>
      </c>
      <c r="F397" s="15">
        <f>IF(OR(Medidas!D397=1,Medidas!D397="M",Medidas!D397="m",Medidas!D397=2,Medidas!D397="F",Medidas!D397="f"),0,1)</f>
        <v>1</v>
      </c>
      <c r="G397" s="15">
        <f>IF(OR(ISBLANK(Medidas!G397),(ISBLANK(Medidas!H397))),1,0)</f>
        <v>1</v>
      </c>
      <c r="H397" s="15">
        <f>IF(AND(NOT(G397),OR(Medidas!G397&lt;20,Medidas!G397&gt;250,Medidas!H397&lt;0.5,Medidas!H397&gt;400)),1,0)</f>
        <v>0</v>
      </c>
      <c r="I397" s="20">
        <f>(Medidas!F397-Medidas!E397)/30.4375</f>
        <v>0</v>
      </c>
      <c r="J397" s="15" t="e">
        <f>Medidas!H397/(Medidas!G397^2)*10000</f>
        <v>#DIV/0!</v>
      </c>
      <c r="K397" s="15" t="e">
        <f t="shared" si="43"/>
        <v>#DIV/0!</v>
      </c>
      <c r="L397" s="15" t="e">
        <f t="shared" si="44"/>
        <v>#DIV/0!</v>
      </c>
      <c r="M397" s="15" t="e">
        <f t="shared" si="45"/>
        <v>#DIV/0!</v>
      </c>
      <c r="N397" s="15" t="e">
        <f t="shared" si="46"/>
        <v>#N/A</v>
      </c>
      <c r="O397" s="15" t="e">
        <f t="shared" si="47"/>
        <v>#N/A</v>
      </c>
    </row>
    <row r="398" spans="1:15" x14ac:dyDescent="0.15">
      <c r="A398" s="106">
        <f t="shared" si="48"/>
        <v>1</v>
      </c>
      <c r="B398" s="15" t="e">
        <f>IF(OR(Medidas!D398=1,Medidas!D398="M",Medidas!D398="m"),$A398*LOOKUP($I398+1,'OMS2007'!$A$3:$A$220,'OMS2007'!B$3:B$220)+(1-$A398)*LOOKUP($I398,'OMS2007'!$A$3:$A$220,'OMS2007'!B$3:B$220),$A398*LOOKUP($I398+1,'OMS2007'!$A$3:$A$220,'OMS2007'!E$3:E$220)+(1-$A398)*LOOKUP($I398,'OMS2007'!$A$3:$A$220,'OMS2007'!E$3:E$220))</f>
        <v>#N/A</v>
      </c>
      <c r="C398" s="15" t="e">
        <f>IF(OR(Medidas!D398=1,Medidas!D398="M",Medidas!D398="m"),$A398*LOOKUP($I398+1,'OMS2007'!$A$3:$A$220,'OMS2007'!C$3:C$220)+(1-$A398)*LOOKUP($I398,'OMS2007'!$A$3:$A$220,'OMS2007'!C$3:C$220),$A398*LOOKUP($I398+1,'OMS2007'!$A$3:$A$220,'OMS2007'!F$3:F$220)+(1-$A398)*LOOKUP($I398,'OMS2007'!$A$3:$A$220,'OMS2007'!F$3:F$220))</f>
        <v>#N/A</v>
      </c>
      <c r="D398" s="15" t="e">
        <f>IF(OR(Medidas!D398=1,Medidas!D398="M",Medidas!D398="m"),$A398*LOOKUP($I398+1,'OMS2007'!$A$3:$A$220,'OMS2007'!D$3:D$220)+(1-$A398)*LOOKUP($I398,'OMS2007'!$A$3:$A$220,'OMS2007'!D$3:D$220),$A398*LOOKUP($I398+1,'OMS2007'!$A$3:$A$220,'OMS2007'!G$3:G$220)+(1-$A398)*LOOKUP($I398,'OMS2007'!$A$3:$A$220,'OMS2007'!G$3:G$220))</f>
        <v>#N/A</v>
      </c>
      <c r="E398" s="15">
        <f t="shared" si="42"/>
        <v>1</v>
      </c>
      <c r="F398" s="15">
        <f>IF(OR(Medidas!D398=1,Medidas!D398="M",Medidas!D398="m",Medidas!D398=2,Medidas!D398="F",Medidas!D398="f"),0,1)</f>
        <v>1</v>
      </c>
      <c r="G398" s="15">
        <f>IF(OR(ISBLANK(Medidas!G398),(ISBLANK(Medidas!H398))),1,0)</f>
        <v>1</v>
      </c>
      <c r="H398" s="15">
        <f>IF(AND(NOT(G398),OR(Medidas!G398&lt;20,Medidas!G398&gt;250,Medidas!H398&lt;0.5,Medidas!H398&gt;400)),1,0)</f>
        <v>0</v>
      </c>
      <c r="I398" s="20">
        <f>(Medidas!F398-Medidas!E398)/30.4375</f>
        <v>0</v>
      </c>
      <c r="J398" s="15" t="e">
        <f>Medidas!H398/(Medidas!G398^2)*10000</f>
        <v>#DIV/0!</v>
      </c>
      <c r="K398" s="15" t="e">
        <f t="shared" si="43"/>
        <v>#DIV/0!</v>
      </c>
      <c r="L398" s="15" t="e">
        <f t="shared" si="44"/>
        <v>#DIV/0!</v>
      </c>
      <c r="M398" s="15" t="e">
        <f t="shared" si="45"/>
        <v>#DIV/0!</v>
      </c>
      <c r="N398" s="15" t="e">
        <f t="shared" si="46"/>
        <v>#N/A</v>
      </c>
      <c r="O398" s="15" t="e">
        <f t="shared" si="47"/>
        <v>#N/A</v>
      </c>
    </row>
    <row r="399" spans="1:15" x14ac:dyDescent="0.15">
      <c r="A399" s="106">
        <f t="shared" si="48"/>
        <v>1</v>
      </c>
      <c r="B399" s="15" t="e">
        <f>IF(OR(Medidas!D399=1,Medidas!D399="M",Medidas!D399="m"),$A399*LOOKUP($I399+1,'OMS2007'!$A$3:$A$220,'OMS2007'!B$3:B$220)+(1-$A399)*LOOKUP($I399,'OMS2007'!$A$3:$A$220,'OMS2007'!B$3:B$220),$A399*LOOKUP($I399+1,'OMS2007'!$A$3:$A$220,'OMS2007'!E$3:E$220)+(1-$A399)*LOOKUP($I399,'OMS2007'!$A$3:$A$220,'OMS2007'!E$3:E$220))</f>
        <v>#N/A</v>
      </c>
      <c r="C399" s="15" t="e">
        <f>IF(OR(Medidas!D399=1,Medidas!D399="M",Medidas!D399="m"),$A399*LOOKUP($I399+1,'OMS2007'!$A$3:$A$220,'OMS2007'!C$3:C$220)+(1-$A399)*LOOKUP($I399,'OMS2007'!$A$3:$A$220,'OMS2007'!C$3:C$220),$A399*LOOKUP($I399+1,'OMS2007'!$A$3:$A$220,'OMS2007'!F$3:F$220)+(1-$A399)*LOOKUP($I399,'OMS2007'!$A$3:$A$220,'OMS2007'!F$3:F$220))</f>
        <v>#N/A</v>
      </c>
      <c r="D399" s="15" t="e">
        <f>IF(OR(Medidas!D399=1,Medidas!D399="M",Medidas!D399="m"),$A399*LOOKUP($I399+1,'OMS2007'!$A$3:$A$220,'OMS2007'!D$3:D$220)+(1-$A399)*LOOKUP($I399,'OMS2007'!$A$3:$A$220,'OMS2007'!D$3:D$220),$A399*LOOKUP($I399+1,'OMS2007'!$A$3:$A$220,'OMS2007'!G$3:G$220)+(1-$A399)*LOOKUP($I399,'OMS2007'!$A$3:$A$220,'OMS2007'!G$3:G$220))</f>
        <v>#N/A</v>
      </c>
      <c r="E399" s="15">
        <f t="shared" si="42"/>
        <v>1</v>
      </c>
      <c r="F399" s="15">
        <f>IF(OR(Medidas!D399=1,Medidas!D399="M",Medidas!D399="m",Medidas!D399=2,Medidas!D399="F",Medidas!D399="f"),0,1)</f>
        <v>1</v>
      </c>
      <c r="G399" s="15">
        <f>IF(OR(ISBLANK(Medidas!G399),(ISBLANK(Medidas!H399))),1,0)</f>
        <v>1</v>
      </c>
      <c r="H399" s="15">
        <f>IF(AND(NOT(G399),OR(Medidas!G399&lt;20,Medidas!G399&gt;250,Medidas!H399&lt;0.5,Medidas!H399&gt;400)),1,0)</f>
        <v>0</v>
      </c>
      <c r="I399" s="20">
        <f>(Medidas!F399-Medidas!E399)/30.4375</f>
        <v>0</v>
      </c>
      <c r="J399" s="15" t="e">
        <f>Medidas!H399/(Medidas!G399^2)*10000</f>
        <v>#DIV/0!</v>
      </c>
      <c r="K399" s="15" t="e">
        <f t="shared" si="43"/>
        <v>#DIV/0!</v>
      </c>
      <c r="L399" s="15" t="e">
        <f t="shared" si="44"/>
        <v>#DIV/0!</v>
      </c>
      <c r="M399" s="15" t="e">
        <f t="shared" si="45"/>
        <v>#DIV/0!</v>
      </c>
      <c r="N399" s="15" t="e">
        <f t="shared" si="46"/>
        <v>#N/A</v>
      </c>
      <c r="O399" s="15" t="e">
        <f t="shared" si="47"/>
        <v>#N/A</v>
      </c>
    </row>
    <row r="400" spans="1:15" x14ac:dyDescent="0.15">
      <c r="A400" s="106">
        <f t="shared" si="48"/>
        <v>1</v>
      </c>
      <c r="B400" s="15" t="e">
        <f>IF(OR(Medidas!D400=1,Medidas!D400="M",Medidas!D400="m"),$A400*LOOKUP($I400+1,'OMS2007'!$A$3:$A$220,'OMS2007'!B$3:B$220)+(1-$A400)*LOOKUP($I400,'OMS2007'!$A$3:$A$220,'OMS2007'!B$3:B$220),$A400*LOOKUP($I400+1,'OMS2007'!$A$3:$A$220,'OMS2007'!E$3:E$220)+(1-$A400)*LOOKUP($I400,'OMS2007'!$A$3:$A$220,'OMS2007'!E$3:E$220))</f>
        <v>#N/A</v>
      </c>
      <c r="C400" s="15" t="e">
        <f>IF(OR(Medidas!D400=1,Medidas!D400="M",Medidas!D400="m"),$A400*LOOKUP($I400+1,'OMS2007'!$A$3:$A$220,'OMS2007'!C$3:C$220)+(1-$A400)*LOOKUP($I400,'OMS2007'!$A$3:$A$220,'OMS2007'!C$3:C$220),$A400*LOOKUP($I400+1,'OMS2007'!$A$3:$A$220,'OMS2007'!F$3:F$220)+(1-$A400)*LOOKUP($I400,'OMS2007'!$A$3:$A$220,'OMS2007'!F$3:F$220))</f>
        <v>#N/A</v>
      </c>
      <c r="D400" s="15" t="e">
        <f>IF(OR(Medidas!D400=1,Medidas!D400="M",Medidas!D400="m"),$A400*LOOKUP($I400+1,'OMS2007'!$A$3:$A$220,'OMS2007'!D$3:D$220)+(1-$A400)*LOOKUP($I400,'OMS2007'!$A$3:$A$220,'OMS2007'!D$3:D$220),$A400*LOOKUP($I400+1,'OMS2007'!$A$3:$A$220,'OMS2007'!G$3:G$220)+(1-$A400)*LOOKUP($I400,'OMS2007'!$A$3:$A$220,'OMS2007'!G$3:G$220))</f>
        <v>#N/A</v>
      </c>
      <c r="E400" s="15">
        <f t="shared" si="42"/>
        <v>1</v>
      </c>
      <c r="F400" s="15">
        <f>IF(OR(Medidas!D400=1,Medidas!D400="M",Medidas!D400="m",Medidas!D400=2,Medidas!D400="F",Medidas!D400="f"),0,1)</f>
        <v>1</v>
      </c>
      <c r="G400" s="15">
        <f>IF(OR(ISBLANK(Medidas!G400),(ISBLANK(Medidas!H400))),1,0)</f>
        <v>1</v>
      </c>
      <c r="H400" s="15">
        <f>IF(AND(NOT(G400),OR(Medidas!G400&lt;20,Medidas!G400&gt;250,Medidas!H400&lt;0.5,Medidas!H400&gt;400)),1,0)</f>
        <v>0</v>
      </c>
      <c r="I400" s="20">
        <f>(Medidas!F400-Medidas!E400)/30.4375</f>
        <v>0</v>
      </c>
      <c r="J400" s="15" t="e">
        <f>Medidas!H400/(Medidas!G400^2)*10000</f>
        <v>#DIV/0!</v>
      </c>
      <c r="K400" s="15" t="e">
        <f t="shared" si="43"/>
        <v>#DIV/0!</v>
      </c>
      <c r="L400" s="15" t="e">
        <f t="shared" si="44"/>
        <v>#DIV/0!</v>
      </c>
      <c r="M400" s="15" t="e">
        <f t="shared" si="45"/>
        <v>#DIV/0!</v>
      </c>
      <c r="N400" s="15" t="e">
        <f t="shared" si="46"/>
        <v>#N/A</v>
      </c>
      <c r="O400" s="15" t="e">
        <f t="shared" si="47"/>
        <v>#N/A</v>
      </c>
    </row>
    <row r="401" spans="1:15" x14ac:dyDescent="0.15">
      <c r="A401" s="106">
        <f t="shared" si="48"/>
        <v>1</v>
      </c>
      <c r="B401" s="15" t="e">
        <f>IF(OR(Medidas!D401=1,Medidas!D401="M",Medidas!D401="m"),$A401*LOOKUP($I401+1,'OMS2007'!$A$3:$A$220,'OMS2007'!B$3:B$220)+(1-$A401)*LOOKUP($I401,'OMS2007'!$A$3:$A$220,'OMS2007'!B$3:B$220),$A401*LOOKUP($I401+1,'OMS2007'!$A$3:$A$220,'OMS2007'!E$3:E$220)+(1-$A401)*LOOKUP($I401,'OMS2007'!$A$3:$A$220,'OMS2007'!E$3:E$220))</f>
        <v>#N/A</v>
      </c>
      <c r="C401" s="15" t="e">
        <f>IF(OR(Medidas!D401=1,Medidas!D401="M",Medidas!D401="m"),$A401*LOOKUP($I401+1,'OMS2007'!$A$3:$A$220,'OMS2007'!C$3:C$220)+(1-$A401)*LOOKUP($I401,'OMS2007'!$A$3:$A$220,'OMS2007'!C$3:C$220),$A401*LOOKUP($I401+1,'OMS2007'!$A$3:$A$220,'OMS2007'!F$3:F$220)+(1-$A401)*LOOKUP($I401,'OMS2007'!$A$3:$A$220,'OMS2007'!F$3:F$220))</f>
        <v>#N/A</v>
      </c>
      <c r="D401" s="15" t="e">
        <f>IF(OR(Medidas!D401=1,Medidas!D401="M",Medidas!D401="m"),$A401*LOOKUP($I401+1,'OMS2007'!$A$3:$A$220,'OMS2007'!D$3:D$220)+(1-$A401)*LOOKUP($I401,'OMS2007'!$A$3:$A$220,'OMS2007'!D$3:D$220),$A401*LOOKUP($I401+1,'OMS2007'!$A$3:$A$220,'OMS2007'!G$3:G$220)+(1-$A401)*LOOKUP($I401,'OMS2007'!$A$3:$A$220,'OMS2007'!G$3:G$220))</f>
        <v>#N/A</v>
      </c>
      <c r="E401" s="15">
        <f t="shared" si="42"/>
        <v>1</v>
      </c>
      <c r="F401" s="15">
        <f>IF(OR(Medidas!D401=1,Medidas!D401="M",Medidas!D401="m",Medidas!D401=2,Medidas!D401="F",Medidas!D401="f"),0,1)</f>
        <v>1</v>
      </c>
      <c r="G401" s="15">
        <f>IF(OR(ISBLANK(Medidas!G401),(ISBLANK(Medidas!H401))),1,0)</f>
        <v>1</v>
      </c>
      <c r="H401" s="15">
        <f>IF(AND(NOT(G401),OR(Medidas!G401&lt;20,Medidas!G401&gt;250,Medidas!H401&lt;0.5,Medidas!H401&gt;400)),1,0)</f>
        <v>0</v>
      </c>
      <c r="I401" s="20">
        <f>(Medidas!F401-Medidas!E401)/30.4375</f>
        <v>0</v>
      </c>
      <c r="J401" s="15" t="e">
        <f>Medidas!H401/(Medidas!G401^2)*10000</f>
        <v>#DIV/0!</v>
      </c>
      <c r="K401" s="15" t="e">
        <f t="shared" si="43"/>
        <v>#DIV/0!</v>
      </c>
      <c r="L401" s="15" t="e">
        <f t="shared" si="44"/>
        <v>#DIV/0!</v>
      </c>
      <c r="M401" s="15" t="e">
        <f t="shared" si="45"/>
        <v>#DIV/0!</v>
      </c>
      <c r="N401" s="15" t="e">
        <f t="shared" si="46"/>
        <v>#N/A</v>
      </c>
      <c r="O401" s="15" t="e">
        <f t="shared" si="47"/>
        <v>#N/A</v>
      </c>
    </row>
    <row r="402" spans="1:15" x14ac:dyDescent="0.15">
      <c r="A402" s="106">
        <f t="shared" si="48"/>
        <v>1</v>
      </c>
      <c r="B402" s="15" t="e">
        <f>IF(OR(Medidas!D402=1,Medidas!D402="M",Medidas!D402="m"),$A402*LOOKUP($I402+1,'OMS2007'!$A$3:$A$220,'OMS2007'!B$3:B$220)+(1-$A402)*LOOKUP($I402,'OMS2007'!$A$3:$A$220,'OMS2007'!B$3:B$220),$A402*LOOKUP($I402+1,'OMS2007'!$A$3:$A$220,'OMS2007'!E$3:E$220)+(1-$A402)*LOOKUP($I402,'OMS2007'!$A$3:$A$220,'OMS2007'!E$3:E$220))</f>
        <v>#N/A</v>
      </c>
      <c r="C402" s="15" t="e">
        <f>IF(OR(Medidas!D402=1,Medidas!D402="M",Medidas!D402="m"),$A402*LOOKUP($I402+1,'OMS2007'!$A$3:$A$220,'OMS2007'!C$3:C$220)+(1-$A402)*LOOKUP($I402,'OMS2007'!$A$3:$A$220,'OMS2007'!C$3:C$220),$A402*LOOKUP($I402+1,'OMS2007'!$A$3:$A$220,'OMS2007'!F$3:F$220)+(1-$A402)*LOOKUP($I402,'OMS2007'!$A$3:$A$220,'OMS2007'!F$3:F$220))</f>
        <v>#N/A</v>
      </c>
      <c r="D402" s="15" t="e">
        <f>IF(OR(Medidas!D402=1,Medidas!D402="M",Medidas!D402="m"),$A402*LOOKUP($I402+1,'OMS2007'!$A$3:$A$220,'OMS2007'!D$3:D$220)+(1-$A402)*LOOKUP($I402,'OMS2007'!$A$3:$A$220,'OMS2007'!D$3:D$220),$A402*LOOKUP($I402+1,'OMS2007'!$A$3:$A$220,'OMS2007'!G$3:G$220)+(1-$A402)*LOOKUP($I402,'OMS2007'!$A$3:$A$220,'OMS2007'!G$3:G$220))</f>
        <v>#N/A</v>
      </c>
      <c r="E402" s="15">
        <f t="shared" si="42"/>
        <v>1</v>
      </c>
      <c r="F402" s="15">
        <f>IF(OR(Medidas!D402=1,Medidas!D402="M",Medidas!D402="m",Medidas!D402=2,Medidas!D402="F",Medidas!D402="f"),0,1)</f>
        <v>1</v>
      </c>
      <c r="G402" s="15">
        <f>IF(OR(ISBLANK(Medidas!G402),(ISBLANK(Medidas!H402))),1,0)</f>
        <v>1</v>
      </c>
      <c r="H402" s="15">
        <f>IF(AND(NOT(G402),OR(Medidas!G402&lt;20,Medidas!G402&gt;250,Medidas!H402&lt;0.5,Medidas!H402&gt;400)),1,0)</f>
        <v>0</v>
      </c>
      <c r="I402" s="20">
        <f>(Medidas!F402-Medidas!E402)/30.4375</f>
        <v>0</v>
      </c>
      <c r="J402" s="15" t="e">
        <f>Medidas!H402/(Medidas!G402^2)*10000</f>
        <v>#DIV/0!</v>
      </c>
      <c r="K402" s="15" t="e">
        <f t="shared" si="43"/>
        <v>#DIV/0!</v>
      </c>
      <c r="L402" s="15" t="e">
        <f t="shared" si="44"/>
        <v>#DIV/0!</v>
      </c>
      <c r="M402" s="15" t="e">
        <f t="shared" si="45"/>
        <v>#DIV/0!</v>
      </c>
      <c r="N402" s="15" t="e">
        <f t="shared" si="46"/>
        <v>#N/A</v>
      </c>
      <c r="O402" s="15" t="e">
        <f t="shared" si="47"/>
        <v>#N/A</v>
      </c>
    </row>
    <row r="403" spans="1:15" x14ac:dyDescent="0.15">
      <c r="A403" s="106">
        <f t="shared" si="48"/>
        <v>1</v>
      </c>
      <c r="B403" s="15" t="e">
        <f>IF(OR(Medidas!D403=1,Medidas!D403="M",Medidas!D403="m"),$A403*LOOKUP($I403+1,'OMS2007'!$A$3:$A$220,'OMS2007'!B$3:B$220)+(1-$A403)*LOOKUP($I403,'OMS2007'!$A$3:$A$220,'OMS2007'!B$3:B$220),$A403*LOOKUP($I403+1,'OMS2007'!$A$3:$A$220,'OMS2007'!E$3:E$220)+(1-$A403)*LOOKUP($I403,'OMS2007'!$A$3:$A$220,'OMS2007'!E$3:E$220))</f>
        <v>#N/A</v>
      </c>
      <c r="C403" s="15" t="e">
        <f>IF(OR(Medidas!D403=1,Medidas!D403="M",Medidas!D403="m"),$A403*LOOKUP($I403+1,'OMS2007'!$A$3:$A$220,'OMS2007'!C$3:C$220)+(1-$A403)*LOOKUP($I403,'OMS2007'!$A$3:$A$220,'OMS2007'!C$3:C$220),$A403*LOOKUP($I403+1,'OMS2007'!$A$3:$A$220,'OMS2007'!F$3:F$220)+(1-$A403)*LOOKUP($I403,'OMS2007'!$A$3:$A$220,'OMS2007'!F$3:F$220))</f>
        <v>#N/A</v>
      </c>
      <c r="D403" s="15" t="e">
        <f>IF(OR(Medidas!D403=1,Medidas!D403="M",Medidas!D403="m"),$A403*LOOKUP($I403+1,'OMS2007'!$A$3:$A$220,'OMS2007'!D$3:D$220)+(1-$A403)*LOOKUP($I403,'OMS2007'!$A$3:$A$220,'OMS2007'!D$3:D$220),$A403*LOOKUP($I403+1,'OMS2007'!$A$3:$A$220,'OMS2007'!G$3:G$220)+(1-$A403)*LOOKUP($I403,'OMS2007'!$A$3:$A$220,'OMS2007'!G$3:G$220))</f>
        <v>#N/A</v>
      </c>
      <c r="E403" s="15">
        <f t="shared" si="42"/>
        <v>1</v>
      </c>
      <c r="F403" s="15">
        <f>IF(OR(Medidas!D403=1,Medidas!D403="M",Medidas!D403="m",Medidas!D403=2,Medidas!D403="F",Medidas!D403="f"),0,1)</f>
        <v>1</v>
      </c>
      <c r="G403" s="15">
        <f>IF(OR(ISBLANK(Medidas!G403),(ISBLANK(Medidas!H403))),1,0)</f>
        <v>1</v>
      </c>
      <c r="H403" s="15">
        <f>IF(AND(NOT(G403),OR(Medidas!G403&lt;20,Medidas!G403&gt;250,Medidas!H403&lt;0.5,Medidas!H403&gt;400)),1,0)</f>
        <v>0</v>
      </c>
      <c r="I403" s="20">
        <f>(Medidas!F403-Medidas!E403)/30.4375</f>
        <v>0</v>
      </c>
      <c r="J403" s="15" t="e">
        <f>Medidas!H403/(Medidas!G403^2)*10000</f>
        <v>#DIV/0!</v>
      </c>
      <c r="K403" s="15" t="e">
        <f t="shared" si="43"/>
        <v>#DIV/0!</v>
      </c>
      <c r="L403" s="15" t="e">
        <f t="shared" si="44"/>
        <v>#DIV/0!</v>
      </c>
      <c r="M403" s="15" t="e">
        <f t="shared" si="45"/>
        <v>#DIV/0!</v>
      </c>
      <c r="N403" s="15" t="e">
        <f t="shared" si="46"/>
        <v>#N/A</v>
      </c>
      <c r="O403" s="15" t="e">
        <f t="shared" si="47"/>
        <v>#N/A</v>
      </c>
    </row>
    <row r="404" spans="1:15" x14ac:dyDescent="0.15">
      <c r="A404" s="106">
        <f t="shared" si="48"/>
        <v>1</v>
      </c>
      <c r="B404" s="15" t="e">
        <f>IF(OR(Medidas!D404=1,Medidas!D404="M",Medidas!D404="m"),$A404*LOOKUP($I404+1,'OMS2007'!$A$3:$A$220,'OMS2007'!B$3:B$220)+(1-$A404)*LOOKUP($I404,'OMS2007'!$A$3:$A$220,'OMS2007'!B$3:B$220),$A404*LOOKUP($I404+1,'OMS2007'!$A$3:$A$220,'OMS2007'!E$3:E$220)+(1-$A404)*LOOKUP($I404,'OMS2007'!$A$3:$A$220,'OMS2007'!E$3:E$220))</f>
        <v>#N/A</v>
      </c>
      <c r="C404" s="15" t="e">
        <f>IF(OR(Medidas!D404=1,Medidas!D404="M",Medidas!D404="m"),$A404*LOOKUP($I404+1,'OMS2007'!$A$3:$A$220,'OMS2007'!C$3:C$220)+(1-$A404)*LOOKUP($I404,'OMS2007'!$A$3:$A$220,'OMS2007'!C$3:C$220),$A404*LOOKUP($I404+1,'OMS2007'!$A$3:$A$220,'OMS2007'!F$3:F$220)+(1-$A404)*LOOKUP($I404,'OMS2007'!$A$3:$A$220,'OMS2007'!F$3:F$220))</f>
        <v>#N/A</v>
      </c>
      <c r="D404" s="15" t="e">
        <f>IF(OR(Medidas!D404=1,Medidas!D404="M",Medidas!D404="m"),$A404*LOOKUP($I404+1,'OMS2007'!$A$3:$A$220,'OMS2007'!D$3:D$220)+(1-$A404)*LOOKUP($I404,'OMS2007'!$A$3:$A$220,'OMS2007'!D$3:D$220),$A404*LOOKUP($I404+1,'OMS2007'!$A$3:$A$220,'OMS2007'!G$3:G$220)+(1-$A404)*LOOKUP($I404,'OMS2007'!$A$3:$A$220,'OMS2007'!G$3:G$220))</f>
        <v>#N/A</v>
      </c>
      <c r="E404" s="15">
        <f t="shared" si="42"/>
        <v>1</v>
      </c>
      <c r="F404" s="15">
        <f>IF(OR(Medidas!D404=1,Medidas!D404="M",Medidas!D404="m",Medidas!D404=2,Medidas!D404="F",Medidas!D404="f"),0,1)</f>
        <v>1</v>
      </c>
      <c r="G404" s="15">
        <f>IF(OR(ISBLANK(Medidas!G404),(ISBLANK(Medidas!H404))),1,0)</f>
        <v>1</v>
      </c>
      <c r="H404" s="15">
        <f>IF(AND(NOT(G404),OR(Medidas!G404&lt;20,Medidas!G404&gt;250,Medidas!H404&lt;0.5,Medidas!H404&gt;400)),1,0)</f>
        <v>0</v>
      </c>
      <c r="I404" s="20">
        <f>(Medidas!F404-Medidas!E404)/30.4375</f>
        <v>0</v>
      </c>
      <c r="J404" s="15" t="e">
        <f>Medidas!H404/(Medidas!G404^2)*10000</f>
        <v>#DIV/0!</v>
      </c>
      <c r="K404" s="15" t="e">
        <f t="shared" si="43"/>
        <v>#DIV/0!</v>
      </c>
      <c r="L404" s="15" t="e">
        <f t="shared" si="44"/>
        <v>#DIV/0!</v>
      </c>
      <c r="M404" s="15" t="e">
        <f t="shared" si="45"/>
        <v>#DIV/0!</v>
      </c>
      <c r="N404" s="15" t="e">
        <f t="shared" si="46"/>
        <v>#N/A</v>
      </c>
      <c r="O404" s="15" t="e">
        <f t="shared" si="47"/>
        <v>#N/A</v>
      </c>
    </row>
    <row r="405" spans="1:15" x14ac:dyDescent="0.15">
      <c r="A405" s="106">
        <f t="shared" si="48"/>
        <v>1</v>
      </c>
      <c r="B405" s="15" t="e">
        <f>IF(OR(Medidas!D405=1,Medidas!D405="M",Medidas!D405="m"),$A405*LOOKUP($I405+1,'OMS2007'!$A$3:$A$220,'OMS2007'!B$3:B$220)+(1-$A405)*LOOKUP($I405,'OMS2007'!$A$3:$A$220,'OMS2007'!B$3:B$220),$A405*LOOKUP($I405+1,'OMS2007'!$A$3:$A$220,'OMS2007'!E$3:E$220)+(1-$A405)*LOOKUP($I405,'OMS2007'!$A$3:$A$220,'OMS2007'!E$3:E$220))</f>
        <v>#N/A</v>
      </c>
      <c r="C405" s="15" t="e">
        <f>IF(OR(Medidas!D405=1,Medidas!D405="M",Medidas!D405="m"),$A405*LOOKUP($I405+1,'OMS2007'!$A$3:$A$220,'OMS2007'!C$3:C$220)+(1-$A405)*LOOKUP($I405,'OMS2007'!$A$3:$A$220,'OMS2007'!C$3:C$220),$A405*LOOKUP($I405+1,'OMS2007'!$A$3:$A$220,'OMS2007'!F$3:F$220)+(1-$A405)*LOOKUP($I405,'OMS2007'!$A$3:$A$220,'OMS2007'!F$3:F$220))</f>
        <v>#N/A</v>
      </c>
      <c r="D405" s="15" t="e">
        <f>IF(OR(Medidas!D405=1,Medidas!D405="M",Medidas!D405="m"),$A405*LOOKUP($I405+1,'OMS2007'!$A$3:$A$220,'OMS2007'!D$3:D$220)+(1-$A405)*LOOKUP($I405,'OMS2007'!$A$3:$A$220,'OMS2007'!D$3:D$220),$A405*LOOKUP($I405+1,'OMS2007'!$A$3:$A$220,'OMS2007'!G$3:G$220)+(1-$A405)*LOOKUP($I405,'OMS2007'!$A$3:$A$220,'OMS2007'!G$3:G$220))</f>
        <v>#N/A</v>
      </c>
      <c r="E405" s="15">
        <f t="shared" si="42"/>
        <v>1</v>
      </c>
      <c r="F405" s="15">
        <f>IF(OR(Medidas!D405=1,Medidas!D405="M",Medidas!D405="m",Medidas!D405=2,Medidas!D405="F",Medidas!D405="f"),0,1)</f>
        <v>1</v>
      </c>
      <c r="G405" s="15">
        <f>IF(OR(ISBLANK(Medidas!G405),(ISBLANK(Medidas!H405))),1,0)</f>
        <v>1</v>
      </c>
      <c r="H405" s="15">
        <f>IF(AND(NOT(G405),OR(Medidas!G405&lt;20,Medidas!G405&gt;250,Medidas!H405&lt;0.5,Medidas!H405&gt;400)),1,0)</f>
        <v>0</v>
      </c>
      <c r="I405" s="20">
        <f>(Medidas!F405-Medidas!E405)/30.4375</f>
        <v>0</v>
      </c>
      <c r="J405" s="15" t="e">
        <f>Medidas!H405/(Medidas!G405^2)*10000</f>
        <v>#DIV/0!</v>
      </c>
      <c r="K405" s="15" t="e">
        <f t="shared" si="43"/>
        <v>#DIV/0!</v>
      </c>
      <c r="L405" s="15" t="e">
        <f t="shared" si="44"/>
        <v>#DIV/0!</v>
      </c>
      <c r="M405" s="15" t="e">
        <f t="shared" si="45"/>
        <v>#DIV/0!</v>
      </c>
      <c r="N405" s="15" t="e">
        <f t="shared" si="46"/>
        <v>#N/A</v>
      </c>
      <c r="O405" s="15" t="e">
        <f t="shared" si="47"/>
        <v>#N/A</v>
      </c>
    </row>
    <row r="406" spans="1:15" x14ac:dyDescent="0.15">
      <c r="A406" s="106">
        <f t="shared" si="48"/>
        <v>1</v>
      </c>
      <c r="B406" s="15" t="e">
        <f>IF(OR(Medidas!D406=1,Medidas!D406="M",Medidas!D406="m"),$A406*LOOKUP($I406+1,'OMS2007'!$A$3:$A$220,'OMS2007'!B$3:B$220)+(1-$A406)*LOOKUP($I406,'OMS2007'!$A$3:$A$220,'OMS2007'!B$3:B$220),$A406*LOOKUP($I406+1,'OMS2007'!$A$3:$A$220,'OMS2007'!E$3:E$220)+(1-$A406)*LOOKUP($I406,'OMS2007'!$A$3:$A$220,'OMS2007'!E$3:E$220))</f>
        <v>#N/A</v>
      </c>
      <c r="C406" s="15" t="e">
        <f>IF(OR(Medidas!D406=1,Medidas!D406="M",Medidas!D406="m"),$A406*LOOKUP($I406+1,'OMS2007'!$A$3:$A$220,'OMS2007'!C$3:C$220)+(1-$A406)*LOOKUP($I406,'OMS2007'!$A$3:$A$220,'OMS2007'!C$3:C$220),$A406*LOOKUP($I406+1,'OMS2007'!$A$3:$A$220,'OMS2007'!F$3:F$220)+(1-$A406)*LOOKUP($I406,'OMS2007'!$A$3:$A$220,'OMS2007'!F$3:F$220))</f>
        <v>#N/A</v>
      </c>
      <c r="D406" s="15" t="e">
        <f>IF(OR(Medidas!D406=1,Medidas!D406="M",Medidas!D406="m"),$A406*LOOKUP($I406+1,'OMS2007'!$A$3:$A$220,'OMS2007'!D$3:D$220)+(1-$A406)*LOOKUP($I406,'OMS2007'!$A$3:$A$220,'OMS2007'!D$3:D$220),$A406*LOOKUP($I406+1,'OMS2007'!$A$3:$A$220,'OMS2007'!G$3:G$220)+(1-$A406)*LOOKUP($I406,'OMS2007'!$A$3:$A$220,'OMS2007'!G$3:G$220))</f>
        <v>#N/A</v>
      </c>
      <c r="E406" s="15">
        <f t="shared" si="42"/>
        <v>1</v>
      </c>
      <c r="F406" s="15">
        <f>IF(OR(Medidas!D406=1,Medidas!D406="M",Medidas!D406="m",Medidas!D406=2,Medidas!D406="F",Medidas!D406="f"),0,1)</f>
        <v>1</v>
      </c>
      <c r="G406" s="15">
        <f>IF(OR(ISBLANK(Medidas!G406),(ISBLANK(Medidas!H406))),1,0)</f>
        <v>1</v>
      </c>
      <c r="H406" s="15">
        <f>IF(AND(NOT(G406),OR(Medidas!G406&lt;20,Medidas!G406&gt;250,Medidas!H406&lt;0.5,Medidas!H406&gt;400)),1,0)</f>
        <v>0</v>
      </c>
      <c r="I406" s="20">
        <f>(Medidas!F406-Medidas!E406)/30.4375</f>
        <v>0</v>
      </c>
      <c r="J406" s="15" t="e">
        <f>Medidas!H406/(Medidas!G406^2)*10000</f>
        <v>#DIV/0!</v>
      </c>
      <c r="K406" s="15" t="e">
        <f t="shared" si="43"/>
        <v>#DIV/0!</v>
      </c>
      <c r="L406" s="15" t="e">
        <f t="shared" si="44"/>
        <v>#DIV/0!</v>
      </c>
      <c r="M406" s="15" t="e">
        <f t="shared" si="45"/>
        <v>#DIV/0!</v>
      </c>
      <c r="N406" s="15" t="e">
        <f t="shared" si="46"/>
        <v>#N/A</v>
      </c>
      <c r="O406" s="15" t="e">
        <f t="shared" si="47"/>
        <v>#N/A</v>
      </c>
    </row>
    <row r="407" spans="1:15" x14ac:dyDescent="0.15">
      <c r="A407" s="106">
        <f t="shared" si="48"/>
        <v>1</v>
      </c>
      <c r="B407" s="15" t="e">
        <f>IF(OR(Medidas!D407=1,Medidas!D407="M",Medidas!D407="m"),$A407*LOOKUP($I407+1,'OMS2007'!$A$3:$A$220,'OMS2007'!B$3:B$220)+(1-$A407)*LOOKUP($I407,'OMS2007'!$A$3:$A$220,'OMS2007'!B$3:B$220),$A407*LOOKUP($I407+1,'OMS2007'!$A$3:$A$220,'OMS2007'!E$3:E$220)+(1-$A407)*LOOKUP($I407,'OMS2007'!$A$3:$A$220,'OMS2007'!E$3:E$220))</f>
        <v>#N/A</v>
      </c>
      <c r="C407" s="15" t="e">
        <f>IF(OR(Medidas!D407=1,Medidas!D407="M",Medidas!D407="m"),$A407*LOOKUP($I407+1,'OMS2007'!$A$3:$A$220,'OMS2007'!C$3:C$220)+(1-$A407)*LOOKUP($I407,'OMS2007'!$A$3:$A$220,'OMS2007'!C$3:C$220),$A407*LOOKUP($I407+1,'OMS2007'!$A$3:$A$220,'OMS2007'!F$3:F$220)+(1-$A407)*LOOKUP($I407,'OMS2007'!$A$3:$A$220,'OMS2007'!F$3:F$220))</f>
        <v>#N/A</v>
      </c>
      <c r="D407" s="15" t="e">
        <f>IF(OR(Medidas!D407=1,Medidas!D407="M",Medidas!D407="m"),$A407*LOOKUP($I407+1,'OMS2007'!$A$3:$A$220,'OMS2007'!D$3:D$220)+(1-$A407)*LOOKUP($I407,'OMS2007'!$A$3:$A$220,'OMS2007'!D$3:D$220),$A407*LOOKUP($I407+1,'OMS2007'!$A$3:$A$220,'OMS2007'!G$3:G$220)+(1-$A407)*LOOKUP($I407,'OMS2007'!$A$3:$A$220,'OMS2007'!G$3:G$220))</f>
        <v>#N/A</v>
      </c>
      <c r="E407" s="15">
        <f t="shared" si="42"/>
        <v>1</v>
      </c>
      <c r="F407" s="15">
        <f>IF(OR(Medidas!D407=1,Medidas!D407="M",Medidas!D407="m",Medidas!D407=2,Medidas!D407="F",Medidas!D407="f"),0,1)</f>
        <v>1</v>
      </c>
      <c r="G407" s="15">
        <f>IF(OR(ISBLANK(Medidas!G407),(ISBLANK(Medidas!H407))),1,0)</f>
        <v>1</v>
      </c>
      <c r="H407" s="15">
        <f>IF(AND(NOT(G407),OR(Medidas!G407&lt;20,Medidas!G407&gt;250,Medidas!H407&lt;0.5,Medidas!H407&gt;400)),1,0)</f>
        <v>0</v>
      </c>
      <c r="I407" s="20">
        <f>(Medidas!F407-Medidas!E407)/30.4375</f>
        <v>0</v>
      </c>
      <c r="J407" s="15" t="e">
        <f>Medidas!H407/(Medidas!G407^2)*10000</f>
        <v>#DIV/0!</v>
      </c>
      <c r="K407" s="15" t="e">
        <f t="shared" si="43"/>
        <v>#DIV/0!</v>
      </c>
      <c r="L407" s="15" t="e">
        <f t="shared" si="44"/>
        <v>#DIV/0!</v>
      </c>
      <c r="M407" s="15" t="e">
        <f t="shared" si="45"/>
        <v>#DIV/0!</v>
      </c>
      <c r="N407" s="15" t="e">
        <f t="shared" si="46"/>
        <v>#N/A</v>
      </c>
      <c r="O407" s="15" t="e">
        <f t="shared" si="47"/>
        <v>#N/A</v>
      </c>
    </row>
    <row r="408" spans="1:15" x14ac:dyDescent="0.15">
      <c r="A408" s="106">
        <f t="shared" si="48"/>
        <v>1</v>
      </c>
      <c r="B408" s="15" t="e">
        <f>IF(OR(Medidas!D408=1,Medidas!D408="M",Medidas!D408="m"),$A408*LOOKUP($I408+1,'OMS2007'!$A$3:$A$220,'OMS2007'!B$3:B$220)+(1-$A408)*LOOKUP($I408,'OMS2007'!$A$3:$A$220,'OMS2007'!B$3:B$220),$A408*LOOKUP($I408+1,'OMS2007'!$A$3:$A$220,'OMS2007'!E$3:E$220)+(1-$A408)*LOOKUP($I408,'OMS2007'!$A$3:$A$220,'OMS2007'!E$3:E$220))</f>
        <v>#N/A</v>
      </c>
      <c r="C408" s="15" t="e">
        <f>IF(OR(Medidas!D408=1,Medidas!D408="M",Medidas!D408="m"),$A408*LOOKUP($I408+1,'OMS2007'!$A$3:$A$220,'OMS2007'!C$3:C$220)+(1-$A408)*LOOKUP($I408,'OMS2007'!$A$3:$A$220,'OMS2007'!C$3:C$220),$A408*LOOKUP($I408+1,'OMS2007'!$A$3:$A$220,'OMS2007'!F$3:F$220)+(1-$A408)*LOOKUP($I408,'OMS2007'!$A$3:$A$220,'OMS2007'!F$3:F$220))</f>
        <v>#N/A</v>
      </c>
      <c r="D408" s="15" t="e">
        <f>IF(OR(Medidas!D408=1,Medidas!D408="M",Medidas!D408="m"),$A408*LOOKUP($I408+1,'OMS2007'!$A$3:$A$220,'OMS2007'!D$3:D$220)+(1-$A408)*LOOKUP($I408,'OMS2007'!$A$3:$A$220,'OMS2007'!D$3:D$220),$A408*LOOKUP($I408+1,'OMS2007'!$A$3:$A$220,'OMS2007'!G$3:G$220)+(1-$A408)*LOOKUP($I408,'OMS2007'!$A$3:$A$220,'OMS2007'!G$3:G$220))</f>
        <v>#N/A</v>
      </c>
      <c r="E408" s="15">
        <f t="shared" si="42"/>
        <v>1</v>
      </c>
      <c r="F408" s="15">
        <f>IF(OR(Medidas!D408=1,Medidas!D408="M",Medidas!D408="m",Medidas!D408=2,Medidas!D408="F",Medidas!D408="f"),0,1)</f>
        <v>1</v>
      </c>
      <c r="G408" s="15">
        <f>IF(OR(ISBLANK(Medidas!G408),(ISBLANK(Medidas!H408))),1,0)</f>
        <v>1</v>
      </c>
      <c r="H408" s="15">
        <f>IF(AND(NOT(G408),OR(Medidas!G408&lt;20,Medidas!G408&gt;250,Medidas!H408&lt;0.5,Medidas!H408&gt;400)),1,0)</f>
        <v>0</v>
      </c>
      <c r="I408" s="20">
        <f>(Medidas!F408-Medidas!E408)/30.4375</f>
        <v>0</v>
      </c>
      <c r="J408" s="15" t="e">
        <f>Medidas!H408/(Medidas!G408^2)*10000</f>
        <v>#DIV/0!</v>
      </c>
      <c r="K408" s="15" t="e">
        <f t="shared" si="43"/>
        <v>#DIV/0!</v>
      </c>
      <c r="L408" s="15" t="e">
        <f t="shared" si="44"/>
        <v>#DIV/0!</v>
      </c>
      <c r="M408" s="15" t="e">
        <f t="shared" si="45"/>
        <v>#DIV/0!</v>
      </c>
      <c r="N408" s="15" t="e">
        <f t="shared" si="46"/>
        <v>#N/A</v>
      </c>
      <c r="O408" s="15" t="e">
        <f t="shared" si="47"/>
        <v>#N/A</v>
      </c>
    </row>
    <row r="409" spans="1:15" x14ac:dyDescent="0.15">
      <c r="A409" s="106">
        <f t="shared" si="48"/>
        <v>1</v>
      </c>
      <c r="B409" s="15" t="e">
        <f>IF(OR(Medidas!D409=1,Medidas!D409="M",Medidas!D409="m"),$A409*LOOKUP($I409+1,'OMS2007'!$A$3:$A$220,'OMS2007'!B$3:B$220)+(1-$A409)*LOOKUP($I409,'OMS2007'!$A$3:$A$220,'OMS2007'!B$3:B$220),$A409*LOOKUP($I409+1,'OMS2007'!$A$3:$A$220,'OMS2007'!E$3:E$220)+(1-$A409)*LOOKUP($I409,'OMS2007'!$A$3:$A$220,'OMS2007'!E$3:E$220))</f>
        <v>#N/A</v>
      </c>
      <c r="C409" s="15" t="e">
        <f>IF(OR(Medidas!D409=1,Medidas!D409="M",Medidas!D409="m"),$A409*LOOKUP($I409+1,'OMS2007'!$A$3:$A$220,'OMS2007'!C$3:C$220)+(1-$A409)*LOOKUP($I409,'OMS2007'!$A$3:$A$220,'OMS2007'!C$3:C$220),$A409*LOOKUP($I409+1,'OMS2007'!$A$3:$A$220,'OMS2007'!F$3:F$220)+(1-$A409)*LOOKUP($I409,'OMS2007'!$A$3:$A$220,'OMS2007'!F$3:F$220))</f>
        <v>#N/A</v>
      </c>
      <c r="D409" s="15" t="e">
        <f>IF(OR(Medidas!D409=1,Medidas!D409="M",Medidas!D409="m"),$A409*LOOKUP($I409+1,'OMS2007'!$A$3:$A$220,'OMS2007'!D$3:D$220)+(1-$A409)*LOOKUP($I409,'OMS2007'!$A$3:$A$220,'OMS2007'!D$3:D$220),$A409*LOOKUP($I409+1,'OMS2007'!$A$3:$A$220,'OMS2007'!G$3:G$220)+(1-$A409)*LOOKUP($I409,'OMS2007'!$A$3:$A$220,'OMS2007'!G$3:G$220))</f>
        <v>#N/A</v>
      </c>
      <c r="E409" s="15">
        <f t="shared" si="42"/>
        <v>1</v>
      </c>
      <c r="F409" s="15">
        <f>IF(OR(Medidas!D409=1,Medidas!D409="M",Medidas!D409="m",Medidas!D409=2,Medidas!D409="F",Medidas!D409="f"),0,1)</f>
        <v>1</v>
      </c>
      <c r="G409" s="15">
        <f>IF(OR(ISBLANK(Medidas!G409),(ISBLANK(Medidas!H409))),1,0)</f>
        <v>1</v>
      </c>
      <c r="H409" s="15">
        <f>IF(AND(NOT(G409),OR(Medidas!G409&lt;20,Medidas!G409&gt;250,Medidas!H409&lt;0.5,Medidas!H409&gt;400)),1,0)</f>
        <v>0</v>
      </c>
      <c r="I409" s="20">
        <f>(Medidas!F409-Medidas!E409)/30.4375</f>
        <v>0</v>
      </c>
      <c r="J409" s="15" t="e">
        <f>Medidas!H409/(Medidas!G409^2)*10000</f>
        <v>#DIV/0!</v>
      </c>
      <c r="K409" s="15" t="e">
        <f t="shared" si="43"/>
        <v>#DIV/0!</v>
      </c>
      <c r="L409" s="15" t="e">
        <f t="shared" si="44"/>
        <v>#DIV/0!</v>
      </c>
      <c r="M409" s="15" t="e">
        <f t="shared" si="45"/>
        <v>#DIV/0!</v>
      </c>
      <c r="N409" s="15" t="e">
        <f t="shared" si="46"/>
        <v>#N/A</v>
      </c>
      <c r="O409" s="15" t="e">
        <f t="shared" si="47"/>
        <v>#N/A</v>
      </c>
    </row>
    <row r="410" spans="1:15" x14ac:dyDescent="0.15">
      <c r="A410" s="106">
        <f t="shared" si="48"/>
        <v>1</v>
      </c>
      <c r="B410" s="15" t="e">
        <f>IF(OR(Medidas!D410=1,Medidas!D410="M",Medidas!D410="m"),$A410*LOOKUP($I410+1,'OMS2007'!$A$3:$A$220,'OMS2007'!B$3:B$220)+(1-$A410)*LOOKUP($I410,'OMS2007'!$A$3:$A$220,'OMS2007'!B$3:B$220),$A410*LOOKUP($I410+1,'OMS2007'!$A$3:$A$220,'OMS2007'!E$3:E$220)+(1-$A410)*LOOKUP($I410,'OMS2007'!$A$3:$A$220,'OMS2007'!E$3:E$220))</f>
        <v>#N/A</v>
      </c>
      <c r="C410" s="15" t="e">
        <f>IF(OR(Medidas!D410=1,Medidas!D410="M",Medidas!D410="m"),$A410*LOOKUP($I410+1,'OMS2007'!$A$3:$A$220,'OMS2007'!C$3:C$220)+(1-$A410)*LOOKUP($I410,'OMS2007'!$A$3:$A$220,'OMS2007'!C$3:C$220),$A410*LOOKUP($I410+1,'OMS2007'!$A$3:$A$220,'OMS2007'!F$3:F$220)+(1-$A410)*LOOKUP($I410,'OMS2007'!$A$3:$A$220,'OMS2007'!F$3:F$220))</f>
        <v>#N/A</v>
      </c>
      <c r="D410" s="15" t="e">
        <f>IF(OR(Medidas!D410=1,Medidas!D410="M",Medidas!D410="m"),$A410*LOOKUP($I410+1,'OMS2007'!$A$3:$A$220,'OMS2007'!D$3:D$220)+(1-$A410)*LOOKUP($I410,'OMS2007'!$A$3:$A$220,'OMS2007'!D$3:D$220),$A410*LOOKUP($I410+1,'OMS2007'!$A$3:$A$220,'OMS2007'!G$3:G$220)+(1-$A410)*LOOKUP($I410,'OMS2007'!$A$3:$A$220,'OMS2007'!G$3:G$220))</f>
        <v>#N/A</v>
      </c>
      <c r="E410" s="15">
        <f t="shared" si="42"/>
        <v>1</v>
      </c>
      <c r="F410" s="15">
        <f>IF(OR(Medidas!D410=1,Medidas!D410="M",Medidas!D410="m",Medidas!D410=2,Medidas!D410="F",Medidas!D410="f"),0,1)</f>
        <v>1</v>
      </c>
      <c r="G410" s="15">
        <f>IF(OR(ISBLANK(Medidas!G410),(ISBLANK(Medidas!H410))),1,0)</f>
        <v>1</v>
      </c>
      <c r="H410" s="15">
        <f>IF(AND(NOT(G410),OR(Medidas!G410&lt;20,Medidas!G410&gt;250,Medidas!H410&lt;0.5,Medidas!H410&gt;400)),1,0)</f>
        <v>0</v>
      </c>
      <c r="I410" s="20">
        <f>(Medidas!F410-Medidas!E410)/30.4375</f>
        <v>0</v>
      </c>
      <c r="J410" s="15" t="e">
        <f>Medidas!H410/(Medidas!G410^2)*10000</f>
        <v>#DIV/0!</v>
      </c>
      <c r="K410" s="15" t="e">
        <f t="shared" si="43"/>
        <v>#DIV/0!</v>
      </c>
      <c r="L410" s="15" t="e">
        <f t="shared" si="44"/>
        <v>#DIV/0!</v>
      </c>
      <c r="M410" s="15" t="e">
        <f t="shared" si="45"/>
        <v>#DIV/0!</v>
      </c>
      <c r="N410" s="15" t="e">
        <f t="shared" si="46"/>
        <v>#N/A</v>
      </c>
      <c r="O410" s="15" t="e">
        <f t="shared" si="47"/>
        <v>#N/A</v>
      </c>
    </row>
    <row r="411" spans="1:15" x14ac:dyDescent="0.15">
      <c r="A411" s="106">
        <f t="shared" si="48"/>
        <v>1</v>
      </c>
      <c r="B411" s="15" t="e">
        <f>IF(OR(Medidas!D411=1,Medidas!D411="M",Medidas!D411="m"),$A411*LOOKUP($I411+1,'OMS2007'!$A$3:$A$220,'OMS2007'!B$3:B$220)+(1-$A411)*LOOKUP($I411,'OMS2007'!$A$3:$A$220,'OMS2007'!B$3:B$220),$A411*LOOKUP($I411+1,'OMS2007'!$A$3:$A$220,'OMS2007'!E$3:E$220)+(1-$A411)*LOOKUP($I411,'OMS2007'!$A$3:$A$220,'OMS2007'!E$3:E$220))</f>
        <v>#N/A</v>
      </c>
      <c r="C411" s="15" t="e">
        <f>IF(OR(Medidas!D411=1,Medidas!D411="M",Medidas!D411="m"),$A411*LOOKUP($I411+1,'OMS2007'!$A$3:$A$220,'OMS2007'!C$3:C$220)+(1-$A411)*LOOKUP($I411,'OMS2007'!$A$3:$A$220,'OMS2007'!C$3:C$220),$A411*LOOKUP($I411+1,'OMS2007'!$A$3:$A$220,'OMS2007'!F$3:F$220)+(1-$A411)*LOOKUP($I411,'OMS2007'!$A$3:$A$220,'OMS2007'!F$3:F$220))</f>
        <v>#N/A</v>
      </c>
      <c r="D411" s="15" t="e">
        <f>IF(OR(Medidas!D411=1,Medidas!D411="M",Medidas!D411="m"),$A411*LOOKUP($I411+1,'OMS2007'!$A$3:$A$220,'OMS2007'!D$3:D$220)+(1-$A411)*LOOKUP($I411,'OMS2007'!$A$3:$A$220,'OMS2007'!D$3:D$220),$A411*LOOKUP($I411+1,'OMS2007'!$A$3:$A$220,'OMS2007'!G$3:G$220)+(1-$A411)*LOOKUP($I411,'OMS2007'!$A$3:$A$220,'OMS2007'!G$3:G$220))</f>
        <v>#N/A</v>
      </c>
      <c r="E411" s="15">
        <f t="shared" si="42"/>
        <v>1</v>
      </c>
      <c r="F411" s="15">
        <f>IF(OR(Medidas!D411=1,Medidas!D411="M",Medidas!D411="m",Medidas!D411=2,Medidas!D411="F",Medidas!D411="f"),0,1)</f>
        <v>1</v>
      </c>
      <c r="G411" s="15">
        <f>IF(OR(ISBLANK(Medidas!G411),(ISBLANK(Medidas!H411))),1,0)</f>
        <v>1</v>
      </c>
      <c r="H411" s="15">
        <f>IF(AND(NOT(G411),OR(Medidas!G411&lt;20,Medidas!G411&gt;250,Medidas!H411&lt;0.5,Medidas!H411&gt;400)),1,0)</f>
        <v>0</v>
      </c>
      <c r="I411" s="20">
        <f>(Medidas!F411-Medidas!E411)/30.4375</f>
        <v>0</v>
      </c>
      <c r="J411" s="15" t="e">
        <f>Medidas!H411/(Medidas!G411^2)*10000</f>
        <v>#DIV/0!</v>
      </c>
      <c r="K411" s="15" t="e">
        <f t="shared" si="43"/>
        <v>#DIV/0!</v>
      </c>
      <c r="L411" s="15" t="e">
        <f t="shared" si="44"/>
        <v>#DIV/0!</v>
      </c>
      <c r="M411" s="15" t="e">
        <f t="shared" si="45"/>
        <v>#DIV/0!</v>
      </c>
      <c r="N411" s="15" t="e">
        <f t="shared" si="46"/>
        <v>#N/A</v>
      </c>
      <c r="O411" s="15" t="e">
        <f t="shared" si="47"/>
        <v>#N/A</v>
      </c>
    </row>
    <row r="412" spans="1:15" x14ac:dyDescent="0.15">
      <c r="A412" s="106">
        <f t="shared" si="48"/>
        <v>1</v>
      </c>
      <c r="B412" s="15" t="e">
        <f>IF(OR(Medidas!D412=1,Medidas!D412="M",Medidas!D412="m"),$A412*LOOKUP($I412+1,'OMS2007'!$A$3:$A$220,'OMS2007'!B$3:B$220)+(1-$A412)*LOOKUP($I412,'OMS2007'!$A$3:$A$220,'OMS2007'!B$3:B$220),$A412*LOOKUP($I412+1,'OMS2007'!$A$3:$A$220,'OMS2007'!E$3:E$220)+(1-$A412)*LOOKUP($I412,'OMS2007'!$A$3:$A$220,'OMS2007'!E$3:E$220))</f>
        <v>#N/A</v>
      </c>
      <c r="C412" s="15" t="e">
        <f>IF(OR(Medidas!D412=1,Medidas!D412="M",Medidas!D412="m"),$A412*LOOKUP($I412+1,'OMS2007'!$A$3:$A$220,'OMS2007'!C$3:C$220)+(1-$A412)*LOOKUP($I412,'OMS2007'!$A$3:$A$220,'OMS2007'!C$3:C$220),$A412*LOOKUP($I412+1,'OMS2007'!$A$3:$A$220,'OMS2007'!F$3:F$220)+(1-$A412)*LOOKUP($I412,'OMS2007'!$A$3:$A$220,'OMS2007'!F$3:F$220))</f>
        <v>#N/A</v>
      </c>
      <c r="D412" s="15" t="e">
        <f>IF(OR(Medidas!D412=1,Medidas!D412="M",Medidas!D412="m"),$A412*LOOKUP($I412+1,'OMS2007'!$A$3:$A$220,'OMS2007'!D$3:D$220)+(1-$A412)*LOOKUP($I412,'OMS2007'!$A$3:$A$220,'OMS2007'!D$3:D$220),$A412*LOOKUP($I412+1,'OMS2007'!$A$3:$A$220,'OMS2007'!G$3:G$220)+(1-$A412)*LOOKUP($I412,'OMS2007'!$A$3:$A$220,'OMS2007'!G$3:G$220))</f>
        <v>#N/A</v>
      </c>
      <c r="E412" s="15">
        <f t="shared" si="42"/>
        <v>1</v>
      </c>
      <c r="F412" s="15">
        <f>IF(OR(Medidas!D412=1,Medidas!D412="M",Medidas!D412="m",Medidas!D412=2,Medidas!D412="F",Medidas!D412="f"),0,1)</f>
        <v>1</v>
      </c>
      <c r="G412" s="15">
        <f>IF(OR(ISBLANK(Medidas!G412),(ISBLANK(Medidas!H412))),1,0)</f>
        <v>1</v>
      </c>
      <c r="H412" s="15">
        <f>IF(AND(NOT(G412),OR(Medidas!G412&lt;20,Medidas!G412&gt;250,Medidas!H412&lt;0.5,Medidas!H412&gt;400)),1,0)</f>
        <v>0</v>
      </c>
      <c r="I412" s="20">
        <f>(Medidas!F412-Medidas!E412)/30.4375</f>
        <v>0</v>
      </c>
      <c r="J412" s="15" t="e">
        <f>Medidas!H412/(Medidas!G412^2)*10000</f>
        <v>#DIV/0!</v>
      </c>
      <c r="K412" s="15" t="e">
        <f t="shared" si="43"/>
        <v>#DIV/0!</v>
      </c>
      <c r="L412" s="15" t="e">
        <f t="shared" si="44"/>
        <v>#DIV/0!</v>
      </c>
      <c r="M412" s="15" t="e">
        <f t="shared" si="45"/>
        <v>#DIV/0!</v>
      </c>
      <c r="N412" s="15" t="e">
        <f t="shared" si="46"/>
        <v>#N/A</v>
      </c>
      <c r="O412" s="15" t="e">
        <f t="shared" si="47"/>
        <v>#N/A</v>
      </c>
    </row>
    <row r="413" spans="1:15" x14ac:dyDescent="0.15">
      <c r="A413" s="106">
        <f t="shared" si="48"/>
        <v>1</v>
      </c>
      <c r="B413" s="15" t="e">
        <f>IF(OR(Medidas!D413=1,Medidas!D413="M",Medidas!D413="m"),$A413*LOOKUP($I413+1,'OMS2007'!$A$3:$A$220,'OMS2007'!B$3:B$220)+(1-$A413)*LOOKUP($I413,'OMS2007'!$A$3:$A$220,'OMS2007'!B$3:B$220),$A413*LOOKUP($I413+1,'OMS2007'!$A$3:$A$220,'OMS2007'!E$3:E$220)+(1-$A413)*LOOKUP($I413,'OMS2007'!$A$3:$A$220,'OMS2007'!E$3:E$220))</f>
        <v>#N/A</v>
      </c>
      <c r="C413" s="15" t="e">
        <f>IF(OR(Medidas!D413=1,Medidas!D413="M",Medidas!D413="m"),$A413*LOOKUP($I413+1,'OMS2007'!$A$3:$A$220,'OMS2007'!C$3:C$220)+(1-$A413)*LOOKUP($I413,'OMS2007'!$A$3:$A$220,'OMS2007'!C$3:C$220),$A413*LOOKUP($I413+1,'OMS2007'!$A$3:$A$220,'OMS2007'!F$3:F$220)+(1-$A413)*LOOKUP($I413,'OMS2007'!$A$3:$A$220,'OMS2007'!F$3:F$220))</f>
        <v>#N/A</v>
      </c>
      <c r="D413" s="15" t="e">
        <f>IF(OR(Medidas!D413=1,Medidas!D413="M",Medidas!D413="m"),$A413*LOOKUP($I413+1,'OMS2007'!$A$3:$A$220,'OMS2007'!D$3:D$220)+(1-$A413)*LOOKUP($I413,'OMS2007'!$A$3:$A$220,'OMS2007'!D$3:D$220),$A413*LOOKUP($I413+1,'OMS2007'!$A$3:$A$220,'OMS2007'!G$3:G$220)+(1-$A413)*LOOKUP($I413,'OMS2007'!$A$3:$A$220,'OMS2007'!G$3:G$220))</f>
        <v>#N/A</v>
      </c>
      <c r="E413" s="15">
        <f t="shared" si="42"/>
        <v>1</v>
      </c>
      <c r="F413" s="15">
        <f>IF(OR(Medidas!D413=1,Medidas!D413="M",Medidas!D413="m",Medidas!D413=2,Medidas!D413="F",Medidas!D413="f"),0,1)</f>
        <v>1</v>
      </c>
      <c r="G413" s="15">
        <f>IF(OR(ISBLANK(Medidas!G413),(ISBLANK(Medidas!H413))),1,0)</f>
        <v>1</v>
      </c>
      <c r="H413" s="15">
        <f>IF(AND(NOT(G413),OR(Medidas!G413&lt;20,Medidas!G413&gt;250,Medidas!H413&lt;0.5,Medidas!H413&gt;400)),1,0)</f>
        <v>0</v>
      </c>
      <c r="I413" s="20">
        <f>(Medidas!F413-Medidas!E413)/30.4375</f>
        <v>0</v>
      </c>
      <c r="J413" s="15" t="e">
        <f>Medidas!H413/(Medidas!G413^2)*10000</f>
        <v>#DIV/0!</v>
      </c>
      <c r="K413" s="15" t="e">
        <f t="shared" si="43"/>
        <v>#DIV/0!</v>
      </c>
      <c r="L413" s="15" t="e">
        <f t="shared" si="44"/>
        <v>#DIV/0!</v>
      </c>
      <c r="M413" s="15" t="e">
        <f t="shared" si="45"/>
        <v>#DIV/0!</v>
      </c>
      <c r="N413" s="15" t="e">
        <f t="shared" si="46"/>
        <v>#N/A</v>
      </c>
      <c r="O413" s="15" t="e">
        <f t="shared" si="47"/>
        <v>#N/A</v>
      </c>
    </row>
    <row r="414" spans="1:15" x14ac:dyDescent="0.15">
      <c r="A414" s="106">
        <f t="shared" si="48"/>
        <v>1</v>
      </c>
      <c r="B414" s="15" t="e">
        <f>IF(OR(Medidas!D414=1,Medidas!D414="M",Medidas!D414="m"),$A414*LOOKUP($I414+1,'OMS2007'!$A$3:$A$220,'OMS2007'!B$3:B$220)+(1-$A414)*LOOKUP($I414,'OMS2007'!$A$3:$A$220,'OMS2007'!B$3:B$220),$A414*LOOKUP($I414+1,'OMS2007'!$A$3:$A$220,'OMS2007'!E$3:E$220)+(1-$A414)*LOOKUP($I414,'OMS2007'!$A$3:$A$220,'OMS2007'!E$3:E$220))</f>
        <v>#N/A</v>
      </c>
      <c r="C414" s="15" t="e">
        <f>IF(OR(Medidas!D414=1,Medidas!D414="M",Medidas!D414="m"),$A414*LOOKUP($I414+1,'OMS2007'!$A$3:$A$220,'OMS2007'!C$3:C$220)+(1-$A414)*LOOKUP($I414,'OMS2007'!$A$3:$A$220,'OMS2007'!C$3:C$220),$A414*LOOKUP($I414+1,'OMS2007'!$A$3:$A$220,'OMS2007'!F$3:F$220)+(1-$A414)*LOOKUP($I414,'OMS2007'!$A$3:$A$220,'OMS2007'!F$3:F$220))</f>
        <v>#N/A</v>
      </c>
      <c r="D414" s="15" t="e">
        <f>IF(OR(Medidas!D414=1,Medidas!D414="M",Medidas!D414="m"),$A414*LOOKUP($I414+1,'OMS2007'!$A$3:$A$220,'OMS2007'!D$3:D$220)+(1-$A414)*LOOKUP($I414,'OMS2007'!$A$3:$A$220,'OMS2007'!D$3:D$220),$A414*LOOKUP($I414+1,'OMS2007'!$A$3:$A$220,'OMS2007'!G$3:G$220)+(1-$A414)*LOOKUP($I414,'OMS2007'!$A$3:$A$220,'OMS2007'!G$3:G$220))</f>
        <v>#N/A</v>
      </c>
      <c r="E414" s="15">
        <f t="shared" si="42"/>
        <v>1</v>
      </c>
      <c r="F414" s="15">
        <f>IF(OR(Medidas!D414=1,Medidas!D414="M",Medidas!D414="m",Medidas!D414=2,Medidas!D414="F",Medidas!D414="f"),0,1)</f>
        <v>1</v>
      </c>
      <c r="G414" s="15">
        <f>IF(OR(ISBLANK(Medidas!G414),(ISBLANK(Medidas!H414))),1,0)</f>
        <v>1</v>
      </c>
      <c r="H414" s="15">
        <f>IF(AND(NOT(G414),OR(Medidas!G414&lt;20,Medidas!G414&gt;250,Medidas!H414&lt;0.5,Medidas!H414&gt;400)),1,0)</f>
        <v>0</v>
      </c>
      <c r="I414" s="20">
        <f>(Medidas!F414-Medidas!E414)/30.4375</f>
        <v>0</v>
      </c>
      <c r="J414" s="15" t="e">
        <f>Medidas!H414/(Medidas!G414^2)*10000</f>
        <v>#DIV/0!</v>
      </c>
      <c r="K414" s="15" t="e">
        <f t="shared" si="43"/>
        <v>#DIV/0!</v>
      </c>
      <c r="L414" s="15" t="e">
        <f t="shared" si="44"/>
        <v>#DIV/0!</v>
      </c>
      <c r="M414" s="15" t="e">
        <f t="shared" si="45"/>
        <v>#DIV/0!</v>
      </c>
      <c r="N414" s="15" t="e">
        <f t="shared" si="46"/>
        <v>#N/A</v>
      </c>
      <c r="O414" s="15" t="e">
        <f t="shared" si="47"/>
        <v>#N/A</v>
      </c>
    </row>
    <row r="415" spans="1:15" x14ac:dyDescent="0.15">
      <c r="A415" s="106">
        <f t="shared" si="48"/>
        <v>1</v>
      </c>
      <c r="B415" s="15" t="e">
        <f>IF(OR(Medidas!D415=1,Medidas!D415="M",Medidas!D415="m"),$A415*LOOKUP($I415+1,'OMS2007'!$A$3:$A$220,'OMS2007'!B$3:B$220)+(1-$A415)*LOOKUP($I415,'OMS2007'!$A$3:$A$220,'OMS2007'!B$3:B$220),$A415*LOOKUP($I415+1,'OMS2007'!$A$3:$A$220,'OMS2007'!E$3:E$220)+(1-$A415)*LOOKUP($I415,'OMS2007'!$A$3:$A$220,'OMS2007'!E$3:E$220))</f>
        <v>#N/A</v>
      </c>
      <c r="C415" s="15" t="e">
        <f>IF(OR(Medidas!D415=1,Medidas!D415="M",Medidas!D415="m"),$A415*LOOKUP($I415+1,'OMS2007'!$A$3:$A$220,'OMS2007'!C$3:C$220)+(1-$A415)*LOOKUP($I415,'OMS2007'!$A$3:$A$220,'OMS2007'!C$3:C$220),$A415*LOOKUP($I415+1,'OMS2007'!$A$3:$A$220,'OMS2007'!F$3:F$220)+(1-$A415)*LOOKUP($I415,'OMS2007'!$A$3:$A$220,'OMS2007'!F$3:F$220))</f>
        <v>#N/A</v>
      </c>
      <c r="D415" s="15" t="e">
        <f>IF(OR(Medidas!D415=1,Medidas!D415="M",Medidas!D415="m"),$A415*LOOKUP($I415+1,'OMS2007'!$A$3:$A$220,'OMS2007'!D$3:D$220)+(1-$A415)*LOOKUP($I415,'OMS2007'!$A$3:$A$220,'OMS2007'!D$3:D$220),$A415*LOOKUP($I415+1,'OMS2007'!$A$3:$A$220,'OMS2007'!G$3:G$220)+(1-$A415)*LOOKUP($I415,'OMS2007'!$A$3:$A$220,'OMS2007'!G$3:G$220))</f>
        <v>#N/A</v>
      </c>
      <c r="E415" s="15">
        <f t="shared" si="42"/>
        <v>1</v>
      </c>
      <c r="F415" s="15">
        <f>IF(OR(Medidas!D415=1,Medidas!D415="M",Medidas!D415="m",Medidas!D415=2,Medidas!D415="F",Medidas!D415="f"),0,1)</f>
        <v>1</v>
      </c>
      <c r="G415" s="15">
        <f>IF(OR(ISBLANK(Medidas!G415),(ISBLANK(Medidas!H415))),1,0)</f>
        <v>1</v>
      </c>
      <c r="H415" s="15">
        <f>IF(AND(NOT(G415),OR(Medidas!G415&lt;20,Medidas!G415&gt;250,Medidas!H415&lt;0.5,Medidas!H415&gt;400)),1,0)</f>
        <v>0</v>
      </c>
      <c r="I415" s="20">
        <f>(Medidas!F415-Medidas!E415)/30.4375</f>
        <v>0</v>
      </c>
      <c r="J415" s="15" t="e">
        <f>Medidas!H415/(Medidas!G415^2)*10000</f>
        <v>#DIV/0!</v>
      </c>
      <c r="K415" s="15" t="e">
        <f t="shared" si="43"/>
        <v>#DIV/0!</v>
      </c>
      <c r="L415" s="15" t="e">
        <f t="shared" si="44"/>
        <v>#DIV/0!</v>
      </c>
      <c r="M415" s="15" t="e">
        <f t="shared" si="45"/>
        <v>#DIV/0!</v>
      </c>
      <c r="N415" s="15" t="e">
        <f t="shared" si="46"/>
        <v>#N/A</v>
      </c>
      <c r="O415" s="15" t="e">
        <f t="shared" si="47"/>
        <v>#N/A</v>
      </c>
    </row>
    <row r="416" spans="1:15" x14ac:dyDescent="0.15">
      <c r="A416" s="106">
        <f t="shared" si="48"/>
        <v>1</v>
      </c>
      <c r="B416" s="15" t="e">
        <f>IF(OR(Medidas!D416=1,Medidas!D416="M",Medidas!D416="m"),$A416*LOOKUP($I416+1,'OMS2007'!$A$3:$A$220,'OMS2007'!B$3:B$220)+(1-$A416)*LOOKUP($I416,'OMS2007'!$A$3:$A$220,'OMS2007'!B$3:B$220),$A416*LOOKUP($I416+1,'OMS2007'!$A$3:$A$220,'OMS2007'!E$3:E$220)+(1-$A416)*LOOKUP($I416,'OMS2007'!$A$3:$A$220,'OMS2007'!E$3:E$220))</f>
        <v>#N/A</v>
      </c>
      <c r="C416" s="15" t="e">
        <f>IF(OR(Medidas!D416=1,Medidas!D416="M",Medidas!D416="m"),$A416*LOOKUP($I416+1,'OMS2007'!$A$3:$A$220,'OMS2007'!C$3:C$220)+(1-$A416)*LOOKUP($I416,'OMS2007'!$A$3:$A$220,'OMS2007'!C$3:C$220),$A416*LOOKUP($I416+1,'OMS2007'!$A$3:$A$220,'OMS2007'!F$3:F$220)+(1-$A416)*LOOKUP($I416,'OMS2007'!$A$3:$A$220,'OMS2007'!F$3:F$220))</f>
        <v>#N/A</v>
      </c>
      <c r="D416" s="15" t="e">
        <f>IF(OR(Medidas!D416=1,Medidas!D416="M",Medidas!D416="m"),$A416*LOOKUP($I416+1,'OMS2007'!$A$3:$A$220,'OMS2007'!D$3:D$220)+(1-$A416)*LOOKUP($I416,'OMS2007'!$A$3:$A$220,'OMS2007'!D$3:D$220),$A416*LOOKUP($I416+1,'OMS2007'!$A$3:$A$220,'OMS2007'!G$3:G$220)+(1-$A416)*LOOKUP($I416,'OMS2007'!$A$3:$A$220,'OMS2007'!G$3:G$220))</f>
        <v>#N/A</v>
      </c>
      <c r="E416" s="15">
        <f t="shared" si="42"/>
        <v>1</v>
      </c>
      <c r="F416" s="15">
        <f>IF(OR(Medidas!D416=1,Medidas!D416="M",Medidas!D416="m",Medidas!D416=2,Medidas!D416="F",Medidas!D416="f"),0,1)</f>
        <v>1</v>
      </c>
      <c r="G416" s="15">
        <f>IF(OR(ISBLANK(Medidas!G416),(ISBLANK(Medidas!H416))),1,0)</f>
        <v>1</v>
      </c>
      <c r="H416" s="15">
        <f>IF(AND(NOT(G416),OR(Medidas!G416&lt;20,Medidas!G416&gt;250,Medidas!H416&lt;0.5,Medidas!H416&gt;400)),1,0)</f>
        <v>0</v>
      </c>
      <c r="I416" s="20">
        <f>(Medidas!F416-Medidas!E416)/30.4375</f>
        <v>0</v>
      </c>
      <c r="J416" s="15" t="e">
        <f>Medidas!H416/(Medidas!G416^2)*10000</f>
        <v>#DIV/0!</v>
      </c>
      <c r="K416" s="15" t="e">
        <f t="shared" si="43"/>
        <v>#DIV/0!</v>
      </c>
      <c r="L416" s="15" t="e">
        <f t="shared" si="44"/>
        <v>#DIV/0!</v>
      </c>
      <c r="M416" s="15" t="e">
        <f t="shared" si="45"/>
        <v>#DIV/0!</v>
      </c>
      <c r="N416" s="15" t="e">
        <f t="shared" si="46"/>
        <v>#N/A</v>
      </c>
      <c r="O416" s="15" t="e">
        <f t="shared" si="47"/>
        <v>#N/A</v>
      </c>
    </row>
    <row r="417" spans="1:15" x14ac:dyDescent="0.15">
      <c r="A417" s="106">
        <f t="shared" si="48"/>
        <v>1</v>
      </c>
      <c r="B417" s="15" t="e">
        <f>IF(OR(Medidas!D417=1,Medidas!D417="M",Medidas!D417="m"),$A417*LOOKUP($I417+1,'OMS2007'!$A$3:$A$220,'OMS2007'!B$3:B$220)+(1-$A417)*LOOKUP($I417,'OMS2007'!$A$3:$A$220,'OMS2007'!B$3:B$220),$A417*LOOKUP($I417+1,'OMS2007'!$A$3:$A$220,'OMS2007'!E$3:E$220)+(1-$A417)*LOOKUP($I417,'OMS2007'!$A$3:$A$220,'OMS2007'!E$3:E$220))</f>
        <v>#N/A</v>
      </c>
      <c r="C417" s="15" t="e">
        <f>IF(OR(Medidas!D417=1,Medidas!D417="M",Medidas!D417="m"),$A417*LOOKUP($I417+1,'OMS2007'!$A$3:$A$220,'OMS2007'!C$3:C$220)+(1-$A417)*LOOKUP($I417,'OMS2007'!$A$3:$A$220,'OMS2007'!C$3:C$220),$A417*LOOKUP($I417+1,'OMS2007'!$A$3:$A$220,'OMS2007'!F$3:F$220)+(1-$A417)*LOOKUP($I417,'OMS2007'!$A$3:$A$220,'OMS2007'!F$3:F$220))</f>
        <v>#N/A</v>
      </c>
      <c r="D417" s="15" t="e">
        <f>IF(OR(Medidas!D417=1,Medidas!D417="M",Medidas!D417="m"),$A417*LOOKUP($I417+1,'OMS2007'!$A$3:$A$220,'OMS2007'!D$3:D$220)+(1-$A417)*LOOKUP($I417,'OMS2007'!$A$3:$A$220,'OMS2007'!D$3:D$220),$A417*LOOKUP($I417+1,'OMS2007'!$A$3:$A$220,'OMS2007'!G$3:G$220)+(1-$A417)*LOOKUP($I417,'OMS2007'!$A$3:$A$220,'OMS2007'!G$3:G$220))</f>
        <v>#N/A</v>
      </c>
      <c r="E417" s="15">
        <f t="shared" si="42"/>
        <v>1</v>
      </c>
      <c r="F417" s="15">
        <f>IF(OR(Medidas!D417=1,Medidas!D417="M",Medidas!D417="m",Medidas!D417=2,Medidas!D417="F",Medidas!D417="f"),0,1)</f>
        <v>1</v>
      </c>
      <c r="G417" s="15">
        <f>IF(OR(ISBLANK(Medidas!G417),(ISBLANK(Medidas!H417))),1,0)</f>
        <v>1</v>
      </c>
      <c r="H417" s="15">
        <f>IF(AND(NOT(G417),OR(Medidas!G417&lt;20,Medidas!G417&gt;250,Medidas!H417&lt;0.5,Medidas!H417&gt;400)),1,0)</f>
        <v>0</v>
      </c>
      <c r="I417" s="20">
        <f>(Medidas!F417-Medidas!E417)/30.4375</f>
        <v>0</v>
      </c>
      <c r="J417" s="15" t="e">
        <f>Medidas!H417/(Medidas!G417^2)*10000</f>
        <v>#DIV/0!</v>
      </c>
      <c r="K417" s="15" t="e">
        <f t="shared" si="43"/>
        <v>#DIV/0!</v>
      </c>
      <c r="L417" s="15" t="e">
        <f t="shared" si="44"/>
        <v>#DIV/0!</v>
      </c>
      <c r="M417" s="15" t="e">
        <f t="shared" si="45"/>
        <v>#DIV/0!</v>
      </c>
      <c r="N417" s="15" t="e">
        <f t="shared" si="46"/>
        <v>#N/A</v>
      </c>
      <c r="O417" s="15" t="e">
        <f t="shared" si="47"/>
        <v>#N/A</v>
      </c>
    </row>
    <row r="418" spans="1:15" x14ac:dyDescent="0.15">
      <c r="A418" s="106">
        <f t="shared" si="48"/>
        <v>1</v>
      </c>
      <c r="B418" s="15" t="e">
        <f>IF(OR(Medidas!D418=1,Medidas!D418="M",Medidas!D418="m"),$A418*LOOKUP($I418+1,'OMS2007'!$A$3:$A$220,'OMS2007'!B$3:B$220)+(1-$A418)*LOOKUP($I418,'OMS2007'!$A$3:$A$220,'OMS2007'!B$3:B$220),$A418*LOOKUP($I418+1,'OMS2007'!$A$3:$A$220,'OMS2007'!E$3:E$220)+(1-$A418)*LOOKUP($I418,'OMS2007'!$A$3:$A$220,'OMS2007'!E$3:E$220))</f>
        <v>#N/A</v>
      </c>
      <c r="C418" s="15" t="e">
        <f>IF(OR(Medidas!D418=1,Medidas!D418="M",Medidas!D418="m"),$A418*LOOKUP($I418+1,'OMS2007'!$A$3:$A$220,'OMS2007'!C$3:C$220)+(1-$A418)*LOOKUP($I418,'OMS2007'!$A$3:$A$220,'OMS2007'!C$3:C$220),$A418*LOOKUP($I418+1,'OMS2007'!$A$3:$A$220,'OMS2007'!F$3:F$220)+(1-$A418)*LOOKUP($I418,'OMS2007'!$A$3:$A$220,'OMS2007'!F$3:F$220))</f>
        <v>#N/A</v>
      </c>
      <c r="D418" s="15" t="e">
        <f>IF(OR(Medidas!D418=1,Medidas!D418="M",Medidas!D418="m"),$A418*LOOKUP($I418+1,'OMS2007'!$A$3:$A$220,'OMS2007'!D$3:D$220)+(1-$A418)*LOOKUP($I418,'OMS2007'!$A$3:$A$220,'OMS2007'!D$3:D$220),$A418*LOOKUP($I418+1,'OMS2007'!$A$3:$A$220,'OMS2007'!G$3:G$220)+(1-$A418)*LOOKUP($I418,'OMS2007'!$A$3:$A$220,'OMS2007'!G$3:G$220))</f>
        <v>#N/A</v>
      </c>
      <c r="E418" s="15">
        <f t="shared" si="42"/>
        <v>1</v>
      </c>
      <c r="F418" s="15">
        <f>IF(OR(Medidas!D418=1,Medidas!D418="M",Medidas!D418="m",Medidas!D418=2,Medidas!D418="F",Medidas!D418="f"),0,1)</f>
        <v>1</v>
      </c>
      <c r="G418" s="15">
        <f>IF(OR(ISBLANK(Medidas!G418),(ISBLANK(Medidas!H418))),1,0)</f>
        <v>1</v>
      </c>
      <c r="H418" s="15">
        <f>IF(AND(NOT(G418),OR(Medidas!G418&lt;20,Medidas!G418&gt;250,Medidas!H418&lt;0.5,Medidas!H418&gt;400)),1,0)</f>
        <v>0</v>
      </c>
      <c r="I418" s="20">
        <f>(Medidas!F418-Medidas!E418)/30.4375</f>
        <v>0</v>
      </c>
      <c r="J418" s="15" t="e">
        <f>Medidas!H418/(Medidas!G418^2)*10000</f>
        <v>#DIV/0!</v>
      </c>
      <c r="K418" s="15" t="e">
        <f t="shared" si="43"/>
        <v>#DIV/0!</v>
      </c>
      <c r="L418" s="15" t="e">
        <f t="shared" si="44"/>
        <v>#DIV/0!</v>
      </c>
      <c r="M418" s="15" t="e">
        <f t="shared" si="45"/>
        <v>#DIV/0!</v>
      </c>
      <c r="N418" s="15" t="e">
        <f t="shared" si="46"/>
        <v>#N/A</v>
      </c>
      <c r="O418" s="15" t="e">
        <f t="shared" si="47"/>
        <v>#N/A</v>
      </c>
    </row>
    <row r="419" spans="1:15" x14ac:dyDescent="0.15">
      <c r="A419" s="106">
        <f t="shared" si="48"/>
        <v>1</v>
      </c>
      <c r="B419" s="15" t="e">
        <f>IF(OR(Medidas!D419=1,Medidas!D419="M",Medidas!D419="m"),$A419*LOOKUP($I419+1,'OMS2007'!$A$3:$A$220,'OMS2007'!B$3:B$220)+(1-$A419)*LOOKUP($I419,'OMS2007'!$A$3:$A$220,'OMS2007'!B$3:B$220),$A419*LOOKUP($I419+1,'OMS2007'!$A$3:$A$220,'OMS2007'!E$3:E$220)+(1-$A419)*LOOKUP($I419,'OMS2007'!$A$3:$A$220,'OMS2007'!E$3:E$220))</f>
        <v>#N/A</v>
      </c>
      <c r="C419" s="15" t="e">
        <f>IF(OR(Medidas!D419=1,Medidas!D419="M",Medidas!D419="m"),$A419*LOOKUP($I419+1,'OMS2007'!$A$3:$A$220,'OMS2007'!C$3:C$220)+(1-$A419)*LOOKUP($I419,'OMS2007'!$A$3:$A$220,'OMS2007'!C$3:C$220),$A419*LOOKUP($I419+1,'OMS2007'!$A$3:$A$220,'OMS2007'!F$3:F$220)+(1-$A419)*LOOKUP($I419,'OMS2007'!$A$3:$A$220,'OMS2007'!F$3:F$220))</f>
        <v>#N/A</v>
      </c>
      <c r="D419" s="15" t="e">
        <f>IF(OR(Medidas!D419=1,Medidas!D419="M",Medidas!D419="m"),$A419*LOOKUP($I419+1,'OMS2007'!$A$3:$A$220,'OMS2007'!D$3:D$220)+(1-$A419)*LOOKUP($I419,'OMS2007'!$A$3:$A$220,'OMS2007'!D$3:D$220),$A419*LOOKUP($I419+1,'OMS2007'!$A$3:$A$220,'OMS2007'!G$3:G$220)+(1-$A419)*LOOKUP($I419,'OMS2007'!$A$3:$A$220,'OMS2007'!G$3:G$220))</f>
        <v>#N/A</v>
      </c>
      <c r="E419" s="15">
        <f t="shared" si="42"/>
        <v>1</v>
      </c>
      <c r="F419" s="15">
        <f>IF(OR(Medidas!D419=1,Medidas!D419="M",Medidas!D419="m",Medidas!D419=2,Medidas!D419="F",Medidas!D419="f"),0,1)</f>
        <v>1</v>
      </c>
      <c r="G419" s="15">
        <f>IF(OR(ISBLANK(Medidas!G419),(ISBLANK(Medidas!H419))),1,0)</f>
        <v>1</v>
      </c>
      <c r="H419" s="15">
        <f>IF(AND(NOT(G419),OR(Medidas!G419&lt;20,Medidas!G419&gt;250,Medidas!H419&lt;0.5,Medidas!H419&gt;400)),1,0)</f>
        <v>0</v>
      </c>
      <c r="I419" s="20">
        <f>(Medidas!F419-Medidas!E419)/30.4375</f>
        <v>0</v>
      </c>
      <c r="J419" s="15" t="e">
        <f>Medidas!H419/(Medidas!G419^2)*10000</f>
        <v>#DIV/0!</v>
      </c>
      <c r="K419" s="15" t="e">
        <f t="shared" si="43"/>
        <v>#DIV/0!</v>
      </c>
      <c r="L419" s="15" t="e">
        <f t="shared" si="44"/>
        <v>#DIV/0!</v>
      </c>
      <c r="M419" s="15" t="e">
        <f t="shared" si="45"/>
        <v>#DIV/0!</v>
      </c>
      <c r="N419" s="15" t="e">
        <f t="shared" si="46"/>
        <v>#N/A</v>
      </c>
      <c r="O419" s="15" t="e">
        <f t="shared" si="47"/>
        <v>#N/A</v>
      </c>
    </row>
    <row r="420" spans="1:15" x14ac:dyDescent="0.15">
      <c r="A420" s="106">
        <f t="shared" si="48"/>
        <v>1</v>
      </c>
      <c r="B420" s="15" t="e">
        <f>IF(OR(Medidas!D420=1,Medidas!D420="M",Medidas!D420="m"),$A420*LOOKUP($I420+1,'OMS2007'!$A$3:$A$220,'OMS2007'!B$3:B$220)+(1-$A420)*LOOKUP($I420,'OMS2007'!$A$3:$A$220,'OMS2007'!B$3:B$220),$A420*LOOKUP($I420+1,'OMS2007'!$A$3:$A$220,'OMS2007'!E$3:E$220)+(1-$A420)*LOOKUP($I420,'OMS2007'!$A$3:$A$220,'OMS2007'!E$3:E$220))</f>
        <v>#N/A</v>
      </c>
      <c r="C420" s="15" t="e">
        <f>IF(OR(Medidas!D420=1,Medidas!D420="M",Medidas!D420="m"),$A420*LOOKUP($I420+1,'OMS2007'!$A$3:$A$220,'OMS2007'!C$3:C$220)+(1-$A420)*LOOKUP($I420,'OMS2007'!$A$3:$A$220,'OMS2007'!C$3:C$220),$A420*LOOKUP($I420+1,'OMS2007'!$A$3:$A$220,'OMS2007'!F$3:F$220)+(1-$A420)*LOOKUP($I420,'OMS2007'!$A$3:$A$220,'OMS2007'!F$3:F$220))</f>
        <v>#N/A</v>
      </c>
      <c r="D420" s="15" t="e">
        <f>IF(OR(Medidas!D420=1,Medidas!D420="M",Medidas!D420="m"),$A420*LOOKUP($I420+1,'OMS2007'!$A$3:$A$220,'OMS2007'!D$3:D$220)+(1-$A420)*LOOKUP($I420,'OMS2007'!$A$3:$A$220,'OMS2007'!D$3:D$220),$A420*LOOKUP($I420+1,'OMS2007'!$A$3:$A$220,'OMS2007'!G$3:G$220)+(1-$A420)*LOOKUP($I420,'OMS2007'!$A$3:$A$220,'OMS2007'!G$3:G$220))</f>
        <v>#N/A</v>
      </c>
      <c r="E420" s="15">
        <f t="shared" si="42"/>
        <v>1</v>
      </c>
      <c r="F420" s="15">
        <f>IF(OR(Medidas!D420=1,Medidas!D420="M",Medidas!D420="m",Medidas!D420=2,Medidas!D420="F",Medidas!D420="f"),0,1)</f>
        <v>1</v>
      </c>
      <c r="G420" s="15">
        <f>IF(OR(ISBLANK(Medidas!G420),(ISBLANK(Medidas!H420))),1,0)</f>
        <v>1</v>
      </c>
      <c r="H420" s="15">
        <f>IF(AND(NOT(G420),OR(Medidas!G420&lt;20,Medidas!G420&gt;250,Medidas!H420&lt;0.5,Medidas!H420&gt;400)),1,0)</f>
        <v>0</v>
      </c>
      <c r="I420" s="20">
        <f>(Medidas!F420-Medidas!E420)/30.4375</f>
        <v>0</v>
      </c>
      <c r="J420" s="15" t="e">
        <f>Medidas!H420/(Medidas!G420^2)*10000</f>
        <v>#DIV/0!</v>
      </c>
      <c r="K420" s="15" t="e">
        <f t="shared" si="43"/>
        <v>#DIV/0!</v>
      </c>
      <c r="L420" s="15" t="e">
        <f t="shared" si="44"/>
        <v>#DIV/0!</v>
      </c>
      <c r="M420" s="15" t="e">
        <f t="shared" si="45"/>
        <v>#DIV/0!</v>
      </c>
      <c r="N420" s="15" t="e">
        <f t="shared" si="46"/>
        <v>#N/A</v>
      </c>
      <c r="O420" s="15" t="e">
        <f t="shared" si="47"/>
        <v>#N/A</v>
      </c>
    </row>
    <row r="421" spans="1:15" x14ac:dyDescent="0.15">
      <c r="A421" s="106">
        <f t="shared" si="48"/>
        <v>1</v>
      </c>
      <c r="B421" s="15" t="e">
        <f>IF(OR(Medidas!D421=1,Medidas!D421="M",Medidas!D421="m"),$A421*LOOKUP($I421+1,'OMS2007'!$A$3:$A$220,'OMS2007'!B$3:B$220)+(1-$A421)*LOOKUP($I421,'OMS2007'!$A$3:$A$220,'OMS2007'!B$3:B$220),$A421*LOOKUP($I421+1,'OMS2007'!$A$3:$A$220,'OMS2007'!E$3:E$220)+(1-$A421)*LOOKUP($I421,'OMS2007'!$A$3:$A$220,'OMS2007'!E$3:E$220))</f>
        <v>#N/A</v>
      </c>
      <c r="C421" s="15" t="e">
        <f>IF(OR(Medidas!D421=1,Medidas!D421="M",Medidas!D421="m"),$A421*LOOKUP($I421+1,'OMS2007'!$A$3:$A$220,'OMS2007'!C$3:C$220)+(1-$A421)*LOOKUP($I421,'OMS2007'!$A$3:$A$220,'OMS2007'!C$3:C$220),$A421*LOOKUP($I421+1,'OMS2007'!$A$3:$A$220,'OMS2007'!F$3:F$220)+(1-$A421)*LOOKUP($I421,'OMS2007'!$A$3:$A$220,'OMS2007'!F$3:F$220))</f>
        <v>#N/A</v>
      </c>
      <c r="D421" s="15" t="e">
        <f>IF(OR(Medidas!D421=1,Medidas!D421="M",Medidas!D421="m"),$A421*LOOKUP($I421+1,'OMS2007'!$A$3:$A$220,'OMS2007'!D$3:D$220)+(1-$A421)*LOOKUP($I421,'OMS2007'!$A$3:$A$220,'OMS2007'!D$3:D$220),$A421*LOOKUP($I421+1,'OMS2007'!$A$3:$A$220,'OMS2007'!G$3:G$220)+(1-$A421)*LOOKUP($I421,'OMS2007'!$A$3:$A$220,'OMS2007'!G$3:G$220))</f>
        <v>#N/A</v>
      </c>
      <c r="E421" s="15">
        <f t="shared" si="42"/>
        <v>1</v>
      </c>
      <c r="F421" s="15">
        <f>IF(OR(Medidas!D421=1,Medidas!D421="M",Medidas!D421="m",Medidas!D421=2,Medidas!D421="F",Medidas!D421="f"),0,1)</f>
        <v>1</v>
      </c>
      <c r="G421" s="15">
        <f>IF(OR(ISBLANK(Medidas!G421),(ISBLANK(Medidas!H421))),1,0)</f>
        <v>1</v>
      </c>
      <c r="H421" s="15">
        <f>IF(AND(NOT(G421),OR(Medidas!G421&lt;20,Medidas!G421&gt;250,Medidas!H421&lt;0.5,Medidas!H421&gt;400)),1,0)</f>
        <v>0</v>
      </c>
      <c r="I421" s="20">
        <f>(Medidas!F421-Medidas!E421)/30.4375</f>
        <v>0</v>
      </c>
      <c r="J421" s="15" t="e">
        <f>Medidas!H421/(Medidas!G421^2)*10000</f>
        <v>#DIV/0!</v>
      </c>
      <c r="K421" s="15" t="e">
        <f t="shared" si="43"/>
        <v>#DIV/0!</v>
      </c>
      <c r="L421" s="15" t="e">
        <f t="shared" si="44"/>
        <v>#DIV/0!</v>
      </c>
      <c r="M421" s="15" t="e">
        <f t="shared" si="45"/>
        <v>#DIV/0!</v>
      </c>
      <c r="N421" s="15" t="e">
        <f t="shared" si="46"/>
        <v>#N/A</v>
      </c>
      <c r="O421" s="15" t="e">
        <f t="shared" si="47"/>
        <v>#N/A</v>
      </c>
    </row>
    <row r="422" spans="1:15" x14ac:dyDescent="0.15">
      <c r="A422" s="106">
        <f t="shared" si="48"/>
        <v>1</v>
      </c>
      <c r="B422" s="15" t="e">
        <f>IF(OR(Medidas!D422=1,Medidas!D422="M",Medidas!D422="m"),$A422*LOOKUP($I422+1,'OMS2007'!$A$3:$A$220,'OMS2007'!B$3:B$220)+(1-$A422)*LOOKUP($I422,'OMS2007'!$A$3:$A$220,'OMS2007'!B$3:B$220),$A422*LOOKUP($I422+1,'OMS2007'!$A$3:$A$220,'OMS2007'!E$3:E$220)+(1-$A422)*LOOKUP($I422,'OMS2007'!$A$3:$A$220,'OMS2007'!E$3:E$220))</f>
        <v>#N/A</v>
      </c>
      <c r="C422" s="15" t="e">
        <f>IF(OR(Medidas!D422=1,Medidas!D422="M",Medidas!D422="m"),$A422*LOOKUP($I422+1,'OMS2007'!$A$3:$A$220,'OMS2007'!C$3:C$220)+(1-$A422)*LOOKUP($I422,'OMS2007'!$A$3:$A$220,'OMS2007'!C$3:C$220),$A422*LOOKUP($I422+1,'OMS2007'!$A$3:$A$220,'OMS2007'!F$3:F$220)+(1-$A422)*LOOKUP($I422,'OMS2007'!$A$3:$A$220,'OMS2007'!F$3:F$220))</f>
        <v>#N/A</v>
      </c>
      <c r="D422" s="15" t="e">
        <f>IF(OR(Medidas!D422=1,Medidas!D422="M",Medidas!D422="m"),$A422*LOOKUP($I422+1,'OMS2007'!$A$3:$A$220,'OMS2007'!D$3:D$220)+(1-$A422)*LOOKUP($I422,'OMS2007'!$A$3:$A$220,'OMS2007'!D$3:D$220),$A422*LOOKUP($I422+1,'OMS2007'!$A$3:$A$220,'OMS2007'!G$3:G$220)+(1-$A422)*LOOKUP($I422,'OMS2007'!$A$3:$A$220,'OMS2007'!G$3:G$220))</f>
        <v>#N/A</v>
      </c>
      <c r="E422" s="15">
        <f t="shared" si="42"/>
        <v>1</v>
      </c>
      <c r="F422" s="15">
        <f>IF(OR(Medidas!D422=1,Medidas!D422="M",Medidas!D422="m",Medidas!D422=2,Medidas!D422="F",Medidas!D422="f"),0,1)</f>
        <v>1</v>
      </c>
      <c r="G422" s="15">
        <f>IF(OR(ISBLANK(Medidas!G422),(ISBLANK(Medidas!H422))),1,0)</f>
        <v>1</v>
      </c>
      <c r="H422" s="15">
        <f>IF(AND(NOT(G422),OR(Medidas!G422&lt;20,Medidas!G422&gt;250,Medidas!H422&lt;0.5,Medidas!H422&gt;400)),1,0)</f>
        <v>0</v>
      </c>
      <c r="I422" s="20">
        <f>(Medidas!F422-Medidas!E422)/30.4375</f>
        <v>0</v>
      </c>
      <c r="J422" s="15" t="e">
        <f>Medidas!H422/(Medidas!G422^2)*10000</f>
        <v>#DIV/0!</v>
      </c>
      <c r="K422" s="15" t="e">
        <f t="shared" si="43"/>
        <v>#DIV/0!</v>
      </c>
      <c r="L422" s="15" t="e">
        <f t="shared" si="44"/>
        <v>#DIV/0!</v>
      </c>
      <c r="M422" s="15" t="e">
        <f t="shared" si="45"/>
        <v>#DIV/0!</v>
      </c>
      <c r="N422" s="15" t="e">
        <f t="shared" si="46"/>
        <v>#N/A</v>
      </c>
      <c r="O422" s="15" t="e">
        <f t="shared" si="47"/>
        <v>#N/A</v>
      </c>
    </row>
    <row r="423" spans="1:15" x14ac:dyDescent="0.15">
      <c r="A423" s="106">
        <f t="shared" si="48"/>
        <v>1</v>
      </c>
      <c r="B423" s="15" t="e">
        <f>IF(OR(Medidas!D423=1,Medidas!D423="M",Medidas!D423="m"),$A423*LOOKUP($I423+1,'OMS2007'!$A$3:$A$220,'OMS2007'!B$3:B$220)+(1-$A423)*LOOKUP($I423,'OMS2007'!$A$3:$A$220,'OMS2007'!B$3:B$220),$A423*LOOKUP($I423+1,'OMS2007'!$A$3:$A$220,'OMS2007'!E$3:E$220)+(1-$A423)*LOOKUP($I423,'OMS2007'!$A$3:$A$220,'OMS2007'!E$3:E$220))</f>
        <v>#N/A</v>
      </c>
      <c r="C423" s="15" t="e">
        <f>IF(OR(Medidas!D423=1,Medidas!D423="M",Medidas!D423="m"),$A423*LOOKUP($I423+1,'OMS2007'!$A$3:$A$220,'OMS2007'!C$3:C$220)+(1-$A423)*LOOKUP($I423,'OMS2007'!$A$3:$A$220,'OMS2007'!C$3:C$220),$A423*LOOKUP($I423+1,'OMS2007'!$A$3:$A$220,'OMS2007'!F$3:F$220)+(1-$A423)*LOOKUP($I423,'OMS2007'!$A$3:$A$220,'OMS2007'!F$3:F$220))</f>
        <v>#N/A</v>
      </c>
      <c r="D423" s="15" t="e">
        <f>IF(OR(Medidas!D423=1,Medidas!D423="M",Medidas!D423="m"),$A423*LOOKUP($I423+1,'OMS2007'!$A$3:$A$220,'OMS2007'!D$3:D$220)+(1-$A423)*LOOKUP($I423,'OMS2007'!$A$3:$A$220,'OMS2007'!D$3:D$220),$A423*LOOKUP($I423+1,'OMS2007'!$A$3:$A$220,'OMS2007'!G$3:G$220)+(1-$A423)*LOOKUP($I423,'OMS2007'!$A$3:$A$220,'OMS2007'!G$3:G$220))</f>
        <v>#N/A</v>
      </c>
      <c r="E423" s="15">
        <f t="shared" si="42"/>
        <v>1</v>
      </c>
      <c r="F423" s="15">
        <f>IF(OR(Medidas!D423=1,Medidas!D423="M",Medidas!D423="m",Medidas!D423=2,Medidas!D423="F",Medidas!D423="f"),0,1)</f>
        <v>1</v>
      </c>
      <c r="G423" s="15">
        <f>IF(OR(ISBLANK(Medidas!G423),(ISBLANK(Medidas!H423))),1,0)</f>
        <v>1</v>
      </c>
      <c r="H423" s="15">
        <f>IF(AND(NOT(G423),OR(Medidas!G423&lt;20,Medidas!G423&gt;250,Medidas!H423&lt;0.5,Medidas!H423&gt;400)),1,0)</f>
        <v>0</v>
      </c>
      <c r="I423" s="20">
        <f>(Medidas!F423-Medidas!E423)/30.4375</f>
        <v>0</v>
      </c>
      <c r="J423" s="15" t="e">
        <f>Medidas!H423/(Medidas!G423^2)*10000</f>
        <v>#DIV/0!</v>
      </c>
      <c r="K423" s="15" t="e">
        <f t="shared" si="43"/>
        <v>#DIV/0!</v>
      </c>
      <c r="L423" s="15" t="e">
        <f t="shared" si="44"/>
        <v>#DIV/0!</v>
      </c>
      <c r="M423" s="15" t="e">
        <f t="shared" si="45"/>
        <v>#DIV/0!</v>
      </c>
      <c r="N423" s="15" t="e">
        <f t="shared" si="46"/>
        <v>#N/A</v>
      </c>
      <c r="O423" s="15" t="e">
        <f t="shared" si="47"/>
        <v>#N/A</v>
      </c>
    </row>
    <row r="424" spans="1:15" x14ac:dyDescent="0.15">
      <c r="A424" s="106">
        <f t="shared" si="48"/>
        <v>1</v>
      </c>
      <c r="B424" s="15" t="e">
        <f>IF(OR(Medidas!D424=1,Medidas!D424="M",Medidas!D424="m"),$A424*LOOKUP($I424+1,'OMS2007'!$A$3:$A$220,'OMS2007'!B$3:B$220)+(1-$A424)*LOOKUP($I424,'OMS2007'!$A$3:$A$220,'OMS2007'!B$3:B$220),$A424*LOOKUP($I424+1,'OMS2007'!$A$3:$A$220,'OMS2007'!E$3:E$220)+(1-$A424)*LOOKUP($I424,'OMS2007'!$A$3:$A$220,'OMS2007'!E$3:E$220))</f>
        <v>#N/A</v>
      </c>
      <c r="C424" s="15" t="e">
        <f>IF(OR(Medidas!D424=1,Medidas!D424="M",Medidas!D424="m"),$A424*LOOKUP($I424+1,'OMS2007'!$A$3:$A$220,'OMS2007'!C$3:C$220)+(1-$A424)*LOOKUP($I424,'OMS2007'!$A$3:$A$220,'OMS2007'!C$3:C$220),$A424*LOOKUP($I424+1,'OMS2007'!$A$3:$A$220,'OMS2007'!F$3:F$220)+(1-$A424)*LOOKUP($I424,'OMS2007'!$A$3:$A$220,'OMS2007'!F$3:F$220))</f>
        <v>#N/A</v>
      </c>
      <c r="D424" s="15" t="e">
        <f>IF(OR(Medidas!D424=1,Medidas!D424="M",Medidas!D424="m"),$A424*LOOKUP($I424+1,'OMS2007'!$A$3:$A$220,'OMS2007'!D$3:D$220)+(1-$A424)*LOOKUP($I424,'OMS2007'!$A$3:$A$220,'OMS2007'!D$3:D$220),$A424*LOOKUP($I424+1,'OMS2007'!$A$3:$A$220,'OMS2007'!G$3:G$220)+(1-$A424)*LOOKUP($I424,'OMS2007'!$A$3:$A$220,'OMS2007'!G$3:G$220))</f>
        <v>#N/A</v>
      </c>
      <c r="E424" s="15">
        <f t="shared" si="42"/>
        <v>1</v>
      </c>
      <c r="F424" s="15">
        <f>IF(OR(Medidas!D424=1,Medidas!D424="M",Medidas!D424="m",Medidas!D424=2,Medidas!D424="F",Medidas!D424="f"),0,1)</f>
        <v>1</v>
      </c>
      <c r="G424" s="15">
        <f>IF(OR(ISBLANK(Medidas!G424),(ISBLANK(Medidas!H424))),1,0)</f>
        <v>1</v>
      </c>
      <c r="H424" s="15">
        <f>IF(AND(NOT(G424),OR(Medidas!G424&lt;20,Medidas!G424&gt;250,Medidas!H424&lt;0.5,Medidas!H424&gt;400)),1,0)</f>
        <v>0</v>
      </c>
      <c r="I424" s="20">
        <f>(Medidas!F424-Medidas!E424)/30.4375</f>
        <v>0</v>
      </c>
      <c r="J424" s="15" t="e">
        <f>Medidas!H424/(Medidas!G424^2)*10000</f>
        <v>#DIV/0!</v>
      </c>
      <c r="K424" s="15" t="e">
        <f t="shared" si="43"/>
        <v>#DIV/0!</v>
      </c>
      <c r="L424" s="15" t="e">
        <f t="shared" si="44"/>
        <v>#DIV/0!</v>
      </c>
      <c r="M424" s="15" t="e">
        <f t="shared" si="45"/>
        <v>#DIV/0!</v>
      </c>
      <c r="N424" s="15" t="e">
        <f t="shared" si="46"/>
        <v>#N/A</v>
      </c>
      <c r="O424" s="15" t="e">
        <f t="shared" si="47"/>
        <v>#N/A</v>
      </c>
    </row>
    <row r="425" spans="1:15" x14ac:dyDescent="0.15">
      <c r="A425" s="106">
        <f t="shared" si="48"/>
        <v>1</v>
      </c>
      <c r="B425" s="15" t="e">
        <f>IF(OR(Medidas!D425=1,Medidas!D425="M",Medidas!D425="m"),$A425*LOOKUP($I425+1,'OMS2007'!$A$3:$A$220,'OMS2007'!B$3:B$220)+(1-$A425)*LOOKUP($I425,'OMS2007'!$A$3:$A$220,'OMS2007'!B$3:B$220),$A425*LOOKUP($I425+1,'OMS2007'!$A$3:$A$220,'OMS2007'!E$3:E$220)+(1-$A425)*LOOKUP($I425,'OMS2007'!$A$3:$A$220,'OMS2007'!E$3:E$220))</f>
        <v>#N/A</v>
      </c>
      <c r="C425" s="15" t="e">
        <f>IF(OR(Medidas!D425=1,Medidas!D425="M",Medidas!D425="m"),$A425*LOOKUP($I425+1,'OMS2007'!$A$3:$A$220,'OMS2007'!C$3:C$220)+(1-$A425)*LOOKUP($I425,'OMS2007'!$A$3:$A$220,'OMS2007'!C$3:C$220),$A425*LOOKUP($I425+1,'OMS2007'!$A$3:$A$220,'OMS2007'!F$3:F$220)+(1-$A425)*LOOKUP($I425,'OMS2007'!$A$3:$A$220,'OMS2007'!F$3:F$220))</f>
        <v>#N/A</v>
      </c>
      <c r="D425" s="15" t="e">
        <f>IF(OR(Medidas!D425=1,Medidas!D425="M",Medidas!D425="m"),$A425*LOOKUP($I425+1,'OMS2007'!$A$3:$A$220,'OMS2007'!D$3:D$220)+(1-$A425)*LOOKUP($I425,'OMS2007'!$A$3:$A$220,'OMS2007'!D$3:D$220),$A425*LOOKUP($I425+1,'OMS2007'!$A$3:$A$220,'OMS2007'!G$3:G$220)+(1-$A425)*LOOKUP($I425,'OMS2007'!$A$3:$A$220,'OMS2007'!G$3:G$220))</f>
        <v>#N/A</v>
      </c>
      <c r="E425" s="15">
        <f t="shared" si="42"/>
        <v>1</v>
      </c>
      <c r="F425" s="15">
        <f>IF(OR(Medidas!D425=1,Medidas!D425="M",Medidas!D425="m",Medidas!D425=2,Medidas!D425="F",Medidas!D425="f"),0,1)</f>
        <v>1</v>
      </c>
      <c r="G425" s="15">
        <f>IF(OR(ISBLANK(Medidas!G425),(ISBLANK(Medidas!H425))),1,0)</f>
        <v>1</v>
      </c>
      <c r="H425" s="15">
        <f>IF(AND(NOT(G425),OR(Medidas!G425&lt;20,Medidas!G425&gt;250,Medidas!H425&lt;0.5,Medidas!H425&gt;400)),1,0)</f>
        <v>0</v>
      </c>
      <c r="I425" s="20">
        <f>(Medidas!F425-Medidas!E425)/30.4375</f>
        <v>0</v>
      </c>
      <c r="J425" s="15" t="e">
        <f>Medidas!H425/(Medidas!G425^2)*10000</f>
        <v>#DIV/0!</v>
      </c>
      <c r="K425" s="15" t="e">
        <f t="shared" si="43"/>
        <v>#DIV/0!</v>
      </c>
      <c r="L425" s="15" t="e">
        <f t="shared" si="44"/>
        <v>#DIV/0!</v>
      </c>
      <c r="M425" s="15" t="e">
        <f t="shared" si="45"/>
        <v>#DIV/0!</v>
      </c>
      <c r="N425" s="15" t="e">
        <f t="shared" si="46"/>
        <v>#N/A</v>
      </c>
      <c r="O425" s="15" t="e">
        <f t="shared" si="47"/>
        <v>#N/A</v>
      </c>
    </row>
    <row r="426" spans="1:15" x14ac:dyDescent="0.15">
      <c r="A426" s="106">
        <f t="shared" si="48"/>
        <v>1</v>
      </c>
      <c r="B426" s="15" t="e">
        <f>IF(OR(Medidas!D426=1,Medidas!D426="M",Medidas!D426="m"),$A426*LOOKUP($I426+1,'OMS2007'!$A$3:$A$220,'OMS2007'!B$3:B$220)+(1-$A426)*LOOKUP($I426,'OMS2007'!$A$3:$A$220,'OMS2007'!B$3:B$220),$A426*LOOKUP($I426+1,'OMS2007'!$A$3:$A$220,'OMS2007'!E$3:E$220)+(1-$A426)*LOOKUP($I426,'OMS2007'!$A$3:$A$220,'OMS2007'!E$3:E$220))</f>
        <v>#N/A</v>
      </c>
      <c r="C426" s="15" t="e">
        <f>IF(OR(Medidas!D426=1,Medidas!D426="M",Medidas!D426="m"),$A426*LOOKUP($I426+1,'OMS2007'!$A$3:$A$220,'OMS2007'!C$3:C$220)+(1-$A426)*LOOKUP($I426,'OMS2007'!$A$3:$A$220,'OMS2007'!C$3:C$220),$A426*LOOKUP($I426+1,'OMS2007'!$A$3:$A$220,'OMS2007'!F$3:F$220)+(1-$A426)*LOOKUP($I426,'OMS2007'!$A$3:$A$220,'OMS2007'!F$3:F$220))</f>
        <v>#N/A</v>
      </c>
      <c r="D426" s="15" t="e">
        <f>IF(OR(Medidas!D426=1,Medidas!D426="M",Medidas!D426="m"),$A426*LOOKUP($I426+1,'OMS2007'!$A$3:$A$220,'OMS2007'!D$3:D$220)+(1-$A426)*LOOKUP($I426,'OMS2007'!$A$3:$A$220,'OMS2007'!D$3:D$220),$A426*LOOKUP($I426+1,'OMS2007'!$A$3:$A$220,'OMS2007'!G$3:G$220)+(1-$A426)*LOOKUP($I426,'OMS2007'!$A$3:$A$220,'OMS2007'!G$3:G$220))</f>
        <v>#N/A</v>
      </c>
      <c r="E426" s="15">
        <f t="shared" si="42"/>
        <v>1</v>
      </c>
      <c r="F426" s="15">
        <f>IF(OR(Medidas!D426=1,Medidas!D426="M",Medidas!D426="m",Medidas!D426=2,Medidas!D426="F",Medidas!D426="f"),0,1)</f>
        <v>1</v>
      </c>
      <c r="G426" s="15">
        <f>IF(OR(ISBLANK(Medidas!G426),(ISBLANK(Medidas!H426))),1,0)</f>
        <v>1</v>
      </c>
      <c r="H426" s="15">
        <f>IF(AND(NOT(G426),OR(Medidas!G426&lt;20,Medidas!G426&gt;250,Medidas!H426&lt;0.5,Medidas!H426&gt;400)),1,0)</f>
        <v>0</v>
      </c>
      <c r="I426" s="20">
        <f>(Medidas!F426-Medidas!E426)/30.4375</f>
        <v>0</v>
      </c>
      <c r="J426" s="15" t="e">
        <f>Medidas!H426/(Medidas!G426^2)*10000</f>
        <v>#DIV/0!</v>
      </c>
      <c r="K426" s="15" t="e">
        <f t="shared" si="43"/>
        <v>#DIV/0!</v>
      </c>
      <c r="L426" s="15" t="e">
        <f t="shared" si="44"/>
        <v>#DIV/0!</v>
      </c>
      <c r="M426" s="15" t="e">
        <f t="shared" si="45"/>
        <v>#DIV/0!</v>
      </c>
      <c r="N426" s="15" t="e">
        <f t="shared" si="46"/>
        <v>#N/A</v>
      </c>
      <c r="O426" s="15" t="e">
        <f t="shared" si="47"/>
        <v>#N/A</v>
      </c>
    </row>
    <row r="427" spans="1:15" x14ac:dyDescent="0.15">
      <c r="A427" s="106">
        <f t="shared" si="48"/>
        <v>1</v>
      </c>
      <c r="B427" s="15" t="e">
        <f>IF(OR(Medidas!D427=1,Medidas!D427="M",Medidas!D427="m"),$A427*LOOKUP($I427+1,'OMS2007'!$A$3:$A$220,'OMS2007'!B$3:B$220)+(1-$A427)*LOOKUP($I427,'OMS2007'!$A$3:$A$220,'OMS2007'!B$3:B$220),$A427*LOOKUP($I427+1,'OMS2007'!$A$3:$A$220,'OMS2007'!E$3:E$220)+(1-$A427)*LOOKUP($I427,'OMS2007'!$A$3:$A$220,'OMS2007'!E$3:E$220))</f>
        <v>#N/A</v>
      </c>
      <c r="C427" s="15" t="e">
        <f>IF(OR(Medidas!D427=1,Medidas!D427="M",Medidas!D427="m"),$A427*LOOKUP($I427+1,'OMS2007'!$A$3:$A$220,'OMS2007'!C$3:C$220)+(1-$A427)*LOOKUP($I427,'OMS2007'!$A$3:$A$220,'OMS2007'!C$3:C$220),$A427*LOOKUP($I427+1,'OMS2007'!$A$3:$A$220,'OMS2007'!F$3:F$220)+(1-$A427)*LOOKUP($I427,'OMS2007'!$A$3:$A$220,'OMS2007'!F$3:F$220))</f>
        <v>#N/A</v>
      </c>
      <c r="D427" s="15" t="e">
        <f>IF(OR(Medidas!D427=1,Medidas!D427="M",Medidas!D427="m"),$A427*LOOKUP($I427+1,'OMS2007'!$A$3:$A$220,'OMS2007'!D$3:D$220)+(1-$A427)*LOOKUP($I427,'OMS2007'!$A$3:$A$220,'OMS2007'!D$3:D$220),$A427*LOOKUP($I427+1,'OMS2007'!$A$3:$A$220,'OMS2007'!G$3:G$220)+(1-$A427)*LOOKUP($I427,'OMS2007'!$A$3:$A$220,'OMS2007'!G$3:G$220))</f>
        <v>#N/A</v>
      </c>
      <c r="E427" s="15">
        <f t="shared" si="42"/>
        <v>1</v>
      </c>
      <c r="F427" s="15">
        <f>IF(OR(Medidas!D427=1,Medidas!D427="M",Medidas!D427="m",Medidas!D427=2,Medidas!D427="F",Medidas!D427="f"),0,1)</f>
        <v>1</v>
      </c>
      <c r="G427" s="15">
        <f>IF(OR(ISBLANK(Medidas!G427),(ISBLANK(Medidas!H427))),1,0)</f>
        <v>1</v>
      </c>
      <c r="H427" s="15">
        <f>IF(AND(NOT(G427),OR(Medidas!G427&lt;20,Medidas!G427&gt;250,Medidas!H427&lt;0.5,Medidas!H427&gt;400)),1,0)</f>
        <v>0</v>
      </c>
      <c r="I427" s="20">
        <f>(Medidas!F427-Medidas!E427)/30.4375</f>
        <v>0</v>
      </c>
      <c r="J427" s="15" t="e">
        <f>Medidas!H427/(Medidas!G427^2)*10000</f>
        <v>#DIV/0!</v>
      </c>
      <c r="K427" s="15" t="e">
        <f t="shared" si="43"/>
        <v>#DIV/0!</v>
      </c>
      <c r="L427" s="15" t="e">
        <f t="shared" si="44"/>
        <v>#DIV/0!</v>
      </c>
      <c r="M427" s="15" t="e">
        <f t="shared" si="45"/>
        <v>#DIV/0!</v>
      </c>
      <c r="N427" s="15" t="e">
        <f t="shared" si="46"/>
        <v>#N/A</v>
      </c>
      <c r="O427" s="15" t="e">
        <f t="shared" si="47"/>
        <v>#N/A</v>
      </c>
    </row>
    <row r="428" spans="1:15" x14ac:dyDescent="0.15">
      <c r="A428" s="106">
        <f t="shared" si="48"/>
        <v>1</v>
      </c>
      <c r="B428" s="15" t="e">
        <f>IF(OR(Medidas!D428=1,Medidas!D428="M",Medidas!D428="m"),$A428*LOOKUP($I428+1,'OMS2007'!$A$3:$A$220,'OMS2007'!B$3:B$220)+(1-$A428)*LOOKUP($I428,'OMS2007'!$A$3:$A$220,'OMS2007'!B$3:B$220),$A428*LOOKUP($I428+1,'OMS2007'!$A$3:$A$220,'OMS2007'!E$3:E$220)+(1-$A428)*LOOKUP($I428,'OMS2007'!$A$3:$A$220,'OMS2007'!E$3:E$220))</f>
        <v>#N/A</v>
      </c>
      <c r="C428" s="15" t="e">
        <f>IF(OR(Medidas!D428=1,Medidas!D428="M",Medidas!D428="m"),$A428*LOOKUP($I428+1,'OMS2007'!$A$3:$A$220,'OMS2007'!C$3:C$220)+(1-$A428)*LOOKUP($I428,'OMS2007'!$A$3:$A$220,'OMS2007'!C$3:C$220),$A428*LOOKUP($I428+1,'OMS2007'!$A$3:$A$220,'OMS2007'!F$3:F$220)+(1-$A428)*LOOKUP($I428,'OMS2007'!$A$3:$A$220,'OMS2007'!F$3:F$220))</f>
        <v>#N/A</v>
      </c>
      <c r="D428" s="15" t="e">
        <f>IF(OR(Medidas!D428=1,Medidas!D428="M",Medidas!D428="m"),$A428*LOOKUP($I428+1,'OMS2007'!$A$3:$A$220,'OMS2007'!D$3:D$220)+(1-$A428)*LOOKUP($I428,'OMS2007'!$A$3:$A$220,'OMS2007'!D$3:D$220),$A428*LOOKUP($I428+1,'OMS2007'!$A$3:$A$220,'OMS2007'!G$3:G$220)+(1-$A428)*LOOKUP($I428,'OMS2007'!$A$3:$A$220,'OMS2007'!G$3:G$220))</f>
        <v>#N/A</v>
      </c>
      <c r="E428" s="15">
        <f t="shared" si="42"/>
        <v>1</v>
      </c>
      <c r="F428" s="15">
        <f>IF(OR(Medidas!D428=1,Medidas!D428="M",Medidas!D428="m",Medidas!D428=2,Medidas!D428="F",Medidas!D428="f"),0,1)</f>
        <v>1</v>
      </c>
      <c r="G428" s="15">
        <f>IF(OR(ISBLANK(Medidas!G428),(ISBLANK(Medidas!H428))),1,0)</f>
        <v>1</v>
      </c>
      <c r="H428" s="15">
        <f>IF(AND(NOT(G428),OR(Medidas!G428&lt;20,Medidas!G428&gt;250,Medidas!H428&lt;0.5,Medidas!H428&gt;400)),1,0)</f>
        <v>0</v>
      </c>
      <c r="I428" s="20">
        <f>(Medidas!F428-Medidas!E428)/30.4375</f>
        <v>0</v>
      </c>
      <c r="J428" s="15" t="e">
        <f>Medidas!H428/(Medidas!G428^2)*10000</f>
        <v>#DIV/0!</v>
      </c>
      <c r="K428" s="15" t="e">
        <f t="shared" si="43"/>
        <v>#DIV/0!</v>
      </c>
      <c r="L428" s="15" t="e">
        <f t="shared" si="44"/>
        <v>#DIV/0!</v>
      </c>
      <c r="M428" s="15" t="e">
        <f t="shared" si="45"/>
        <v>#DIV/0!</v>
      </c>
      <c r="N428" s="15" t="e">
        <f t="shared" si="46"/>
        <v>#N/A</v>
      </c>
      <c r="O428" s="15" t="e">
        <f t="shared" si="47"/>
        <v>#N/A</v>
      </c>
    </row>
    <row r="429" spans="1:15" x14ac:dyDescent="0.15">
      <c r="A429" s="106">
        <f t="shared" si="48"/>
        <v>1</v>
      </c>
      <c r="B429" s="15" t="e">
        <f>IF(OR(Medidas!D429=1,Medidas!D429="M",Medidas!D429="m"),$A429*LOOKUP($I429+1,'OMS2007'!$A$3:$A$220,'OMS2007'!B$3:B$220)+(1-$A429)*LOOKUP($I429,'OMS2007'!$A$3:$A$220,'OMS2007'!B$3:B$220),$A429*LOOKUP($I429+1,'OMS2007'!$A$3:$A$220,'OMS2007'!E$3:E$220)+(1-$A429)*LOOKUP($I429,'OMS2007'!$A$3:$A$220,'OMS2007'!E$3:E$220))</f>
        <v>#N/A</v>
      </c>
      <c r="C429" s="15" t="e">
        <f>IF(OR(Medidas!D429=1,Medidas!D429="M",Medidas!D429="m"),$A429*LOOKUP($I429+1,'OMS2007'!$A$3:$A$220,'OMS2007'!C$3:C$220)+(1-$A429)*LOOKUP($I429,'OMS2007'!$A$3:$A$220,'OMS2007'!C$3:C$220),$A429*LOOKUP($I429+1,'OMS2007'!$A$3:$A$220,'OMS2007'!F$3:F$220)+(1-$A429)*LOOKUP($I429,'OMS2007'!$A$3:$A$220,'OMS2007'!F$3:F$220))</f>
        <v>#N/A</v>
      </c>
      <c r="D429" s="15" t="e">
        <f>IF(OR(Medidas!D429=1,Medidas!D429="M",Medidas!D429="m"),$A429*LOOKUP($I429+1,'OMS2007'!$A$3:$A$220,'OMS2007'!D$3:D$220)+(1-$A429)*LOOKUP($I429,'OMS2007'!$A$3:$A$220,'OMS2007'!D$3:D$220),$A429*LOOKUP($I429+1,'OMS2007'!$A$3:$A$220,'OMS2007'!G$3:G$220)+(1-$A429)*LOOKUP($I429,'OMS2007'!$A$3:$A$220,'OMS2007'!G$3:G$220))</f>
        <v>#N/A</v>
      </c>
      <c r="E429" s="15">
        <f t="shared" si="42"/>
        <v>1</v>
      </c>
      <c r="F429" s="15">
        <f>IF(OR(Medidas!D429=1,Medidas!D429="M",Medidas!D429="m",Medidas!D429=2,Medidas!D429="F",Medidas!D429="f"),0,1)</f>
        <v>1</v>
      </c>
      <c r="G429" s="15">
        <f>IF(OR(ISBLANK(Medidas!G429),(ISBLANK(Medidas!H429))),1,0)</f>
        <v>1</v>
      </c>
      <c r="H429" s="15">
        <f>IF(AND(NOT(G429),OR(Medidas!G429&lt;20,Medidas!G429&gt;250,Medidas!H429&lt;0.5,Medidas!H429&gt;400)),1,0)</f>
        <v>0</v>
      </c>
      <c r="I429" s="20">
        <f>(Medidas!F429-Medidas!E429)/30.4375</f>
        <v>0</v>
      </c>
      <c r="J429" s="15" t="e">
        <f>Medidas!H429/(Medidas!G429^2)*10000</f>
        <v>#DIV/0!</v>
      </c>
      <c r="K429" s="15" t="e">
        <f t="shared" si="43"/>
        <v>#DIV/0!</v>
      </c>
      <c r="L429" s="15" t="e">
        <f t="shared" si="44"/>
        <v>#DIV/0!</v>
      </c>
      <c r="M429" s="15" t="e">
        <f t="shared" si="45"/>
        <v>#DIV/0!</v>
      </c>
      <c r="N429" s="15" t="e">
        <f t="shared" si="46"/>
        <v>#N/A</v>
      </c>
      <c r="O429" s="15" t="e">
        <f t="shared" si="47"/>
        <v>#N/A</v>
      </c>
    </row>
    <row r="430" spans="1:15" x14ac:dyDescent="0.15">
      <c r="A430" s="106">
        <f t="shared" si="48"/>
        <v>1</v>
      </c>
      <c r="B430" s="15" t="e">
        <f>IF(OR(Medidas!D430=1,Medidas!D430="M",Medidas!D430="m"),$A430*LOOKUP($I430+1,'OMS2007'!$A$3:$A$220,'OMS2007'!B$3:B$220)+(1-$A430)*LOOKUP($I430,'OMS2007'!$A$3:$A$220,'OMS2007'!B$3:B$220),$A430*LOOKUP($I430+1,'OMS2007'!$A$3:$A$220,'OMS2007'!E$3:E$220)+(1-$A430)*LOOKUP($I430,'OMS2007'!$A$3:$A$220,'OMS2007'!E$3:E$220))</f>
        <v>#N/A</v>
      </c>
      <c r="C430" s="15" t="e">
        <f>IF(OR(Medidas!D430=1,Medidas!D430="M",Medidas!D430="m"),$A430*LOOKUP($I430+1,'OMS2007'!$A$3:$A$220,'OMS2007'!C$3:C$220)+(1-$A430)*LOOKUP($I430,'OMS2007'!$A$3:$A$220,'OMS2007'!C$3:C$220),$A430*LOOKUP($I430+1,'OMS2007'!$A$3:$A$220,'OMS2007'!F$3:F$220)+(1-$A430)*LOOKUP($I430,'OMS2007'!$A$3:$A$220,'OMS2007'!F$3:F$220))</f>
        <v>#N/A</v>
      </c>
      <c r="D430" s="15" t="e">
        <f>IF(OR(Medidas!D430=1,Medidas!D430="M",Medidas!D430="m"),$A430*LOOKUP($I430+1,'OMS2007'!$A$3:$A$220,'OMS2007'!D$3:D$220)+(1-$A430)*LOOKUP($I430,'OMS2007'!$A$3:$A$220,'OMS2007'!D$3:D$220),$A430*LOOKUP($I430+1,'OMS2007'!$A$3:$A$220,'OMS2007'!G$3:G$220)+(1-$A430)*LOOKUP($I430,'OMS2007'!$A$3:$A$220,'OMS2007'!G$3:G$220))</f>
        <v>#N/A</v>
      </c>
      <c r="E430" s="15">
        <f t="shared" si="42"/>
        <v>1</v>
      </c>
      <c r="F430" s="15">
        <f>IF(OR(Medidas!D430=1,Medidas!D430="M",Medidas!D430="m",Medidas!D430=2,Medidas!D430="F",Medidas!D430="f"),0,1)</f>
        <v>1</v>
      </c>
      <c r="G430" s="15">
        <f>IF(OR(ISBLANK(Medidas!G430),(ISBLANK(Medidas!H430))),1,0)</f>
        <v>1</v>
      </c>
      <c r="H430" s="15">
        <f>IF(AND(NOT(G430),OR(Medidas!G430&lt;20,Medidas!G430&gt;250,Medidas!H430&lt;0.5,Medidas!H430&gt;400)),1,0)</f>
        <v>0</v>
      </c>
      <c r="I430" s="20">
        <f>(Medidas!F430-Medidas!E430)/30.4375</f>
        <v>0</v>
      </c>
      <c r="J430" s="15" t="e">
        <f>Medidas!H430/(Medidas!G430^2)*10000</f>
        <v>#DIV/0!</v>
      </c>
      <c r="K430" s="15" t="e">
        <f t="shared" si="43"/>
        <v>#DIV/0!</v>
      </c>
      <c r="L430" s="15" t="e">
        <f t="shared" si="44"/>
        <v>#DIV/0!</v>
      </c>
      <c r="M430" s="15" t="e">
        <f t="shared" si="45"/>
        <v>#DIV/0!</v>
      </c>
      <c r="N430" s="15" t="e">
        <f t="shared" si="46"/>
        <v>#N/A</v>
      </c>
      <c r="O430" s="15" t="e">
        <f t="shared" si="47"/>
        <v>#N/A</v>
      </c>
    </row>
    <row r="431" spans="1:15" x14ac:dyDescent="0.15">
      <c r="A431" s="106">
        <f t="shared" si="48"/>
        <v>1</v>
      </c>
      <c r="B431" s="15" t="e">
        <f>IF(OR(Medidas!D431=1,Medidas!D431="M",Medidas!D431="m"),$A431*LOOKUP($I431+1,'OMS2007'!$A$3:$A$220,'OMS2007'!B$3:B$220)+(1-$A431)*LOOKUP($I431,'OMS2007'!$A$3:$A$220,'OMS2007'!B$3:B$220),$A431*LOOKUP($I431+1,'OMS2007'!$A$3:$A$220,'OMS2007'!E$3:E$220)+(1-$A431)*LOOKUP($I431,'OMS2007'!$A$3:$A$220,'OMS2007'!E$3:E$220))</f>
        <v>#N/A</v>
      </c>
      <c r="C431" s="15" t="e">
        <f>IF(OR(Medidas!D431=1,Medidas!D431="M",Medidas!D431="m"),$A431*LOOKUP($I431+1,'OMS2007'!$A$3:$A$220,'OMS2007'!C$3:C$220)+(1-$A431)*LOOKUP($I431,'OMS2007'!$A$3:$A$220,'OMS2007'!C$3:C$220),$A431*LOOKUP($I431+1,'OMS2007'!$A$3:$A$220,'OMS2007'!F$3:F$220)+(1-$A431)*LOOKUP($I431,'OMS2007'!$A$3:$A$220,'OMS2007'!F$3:F$220))</f>
        <v>#N/A</v>
      </c>
      <c r="D431" s="15" t="e">
        <f>IF(OR(Medidas!D431=1,Medidas!D431="M",Medidas!D431="m"),$A431*LOOKUP($I431+1,'OMS2007'!$A$3:$A$220,'OMS2007'!D$3:D$220)+(1-$A431)*LOOKUP($I431,'OMS2007'!$A$3:$A$220,'OMS2007'!D$3:D$220),$A431*LOOKUP($I431+1,'OMS2007'!$A$3:$A$220,'OMS2007'!G$3:G$220)+(1-$A431)*LOOKUP($I431,'OMS2007'!$A$3:$A$220,'OMS2007'!G$3:G$220))</f>
        <v>#N/A</v>
      </c>
      <c r="E431" s="15">
        <f t="shared" si="42"/>
        <v>1</v>
      </c>
      <c r="F431" s="15">
        <f>IF(OR(Medidas!D431=1,Medidas!D431="M",Medidas!D431="m",Medidas!D431=2,Medidas!D431="F",Medidas!D431="f"),0,1)</f>
        <v>1</v>
      </c>
      <c r="G431" s="15">
        <f>IF(OR(ISBLANK(Medidas!G431),(ISBLANK(Medidas!H431))),1,0)</f>
        <v>1</v>
      </c>
      <c r="H431" s="15">
        <f>IF(AND(NOT(G431),OR(Medidas!G431&lt;20,Medidas!G431&gt;250,Medidas!H431&lt;0.5,Medidas!H431&gt;400)),1,0)</f>
        <v>0</v>
      </c>
      <c r="I431" s="20">
        <f>(Medidas!F431-Medidas!E431)/30.4375</f>
        <v>0</v>
      </c>
      <c r="J431" s="15" t="e">
        <f>Medidas!H431/(Medidas!G431^2)*10000</f>
        <v>#DIV/0!</v>
      </c>
      <c r="K431" s="15" t="e">
        <f t="shared" si="43"/>
        <v>#DIV/0!</v>
      </c>
      <c r="L431" s="15" t="e">
        <f t="shared" si="44"/>
        <v>#DIV/0!</v>
      </c>
      <c r="M431" s="15" t="e">
        <f t="shared" si="45"/>
        <v>#DIV/0!</v>
      </c>
      <c r="N431" s="15" t="e">
        <f t="shared" si="46"/>
        <v>#N/A</v>
      </c>
      <c r="O431" s="15" t="e">
        <f t="shared" si="47"/>
        <v>#N/A</v>
      </c>
    </row>
    <row r="432" spans="1:15" x14ac:dyDescent="0.15">
      <c r="A432" s="106">
        <f t="shared" si="48"/>
        <v>1</v>
      </c>
      <c r="B432" s="15" t="e">
        <f>IF(OR(Medidas!D432=1,Medidas!D432="M",Medidas!D432="m"),$A432*LOOKUP($I432+1,'OMS2007'!$A$3:$A$220,'OMS2007'!B$3:B$220)+(1-$A432)*LOOKUP($I432,'OMS2007'!$A$3:$A$220,'OMS2007'!B$3:B$220),$A432*LOOKUP($I432+1,'OMS2007'!$A$3:$A$220,'OMS2007'!E$3:E$220)+(1-$A432)*LOOKUP($I432,'OMS2007'!$A$3:$A$220,'OMS2007'!E$3:E$220))</f>
        <v>#N/A</v>
      </c>
      <c r="C432" s="15" t="e">
        <f>IF(OR(Medidas!D432=1,Medidas!D432="M",Medidas!D432="m"),$A432*LOOKUP($I432+1,'OMS2007'!$A$3:$A$220,'OMS2007'!C$3:C$220)+(1-$A432)*LOOKUP($I432,'OMS2007'!$A$3:$A$220,'OMS2007'!C$3:C$220),$A432*LOOKUP($I432+1,'OMS2007'!$A$3:$A$220,'OMS2007'!F$3:F$220)+(1-$A432)*LOOKUP($I432,'OMS2007'!$A$3:$A$220,'OMS2007'!F$3:F$220))</f>
        <v>#N/A</v>
      </c>
      <c r="D432" s="15" t="e">
        <f>IF(OR(Medidas!D432=1,Medidas!D432="M",Medidas!D432="m"),$A432*LOOKUP($I432+1,'OMS2007'!$A$3:$A$220,'OMS2007'!D$3:D$220)+(1-$A432)*LOOKUP($I432,'OMS2007'!$A$3:$A$220,'OMS2007'!D$3:D$220),$A432*LOOKUP($I432+1,'OMS2007'!$A$3:$A$220,'OMS2007'!G$3:G$220)+(1-$A432)*LOOKUP($I432,'OMS2007'!$A$3:$A$220,'OMS2007'!G$3:G$220))</f>
        <v>#N/A</v>
      </c>
      <c r="E432" s="15">
        <f t="shared" si="42"/>
        <v>1</v>
      </c>
      <c r="F432" s="15">
        <f>IF(OR(Medidas!D432=1,Medidas!D432="M",Medidas!D432="m",Medidas!D432=2,Medidas!D432="F",Medidas!D432="f"),0,1)</f>
        <v>1</v>
      </c>
      <c r="G432" s="15">
        <f>IF(OR(ISBLANK(Medidas!G432),(ISBLANK(Medidas!H432))),1,0)</f>
        <v>1</v>
      </c>
      <c r="H432" s="15">
        <f>IF(AND(NOT(G432),OR(Medidas!G432&lt;20,Medidas!G432&gt;250,Medidas!H432&lt;0.5,Medidas!H432&gt;400)),1,0)</f>
        <v>0</v>
      </c>
      <c r="I432" s="20">
        <f>(Medidas!F432-Medidas!E432)/30.4375</f>
        <v>0</v>
      </c>
      <c r="J432" s="15" t="e">
        <f>Medidas!H432/(Medidas!G432^2)*10000</f>
        <v>#DIV/0!</v>
      </c>
      <c r="K432" s="15" t="e">
        <f t="shared" si="43"/>
        <v>#DIV/0!</v>
      </c>
      <c r="L432" s="15" t="e">
        <f t="shared" si="44"/>
        <v>#DIV/0!</v>
      </c>
      <c r="M432" s="15" t="e">
        <f t="shared" si="45"/>
        <v>#DIV/0!</v>
      </c>
      <c r="N432" s="15" t="e">
        <f t="shared" si="46"/>
        <v>#N/A</v>
      </c>
      <c r="O432" s="15" t="e">
        <f t="shared" si="47"/>
        <v>#N/A</v>
      </c>
    </row>
    <row r="433" spans="1:15" x14ac:dyDescent="0.15">
      <c r="A433" s="106">
        <f t="shared" si="48"/>
        <v>1</v>
      </c>
      <c r="B433" s="15" t="e">
        <f>IF(OR(Medidas!D433=1,Medidas!D433="M",Medidas!D433="m"),$A433*LOOKUP($I433+1,'OMS2007'!$A$3:$A$220,'OMS2007'!B$3:B$220)+(1-$A433)*LOOKUP($I433,'OMS2007'!$A$3:$A$220,'OMS2007'!B$3:B$220),$A433*LOOKUP($I433+1,'OMS2007'!$A$3:$A$220,'OMS2007'!E$3:E$220)+(1-$A433)*LOOKUP($I433,'OMS2007'!$A$3:$A$220,'OMS2007'!E$3:E$220))</f>
        <v>#N/A</v>
      </c>
      <c r="C433" s="15" t="e">
        <f>IF(OR(Medidas!D433=1,Medidas!D433="M",Medidas!D433="m"),$A433*LOOKUP($I433+1,'OMS2007'!$A$3:$A$220,'OMS2007'!C$3:C$220)+(1-$A433)*LOOKUP($I433,'OMS2007'!$A$3:$A$220,'OMS2007'!C$3:C$220),$A433*LOOKUP($I433+1,'OMS2007'!$A$3:$A$220,'OMS2007'!F$3:F$220)+(1-$A433)*LOOKUP($I433,'OMS2007'!$A$3:$A$220,'OMS2007'!F$3:F$220))</f>
        <v>#N/A</v>
      </c>
      <c r="D433" s="15" t="e">
        <f>IF(OR(Medidas!D433=1,Medidas!D433="M",Medidas!D433="m"),$A433*LOOKUP($I433+1,'OMS2007'!$A$3:$A$220,'OMS2007'!D$3:D$220)+(1-$A433)*LOOKUP($I433,'OMS2007'!$A$3:$A$220,'OMS2007'!D$3:D$220),$A433*LOOKUP($I433+1,'OMS2007'!$A$3:$A$220,'OMS2007'!G$3:G$220)+(1-$A433)*LOOKUP($I433,'OMS2007'!$A$3:$A$220,'OMS2007'!G$3:G$220))</f>
        <v>#N/A</v>
      </c>
      <c r="E433" s="15">
        <f t="shared" si="42"/>
        <v>1</v>
      </c>
      <c r="F433" s="15">
        <f>IF(OR(Medidas!D433=1,Medidas!D433="M",Medidas!D433="m",Medidas!D433=2,Medidas!D433="F",Medidas!D433="f"),0,1)</f>
        <v>1</v>
      </c>
      <c r="G433" s="15">
        <f>IF(OR(ISBLANK(Medidas!G433),(ISBLANK(Medidas!H433))),1,0)</f>
        <v>1</v>
      </c>
      <c r="H433" s="15">
        <f>IF(AND(NOT(G433),OR(Medidas!G433&lt;20,Medidas!G433&gt;250,Medidas!H433&lt;0.5,Medidas!H433&gt;400)),1,0)</f>
        <v>0</v>
      </c>
      <c r="I433" s="20">
        <f>(Medidas!F433-Medidas!E433)/30.4375</f>
        <v>0</v>
      </c>
      <c r="J433" s="15" t="e">
        <f>Medidas!H433/(Medidas!G433^2)*10000</f>
        <v>#DIV/0!</v>
      </c>
      <c r="K433" s="15" t="e">
        <f t="shared" si="43"/>
        <v>#DIV/0!</v>
      </c>
      <c r="L433" s="15" t="e">
        <f t="shared" si="44"/>
        <v>#DIV/0!</v>
      </c>
      <c r="M433" s="15" t="e">
        <f t="shared" si="45"/>
        <v>#DIV/0!</v>
      </c>
      <c r="N433" s="15" t="e">
        <f t="shared" si="46"/>
        <v>#N/A</v>
      </c>
      <c r="O433" s="15" t="e">
        <f t="shared" si="47"/>
        <v>#N/A</v>
      </c>
    </row>
    <row r="434" spans="1:15" x14ac:dyDescent="0.15">
      <c r="A434" s="106">
        <f t="shared" si="48"/>
        <v>1</v>
      </c>
      <c r="B434" s="15" t="e">
        <f>IF(OR(Medidas!D434=1,Medidas!D434="M",Medidas!D434="m"),$A434*LOOKUP($I434+1,'OMS2007'!$A$3:$A$220,'OMS2007'!B$3:B$220)+(1-$A434)*LOOKUP($I434,'OMS2007'!$A$3:$A$220,'OMS2007'!B$3:B$220),$A434*LOOKUP($I434+1,'OMS2007'!$A$3:$A$220,'OMS2007'!E$3:E$220)+(1-$A434)*LOOKUP($I434,'OMS2007'!$A$3:$A$220,'OMS2007'!E$3:E$220))</f>
        <v>#N/A</v>
      </c>
      <c r="C434" s="15" t="e">
        <f>IF(OR(Medidas!D434=1,Medidas!D434="M",Medidas!D434="m"),$A434*LOOKUP($I434+1,'OMS2007'!$A$3:$A$220,'OMS2007'!C$3:C$220)+(1-$A434)*LOOKUP($I434,'OMS2007'!$A$3:$A$220,'OMS2007'!C$3:C$220),$A434*LOOKUP($I434+1,'OMS2007'!$A$3:$A$220,'OMS2007'!F$3:F$220)+(1-$A434)*LOOKUP($I434,'OMS2007'!$A$3:$A$220,'OMS2007'!F$3:F$220))</f>
        <v>#N/A</v>
      </c>
      <c r="D434" s="15" t="e">
        <f>IF(OR(Medidas!D434=1,Medidas!D434="M",Medidas!D434="m"),$A434*LOOKUP($I434+1,'OMS2007'!$A$3:$A$220,'OMS2007'!D$3:D$220)+(1-$A434)*LOOKUP($I434,'OMS2007'!$A$3:$A$220,'OMS2007'!D$3:D$220),$A434*LOOKUP($I434+1,'OMS2007'!$A$3:$A$220,'OMS2007'!G$3:G$220)+(1-$A434)*LOOKUP($I434,'OMS2007'!$A$3:$A$220,'OMS2007'!G$3:G$220))</f>
        <v>#N/A</v>
      </c>
      <c r="E434" s="15">
        <f t="shared" si="42"/>
        <v>1</v>
      </c>
      <c r="F434" s="15">
        <f>IF(OR(Medidas!D434=1,Medidas!D434="M",Medidas!D434="m",Medidas!D434=2,Medidas!D434="F",Medidas!D434="f"),0,1)</f>
        <v>1</v>
      </c>
      <c r="G434" s="15">
        <f>IF(OR(ISBLANK(Medidas!G434),(ISBLANK(Medidas!H434))),1,0)</f>
        <v>1</v>
      </c>
      <c r="H434" s="15">
        <f>IF(AND(NOT(G434),OR(Medidas!G434&lt;20,Medidas!G434&gt;250,Medidas!H434&lt;0.5,Medidas!H434&gt;400)),1,0)</f>
        <v>0</v>
      </c>
      <c r="I434" s="20">
        <f>(Medidas!F434-Medidas!E434)/30.4375</f>
        <v>0</v>
      </c>
      <c r="J434" s="15" t="e">
        <f>Medidas!H434/(Medidas!G434^2)*10000</f>
        <v>#DIV/0!</v>
      </c>
      <c r="K434" s="15" t="e">
        <f t="shared" si="43"/>
        <v>#DIV/0!</v>
      </c>
      <c r="L434" s="15" t="e">
        <f t="shared" si="44"/>
        <v>#DIV/0!</v>
      </c>
      <c r="M434" s="15" t="e">
        <f t="shared" si="45"/>
        <v>#DIV/0!</v>
      </c>
      <c r="N434" s="15" t="e">
        <f t="shared" si="46"/>
        <v>#N/A</v>
      </c>
      <c r="O434" s="15" t="e">
        <f t="shared" si="47"/>
        <v>#N/A</v>
      </c>
    </row>
    <row r="435" spans="1:15" x14ac:dyDescent="0.15">
      <c r="A435" s="106">
        <f t="shared" si="48"/>
        <v>1</v>
      </c>
      <c r="B435" s="15" t="e">
        <f>IF(OR(Medidas!D435=1,Medidas!D435="M",Medidas!D435="m"),$A435*LOOKUP($I435+1,'OMS2007'!$A$3:$A$220,'OMS2007'!B$3:B$220)+(1-$A435)*LOOKUP($I435,'OMS2007'!$A$3:$A$220,'OMS2007'!B$3:B$220),$A435*LOOKUP($I435+1,'OMS2007'!$A$3:$A$220,'OMS2007'!E$3:E$220)+(1-$A435)*LOOKUP($I435,'OMS2007'!$A$3:$A$220,'OMS2007'!E$3:E$220))</f>
        <v>#N/A</v>
      </c>
      <c r="C435" s="15" t="e">
        <f>IF(OR(Medidas!D435=1,Medidas!D435="M",Medidas!D435="m"),$A435*LOOKUP($I435+1,'OMS2007'!$A$3:$A$220,'OMS2007'!C$3:C$220)+(1-$A435)*LOOKUP($I435,'OMS2007'!$A$3:$A$220,'OMS2007'!C$3:C$220),$A435*LOOKUP($I435+1,'OMS2007'!$A$3:$A$220,'OMS2007'!F$3:F$220)+(1-$A435)*LOOKUP($I435,'OMS2007'!$A$3:$A$220,'OMS2007'!F$3:F$220))</f>
        <v>#N/A</v>
      </c>
      <c r="D435" s="15" t="e">
        <f>IF(OR(Medidas!D435=1,Medidas!D435="M",Medidas!D435="m"),$A435*LOOKUP($I435+1,'OMS2007'!$A$3:$A$220,'OMS2007'!D$3:D$220)+(1-$A435)*LOOKUP($I435,'OMS2007'!$A$3:$A$220,'OMS2007'!D$3:D$220),$A435*LOOKUP($I435+1,'OMS2007'!$A$3:$A$220,'OMS2007'!G$3:G$220)+(1-$A435)*LOOKUP($I435,'OMS2007'!$A$3:$A$220,'OMS2007'!G$3:G$220))</f>
        <v>#N/A</v>
      </c>
      <c r="E435" s="15">
        <f t="shared" si="42"/>
        <v>1</v>
      </c>
      <c r="F435" s="15">
        <f>IF(OR(Medidas!D435=1,Medidas!D435="M",Medidas!D435="m",Medidas!D435=2,Medidas!D435="F",Medidas!D435="f"),0,1)</f>
        <v>1</v>
      </c>
      <c r="G435" s="15">
        <f>IF(OR(ISBLANK(Medidas!G435),(ISBLANK(Medidas!H435))),1,0)</f>
        <v>1</v>
      </c>
      <c r="H435" s="15">
        <f>IF(AND(NOT(G435),OR(Medidas!G435&lt;20,Medidas!G435&gt;250,Medidas!H435&lt;0.5,Medidas!H435&gt;400)),1,0)</f>
        <v>0</v>
      </c>
      <c r="I435" s="20">
        <f>(Medidas!F435-Medidas!E435)/30.4375</f>
        <v>0</v>
      </c>
      <c r="J435" s="15" t="e">
        <f>Medidas!H435/(Medidas!G435^2)*10000</f>
        <v>#DIV/0!</v>
      </c>
      <c r="K435" s="15" t="e">
        <f t="shared" si="43"/>
        <v>#DIV/0!</v>
      </c>
      <c r="L435" s="15" t="e">
        <f t="shared" si="44"/>
        <v>#DIV/0!</v>
      </c>
      <c r="M435" s="15" t="e">
        <f t="shared" si="45"/>
        <v>#DIV/0!</v>
      </c>
      <c r="N435" s="15" t="e">
        <f t="shared" si="46"/>
        <v>#N/A</v>
      </c>
      <c r="O435" s="15" t="e">
        <f t="shared" si="47"/>
        <v>#N/A</v>
      </c>
    </row>
    <row r="436" spans="1:15" x14ac:dyDescent="0.15">
      <c r="A436" s="106">
        <f t="shared" si="48"/>
        <v>1</v>
      </c>
      <c r="B436" s="15" t="e">
        <f>IF(OR(Medidas!D436=1,Medidas!D436="M",Medidas!D436="m"),$A436*LOOKUP($I436+1,'OMS2007'!$A$3:$A$220,'OMS2007'!B$3:B$220)+(1-$A436)*LOOKUP($I436,'OMS2007'!$A$3:$A$220,'OMS2007'!B$3:B$220),$A436*LOOKUP($I436+1,'OMS2007'!$A$3:$A$220,'OMS2007'!E$3:E$220)+(1-$A436)*LOOKUP($I436,'OMS2007'!$A$3:$A$220,'OMS2007'!E$3:E$220))</f>
        <v>#N/A</v>
      </c>
      <c r="C436" s="15" t="e">
        <f>IF(OR(Medidas!D436=1,Medidas!D436="M",Medidas!D436="m"),$A436*LOOKUP($I436+1,'OMS2007'!$A$3:$A$220,'OMS2007'!C$3:C$220)+(1-$A436)*LOOKUP($I436,'OMS2007'!$A$3:$A$220,'OMS2007'!C$3:C$220),$A436*LOOKUP($I436+1,'OMS2007'!$A$3:$A$220,'OMS2007'!F$3:F$220)+(1-$A436)*LOOKUP($I436,'OMS2007'!$A$3:$A$220,'OMS2007'!F$3:F$220))</f>
        <v>#N/A</v>
      </c>
      <c r="D436" s="15" t="e">
        <f>IF(OR(Medidas!D436=1,Medidas!D436="M",Medidas!D436="m"),$A436*LOOKUP($I436+1,'OMS2007'!$A$3:$A$220,'OMS2007'!D$3:D$220)+(1-$A436)*LOOKUP($I436,'OMS2007'!$A$3:$A$220,'OMS2007'!D$3:D$220),$A436*LOOKUP($I436+1,'OMS2007'!$A$3:$A$220,'OMS2007'!G$3:G$220)+(1-$A436)*LOOKUP($I436,'OMS2007'!$A$3:$A$220,'OMS2007'!G$3:G$220))</f>
        <v>#N/A</v>
      </c>
      <c r="E436" s="15">
        <f t="shared" si="42"/>
        <v>1</v>
      </c>
      <c r="F436" s="15">
        <f>IF(OR(Medidas!D436=1,Medidas!D436="M",Medidas!D436="m",Medidas!D436=2,Medidas!D436="F",Medidas!D436="f"),0,1)</f>
        <v>1</v>
      </c>
      <c r="G436" s="15">
        <f>IF(OR(ISBLANK(Medidas!G436),(ISBLANK(Medidas!H436))),1,0)</f>
        <v>1</v>
      </c>
      <c r="H436" s="15">
        <f>IF(AND(NOT(G436),OR(Medidas!G436&lt;20,Medidas!G436&gt;250,Medidas!H436&lt;0.5,Medidas!H436&gt;400)),1,0)</f>
        <v>0</v>
      </c>
      <c r="I436" s="20">
        <f>(Medidas!F436-Medidas!E436)/30.4375</f>
        <v>0</v>
      </c>
      <c r="J436" s="15" t="e">
        <f>Medidas!H436/(Medidas!G436^2)*10000</f>
        <v>#DIV/0!</v>
      </c>
      <c r="K436" s="15" t="e">
        <f t="shared" si="43"/>
        <v>#DIV/0!</v>
      </c>
      <c r="L436" s="15" t="e">
        <f t="shared" si="44"/>
        <v>#DIV/0!</v>
      </c>
      <c r="M436" s="15" t="e">
        <f t="shared" si="45"/>
        <v>#DIV/0!</v>
      </c>
      <c r="N436" s="15" t="e">
        <f t="shared" si="46"/>
        <v>#N/A</v>
      </c>
      <c r="O436" s="15" t="e">
        <f t="shared" si="47"/>
        <v>#N/A</v>
      </c>
    </row>
    <row r="437" spans="1:15" x14ac:dyDescent="0.15">
      <c r="A437" s="106">
        <f t="shared" si="48"/>
        <v>1</v>
      </c>
      <c r="B437" s="15" t="e">
        <f>IF(OR(Medidas!D437=1,Medidas!D437="M",Medidas!D437="m"),$A437*LOOKUP($I437+1,'OMS2007'!$A$3:$A$220,'OMS2007'!B$3:B$220)+(1-$A437)*LOOKUP($I437,'OMS2007'!$A$3:$A$220,'OMS2007'!B$3:B$220),$A437*LOOKUP($I437+1,'OMS2007'!$A$3:$A$220,'OMS2007'!E$3:E$220)+(1-$A437)*LOOKUP($I437,'OMS2007'!$A$3:$A$220,'OMS2007'!E$3:E$220))</f>
        <v>#N/A</v>
      </c>
      <c r="C437" s="15" t="e">
        <f>IF(OR(Medidas!D437=1,Medidas!D437="M",Medidas!D437="m"),$A437*LOOKUP($I437+1,'OMS2007'!$A$3:$A$220,'OMS2007'!C$3:C$220)+(1-$A437)*LOOKUP($I437,'OMS2007'!$A$3:$A$220,'OMS2007'!C$3:C$220),$A437*LOOKUP($I437+1,'OMS2007'!$A$3:$A$220,'OMS2007'!F$3:F$220)+(1-$A437)*LOOKUP($I437,'OMS2007'!$A$3:$A$220,'OMS2007'!F$3:F$220))</f>
        <v>#N/A</v>
      </c>
      <c r="D437" s="15" t="e">
        <f>IF(OR(Medidas!D437=1,Medidas!D437="M",Medidas!D437="m"),$A437*LOOKUP($I437+1,'OMS2007'!$A$3:$A$220,'OMS2007'!D$3:D$220)+(1-$A437)*LOOKUP($I437,'OMS2007'!$A$3:$A$220,'OMS2007'!D$3:D$220),$A437*LOOKUP($I437+1,'OMS2007'!$A$3:$A$220,'OMS2007'!G$3:G$220)+(1-$A437)*LOOKUP($I437,'OMS2007'!$A$3:$A$220,'OMS2007'!G$3:G$220))</f>
        <v>#N/A</v>
      </c>
      <c r="E437" s="15">
        <f t="shared" si="42"/>
        <v>1</v>
      </c>
      <c r="F437" s="15">
        <f>IF(OR(Medidas!D437=1,Medidas!D437="M",Medidas!D437="m",Medidas!D437=2,Medidas!D437="F",Medidas!D437="f"),0,1)</f>
        <v>1</v>
      </c>
      <c r="G437" s="15">
        <f>IF(OR(ISBLANK(Medidas!G437),(ISBLANK(Medidas!H437))),1,0)</f>
        <v>1</v>
      </c>
      <c r="H437" s="15">
        <f>IF(AND(NOT(G437),OR(Medidas!G437&lt;20,Medidas!G437&gt;250,Medidas!H437&lt;0.5,Medidas!H437&gt;400)),1,0)</f>
        <v>0</v>
      </c>
      <c r="I437" s="20">
        <f>(Medidas!F437-Medidas!E437)/30.4375</f>
        <v>0</v>
      </c>
      <c r="J437" s="15" t="e">
        <f>Medidas!H437/(Medidas!G437^2)*10000</f>
        <v>#DIV/0!</v>
      </c>
      <c r="K437" s="15" t="e">
        <f t="shared" si="43"/>
        <v>#DIV/0!</v>
      </c>
      <c r="L437" s="15" t="e">
        <f t="shared" si="44"/>
        <v>#DIV/0!</v>
      </c>
      <c r="M437" s="15" t="e">
        <f t="shared" si="45"/>
        <v>#DIV/0!</v>
      </c>
      <c r="N437" s="15" t="e">
        <f t="shared" si="46"/>
        <v>#N/A</v>
      </c>
      <c r="O437" s="15" t="e">
        <f t="shared" si="47"/>
        <v>#N/A</v>
      </c>
    </row>
    <row r="438" spans="1:15" x14ac:dyDescent="0.15">
      <c r="A438" s="106">
        <f t="shared" si="48"/>
        <v>1</v>
      </c>
      <c r="B438" s="15" t="e">
        <f>IF(OR(Medidas!D438=1,Medidas!D438="M",Medidas!D438="m"),$A438*LOOKUP($I438+1,'OMS2007'!$A$3:$A$220,'OMS2007'!B$3:B$220)+(1-$A438)*LOOKUP($I438,'OMS2007'!$A$3:$A$220,'OMS2007'!B$3:B$220),$A438*LOOKUP($I438+1,'OMS2007'!$A$3:$A$220,'OMS2007'!E$3:E$220)+(1-$A438)*LOOKUP($I438,'OMS2007'!$A$3:$A$220,'OMS2007'!E$3:E$220))</f>
        <v>#N/A</v>
      </c>
      <c r="C438" s="15" t="e">
        <f>IF(OR(Medidas!D438=1,Medidas!D438="M",Medidas!D438="m"),$A438*LOOKUP($I438+1,'OMS2007'!$A$3:$A$220,'OMS2007'!C$3:C$220)+(1-$A438)*LOOKUP($I438,'OMS2007'!$A$3:$A$220,'OMS2007'!C$3:C$220),$A438*LOOKUP($I438+1,'OMS2007'!$A$3:$A$220,'OMS2007'!F$3:F$220)+(1-$A438)*LOOKUP($I438,'OMS2007'!$A$3:$A$220,'OMS2007'!F$3:F$220))</f>
        <v>#N/A</v>
      </c>
      <c r="D438" s="15" t="e">
        <f>IF(OR(Medidas!D438=1,Medidas!D438="M",Medidas!D438="m"),$A438*LOOKUP($I438+1,'OMS2007'!$A$3:$A$220,'OMS2007'!D$3:D$220)+(1-$A438)*LOOKUP($I438,'OMS2007'!$A$3:$A$220,'OMS2007'!D$3:D$220),$A438*LOOKUP($I438+1,'OMS2007'!$A$3:$A$220,'OMS2007'!G$3:G$220)+(1-$A438)*LOOKUP($I438,'OMS2007'!$A$3:$A$220,'OMS2007'!G$3:G$220))</f>
        <v>#N/A</v>
      </c>
      <c r="E438" s="15">
        <f t="shared" si="42"/>
        <v>1</v>
      </c>
      <c r="F438" s="15">
        <f>IF(OR(Medidas!D438=1,Medidas!D438="M",Medidas!D438="m",Medidas!D438=2,Medidas!D438="F",Medidas!D438="f"),0,1)</f>
        <v>1</v>
      </c>
      <c r="G438" s="15">
        <f>IF(OR(ISBLANK(Medidas!G438),(ISBLANK(Medidas!H438))),1,0)</f>
        <v>1</v>
      </c>
      <c r="H438" s="15">
        <f>IF(AND(NOT(G438),OR(Medidas!G438&lt;20,Medidas!G438&gt;250,Medidas!H438&lt;0.5,Medidas!H438&gt;400)),1,0)</f>
        <v>0</v>
      </c>
      <c r="I438" s="20">
        <f>(Medidas!F438-Medidas!E438)/30.4375</f>
        <v>0</v>
      </c>
      <c r="J438" s="15" t="e">
        <f>Medidas!H438/(Medidas!G438^2)*10000</f>
        <v>#DIV/0!</v>
      </c>
      <c r="K438" s="15" t="e">
        <f t="shared" si="43"/>
        <v>#DIV/0!</v>
      </c>
      <c r="L438" s="15" t="e">
        <f t="shared" si="44"/>
        <v>#DIV/0!</v>
      </c>
      <c r="M438" s="15" t="e">
        <f t="shared" si="45"/>
        <v>#DIV/0!</v>
      </c>
      <c r="N438" s="15" t="e">
        <f t="shared" si="46"/>
        <v>#N/A</v>
      </c>
      <c r="O438" s="15" t="e">
        <f t="shared" si="47"/>
        <v>#N/A</v>
      </c>
    </row>
    <row r="439" spans="1:15" x14ac:dyDescent="0.15">
      <c r="A439" s="106">
        <f t="shared" si="48"/>
        <v>1</v>
      </c>
      <c r="B439" s="15" t="e">
        <f>IF(OR(Medidas!D439=1,Medidas!D439="M",Medidas!D439="m"),$A439*LOOKUP($I439+1,'OMS2007'!$A$3:$A$220,'OMS2007'!B$3:B$220)+(1-$A439)*LOOKUP($I439,'OMS2007'!$A$3:$A$220,'OMS2007'!B$3:B$220),$A439*LOOKUP($I439+1,'OMS2007'!$A$3:$A$220,'OMS2007'!E$3:E$220)+(1-$A439)*LOOKUP($I439,'OMS2007'!$A$3:$A$220,'OMS2007'!E$3:E$220))</f>
        <v>#N/A</v>
      </c>
      <c r="C439" s="15" t="e">
        <f>IF(OR(Medidas!D439=1,Medidas!D439="M",Medidas!D439="m"),$A439*LOOKUP($I439+1,'OMS2007'!$A$3:$A$220,'OMS2007'!C$3:C$220)+(1-$A439)*LOOKUP($I439,'OMS2007'!$A$3:$A$220,'OMS2007'!C$3:C$220),$A439*LOOKUP($I439+1,'OMS2007'!$A$3:$A$220,'OMS2007'!F$3:F$220)+(1-$A439)*LOOKUP($I439,'OMS2007'!$A$3:$A$220,'OMS2007'!F$3:F$220))</f>
        <v>#N/A</v>
      </c>
      <c r="D439" s="15" t="e">
        <f>IF(OR(Medidas!D439=1,Medidas!D439="M",Medidas!D439="m"),$A439*LOOKUP($I439+1,'OMS2007'!$A$3:$A$220,'OMS2007'!D$3:D$220)+(1-$A439)*LOOKUP($I439,'OMS2007'!$A$3:$A$220,'OMS2007'!D$3:D$220),$A439*LOOKUP($I439+1,'OMS2007'!$A$3:$A$220,'OMS2007'!G$3:G$220)+(1-$A439)*LOOKUP($I439,'OMS2007'!$A$3:$A$220,'OMS2007'!G$3:G$220))</f>
        <v>#N/A</v>
      </c>
      <c r="E439" s="15">
        <f t="shared" si="42"/>
        <v>1</v>
      </c>
      <c r="F439" s="15">
        <f>IF(OR(Medidas!D439=1,Medidas!D439="M",Medidas!D439="m",Medidas!D439=2,Medidas!D439="F",Medidas!D439="f"),0,1)</f>
        <v>1</v>
      </c>
      <c r="G439" s="15">
        <f>IF(OR(ISBLANK(Medidas!G439),(ISBLANK(Medidas!H439))),1,0)</f>
        <v>1</v>
      </c>
      <c r="H439" s="15">
        <f>IF(AND(NOT(G439),OR(Medidas!G439&lt;20,Medidas!G439&gt;250,Medidas!H439&lt;0.5,Medidas!H439&gt;400)),1,0)</f>
        <v>0</v>
      </c>
      <c r="I439" s="20">
        <f>(Medidas!F439-Medidas!E439)/30.4375</f>
        <v>0</v>
      </c>
      <c r="J439" s="15" t="e">
        <f>Medidas!H439/(Medidas!G439^2)*10000</f>
        <v>#DIV/0!</v>
      </c>
      <c r="K439" s="15" t="e">
        <f t="shared" si="43"/>
        <v>#DIV/0!</v>
      </c>
      <c r="L439" s="15" t="e">
        <f t="shared" si="44"/>
        <v>#DIV/0!</v>
      </c>
      <c r="M439" s="15" t="e">
        <f t="shared" si="45"/>
        <v>#DIV/0!</v>
      </c>
      <c r="N439" s="15" t="e">
        <f t="shared" si="46"/>
        <v>#N/A</v>
      </c>
      <c r="O439" s="15" t="e">
        <f t="shared" si="47"/>
        <v>#N/A</v>
      </c>
    </row>
    <row r="440" spans="1:15" x14ac:dyDescent="0.15">
      <c r="A440" s="106">
        <f t="shared" si="48"/>
        <v>1</v>
      </c>
      <c r="B440" s="15" t="e">
        <f>IF(OR(Medidas!D440=1,Medidas!D440="M",Medidas!D440="m"),$A440*LOOKUP($I440+1,'OMS2007'!$A$3:$A$220,'OMS2007'!B$3:B$220)+(1-$A440)*LOOKUP($I440,'OMS2007'!$A$3:$A$220,'OMS2007'!B$3:B$220),$A440*LOOKUP($I440+1,'OMS2007'!$A$3:$A$220,'OMS2007'!E$3:E$220)+(1-$A440)*LOOKUP($I440,'OMS2007'!$A$3:$A$220,'OMS2007'!E$3:E$220))</f>
        <v>#N/A</v>
      </c>
      <c r="C440" s="15" t="e">
        <f>IF(OR(Medidas!D440=1,Medidas!D440="M",Medidas!D440="m"),$A440*LOOKUP($I440+1,'OMS2007'!$A$3:$A$220,'OMS2007'!C$3:C$220)+(1-$A440)*LOOKUP($I440,'OMS2007'!$A$3:$A$220,'OMS2007'!C$3:C$220),$A440*LOOKUP($I440+1,'OMS2007'!$A$3:$A$220,'OMS2007'!F$3:F$220)+(1-$A440)*LOOKUP($I440,'OMS2007'!$A$3:$A$220,'OMS2007'!F$3:F$220))</f>
        <v>#N/A</v>
      </c>
      <c r="D440" s="15" t="e">
        <f>IF(OR(Medidas!D440=1,Medidas!D440="M",Medidas!D440="m"),$A440*LOOKUP($I440+1,'OMS2007'!$A$3:$A$220,'OMS2007'!D$3:D$220)+(1-$A440)*LOOKUP($I440,'OMS2007'!$A$3:$A$220,'OMS2007'!D$3:D$220),$A440*LOOKUP($I440+1,'OMS2007'!$A$3:$A$220,'OMS2007'!G$3:G$220)+(1-$A440)*LOOKUP($I440,'OMS2007'!$A$3:$A$220,'OMS2007'!G$3:G$220))</f>
        <v>#N/A</v>
      </c>
      <c r="E440" s="15">
        <f t="shared" si="42"/>
        <v>1</v>
      </c>
      <c r="F440" s="15">
        <f>IF(OR(Medidas!D440=1,Medidas!D440="M",Medidas!D440="m",Medidas!D440=2,Medidas!D440="F",Medidas!D440="f"),0,1)</f>
        <v>1</v>
      </c>
      <c r="G440" s="15">
        <f>IF(OR(ISBLANK(Medidas!G440),(ISBLANK(Medidas!H440))),1,0)</f>
        <v>1</v>
      </c>
      <c r="H440" s="15">
        <f>IF(AND(NOT(G440),OR(Medidas!G440&lt;20,Medidas!G440&gt;250,Medidas!H440&lt;0.5,Medidas!H440&gt;400)),1,0)</f>
        <v>0</v>
      </c>
      <c r="I440" s="20">
        <f>(Medidas!F440-Medidas!E440)/30.4375</f>
        <v>0</v>
      </c>
      <c r="J440" s="15" t="e">
        <f>Medidas!H440/(Medidas!G440^2)*10000</f>
        <v>#DIV/0!</v>
      </c>
      <c r="K440" s="15" t="e">
        <f t="shared" si="43"/>
        <v>#DIV/0!</v>
      </c>
      <c r="L440" s="15" t="e">
        <f t="shared" si="44"/>
        <v>#DIV/0!</v>
      </c>
      <c r="M440" s="15" t="e">
        <f t="shared" si="45"/>
        <v>#DIV/0!</v>
      </c>
      <c r="N440" s="15" t="e">
        <f t="shared" si="46"/>
        <v>#N/A</v>
      </c>
      <c r="O440" s="15" t="e">
        <f t="shared" si="47"/>
        <v>#N/A</v>
      </c>
    </row>
    <row r="441" spans="1:15" x14ac:dyDescent="0.15">
      <c r="A441" s="106">
        <f t="shared" si="48"/>
        <v>1</v>
      </c>
      <c r="B441" s="15" t="e">
        <f>IF(OR(Medidas!D441=1,Medidas!D441="M",Medidas!D441="m"),$A441*LOOKUP($I441+1,'OMS2007'!$A$3:$A$220,'OMS2007'!B$3:B$220)+(1-$A441)*LOOKUP($I441,'OMS2007'!$A$3:$A$220,'OMS2007'!B$3:B$220),$A441*LOOKUP($I441+1,'OMS2007'!$A$3:$A$220,'OMS2007'!E$3:E$220)+(1-$A441)*LOOKUP($I441,'OMS2007'!$A$3:$A$220,'OMS2007'!E$3:E$220))</f>
        <v>#N/A</v>
      </c>
      <c r="C441" s="15" t="e">
        <f>IF(OR(Medidas!D441=1,Medidas!D441="M",Medidas!D441="m"),$A441*LOOKUP($I441+1,'OMS2007'!$A$3:$A$220,'OMS2007'!C$3:C$220)+(1-$A441)*LOOKUP($I441,'OMS2007'!$A$3:$A$220,'OMS2007'!C$3:C$220),$A441*LOOKUP($I441+1,'OMS2007'!$A$3:$A$220,'OMS2007'!F$3:F$220)+(1-$A441)*LOOKUP($I441,'OMS2007'!$A$3:$A$220,'OMS2007'!F$3:F$220))</f>
        <v>#N/A</v>
      </c>
      <c r="D441" s="15" t="e">
        <f>IF(OR(Medidas!D441=1,Medidas!D441="M",Medidas!D441="m"),$A441*LOOKUP($I441+1,'OMS2007'!$A$3:$A$220,'OMS2007'!D$3:D$220)+(1-$A441)*LOOKUP($I441,'OMS2007'!$A$3:$A$220,'OMS2007'!D$3:D$220),$A441*LOOKUP($I441+1,'OMS2007'!$A$3:$A$220,'OMS2007'!G$3:G$220)+(1-$A441)*LOOKUP($I441,'OMS2007'!$A$3:$A$220,'OMS2007'!G$3:G$220))</f>
        <v>#N/A</v>
      </c>
      <c r="E441" s="15">
        <f t="shared" si="42"/>
        <v>1</v>
      </c>
      <c r="F441" s="15">
        <f>IF(OR(Medidas!D441=1,Medidas!D441="M",Medidas!D441="m",Medidas!D441=2,Medidas!D441="F",Medidas!D441="f"),0,1)</f>
        <v>1</v>
      </c>
      <c r="G441" s="15">
        <f>IF(OR(ISBLANK(Medidas!G441),(ISBLANK(Medidas!H441))),1,0)</f>
        <v>1</v>
      </c>
      <c r="H441" s="15">
        <f>IF(AND(NOT(G441),OR(Medidas!G441&lt;20,Medidas!G441&gt;250,Medidas!H441&lt;0.5,Medidas!H441&gt;400)),1,0)</f>
        <v>0</v>
      </c>
      <c r="I441" s="20">
        <f>(Medidas!F441-Medidas!E441)/30.4375</f>
        <v>0</v>
      </c>
      <c r="J441" s="15" t="e">
        <f>Medidas!H441/(Medidas!G441^2)*10000</f>
        <v>#DIV/0!</v>
      </c>
      <c r="K441" s="15" t="e">
        <f t="shared" si="43"/>
        <v>#DIV/0!</v>
      </c>
      <c r="L441" s="15" t="e">
        <f t="shared" si="44"/>
        <v>#DIV/0!</v>
      </c>
      <c r="M441" s="15" t="e">
        <f t="shared" si="45"/>
        <v>#DIV/0!</v>
      </c>
      <c r="N441" s="15" t="e">
        <f t="shared" si="46"/>
        <v>#N/A</v>
      </c>
      <c r="O441" s="15" t="e">
        <f t="shared" si="47"/>
        <v>#N/A</v>
      </c>
    </row>
    <row r="442" spans="1:15" x14ac:dyDescent="0.15">
      <c r="A442" s="106">
        <f t="shared" si="48"/>
        <v>1</v>
      </c>
      <c r="B442" s="15" t="e">
        <f>IF(OR(Medidas!D442=1,Medidas!D442="M",Medidas!D442="m"),$A442*LOOKUP($I442+1,'OMS2007'!$A$3:$A$220,'OMS2007'!B$3:B$220)+(1-$A442)*LOOKUP($I442,'OMS2007'!$A$3:$A$220,'OMS2007'!B$3:B$220),$A442*LOOKUP($I442+1,'OMS2007'!$A$3:$A$220,'OMS2007'!E$3:E$220)+(1-$A442)*LOOKUP($I442,'OMS2007'!$A$3:$A$220,'OMS2007'!E$3:E$220))</f>
        <v>#N/A</v>
      </c>
      <c r="C442" s="15" t="e">
        <f>IF(OR(Medidas!D442=1,Medidas!D442="M",Medidas!D442="m"),$A442*LOOKUP($I442+1,'OMS2007'!$A$3:$A$220,'OMS2007'!C$3:C$220)+(1-$A442)*LOOKUP($I442,'OMS2007'!$A$3:$A$220,'OMS2007'!C$3:C$220),$A442*LOOKUP($I442+1,'OMS2007'!$A$3:$A$220,'OMS2007'!F$3:F$220)+(1-$A442)*LOOKUP($I442,'OMS2007'!$A$3:$A$220,'OMS2007'!F$3:F$220))</f>
        <v>#N/A</v>
      </c>
      <c r="D442" s="15" t="e">
        <f>IF(OR(Medidas!D442=1,Medidas!D442="M",Medidas!D442="m"),$A442*LOOKUP($I442+1,'OMS2007'!$A$3:$A$220,'OMS2007'!D$3:D$220)+(1-$A442)*LOOKUP($I442,'OMS2007'!$A$3:$A$220,'OMS2007'!D$3:D$220),$A442*LOOKUP($I442+1,'OMS2007'!$A$3:$A$220,'OMS2007'!G$3:G$220)+(1-$A442)*LOOKUP($I442,'OMS2007'!$A$3:$A$220,'OMS2007'!G$3:G$220))</f>
        <v>#N/A</v>
      </c>
      <c r="E442" s="15">
        <f t="shared" si="42"/>
        <v>1</v>
      </c>
      <c r="F442" s="15">
        <f>IF(OR(Medidas!D442=1,Medidas!D442="M",Medidas!D442="m",Medidas!D442=2,Medidas!D442="F",Medidas!D442="f"),0,1)</f>
        <v>1</v>
      </c>
      <c r="G442" s="15">
        <f>IF(OR(ISBLANK(Medidas!G442),(ISBLANK(Medidas!H442))),1,0)</f>
        <v>1</v>
      </c>
      <c r="H442" s="15">
        <f>IF(AND(NOT(G442),OR(Medidas!G442&lt;20,Medidas!G442&gt;250,Medidas!H442&lt;0.5,Medidas!H442&gt;400)),1,0)</f>
        <v>0</v>
      </c>
      <c r="I442" s="20">
        <f>(Medidas!F442-Medidas!E442)/30.4375</f>
        <v>0</v>
      </c>
      <c r="J442" s="15" t="e">
        <f>Medidas!H442/(Medidas!G442^2)*10000</f>
        <v>#DIV/0!</v>
      </c>
      <c r="K442" s="15" t="e">
        <f t="shared" si="43"/>
        <v>#DIV/0!</v>
      </c>
      <c r="L442" s="15" t="e">
        <f t="shared" si="44"/>
        <v>#DIV/0!</v>
      </c>
      <c r="M442" s="15" t="e">
        <f t="shared" si="45"/>
        <v>#DIV/0!</v>
      </c>
      <c r="N442" s="15" t="e">
        <f t="shared" si="46"/>
        <v>#N/A</v>
      </c>
      <c r="O442" s="15" t="e">
        <f t="shared" si="47"/>
        <v>#N/A</v>
      </c>
    </row>
    <row r="443" spans="1:15" x14ac:dyDescent="0.15">
      <c r="A443" s="106">
        <f t="shared" si="48"/>
        <v>1</v>
      </c>
      <c r="B443" s="15" t="e">
        <f>IF(OR(Medidas!D443=1,Medidas!D443="M",Medidas!D443="m"),$A443*LOOKUP($I443+1,'OMS2007'!$A$3:$A$220,'OMS2007'!B$3:B$220)+(1-$A443)*LOOKUP($I443,'OMS2007'!$A$3:$A$220,'OMS2007'!B$3:B$220),$A443*LOOKUP($I443+1,'OMS2007'!$A$3:$A$220,'OMS2007'!E$3:E$220)+(1-$A443)*LOOKUP($I443,'OMS2007'!$A$3:$A$220,'OMS2007'!E$3:E$220))</f>
        <v>#N/A</v>
      </c>
      <c r="C443" s="15" t="e">
        <f>IF(OR(Medidas!D443=1,Medidas!D443="M",Medidas!D443="m"),$A443*LOOKUP($I443+1,'OMS2007'!$A$3:$A$220,'OMS2007'!C$3:C$220)+(1-$A443)*LOOKUP($I443,'OMS2007'!$A$3:$A$220,'OMS2007'!C$3:C$220),$A443*LOOKUP($I443+1,'OMS2007'!$A$3:$A$220,'OMS2007'!F$3:F$220)+(1-$A443)*LOOKUP($I443,'OMS2007'!$A$3:$A$220,'OMS2007'!F$3:F$220))</f>
        <v>#N/A</v>
      </c>
      <c r="D443" s="15" t="e">
        <f>IF(OR(Medidas!D443=1,Medidas!D443="M",Medidas!D443="m"),$A443*LOOKUP($I443+1,'OMS2007'!$A$3:$A$220,'OMS2007'!D$3:D$220)+(1-$A443)*LOOKUP($I443,'OMS2007'!$A$3:$A$220,'OMS2007'!D$3:D$220),$A443*LOOKUP($I443+1,'OMS2007'!$A$3:$A$220,'OMS2007'!G$3:G$220)+(1-$A443)*LOOKUP($I443,'OMS2007'!$A$3:$A$220,'OMS2007'!G$3:G$220))</f>
        <v>#N/A</v>
      </c>
      <c r="E443" s="15">
        <f t="shared" si="42"/>
        <v>1</v>
      </c>
      <c r="F443" s="15">
        <f>IF(OR(Medidas!D443=1,Medidas!D443="M",Medidas!D443="m",Medidas!D443=2,Medidas!D443="F",Medidas!D443="f"),0,1)</f>
        <v>1</v>
      </c>
      <c r="G443" s="15">
        <f>IF(OR(ISBLANK(Medidas!G443),(ISBLANK(Medidas!H443))),1,0)</f>
        <v>1</v>
      </c>
      <c r="H443" s="15">
        <f>IF(AND(NOT(G443),OR(Medidas!G443&lt;20,Medidas!G443&gt;250,Medidas!H443&lt;0.5,Medidas!H443&gt;400)),1,0)</f>
        <v>0</v>
      </c>
      <c r="I443" s="20">
        <f>(Medidas!F443-Medidas!E443)/30.4375</f>
        <v>0</v>
      </c>
      <c r="J443" s="15" t="e">
        <f>Medidas!H443/(Medidas!G443^2)*10000</f>
        <v>#DIV/0!</v>
      </c>
      <c r="K443" s="15" t="e">
        <f t="shared" si="43"/>
        <v>#DIV/0!</v>
      </c>
      <c r="L443" s="15" t="e">
        <f t="shared" si="44"/>
        <v>#DIV/0!</v>
      </c>
      <c r="M443" s="15" t="e">
        <f t="shared" si="45"/>
        <v>#DIV/0!</v>
      </c>
      <c r="N443" s="15" t="e">
        <f t="shared" si="46"/>
        <v>#N/A</v>
      </c>
      <c r="O443" s="15" t="e">
        <f t="shared" si="47"/>
        <v>#N/A</v>
      </c>
    </row>
    <row r="444" spans="1:15" x14ac:dyDescent="0.15">
      <c r="A444" s="106">
        <f t="shared" si="48"/>
        <v>1</v>
      </c>
      <c r="B444" s="15" t="e">
        <f>IF(OR(Medidas!D444=1,Medidas!D444="M",Medidas!D444="m"),$A444*LOOKUP($I444+1,'OMS2007'!$A$3:$A$220,'OMS2007'!B$3:B$220)+(1-$A444)*LOOKUP($I444,'OMS2007'!$A$3:$A$220,'OMS2007'!B$3:B$220),$A444*LOOKUP($I444+1,'OMS2007'!$A$3:$A$220,'OMS2007'!E$3:E$220)+(1-$A444)*LOOKUP($I444,'OMS2007'!$A$3:$A$220,'OMS2007'!E$3:E$220))</f>
        <v>#N/A</v>
      </c>
      <c r="C444" s="15" t="e">
        <f>IF(OR(Medidas!D444=1,Medidas!D444="M",Medidas!D444="m"),$A444*LOOKUP($I444+1,'OMS2007'!$A$3:$A$220,'OMS2007'!C$3:C$220)+(1-$A444)*LOOKUP($I444,'OMS2007'!$A$3:$A$220,'OMS2007'!C$3:C$220),$A444*LOOKUP($I444+1,'OMS2007'!$A$3:$A$220,'OMS2007'!F$3:F$220)+(1-$A444)*LOOKUP($I444,'OMS2007'!$A$3:$A$220,'OMS2007'!F$3:F$220))</f>
        <v>#N/A</v>
      </c>
      <c r="D444" s="15" t="e">
        <f>IF(OR(Medidas!D444=1,Medidas!D444="M",Medidas!D444="m"),$A444*LOOKUP($I444+1,'OMS2007'!$A$3:$A$220,'OMS2007'!D$3:D$220)+(1-$A444)*LOOKUP($I444,'OMS2007'!$A$3:$A$220,'OMS2007'!D$3:D$220),$A444*LOOKUP($I444+1,'OMS2007'!$A$3:$A$220,'OMS2007'!G$3:G$220)+(1-$A444)*LOOKUP($I444,'OMS2007'!$A$3:$A$220,'OMS2007'!G$3:G$220))</f>
        <v>#N/A</v>
      </c>
      <c r="E444" s="15">
        <f t="shared" si="42"/>
        <v>1</v>
      </c>
      <c r="F444" s="15">
        <f>IF(OR(Medidas!D444=1,Medidas!D444="M",Medidas!D444="m",Medidas!D444=2,Medidas!D444="F",Medidas!D444="f"),0,1)</f>
        <v>1</v>
      </c>
      <c r="G444" s="15">
        <f>IF(OR(ISBLANK(Medidas!G444),(ISBLANK(Medidas!H444))),1,0)</f>
        <v>1</v>
      </c>
      <c r="H444" s="15">
        <f>IF(AND(NOT(G444),OR(Medidas!G444&lt;20,Medidas!G444&gt;250,Medidas!H444&lt;0.5,Medidas!H444&gt;400)),1,0)</f>
        <v>0</v>
      </c>
      <c r="I444" s="20">
        <f>(Medidas!F444-Medidas!E444)/30.4375</f>
        <v>0</v>
      </c>
      <c r="J444" s="15" t="e">
        <f>Medidas!H444/(Medidas!G444^2)*10000</f>
        <v>#DIV/0!</v>
      </c>
      <c r="K444" s="15" t="e">
        <f t="shared" si="43"/>
        <v>#DIV/0!</v>
      </c>
      <c r="L444" s="15" t="e">
        <f t="shared" si="44"/>
        <v>#DIV/0!</v>
      </c>
      <c r="M444" s="15" t="e">
        <f t="shared" si="45"/>
        <v>#DIV/0!</v>
      </c>
      <c r="N444" s="15" t="e">
        <f t="shared" si="46"/>
        <v>#N/A</v>
      </c>
      <c r="O444" s="15" t="e">
        <f t="shared" si="47"/>
        <v>#N/A</v>
      </c>
    </row>
    <row r="445" spans="1:15" x14ac:dyDescent="0.15">
      <c r="A445" s="106">
        <f t="shared" si="48"/>
        <v>1</v>
      </c>
      <c r="B445" s="15" t="e">
        <f>IF(OR(Medidas!D445=1,Medidas!D445="M",Medidas!D445="m"),$A445*LOOKUP($I445+1,'OMS2007'!$A$3:$A$220,'OMS2007'!B$3:B$220)+(1-$A445)*LOOKUP($I445,'OMS2007'!$A$3:$A$220,'OMS2007'!B$3:B$220),$A445*LOOKUP($I445+1,'OMS2007'!$A$3:$A$220,'OMS2007'!E$3:E$220)+(1-$A445)*LOOKUP($I445,'OMS2007'!$A$3:$A$220,'OMS2007'!E$3:E$220))</f>
        <v>#N/A</v>
      </c>
      <c r="C445" s="15" t="e">
        <f>IF(OR(Medidas!D445=1,Medidas!D445="M",Medidas!D445="m"),$A445*LOOKUP($I445+1,'OMS2007'!$A$3:$A$220,'OMS2007'!C$3:C$220)+(1-$A445)*LOOKUP($I445,'OMS2007'!$A$3:$A$220,'OMS2007'!C$3:C$220),$A445*LOOKUP($I445+1,'OMS2007'!$A$3:$A$220,'OMS2007'!F$3:F$220)+(1-$A445)*LOOKUP($I445,'OMS2007'!$A$3:$A$220,'OMS2007'!F$3:F$220))</f>
        <v>#N/A</v>
      </c>
      <c r="D445" s="15" t="e">
        <f>IF(OR(Medidas!D445=1,Medidas!D445="M",Medidas!D445="m"),$A445*LOOKUP($I445+1,'OMS2007'!$A$3:$A$220,'OMS2007'!D$3:D$220)+(1-$A445)*LOOKUP($I445,'OMS2007'!$A$3:$A$220,'OMS2007'!D$3:D$220),$A445*LOOKUP($I445+1,'OMS2007'!$A$3:$A$220,'OMS2007'!G$3:G$220)+(1-$A445)*LOOKUP($I445,'OMS2007'!$A$3:$A$220,'OMS2007'!G$3:G$220))</f>
        <v>#N/A</v>
      </c>
      <c r="E445" s="15">
        <f t="shared" si="42"/>
        <v>1</v>
      </c>
      <c r="F445" s="15">
        <f>IF(OR(Medidas!D445=1,Medidas!D445="M",Medidas!D445="m",Medidas!D445=2,Medidas!D445="F",Medidas!D445="f"),0,1)</f>
        <v>1</v>
      </c>
      <c r="G445" s="15">
        <f>IF(OR(ISBLANK(Medidas!G445),(ISBLANK(Medidas!H445))),1,0)</f>
        <v>1</v>
      </c>
      <c r="H445" s="15">
        <f>IF(AND(NOT(G445),OR(Medidas!G445&lt;20,Medidas!G445&gt;250,Medidas!H445&lt;0.5,Medidas!H445&gt;400)),1,0)</f>
        <v>0</v>
      </c>
      <c r="I445" s="20">
        <f>(Medidas!F445-Medidas!E445)/30.4375</f>
        <v>0</v>
      </c>
      <c r="J445" s="15" t="e">
        <f>Medidas!H445/(Medidas!G445^2)*10000</f>
        <v>#DIV/0!</v>
      </c>
      <c r="K445" s="15" t="e">
        <f t="shared" si="43"/>
        <v>#DIV/0!</v>
      </c>
      <c r="L445" s="15" t="e">
        <f t="shared" si="44"/>
        <v>#DIV/0!</v>
      </c>
      <c r="M445" s="15" t="e">
        <f t="shared" si="45"/>
        <v>#DIV/0!</v>
      </c>
      <c r="N445" s="15" t="e">
        <f t="shared" si="46"/>
        <v>#N/A</v>
      </c>
      <c r="O445" s="15" t="e">
        <f t="shared" si="47"/>
        <v>#N/A</v>
      </c>
    </row>
    <row r="446" spans="1:15" x14ac:dyDescent="0.15">
      <c r="A446" s="106">
        <f t="shared" si="48"/>
        <v>1</v>
      </c>
      <c r="B446" s="15" t="e">
        <f>IF(OR(Medidas!D446=1,Medidas!D446="M",Medidas!D446="m"),$A446*LOOKUP($I446+1,'OMS2007'!$A$3:$A$220,'OMS2007'!B$3:B$220)+(1-$A446)*LOOKUP($I446,'OMS2007'!$A$3:$A$220,'OMS2007'!B$3:B$220),$A446*LOOKUP($I446+1,'OMS2007'!$A$3:$A$220,'OMS2007'!E$3:E$220)+(1-$A446)*LOOKUP($I446,'OMS2007'!$A$3:$A$220,'OMS2007'!E$3:E$220))</f>
        <v>#N/A</v>
      </c>
      <c r="C446" s="15" t="e">
        <f>IF(OR(Medidas!D446=1,Medidas!D446="M",Medidas!D446="m"),$A446*LOOKUP($I446+1,'OMS2007'!$A$3:$A$220,'OMS2007'!C$3:C$220)+(1-$A446)*LOOKUP($I446,'OMS2007'!$A$3:$A$220,'OMS2007'!C$3:C$220),$A446*LOOKUP($I446+1,'OMS2007'!$A$3:$A$220,'OMS2007'!F$3:F$220)+(1-$A446)*LOOKUP($I446,'OMS2007'!$A$3:$A$220,'OMS2007'!F$3:F$220))</f>
        <v>#N/A</v>
      </c>
      <c r="D446" s="15" t="e">
        <f>IF(OR(Medidas!D446=1,Medidas!D446="M",Medidas!D446="m"),$A446*LOOKUP($I446+1,'OMS2007'!$A$3:$A$220,'OMS2007'!D$3:D$220)+(1-$A446)*LOOKUP($I446,'OMS2007'!$A$3:$A$220,'OMS2007'!D$3:D$220),$A446*LOOKUP($I446+1,'OMS2007'!$A$3:$A$220,'OMS2007'!G$3:G$220)+(1-$A446)*LOOKUP($I446,'OMS2007'!$A$3:$A$220,'OMS2007'!G$3:G$220))</f>
        <v>#N/A</v>
      </c>
      <c r="E446" s="15">
        <f t="shared" si="42"/>
        <v>1</v>
      </c>
      <c r="F446" s="15">
        <f>IF(OR(Medidas!D446=1,Medidas!D446="M",Medidas!D446="m",Medidas!D446=2,Medidas!D446="F",Medidas!D446="f"),0,1)</f>
        <v>1</v>
      </c>
      <c r="G446" s="15">
        <f>IF(OR(ISBLANK(Medidas!G446),(ISBLANK(Medidas!H446))),1,0)</f>
        <v>1</v>
      </c>
      <c r="H446" s="15">
        <f>IF(AND(NOT(G446),OR(Medidas!G446&lt;20,Medidas!G446&gt;250,Medidas!H446&lt;0.5,Medidas!H446&gt;400)),1,0)</f>
        <v>0</v>
      </c>
      <c r="I446" s="20">
        <f>(Medidas!F446-Medidas!E446)/30.4375</f>
        <v>0</v>
      </c>
      <c r="J446" s="15" t="e">
        <f>Medidas!H446/(Medidas!G446^2)*10000</f>
        <v>#DIV/0!</v>
      </c>
      <c r="K446" s="15" t="e">
        <f t="shared" si="43"/>
        <v>#DIV/0!</v>
      </c>
      <c r="L446" s="15" t="e">
        <f t="shared" si="44"/>
        <v>#DIV/0!</v>
      </c>
      <c r="M446" s="15" t="e">
        <f t="shared" si="45"/>
        <v>#DIV/0!</v>
      </c>
      <c r="N446" s="15" t="e">
        <f t="shared" si="46"/>
        <v>#N/A</v>
      </c>
      <c r="O446" s="15" t="e">
        <f t="shared" si="47"/>
        <v>#N/A</v>
      </c>
    </row>
    <row r="447" spans="1:15" x14ac:dyDescent="0.15">
      <c r="A447" s="106">
        <f t="shared" si="48"/>
        <v>1</v>
      </c>
      <c r="B447" s="15" t="e">
        <f>IF(OR(Medidas!D447=1,Medidas!D447="M",Medidas!D447="m"),$A447*LOOKUP($I447+1,'OMS2007'!$A$3:$A$220,'OMS2007'!B$3:B$220)+(1-$A447)*LOOKUP($I447,'OMS2007'!$A$3:$A$220,'OMS2007'!B$3:B$220),$A447*LOOKUP($I447+1,'OMS2007'!$A$3:$A$220,'OMS2007'!E$3:E$220)+(1-$A447)*LOOKUP($I447,'OMS2007'!$A$3:$A$220,'OMS2007'!E$3:E$220))</f>
        <v>#N/A</v>
      </c>
      <c r="C447" s="15" t="e">
        <f>IF(OR(Medidas!D447=1,Medidas!D447="M",Medidas!D447="m"),$A447*LOOKUP($I447+1,'OMS2007'!$A$3:$A$220,'OMS2007'!C$3:C$220)+(1-$A447)*LOOKUP($I447,'OMS2007'!$A$3:$A$220,'OMS2007'!C$3:C$220),$A447*LOOKUP($I447+1,'OMS2007'!$A$3:$A$220,'OMS2007'!F$3:F$220)+(1-$A447)*LOOKUP($I447,'OMS2007'!$A$3:$A$220,'OMS2007'!F$3:F$220))</f>
        <v>#N/A</v>
      </c>
      <c r="D447" s="15" t="e">
        <f>IF(OR(Medidas!D447=1,Medidas!D447="M",Medidas!D447="m"),$A447*LOOKUP($I447+1,'OMS2007'!$A$3:$A$220,'OMS2007'!D$3:D$220)+(1-$A447)*LOOKUP($I447,'OMS2007'!$A$3:$A$220,'OMS2007'!D$3:D$220),$A447*LOOKUP($I447+1,'OMS2007'!$A$3:$A$220,'OMS2007'!G$3:G$220)+(1-$A447)*LOOKUP($I447,'OMS2007'!$A$3:$A$220,'OMS2007'!G$3:G$220))</f>
        <v>#N/A</v>
      </c>
      <c r="E447" s="15">
        <f t="shared" si="42"/>
        <v>1</v>
      </c>
      <c r="F447" s="15">
        <f>IF(OR(Medidas!D447=1,Medidas!D447="M",Medidas!D447="m",Medidas!D447=2,Medidas!D447="F",Medidas!D447="f"),0,1)</f>
        <v>1</v>
      </c>
      <c r="G447" s="15">
        <f>IF(OR(ISBLANK(Medidas!G447),(ISBLANK(Medidas!H447))),1,0)</f>
        <v>1</v>
      </c>
      <c r="H447" s="15">
        <f>IF(AND(NOT(G447),OR(Medidas!G447&lt;20,Medidas!G447&gt;250,Medidas!H447&lt;0.5,Medidas!H447&gt;400)),1,0)</f>
        <v>0</v>
      </c>
      <c r="I447" s="20">
        <f>(Medidas!F447-Medidas!E447)/30.4375</f>
        <v>0</v>
      </c>
      <c r="J447" s="15" t="e">
        <f>Medidas!H447/(Medidas!G447^2)*10000</f>
        <v>#DIV/0!</v>
      </c>
      <c r="K447" s="15" t="e">
        <f t="shared" si="43"/>
        <v>#DIV/0!</v>
      </c>
      <c r="L447" s="15" t="e">
        <f t="shared" si="44"/>
        <v>#DIV/0!</v>
      </c>
      <c r="M447" s="15" t="e">
        <f t="shared" si="45"/>
        <v>#DIV/0!</v>
      </c>
      <c r="N447" s="15" t="e">
        <f t="shared" si="46"/>
        <v>#N/A</v>
      </c>
      <c r="O447" s="15" t="e">
        <f t="shared" si="47"/>
        <v>#N/A</v>
      </c>
    </row>
    <row r="448" spans="1:15" x14ac:dyDescent="0.15">
      <c r="A448" s="106">
        <f t="shared" si="48"/>
        <v>1</v>
      </c>
      <c r="B448" s="15" t="e">
        <f>IF(OR(Medidas!D448=1,Medidas!D448="M",Medidas!D448="m"),$A448*LOOKUP($I448+1,'OMS2007'!$A$3:$A$220,'OMS2007'!B$3:B$220)+(1-$A448)*LOOKUP($I448,'OMS2007'!$A$3:$A$220,'OMS2007'!B$3:B$220),$A448*LOOKUP($I448+1,'OMS2007'!$A$3:$A$220,'OMS2007'!E$3:E$220)+(1-$A448)*LOOKUP($I448,'OMS2007'!$A$3:$A$220,'OMS2007'!E$3:E$220))</f>
        <v>#N/A</v>
      </c>
      <c r="C448" s="15" t="e">
        <f>IF(OR(Medidas!D448=1,Medidas!D448="M",Medidas!D448="m"),$A448*LOOKUP($I448+1,'OMS2007'!$A$3:$A$220,'OMS2007'!C$3:C$220)+(1-$A448)*LOOKUP($I448,'OMS2007'!$A$3:$A$220,'OMS2007'!C$3:C$220),$A448*LOOKUP($I448+1,'OMS2007'!$A$3:$A$220,'OMS2007'!F$3:F$220)+(1-$A448)*LOOKUP($I448,'OMS2007'!$A$3:$A$220,'OMS2007'!F$3:F$220))</f>
        <v>#N/A</v>
      </c>
      <c r="D448" s="15" t="e">
        <f>IF(OR(Medidas!D448=1,Medidas!D448="M",Medidas!D448="m"),$A448*LOOKUP($I448+1,'OMS2007'!$A$3:$A$220,'OMS2007'!D$3:D$220)+(1-$A448)*LOOKUP($I448,'OMS2007'!$A$3:$A$220,'OMS2007'!D$3:D$220),$A448*LOOKUP($I448+1,'OMS2007'!$A$3:$A$220,'OMS2007'!G$3:G$220)+(1-$A448)*LOOKUP($I448,'OMS2007'!$A$3:$A$220,'OMS2007'!G$3:G$220))</f>
        <v>#N/A</v>
      </c>
      <c r="E448" s="15">
        <f t="shared" si="42"/>
        <v>1</v>
      </c>
      <c r="F448" s="15">
        <f>IF(OR(Medidas!D448=1,Medidas!D448="M",Medidas!D448="m",Medidas!D448=2,Medidas!D448="F",Medidas!D448="f"),0,1)</f>
        <v>1</v>
      </c>
      <c r="G448" s="15">
        <f>IF(OR(ISBLANK(Medidas!G448),(ISBLANK(Medidas!H448))),1,0)</f>
        <v>1</v>
      </c>
      <c r="H448" s="15">
        <f>IF(AND(NOT(G448),OR(Medidas!G448&lt;20,Medidas!G448&gt;250,Medidas!H448&lt;0.5,Medidas!H448&gt;400)),1,0)</f>
        <v>0</v>
      </c>
      <c r="I448" s="20">
        <f>(Medidas!F448-Medidas!E448)/30.4375</f>
        <v>0</v>
      </c>
      <c r="J448" s="15" t="e">
        <f>Medidas!H448/(Medidas!G448^2)*10000</f>
        <v>#DIV/0!</v>
      </c>
      <c r="K448" s="15" t="e">
        <f t="shared" si="43"/>
        <v>#DIV/0!</v>
      </c>
      <c r="L448" s="15" t="e">
        <f t="shared" si="44"/>
        <v>#DIV/0!</v>
      </c>
      <c r="M448" s="15" t="e">
        <f t="shared" si="45"/>
        <v>#DIV/0!</v>
      </c>
      <c r="N448" s="15" t="e">
        <f t="shared" si="46"/>
        <v>#N/A</v>
      </c>
      <c r="O448" s="15" t="e">
        <f t="shared" si="47"/>
        <v>#N/A</v>
      </c>
    </row>
    <row r="449" spans="1:15" x14ac:dyDescent="0.15">
      <c r="A449" s="106">
        <f t="shared" si="48"/>
        <v>1</v>
      </c>
      <c r="B449" s="15" t="e">
        <f>IF(OR(Medidas!D449=1,Medidas!D449="M",Medidas!D449="m"),$A449*LOOKUP($I449+1,'OMS2007'!$A$3:$A$220,'OMS2007'!B$3:B$220)+(1-$A449)*LOOKUP($I449,'OMS2007'!$A$3:$A$220,'OMS2007'!B$3:B$220),$A449*LOOKUP($I449+1,'OMS2007'!$A$3:$A$220,'OMS2007'!E$3:E$220)+(1-$A449)*LOOKUP($I449,'OMS2007'!$A$3:$A$220,'OMS2007'!E$3:E$220))</f>
        <v>#N/A</v>
      </c>
      <c r="C449" s="15" t="e">
        <f>IF(OR(Medidas!D449=1,Medidas!D449="M",Medidas!D449="m"),$A449*LOOKUP($I449+1,'OMS2007'!$A$3:$A$220,'OMS2007'!C$3:C$220)+(1-$A449)*LOOKUP($I449,'OMS2007'!$A$3:$A$220,'OMS2007'!C$3:C$220),$A449*LOOKUP($I449+1,'OMS2007'!$A$3:$A$220,'OMS2007'!F$3:F$220)+(1-$A449)*LOOKUP($I449,'OMS2007'!$A$3:$A$220,'OMS2007'!F$3:F$220))</f>
        <v>#N/A</v>
      </c>
      <c r="D449" s="15" t="e">
        <f>IF(OR(Medidas!D449=1,Medidas!D449="M",Medidas!D449="m"),$A449*LOOKUP($I449+1,'OMS2007'!$A$3:$A$220,'OMS2007'!D$3:D$220)+(1-$A449)*LOOKUP($I449,'OMS2007'!$A$3:$A$220,'OMS2007'!D$3:D$220),$A449*LOOKUP($I449+1,'OMS2007'!$A$3:$A$220,'OMS2007'!G$3:G$220)+(1-$A449)*LOOKUP($I449,'OMS2007'!$A$3:$A$220,'OMS2007'!G$3:G$220))</f>
        <v>#N/A</v>
      </c>
      <c r="E449" s="15">
        <f t="shared" si="42"/>
        <v>1</v>
      </c>
      <c r="F449" s="15">
        <f>IF(OR(Medidas!D449=1,Medidas!D449="M",Medidas!D449="m",Medidas!D449=2,Medidas!D449="F",Medidas!D449="f"),0,1)</f>
        <v>1</v>
      </c>
      <c r="G449" s="15">
        <f>IF(OR(ISBLANK(Medidas!G449),(ISBLANK(Medidas!H449))),1,0)</f>
        <v>1</v>
      </c>
      <c r="H449" s="15">
        <f>IF(AND(NOT(G449),OR(Medidas!G449&lt;20,Medidas!G449&gt;250,Medidas!H449&lt;0.5,Medidas!H449&gt;400)),1,0)</f>
        <v>0</v>
      </c>
      <c r="I449" s="20">
        <f>(Medidas!F449-Medidas!E449)/30.4375</f>
        <v>0</v>
      </c>
      <c r="J449" s="15" t="e">
        <f>Medidas!H449/(Medidas!G449^2)*10000</f>
        <v>#DIV/0!</v>
      </c>
      <c r="K449" s="15" t="e">
        <f t="shared" si="43"/>
        <v>#DIV/0!</v>
      </c>
      <c r="L449" s="15" t="e">
        <f t="shared" si="44"/>
        <v>#DIV/0!</v>
      </c>
      <c r="M449" s="15" t="e">
        <f t="shared" si="45"/>
        <v>#DIV/0!</v>
      </c>
      <c r="N449" s="15" t="e">
        <f t="shared" si="46"/>
        <v>#N/A</v>
      </c>
      <c r="O449" s="15" t="e">
        <f t="shared" si="47"/>
        <v>#N/A</v>
      </c>
    </row>
    <row r="450" spans="1:15" x14ac:dyDescent="0.15">
      <c r="A450" s="106">
        <f t="shared" si="48"/>
        <v>1</v>
      </c>
      <c r="B450" s="15" t="e">
        <f>IF(OR(Medidas!D450=1,Medidas!D450="M",Medidas!D450="m"),$A450*LOOKUP($I450+1,'OMS2007'!$A$3:$A$220,'OMS2007'!B$3:B$220)+(1-$A450)*LOOKUP($I450,'OMS2007'!$A$3:$A$220,'OMS2007'!B$3:B$220),$A450*LOOKUP($I450+1,'OMS2007'!$A$3:$A$220,'OMS2007'!E$3:E$220)+(1-$A450)*LOOKUP($I450,'OMS2007'!$A$3:$A$220,'OMS2007'!E$3:E$220))</f>
        <v>#N/A</v>
      </c>
      <c r="C450" s="15" t="e">
        <f>IF(OR(Medidas!D450=1,Medidas!D450="M",Medidas!D450="m"),$A450*LOOKUP($I450+1,'OMS2007'!$A$3:$A$220,'OMS2007'!C$3:C$220)+(1-$A450)*LOOKUP($I450,'OMS2007'!$A$3:$A$220,'OMS2007'!C$3:C$220),$A450*LOOKUP($I450+1,'OMS2007'!$A$3:$A$220,'OMS2007'!F$3:F$220)+(1-$A450)*LOOKUP($I450,'OMS2007'!$A$3:$A$220,'OMS2007'!F$3:F$220))</f>
        <v>#N/A</v>
      </c>
      <c r="D450" s="15" t="e">
        <f>IF(OR(Medidas!D450=1,Medidas!D450="M",Medidas!D450="m"),$A450*LOOKUP($I450+1,'OMS2007'!$A$3:$A$220,'OMS2007'!D$3:D$220)+(1-$A450)*LOOKUP($I450,'OMS2007'!$A$3:$A$220,'OMS2007'!D$3:D$220),$A450*LOOKUP($I450+1,'OMS2007'!$A$3:$A$220,'OMS2007'!G$3:G$220)+(1-$A450)*LOOKUP($I450,'OMS2007'!$A$3:$A$220,'OMS2007'!G$3:G$220))</f>
        <v>#N/A</v>
      </c>
      <c r="E450" s="15">
        <f t="shared" si="42"/>
        <v>1</v>
      </c>
      <c r="F450" s="15">
        <f>IF(OR(Medidas!D450=1,Medidas!D450="M",Medidas!D450="m",Medidas!D450=2,Medidas!D450="F",Medidas!D450="f"),0,1)</f>
        <v>1</v>
      </c>
      <c r="G450" s="15">
        <f>IF(OR(ISBLANK(Medidas!G450),(ISBLANK(Medidas!H450))),1,0)</f>
        <v>1</v>
      </c>
      <c r="H450" s="15">
        <f>IF(AND(NOT(G450),OR(Medidas!G450&lt;20,Medidas!G450&gt;250,Medidas!H450&lt;0.5,Medidas!H450&gt;400)),1,0)</f>
        <v>0</v>
      </c>
      <c r="I450" s="20">
        <f>(Medidas!F450-Medidas!E450)/30.4375</f>
        <v>0</v>
      </c>
      <c r="J450" s="15" t="e">
        <f>Medidas!H450/(Medidas!G450^2)*10000</f>
        <v>#DIV/0!</v>
      </c>
      <c r="K450" s="15" t="e">
        <f t="shared" si="43"/>
        <v>#DIV/0!</v>
      </c>
      <c r="L450" s="15" t="e">
        <f t="shared" si="44"/>
        <v>#DIV/0!</v>
      </c>
      <c r="M450" s="15" t="e">
        <f t="shared" si="45"/>
        <v>#DIV/0!</v>
      </c>
      <c r="N450" s="15" t="e">
        <f t="shared" si="46"/>
        <v>#N/A</v>
      </c>
      <c r="O450" s="15" t="e">
        <f t="shared" si="47"/>
        <v>#N/A</v>
      </c>
    </row>
    <row r="451" spans="1:15" x14ac:dyDescent="0.15">
      <c r="A451" s="106">
        <f t="shared" si="48"/>
        <v>1</v>
      </c>
      <c r="B451" s="15" t="e">
        <f>IF(OR(Medidas!D451=1,Medidas!D451="M",Medidas!D451="m"),$A451*LOOKUP($I451+1,'OMS2007'!$A$3:$A$220,'OMS2007'!B$3:B$220)+(1-$A451)*LOOKUP($I451,'OMS2007'!$A$3:$A$220,'OMS2007'!B$3:B$220),$A451*LOOKUP($I451+1,'OMS2007'!$A$3:$A$220,'OMS2007'!E$3:E$220)+(1-$A451)*LOOKUP($I451,'OMS2007'!$A$3:$A$220,'OMS2007'!E$3:E$220))</f>
        <v>#N/A</v>
      </c>
      <c r="C451" s="15" t="e">
        <f>IF(OR(Medidas!D451=1,Medidas!D451="M",Medidas!D451="m"),$A451*LOOKUP($I451+1,'OMS2007'!$A$3:$A$220,'OMS2007'!C$3:C$220)+(1-$A451)*LOOKUP($I451,'OMS2007'!$A$3:$A$220,'OMS2007'!C$3:C$220),$A451*LOOKUP($I451+1,'OMS2007'!$A$3:$A$220,'OMS2007'!F$3:F$220)+(1-$A451)*LOOKUP($I451,'OMS2007'!$A$3:$A$220,'OMS2007'!F$3:F$220))</f>
        <v>#N/A</v>
      </c>
      <c r="D451" s="15" t="e">
        <f>IF(OR(Medidas!D451=1,Medidas!D451="M",Medidas!D451="m"),$A451*LOOKUP($I451+1,'OMS2007'!$A$3:$A$220,'OMS2007'!D$3:D$220)+(1-$A451)*LOOKUP($I451,'OMS2007'!$A$3:$A$220,'OMS2007'!D$3:D$220),$A451*LOOKUP($I451+1,'OMS2007'!$A$3:$A$220,'OMS2007'!G$3:G$220)+(1-$A451)*LOOKUP($I451,'OMS2007'!$A$3:$A$220,'OMS2007'!G$3:G$220))</f>
        <v>#N/A</v>
      </c>
      <c r="E451" s="15">
        <f t="shared" si="42"/>
        <v>1</v>
      </c>
      <c r="F451" s="15">
        <f>IF(OR(Medidas!D451=1,Medidas!D451="M",Medidas!D451="m",Medidas!D451=2,Medidas!D451="F",Medidas!D451="f"),0,1)</f>
        <v>1</v>
      </c>
      <c r="G451" s="15">
        <f>IF(OR(ISBLANK(Medidas!G451),(ISBLANK(Medidas!H451))),1,0)</f>
        <v>1</v>
      </c>
      <c r="H451" s="15">
        <f>IF(AND(NOT(G451),OR(Medidas!G451&lt;20,Medidas!G451&gt;250,Medidas!H451&lt;0.5,Medidas!H451&gt;400)),1,0)</f>
        <v>0</v>
      </c>
      <c r="I451" s="20">
        <f>(Medidas!F451-Medidas!E451)/30.4375</f>
        <v>0</v>
      </c>
      <c r="J451" s="15" t="e">
        <f>Medidas!H451/(Medidas!G451^2)*10000</f>
        <v>#DIV/0!</v>
      </c>
      <c r="K451" s="15" t="e">
        <f t="shared" si="43"/>
        <v>#DIV/0!</v>
      </c>
      <c r="L451" s="15" t="e">
        <f t="shared" si="44"/>
        <v>#DIV/0!</v>
      </c>
      <c r="M451" s="15" t="e">
        <f t="shared" si="45"/>
        <v>#DIV/0!</v>
      </c>
      <c r="N451" s="15" t="e">
        <f t="shared" si="46"/>
        <v>#N/A</v>
      </c>
      <c r="O451" s="15" t="e">
        <f t="shared" si="47"/>
        <v>#N/A</v>
      </c>
    </row>
    <row r="452" spans="1:15" x14ac:dyDescent="0.15">
      <c r="A452" s="106">
        <f t="shared" si="48"/>
        <v>1</v>
      </c>
      <c r="B452" s="15" t="e">
        <f>IF(OR(Medidas!D452=1,Medidas!D452="M",Medidas!D452="m"),$A452*LOOKUP($I452+1,'OMS2007'!$A$3:$A$220,'OMS2007'!B$3:B$220)+(1-$A452)*LOOKUP($I452,'OMS2007'!$A$3:$A$220,'OMS2007'!B$3:B$220),$A452*LOOKUP($I452+1,'OMS2007'!$A$3:$A$220,'OMS2007'!E$3:E$220)+(1-$A452)*LOOKUP($I452,'OMS2007'!$A$3:$A$220,'OMS2007'!E$3:E$220))</f>
        <v>#N/A</v>
      </c>
      <c r="C452" s="15" t="e">
        <f>IF(OR(Medidas!D452=1,Medidas!D452="M",Medidas!D452="m"),$A452*LOOKUP($I452+1,'OMS2007'!$A$3:$A$220,'OMS2007'!C$3:C$220)+(1-$A452)*LOOKUP($I452,'OMS2007'!$A$3:$A$220,'OMS2007'!C$3:C$220),$A452*LOOKUP($I452+1,'OMS2007'!$A$3:$A$220,'OMS2007'!F$3:F$220)+(1-$A452)*LOOKUP($I452,'OMS2007'!$A$3:$A$220,'OMS2007'!F$3:F$220))</f>
        <v>#N/A</v>
      </c>
      <c r="D452" s="15" t="e">
        <f>IF(OR(Medidas!D452=1,Medidas!D452="M",Medidas!D452="m"),$A452*LOOKUP($I452+1,'OMS2007'!$A$3:$A$220,'OMS2007'!D$3:D$220)+(1-$A452)*LOOKUP($I452,'OMS2007'!$A$3:$A$220,'OMS2007'!D$3:D$220),$A452*LOOKUP($I452+1,'OMS2007'!$A$3:$A$220,'OMS2007'!G$3:G$220)+(1-$A452)*LOOKUP($I452,'OMS2007'!$A$3:$A$220,'OMS2007'!G$3:G$220))</f>
        <v>#N/A</v>
      </c>
      <c r="E452" s="15">
        <f t="shared" ref="E452:E515" si="49">IF(OR(I452&lt;24,I452&gt;240),1,0)</f>
        <v>1</v>
      </c>
      <c r="F452" s="15">
        <f>IF(OR(Medidas!D452=1,Medidas!D452="M",Medidas!D452="m",Medidas!D452=2,Medidas!D452="F",Medidas!D452="f"),0,1)</f>
        <v>1</v>
      </c>
      <c r="G452" s="15">
        <f>IF(OR(ISBLANK(Medidas!G452),(ISBLANK(Medidas!H452))),1,0)</f>
        <v>1</v>
      </c>
      <c r="H452" s="15">
        <f>IF(AND(NOT(G452),OR(Medidas!G452&lt;20,Medidas!G452&gt;250,Medidas!H452&lt;0.5,Medidas!H452&gt;400)),1,0)</f>
        <v>0</v>
      </c>
      <c r="I452" s="20">
        <f>(Medidas!F452-Medidas!E452)/30.4375</f>
        <v>0</v>
      </c>
      <c r="J452" s="15" t="e">
        <f>Medidas!H452/(Medidas!G452^2)*10000</f>
        <v>#DIV/0!</v>
      </c>
      <c r="K452" s="15" t="e">
        <f t="shared" ref="K452:K515" si="50">(((J452/C452)^B452)-1)/(B452*D452)</f>
        <v>#DIV/0!</v>
      </c>
      <c r="L452" s="15" t="e">
        <f t="shared" ref="L452:L515" si="51">INT(NORMSDIST(K452)*1000)/10</f>
        <v>#DIV/0!</v>
      </c>
      <c r="M452" s="15" t="e">
        <f t="shared" ref="M452:M515" si="52">IF(OR((J452-C452)/N452&lt;-4,(J452-C452)/O452&gt;8),1,0)</f>
        <v>#DIV/0!</v>
      </c>
      <c r="N452" s="15" t="e">
        <f t="shared" ref="N452:N515" si="53">(C452-(C452*(1+B452*D452*(-2))^(1/B452)))/2</f>
        <v>#N/A</v>
      </c>
      <c r="O452" s="15" t="e">
        <f t="shared" ref="O452:O515" si="54">((C452*(1+B452*D452*2)^(1/B452))-C452)/2</f>
        <v>#N/A</v>
      </c>
    </row>
    <row r="453" spans="1:15" x14ac:dyDescent="0.15">
      <c r="A453" s="106">
        <f t="shared" ref="A453:A516" si="55">I453-INT(I453+0.5)+1</f>
        <v>1</v>
      </c>
      <c r="B453" s="15" t="e">
        <f>IF(OR(Medidas!D453=1,Medidas!D453="M",Medidas!D453="m"),$A453*LOOKUP($I453+1,'OMS2007'!$A$3:$A$220,'OMS2007'!B$3:B$220)+(1-$A453)*LOOKUP($I453,'OMS2007'!$A$3:$A$220,'OMS2007'!B$3:B$220),$A453*LOOKUP($I453+1,'OMS2007'!$A$3:$A$220,'OMS2007'!E$3:E$220)+(1-$A453)*LOOKUP($I453,'OMS2007'!$A$3:$A$220,'OMS2007'!E$3:E$220))</f>
        <v>#N/A</v>
      </c>
      <c r="C453" s="15" t="e">
        <f>IF(OR(Medidas!D453=1,Medidas!D453="M",Medidas!D453="m"),$A453*LOOKUP($I453+1,'OMS2007'!$A$3:$A$220,'OMS2007'!C$3:C$220)+(1-$A453)*LOOKUP($I453,'OMS2007'!$A$3:$A$220,'OMS2007'!C$3:C$220),$A453*LOOKUP($I453+1,'OMS2007'!$A$3:$A$220,'OMS2007'!F$3:F$220)+(1-$A453)*LOOKUP($I453,'OMS2007'!$A$3:$A$220,'OMS2007'!F$3:F$220))</f>
        <v>#N/A</v>
      </c>
      <c r="D453" s="15" t="e">
        <f>IF(OR(Medidas!D453=1,Medidas!D453="M",Medidas!D453="m"),$A453*LOOKUP($I453+1,'OMS2007'!$A$3:$A$220,'OMS2007'!D$3:D$220)+(1-$A453)*LOOKUP($I453,'OMS2007'!$A$3:$A$220,'OMS2007'!D$3:D$220),$A453*LOOKUP($I453+1,'OMS2007'!$A$3:$A$220,'OMS2007'!G$3:G$220)+(1-$A453)*LOOKUP($I453,'OMS2007'!$A$3:$A$220,'OMS2007'!G$3:G$220))</f>
        <v>#N/A</v>
      </c>
      <c r="E453" s="15">
        <f t="shared" si="49"/>
        <v>1</v>
      </c>
      <c r="F453" s="15">
        <f>IF(OR(Medidas!D453=1,Medidas!D453="M",Medidas!D453="m",Medidas!D453=2,Medidas!D453="F",Medidas!D453="f"),0,1)</f>
        <v>1</v>
      </c>
      <c r="G453" s="15">
        <f>IF(OR(ISBLANK(Medidas!G453),(ISBLANK(Medidas!H453))),1,0)</f>
        <v>1</v>
      </c>
      <c r="H453" s="15">
        <f>IF(AND(NOT(G453),OR(Medidas!G453&lt;20,Medidas!G453&gt;250,Medidas!H453&lt;0.5,Medidas!H453&gt;400)),1,0)</f>
        <v>0</v>
      </c>
      <c r="I453" s="20">
        <f>(Medidas!F453-Medidas!E453)/30.4375</f>
        <v>0</v>
      </c>
      <c r="J453" s="15" t="e">
        <f>Medidas!H453/(Medidas!G453^2)*10000</f>
        <v>#DIV/0!</v>
      </c>
      <c r="K453" s="15" t="e">
        <f t="shared" si="50"/>
        <v>#DIV/0!</v>
      </c>
      <c r="L453" s="15" t="e">
        <f t="shared" si="51"/>
        <v>#DIV/0!</v>
      </c>
      <c r="M453" s="15" t="e">
        <f t="shared" si="52"/>
        <v>#DIV/0!</v>
      </c>
      <c r="N453" s="15" t="e">
        <f t="shared" si="53"/>
        <v>#N/A</v>
      </c>
      <c r="O453" s="15" t="e">
        <f t="shared" si="54"/>
        <v>#N/A</v>
      </c>
    </row>
    <row r="454" spans="1:15" x14ac:dyDescent="0.15">
      <c r="A454" s="106">
        <f t="shared" si="55"/>
        <v>1</v>
      </c>
      <c r="B454" s="15" t="e">
        <f>IF(OR(Medidas!D454=1,Medidas!D454="M",Medidas!D454="m"),$A454*LOOKUP($I454+1,'OMS2007'!$A$3:$A$220,'OMS2007'!B$3:B$220)+(1-$A454)*LOOKUP($I454,'OMS2007'!$A$3:$A$220,'OMS2007'!B$3:B$220),$A454*LOOKUP($I454+1,'OMS2007'!$A$3:$A$220,'OMS2007'!E$3:E$220)+(1-$A454)*LOOKUP($I454,'OMS2007'!$A$3:$A$220,'OMS2007'!E$3:E$220))</f>
        <v>#N/A</v>
      </c>
      <c r="C454" s="15" t="e">
        <f>IF(OR(Medidas!D454=1,Medidas!D454="M",Medidas!D454="m"),$A454*LOOKUP($I454+1,'OMS2007'!$A$3:$A$220,'OMS2007'!C$3:C$220)+(1-$A454)*LOOKUP($I454,'OMS2007'!$A$3:$A$220,'OMS2007'!C$3:C$220),$A454*LOOKUP($I454+1,'OMS2007'!$A$3:$A$220,'OMS2007'!F$3:F$220)+(1-$A454)*LOOKUP($I454,'OMS2007'!$A$3:$A$220,'OMS2007'!F$3:F$220))</f>
        <v>#N/A</v>
      </c>
      <c r="D454" s="15" t="e">
        <f>IF(OR(Medidas!D454=1,Medidas!D454="M",Medidas!D454="m"),$A454*LOOKUP($I454+1,'OMS2007'!$A$3:$A$220,'OMS2007'!D$3:D$220)+(1-$A454)*LOOKUP($I454,'OMS2007'!$A$3:$A$220,'OMS2007'!D$3:D$220),$A454*LOOKUP($I454+1,'OMS2007'!$A$3:$A$220,'OMS2007'!G$3:G$220)+(1-$A454)*LOOKUP($I454,'OMS2007'!$A$3:$A$220,'OMS2007'!G$3:G$220))</f>
        <v>#N/A</v>
      </c>
      <c r="E454" s="15">
        <f t="shared" si="49"/>
        <v>1</v>
      </c>
      <c r="F454" s="15">
        <f>IF(OR(Medidas!D454=1,Medidas!D454="M",Medidas!D454="m",Medidas!D454=2,Medidas!D454="F",Medidas!D454="f"),0,1)</f>
        <v>1</v>
      </c>
      <c r="G454" s="15">
        <f>IF(OR(ISBLANK(Medidas!G454),(ISBLANK(Medidas!H454))),1,0)</f>
        <v>1</v>
      </c>
      <c r="H454" s="15">
        <f>IF(AND(NOT(G454),OR(Medidas!G454&lt;20,Medidas!G454&gt;250,Medidas!H454&lt;0.5,Medidas!H454&gt;400)),1,0)</f>
        <v>0</v>
      </c>
      <c r="I454" s="20">
        <f>(Medidas!F454-Medidas!E454)/30.4375</f>
        <v>0</v>
      </c>
      <c r="J454" s="15" t="e">
        <f>Medidas!H454/(Medidas!G454^2)*10000</f>
        <v>#DIV/0!</v>
      </c>
      <c r="K454" s="15" t="e">
        <f t="shared" si="50"/>
        <v>#DIV/0!</v>
      </c>
      <c r="L454" s="15" t="e">
        <f t="shared" si="51"/>
        <v>#DIV/0!</v>
      </c>
      <c r="M454" s="15" t="e">
        <f t="shared" si="52"/>
        <v>#DIV/0!</v>
      </c>
      <c r="N454" s="15" t="e">
        <f t="shared" si="53"/>
        <v>#N/A</v>
      </c>
      <c r="O454" s="15" t="e">
        <f t="shared" si="54"/>
        <v>#N/A</v>
      </c>
    </row>
    <row r="455" spans="1:15" x14ac:dyDescent="0.15">
      <c r="A455" s="106">
        <f t="shared" si="55"/>
        <v>1</v>
      </c>
      <c r="B455" s="15" t="e">
        <f>IF(OR(Medidas!D455=1,Medidas!D455="M",Medidas!D455="m"),$A455*LOOKUP($I455+1,'OMS2007'!$A$3:$A$220,'OMS2007'!B$3:B$220)+(1-$A455)*LOOKUP($I455,'OMS2007'!$A$3:$A$220,'OMS2007'!B$3:B$220),$A455*LOOKUP($I455+1,'OMS2007'!$A$3:$A$220,'OMS2007'!E$3:E$220)+(1-$A455)*LOOKUP($I455,'OMS2007'!$A$3:$A$220,'OMS2007'!E$3:E$220))</f>
        <v>#N/A</v>
      </c>
      <c r="C455" s="15" t="e">
        <f>IF(OR(Medidas!D455=1,Medidas!D455="M",Medidas!D455="m"),$A455*LOOKUP($I455+1,'OMS2007'!$A$3:$A$220,'OMS2007'!C$3:C$220)+(1-$A455)*LOOKUP($I455,'OMS2007'!$A$3:$A$220,'OMS2007'!C$3:C$220),$A455*LOOKUP($I455+1,'OMS2007'!$A$3:$A$220,'OMS2007'!F$3:F$220)+(1-$A455)*LOOKUP($I455,'OMS2007'!$A$3:$A$220,'OMS2007'!F$3:F$220))</f>
        <v>#N/A</v>
      </c>
      <c r="D455" s="15" t="e">
        <f>IF(OR(Medidas!D455=1,Medidas!D455="M",Medidas!D455="m"),$A455*LOOKUP($I455+1,'OMS2007'!$A$3:$A$220,'OMS2007'!D$3:D$220)+(1-$A455)*LOOKUP($I455,'OMS2007'!$A$3:$A$220,'OMS2007'!D$3:D$220),$A455*LOOKUP($I455+1,'OMS2007'!$A$3:$A$220,'OMS2007'!G$3:G$220)+(1-$A455)*LOOKUP($I455,'OMS2007'!$A$3:$A$220,'OMS2007'!G$3:G$220))</f>
        <v>#N/A</v>
      </c>
      <c r="E455" s="15">
        <f t="shared" si="49"/>
        <v>1</v>
      </c>
      <c r="F455" s="15">
        <f>IF(OR(Medidas!D455=1,Medidas!D455="M",Medidas!D455="m",Medidas!D455=2,Medidas!D455="F",Medidas!D455="f"),0,1)</f>
        <v>1</v>
      </c>
      <c r="G455" s="15">
        <f>IF(OR(ISBLANK(Medidas!G455),(ISBLANK(Medidas!H455))),1,0)</f>
        <v>1</v>
      </c>
      <c r="H455" s="15">
        <f>IF(AND(NOT(G455),OR(Medidas!G455&lt;20,Medidas!G455&gt;250,Medidas!H455&lt;0.5,Medidas!H455&gt;400)),1,0)</f>
        <v>0</v>
      </c>
      <c r="I455" s="20">
        <f>(Medidas!F455-Medidas!E455)/30.4375</f>
        <v>0</v>
      </c>
      <c r="J455" s="15" t="e">
        <f>Medidas!H455/(Medidas!G455^2)*10000</f>
        <v>#DIV/0!</v>
      </c>
      <c r="K455" s="15" t="e">
        <f t="shared" si="50"/>
        <v>#DIV/0!</v>
      </c>
      <c r="L455" s="15" t="e">
        <f t="shared" si="51"/>
        <v>#DIV/0!</v>
      </c>
      <c r="M455" s="15" t="e">
        <f t="shared" si="52"/>
        <v>#DIV/0!</v>
      </c>
      <c r="N455" s="15" t="e">
        <f t="shared" si="53"/>
        <v>#N/A</v>
      </c>
      <c r="O455" s="15" t="e">
        <f t="shared" si="54"/>
        <v>#N/A</v>
      </c>
    </row>
    <row r="456" spans="1:15" x14ac:dyDescent="0.15">
      <c r="A456" s="106">
        <f t="shared" si="55"/>
        <v>1</v>
      </c>
      <c r="B456" s="15" t="e">
        <f>IF(OR(Medidas!D456=1,Medidas!D456="M",Medidas!D456="m"),$A456*LOOKUP($I456+1,'OMS2007'!$A$3:$A$220,'OMS2007'!B$3:B$220)+(1-$A456)*LOOKUP($I456,'OMS2007'!$A$3:$A$220,'OMS2007'!B$3:B$220),$A456*LOOKUP($I456+1,'OMS2007'!$A$3:$A$220,'OMS2007'!E$3:E$220)+(1-$A456)*LOOKUP($I456,'OMS2007'!$A$3:$A$220,'OMS2007'!E$3:E$220))</f>
        <v>#N/A</v>
      </c>
      <c r="C456" s="15" t="e">
        <f>IF(OR(Medidas!D456=1,Medidas!D456="M",Medidas!D456="m"),$A456*LOOKUP($I456+1,'OMS2007'!$A$3:$A$220,'OMS2007'!C$3:C$220)+(1-$A456)*LOOKUP($I456,'OMS2007'!$A$3:$A$220,'OMS2007'!C$3:C$220),$A456*LOOKUP($I456+1,'OMS2007'!$A$3:$A$220,'OMS2007'!F$3:F$220)+(1-$A456)*LOOKUP($I456,'OMS2007'!$A$3:$A$220,'OMS2007'!F$3:F$220))</f>
        <v>#N/A</v>
      </c>
      <c r="D456" s="15" t="e">
        <f>IF(OR(Medidas!D456=1,Medidas!D456="M",Medidas!D456="m"),$A456*LOOKUP($I456+1,'OMS2007'!$A$3:$A$220,'OMS2007'!D$3:D$220)+(1-$A456)*LOOKUP($I456,'OMS2007'!$A$3:$A$220,'OMS2007'!D$3:D$220),$A456*LOOKUP($I456+1,'OMS2007'!$A$3:$A$220,'OMS2007'!G$3:G$220)+(1-$A456)*LOOKUP($I456,'OMS2007'!$A$3:$A$220,'OMS2007'!G$3:G$220))</f>
        <v>#N/A</v>
      </c>
      <c r="E456" s="15">
        <f t="shared" si="49"/>
        <v>1</v>
      </c>
      <c r="F456" s="15">
        <f>IF(OR(Medidas!D456=1,Medidas!D456="M",Medidas!D456="m",Medidas!D456=2,Medidas!D456="F",Medidas!D456="f"),0,1)</f>
        <v>1</v>
      </c>
      <c r="G456" s="15">
        <f>IF(OR(ISBLANK(Medidas!G456),(ISBLANK(Medidas!H456))),1,0)</f>
        <v>1</v>
      </c>
      <c r="H456" s="15">
        <f>IF(AND(NOT(G456),OR(Medidas!G456&lt;20,Medidas!G456&gt;250,Medidas!H456&lt;0.5,Medidas!H456&gt;400)),1,0)</f>
        <v>0</v>
      </c>
      <c r="I456" s="20">
        <f>(Medidas!F456-Medidas!E456)/30.4375</f>
        <v>0</v>
      </c>
      <c r="J456" s="15" t="e">
        <f>Medidas!H456/(Medidas!G456^2)*10000</f>
        <v>#DIV/0!</v>
      </c>
      <c r="K456" s="15" t="e">
        <f t="shared" si="50"/>
        <v>#DIV/0!</v>
      </c>
      <c r="L456" s="15" t="e">
        <f t="shared" si="51"/>
        <v>#DIV/0!</v>
      </c>
      <c r="M456" s="15" t="e">
        <f t="shared" si="52"/>
        <v>#DIV/0!</v>
      </c>
      <c r="N456" s="15" t="e">
        <f t="shared" si="53"/>
        <v>#N/A</v>
      </c>
      <c r="O456" s="15" t="e">
        <f t="shared" si="54"/>
        <v>#N/A</v>
      </c>
    </row>
    <row r="457" spans="1:15" x14ac:dyDescent="0.15">
      <c r="A457" s="106">
        <f t="shared" si="55"/>
        <v>1</v>
      </c>
      <c r="B457" s="15" t="e">
        <f>IF(OR(Medidas!D457=1,Medidas!D457="M",Medidas!D457="m"),$A457*LOOKUP($I457+1,'OMS2007'!$A$3:$A$220,'OMS2007'!B$3:B$220)+(1-$A457)*LOOKUP($I457,'OMS2007'!$A$3:$A$220,'OMS2007'!B$3:B$220),$A457*LOOKUP($I457+1,'OMS2007'!$A$3:$A$220,'OMS2007'!E$3:E$220)+(1-$A457)*LOOKUP($I457,'OMS2007'!$A$3:$A$220,'OMS2007'!E$3:E$220))</f>
        <v>#N/A</v>
      </c>
      <c r="C457" s="15" t="e">
        <f>IF(OR(Medidas!D457=1,Medidas!D457="M",Medidas!D457="m"),$A457*LOOKUP($I457+1,'OMS2007'!$A$3:$A$220,'OMS2007'!C$3:C$220)+(1-$A457)*LOOKUP($I457,'OMS2007'!$A$3:$A$220,'OMS2007'!C$3:C$220),$A457*LOOKUP($I457+1,'OMS2007'!$A$3:$A$220,'OMS2007'!F$3:F$220)+(1-$A457)*LOOKUP($I457,'OMS2007'!$A$3:$A$220,'OMS2007'!F$3:F$220))</f>
        <v>#N/A</v>
      </c>
      <c r="D457" s="15" t="e">
        <f>IF(OR(Medidas!D457=1,Medidas!D457="M",Medidas!D457="m"),$A457*LOOKUP($I457+1,'OMS2007'!$A$3:$A$220,'OMS2007'!D$3:D$220)+(1-$A457)*LOOKUP($I457,'OMS2007'!$A$3:$A$220,'OMS2007'!D$3:D$220),$A457*LOOKUP($I457+1,'OMS2007'!$A$3:$A$220,'OMS2007'!G$3:G$220)+(1-$A457)*LOOKUP($I457,'OMS2007'!$A$3:$A$220,'OMS2007'!G$3:G$220))</f>
        <v>#N/A</v>
      </c>
      <c r="E457" s="15">
        <f t="shared" si="49"/>
        <v>1</v>
      </c>
      <c r="F457" s="15">
        <f>IF(OR(Medidas!D457=1,Medidas!D457="M",Medidas!D457="m",Medidas!D457=2,Medidas!D457="F",Medidas!D457="f"),0,1)</f>
        <v>1</v>
      </c>
      <c r="G457" s="15">
        <f>IF(OR(ISBLANK(Medidas!G457),(ISBLANK(Medidas!H457))),1,0)</f>
        <v>1</v>
      </c>
      <c r="H457" s="15">
        <f>IF(AND(NOT(G457),OR(Medidas!G457&lt;20,Medidas!G457&gt;250,Medidas!H457&lt;0.5,Medidas!H457&gt;400)),1,0)</f>
        <v>0</v>
      </c>
      <c r="I457" s="20">
        <f>(Medidas!F457-Medidas!E457)/30.4375</f>
        <v>0</v>
      </c>
      <c r="J457" s="15" t="e">
        <f>Medidas!H457/(Medidas!G457^2)*10000</f>
        <v>#DIV/0!</v>
      </c>
      <c r="K457" s="15" t="e">
        <f t="shared" si="50"/>
        <v>#DIV/0!</v>
      </c>
      <c r="L457" s="15" t="e">
        <f t="shared" si="51"/>
        <v>#DIV/0!</v>
      </c>
      <c r="M457" s="15" t="e">
        <f t="shared" si="52"/>
        <v>#DIV/0!</v>
      </c>
      <c r="N457" s="15" t="e">
        <f t="shared" si="53"/>
        <v>#N/A</v>
      </c>
      <c r="O457" s="15" t="e">
        <f t="shared" si="54"/>
        <v>#N/A</v>
      </c>
    </row>
    <row r="458" spans="1:15" x14ac:dyDescent="0.15">
      <c r="A458" s="106">
        <f t="shared" si="55"/>
        <v>1</v>
      </c>
      <c r="B458" s="15" t="e">
        <f>IF(OR(Medidas!D458=1,Medidas!D458="M",Medidas!D458="m"),$A458*LOOKUP($I458+1,'OMS2007'!$A$3:$A$220,'OMS2007'!B$3:B$220)+(1-$A458)*LOOKUP($I458,'OMS2007'!$A$3:$A$220,'OMS2007'!B$3:B$220),$A458*LOOKUP($I458+1,'OMS2007'!$A$3:$A$220,'OMS2007'!E$3:E$220)+(1-$A458)*LOOKUP($I458,'OMS2007'!$A$3:$A$220,'OMS2007'!E$3:E$220))</f>
        <v>#N/A</v>
      </c>
      <c r="C458" s="15" t="e">
        <f>IF(OR(Medidas!D458=1,Medidas!D458="M",Medidas!D458="m"),$A458*LOOKUP($I458+1,'OMS2007'!$A$3:$A$220,'OMS2007'!C$3:C$220)+(1-$A458)*LOOKUP($I458,'OMS2007'!$A$3:$A$220,'OMS2007'!C$3:C$220),$A458*LOOKUP($I458+1,'OMS2007'!$A$3:$A$220,'OMS2007'!F$3:F$220)+(1-$A458)*LOOKUP($I458,'OMS2007'!$A$3:$A$220,'OMS2007'!F$3:F$220))</f>
        <v>#N/A</v>
      </c>
      <c r="D458" s="15" t="e">
        <f>IF(OR(Medidas!D458=1,Medidas!D458="M",Medidas!D458="m"),$A458*LOOKUP($I458+1,'OMS2007'!$A$3:$A$220,'OMS2007'!D$3:D$220)+(1-$A458)*LOOKUP($I458,'OMS2007'!$A$3:$A$220,'OMS2007'!D$3:D$220),$A458*LOOKUP($I458+1,'OMS2007'!$A$3:$A$220,'OMS2007'!G$3:G$220)+(1-$A458)*LOOKUP($I458,'OMS2007'!$A$3:$A$220,'OMS2007'!G$3:G$220))</f>
        <v>#N/A</v>
      </c>
      <c r="E458" s="15">
        <f t="shared" si="49"/>
        <v>1</v>
      </c>
      <c r="F458" s="15">
        <f>IF(OR(Medidas!D458=1,Medidas!D458="M",Medidas!D458="m",Medidas!D458=2,Medidas!D458="F",Medidas!D458="f"),0,1)</f>
        <v>1</v>
      </c>
      <c r="G458" s="15">
        <f>IF(OR(ISBLANK(Medidas!G458),(ISBLANK(Medidas!H458))),1,0)</f>
        <v>1</v>
      </c>
      <c r="H458" s="15">
        <f>IF(AND(NOT(G458),OR(Medidas!G458&lt;20,Medidas!G458&gt;250,Medidas!H458&lt;0.5,Medidas!H458&gt;400)),1,0)</f>
        <v>0</v>
      </c>
      <c r="I458" s="20">
        <f>(Medidas!F458-Medidas!E458)/30.4375</f>
        <v>0</v>
      </c>
      <c r="J458" s="15" t="e">
        <f>Medidas!H458/(Medidas!G458^2)*10000</f>
        <v>#DIV/0!</v>
      </c>
      <c r="K458" s="15" t="e">
        <f t="shared" si="50"/>
        <v>#DIV/0!</v>
      </c>
      <c r="L458" s="15" t="e">
        <f t="shared" si="51"/>
        <v>#DIV/0!</v>
      </c>
      <c r="M458" s="15" t="e">
        <f t="shared" si="52"/>
        <v>#DIV/0!</v>
      </c>
      <c r="N458" s="15" t="e">
        <f t="shared" si="53"/>
        <v>#N/A</v>
      </c>
      <c r="O458" s="15" t="e">
        <f t="shared" si="54"/>
        <v>#N/A</v>
      </c>
    </row>
    <row r="459" spans="1:15" x14ac:dyDescent="0.15">
      <c r="A459" s="106">
        <f t="shared" si="55"/>
        <v>1</v>
      </c>
      <c r="B459" s="15" t="e">
        <f>IF(OR(Medidas!D459=1,Medidas!D459="M",Medidas!D459="m"),$A459*LOOKUP($I459+1,'OMS2007'!$A$3:$A$220,'OMS2007'!B$3:B$220)+(1-$A459)*LOOKUP($I459,'OMS2007'!$A$3:$A$220,'OMS2007'!B$3:B$220),$A459*LOOKUP($I459+1,'OMS2007'!$A$3:$A$220,'OMS2007'!E$3:E$220)+(1-$A459)*LOOKUP($I459,'OMS2007'!$A$3:$A$220,'OMS2007'!E$3:E$220))</f>
        <v>#N/A</v>
      </c>
      <c r="C459" s="15" t="e">
        <f>IF(OR(Medidas!D459=1,Medidas!D459="M",Medidas!D459="m"),$A459*LOOKUP($I459+1,'OMS2007'!$A$3:$A$220,'OMS2007'!C$3:C$220)+(1-$A459)*LOOKUP($I459,'OMS2007'!$A$3:$A$220,'OMS2007'!C$3:C$220),$A459*LOOKUP($I459+1,'OMS2007'!$A$3:$A$220,'OMS2007'!F$3:F$220)+(1-$A459)*LOOKUP($I459,'OMS2007'!$A$3:$A$220,'OMS2007'!F$3:F$220))</f>
        <v>#N/A</v>
      </c>
      <c r="D459" s="15" t="e">
        <f>IF(OR(Medidas!D459=1,Medidas!D459="M",Medidas!D459="m"),$A459*LOOKUP($I459+1,'OMS2007'!$A$3:$A$220,'OMS2007'!D$3:D$220)+(1-$A459)*LOOKUP($I459,'OMS2007'!$A$3:$A$220,'OMS2007'!D$3:D$220),$A459*LOOKUP($I459+1,'OMS2007'!$A$3:$A$220,'OMS2007'!G$3:G$220)+(1-$A459)*LOOKUP($I459,'OMS2007'!$A$3:$A$220,'OMS2007'!G$3:G$220))</f>
        <v>#N/A</v>
      </c>
      <c r="E459" s="15">
        <f t="shared" si="49"/>
        <v>1</v>
      </c>
      <c r="F459" s="15">
        <f>IF(OR(Medidas!D459=1,Medidas!D459="M",Medidas!D459="m",Medidas!D459=2,Medidas!D459="F",Medidas!D459="f"),0,1)</f>
        <v>1</v>
      </c>
      <c r="G459" s="15">
        <f>IF(OR(ISBLANK(Medidas!G459),(ISBLANK(Medidas!H459))),1,0)</f>
        <v>1</v>
      </c>
      <c r="H459" s="15">
        <f>IF(AND(NOT(G459),OR(Medidas!G459&lt;20,Medidas!G459&gt;250,Medidas!H459&lt;0.5,Medidas!H459&gt;400)),1,0)</f>
        <v>0</v>
      </c>
      <c r="I459" s="20">
        <f>(Medidas!F459-Medidas!E459)/30.4375</f>
        <v>0</v>
      </c>
      <c r="J459" s="15" t="e">
        <f>Medidas!H459/(Medidas!G459^2)*10000</f>
        <v>#DIV/0!</v>
      </c>
      <c r="K459" s="15" t="e">
        <f t="shared" si="50"/>
        <v>#DIV/0!</v>
      </c>
      <c r="L459" s="15" t="e">
        <f t="shared" si="51"/>
        <v>#DIV/0!</v>
      </c>
      <c r="M459" s="15" t="e">
        <f t="shared" si="52"/>
        <v>#DIV/0!</v>
      </c>
      <c r="N459" s="15" t="e">
        <f t="shared" si="53"/>
        <v>#N/A</v>
      </c>
      <c r="O459" s="15" t="e">
        <f t="shared" si="54"/>
        <v>#N/A</v>
      </c>
    </row>
    <row r="460" spans="1:15" x14ac:dyDescent="0.15">
      <c r="A460" s="106">
        <f t="shared" si="55"/>
        <v>1</v>
      </c>
      <c r="B460" s="15" t="e">
        <f>IF(OR(Medidas!D460=1,Medidas!D460="M",Medidas!D460="m"),$A460*LOOKUP($I460+1,'OMS2007'!$A$3:$A$220,'OMS2007'!B$3:B$220)+(1-$A460)*LOOKUP($I460,'OMS2007'!$A$3:$A$220,'OMS2007'!B$3:B$220),$A460*LOOKUP($I460+1,'OMS2007'!$A$3:$A$220,'OMS2007'!E$3:E$220)+(1-$A460)*LOOKUP($I460,'OMS2007'!$A$3:$A$220,'OMS2007'!E$3:E$220))</f>
        <v>#N/A</v>
      </c>
      <c r="C460" s="15" t="e">
        <f>IF(OR(Medidas!D460=1,Medidas!D460="M",Medidas!D460="m"),$A460*LOOKUP($I460+1,'OMS2007'!$A$3:$A$220,'OMS2007'!C$3:C$220)+(1-$A460)*LOOKUP($I460,'OMS2007'!$A$3:$A$220,'OMS2007'!C$3:C$220),$A460*LOOKUP($I460+1,'OMS2007'!$A$3:$A$220,'OMS2007'!F$3:F$220)+(1-$A460)*LOOKUP($I460,'OMS2007'!$A$3:$A$220,'OMS2007'!F$3:F$220))</f>
        <v>#N/A</v>
      </c>
      <c r="D460" s="15" t="e">
        <f>IF(OR(Medidas!D460=1,Medidas!D460="M",Medidas!D460="m"),$A460*LOOKUP($I460+1,'OMS2007'!$A$3:$A$220,'OMS2007'!D$3:D$220)+(1-$A460)*LOOKUP($I460,'OMS2007'!$A$3:$A$220,'OMS2007'!D$3:D$220),$A460*LOOKUP($I460+1,'OMS2007'!$A$3:$A$220,'OMS2007'!G$3:G$220)+(1-$A460)*LOOKUP($I460,'OMS2007'!$A$3:$A$220,'OMS2007'!G$3:G$220))</f>
        <v>#N/A</v>
      </c>
      <c r="E460" s="15">
        <f t="shared" si="49"/>
        <v>1</v>
      </c>
      <c r="F460" s="15">
        <f>IF(OR(Medidas!D460=1,Medidas!D460="M",Medidas!D460="m",Medidas!D460=2,Medidas!D460="F",Medidas!D460="f"),0,1)</f>
        <v>1</v>
      </c>
      <c r="G460" s="15">
        <f>IF(OR(ISBLANK(Medidas!G460),(ISBLANK(Medidas!H460))),1,0)</f>
        <v>1</v>
      </c>
      <c r="H460" s="15">
        <f>IF(AND(NOT(G460),OR(Medidas!G460&lt;20,Medidas!G460&gt;250,Medidas!H460&lt;0.5,Medidas!H460&gt;400)),1,0)</f>
        <v>0</v>
      </c>
      <c r="I460" s="20">
        <f>(Medidas!F460-Medidas!E460)/30.4375</f>
        <v>0</v>
      </c>
      <c r="J460" s="15" t="e">
        <f>Medidas!H460/(Medidas!G460^2)*10000</f>
        <v>#DIV/0!</v>
      </c>
      <c r="K460" s="15" t="e">
        <f t="shared" si="50"/>
        <v>#DIV/0!</v>
      </c>
      <c r="L460" s="15" t="e">
        <f t="shared" si="51"/>
        <v>#DIV/0!</v>
      </c>
      <c r="M460" s="15" t="e">
        <f t="shared" si="52"/>
        <v>#DIV/0!</v>
      </c>
      <c r="N460" s="15" t="e">
        <f t="shared" si="53"/>
        <v>#N/A</v>
      </c>
      <c r="O460" s="15" t="e">
        <f t="shared" si="54"/>
        <v>#N/A</v>
      </c>
    </row>
    <row r="461" spans="1:15" x14ac:dyDescent="0.15">
      <c r="A461" s="106">
        <f t="shared" si="55"/>
        <v>1</v>
      </c>
      <c r="B461" s="15" t="e">
        <f>IF(OR(Medidas!D461=1,Medidas!D461="M",Medidas!D461="m"),$A461*LOOKUP($I461+1,'OMS2007'!$A$3:$A$220,'OMS2007'!B$3:B$220)+(1-$A461)*LOOKUP($I461,'OMS2007'!$A$3:$A$220,'OMS2007'!B$3:B$220),$A461*LOOKUP($I461+1,'OMS2007'!$A$3:$A$220,'OMS2007'!E$3:E$220)+(1-$A461)*LOOKUP($I461,'OMS2007'!$A$3:$A$220,'OMS2007'!E$3:E$220))</f>
        <v>#N/A</v>
      </c>
      <c r="C461" s="15" t="e">
        <f>IF(OR(Medidas!D461=1,Medidas!D461="M",Medidas!D461="m"),$A461*LOOKUP($I461+1,'OMS2007'!$A$3:$A$220,'OMS2007'!C$3:C$220)+(1-$A461)*LOOKUP($I461,'OMS2007'!$A$3:$A$220,'OMS2007'!C$3:C$220),$A461*LOOKUP($I461+1,'OMS2007'!$A$3:$A$220,'OMS2007'!F$3:F$220)+(1-$A461)*LOOKUP($I461,'OMS2007'!$A$3:$A$220,'OMS2007'!F$3:F$220))</f>
        <v>#N/A</v>
      </c>
      <c r="D461" s="15" t="e">
        <f>IF(OR(Medidas!D461=1,Medidas!D461="M",Medidas!D461="m"),$A461*LOOKUP($I461+1,'OMS2007'!$A$3:$A$220,'OMS2007'!D$3:D$220)+(1-$A461)*LOOKUP($I461,'OMS2007'!$A$3:$A$220,'OMS2007'!D$3:D$220),$A461*LOOKUP($I461+1,'OMS2007'!$A$3:$A$220,'OMS2007'!G$3:G$220)+(1-$A461)*LOOKUP($I461,'OMS2007'!$A$3:$A$220,'OMS2007'!G$3:G$220))</f>
        <v>#N/A</v>
      </c>
      <c r="E461" s="15">
        <f t="shared" si="49"/>
        <v>1</v>
      </c>
      <c r="F461" s="15">
        <f>IF(OR(Medidas!D461=1,Medidas!D461="M",Medidas!D461="m",Medidas!D461=2,Medidas!D461="F",Medidas!D461="f"),0,1)</f>
        <v>1</v>
      </c>
      <c r="G461" s="15">
        <f>IF(OR(ISBLANK(Medidas!G461),(ISBLANK(Medidas!H461))),1,0)</f>
        <v>1</v>
      </c>
      <c r="H461" s="15">
        <f>IF(AND(NOT(G461),OR(Medidas!G461&lt;20,Medidas!G461&gt;250,Medidas!H461&lt;0.5,Medidas!H461&gt;400)),1,0)</f>
        <v>0</v>
      </c>
      <c r="I461" s="20">
        <f>(Medidas!F461-Medidas!E461)/30.4375</f>
        <v>0</v>
      </c>
      <c r="J461" s="15" t="e">
        <f>Medidas!H461/(Medidas!G461^2)*10000</f>
        <v>#DIV/0!</v>
      </c>
      <c r="K461" s="15" t="e">
        <f t="shared" si="50"/>
        <v>#DIV/0!</v>
      </c>
      <c r="L461" s="15" t="e">
        <f t="shared" si="51"/>
        <v>#DIV/0!</v>
      </c>
      <c r="M461" s="15" t="e">
        <f t="shared" si="52"/>
        <v>#DIV/0!</v>
      </c>
      <c r="N461" s="15" t="e">
        <f t="shared" si="53"/>
        <v>#N/A</v>
      </c>
      <c r="O461" s="15" t="e">
        <f t="shared" si="54"/>
        <v>#N/A</v>
      </c>
    </row>
    <row r="462" spans="1:15" x14ac:dyDescent="0.15">
      <c r="A462" s="106">
        <f t="shared" si="55"/>
        <v>1</v>
      </c>
      <c r="B462" s="15" t="e">
        <f>IF(OR(Medidas!D462=1,Medidas!D462="M",Medidas!D462="m"),$A462*LOOKUP($I462+1,'OMS2007'!$A$3:$A$220,'OMS2007'!B$3:B$220)+(1-$A462)*LOOKUP($I462,'OMS2007'!$A$3:$A$220,'OMS2007'!B$3:B$220),$A462*LOOKUP($I462+1,'OMS2007'!$A$3:$A$220,'OMS2007'!E$3:E$220)+(1-$A462)*LOOKUP($I462,'OMS2007'!$A$3:$A$220,'OMS2007'!E$3:E$220))</f>
        <v>#N/A</v>
      </c>
      <c r="C462" s="15" t="e">
        <f>IF(OR(Medidas!D462=1,Medidas!D462="M",Medidas!D462="m"),$A462*LOOKUP($I462+1,'OMS2007'!$A$3:$A$220,'OMS2007'!C$3:C$220)+(1-$A462)*LOOKUP($I462,'OMS2007'!$A$3:$A$220,'OMS2007'!C$3:C$220),$A462*LOOKUP($I462+1,'OMS2007'!$A$3:$A$220,'OMS2007'!F$3:F$220)+(1-$A462)*LOOKUP($I462,'OMS2007'!$A$3:$A$220,'OMS2007'!F$3:F$220))</f>
        <v>#N/A</v>
      </c>
      <c r="D462" s="15" t="e">
        <f>IF(OR(Medidas!D462=1,Medidas!D462="M",Medidas!D462="m"),$A462*LOOKUP($I462+1,'OMS2007'!$A$3:$A$220,'OMS2007'!D$3:D$220)+(1-$A462)*LOOKUP($I462,'OMS2007'!$A$3:$A$220,'OMS2007'!D$3:D$220),$A462*LOOKUP($I462+1,'OMS2007'!$A$3:$A$220,'OMS2007'!G$3:G$220)+(1-$A462)*LOOKUP($I462,'OMS2007'!$A$3:$A$220,'OMS2007'!G$3:G$220))</f>
        <v>#N/A</v>
      </c>
      <c r="E462" s="15">
        <f t="shared" si="49"/>
        <v>1</v>
      </c>
      <c r="F462" s="15">
        <f>IF(OR(Medidas!D462=1,Medidas!D462="M",Medidas!D462="m",Medidas!D462=2,Medidas!D462="F",Medidas!D462="f"),0,1)</f>
        <v>1</v>
      </c>
      <c r="G462" s="15">
        <f>IF(OR(ISBLANK(Medidas!G462),(ISBLANK(Medidas!H462))),1,0)</f>
        <v>1</v>
      </c>
      <c r="H462" s="15">
        <f>IF(AND(NOT(G462),OR(Medidas!G462&lt;20,Medidas!G462&gt;250,Medidas!H462&lt;0.5,Medidas!H462&gt;400)),1,0)</f>
        <v>0</v>
      </c>
      <c r="I462" s="20">
        <f>(Medidas!F462-Medidas!E462)/30.4375</f>
        <v>0</v>
      </c>
      <c r="J462" s="15" t="e">
        <f>Medidas!H462/(Medidas!G462^2)*10000</f>
        <v>#DIV/0!</v>
      </c>
      <c r="K462" s="15" t="e">
        <f t="shared" si="50"/>
        <v>#DIV/0!</v>
      </c>
      <c r="L462" s="15" t="e">
        <f t="shared" si="51"/>
        <v>#DIV/0!</v>
      </c>
      <c r="M462" s="15" t="e">
        <f t="shared" si="52"/>
        <v>#DIV/0!</v>
      </c>
      <c r="N462" s="15" t="e">
        <f t="shared" si="53"/>
        <v>#N/A</v>
      </c>
      <c r="O462" s="15" t="e">
        <f t="shared" si="54"/>
        <v>#N/A</v>
      </c>
    </row>
    <row r="463" spans="1:15" x14ac:dyDescent="0.15">
      <c r="A463" s="106">
        <f t="shared" si="55"/>
        <v>1</v>
      </c>
      <c r="B463" s="15" t="e">
        <f>IF(OR(Medidas!D463=1,Medidas!D463="M",Medidas!D463="m"),$A463*LOOKUP($I463+1,'OMS2007'!$A$3:$A$220,'OMS2007'!B$3:B$220)+(1-$A463)*LOOKUP($I463,'OMS2007'!$A$3:$A$220,'OMS2007'!B$3:B$220),$A463*LOOKUP($I463+1,'OMS2007'!$A$3:$A$220,'OMS2007'!E$3:E$220)+(1-$A463)*LOOKUP($I463,'OMS2007'!$A$3:$A$220,'OMS2007'!E$3:E$220))</f>
        <v>#N/A</v>
      </c>
      <c r="C463" s="15" t="e">
        <f>IF(OR(Medidas!D463=1,Medidas!D463="M",Medidas!D463="m"),$A463*LOOKUP($I463+1,'OMS2007'!$A$3:$A$220,'OMS2007'!C$3:C$220)+(1-$A463)*LOOKUP($I463,'OMS2007'!$A$3:$A$220,'OMS2007'!C$3:C$220),$A463*LOOKUP($I463+1,'OMS2007'!$A$3:$A$220,'OMS2007'!F$3:F$220)+(1-$A463)*LOOKUP($I463,'OMS2007'!$A$3:$A$220,'OMS2007'!F$3:F$220))</f>
        <v>#N/A</v>
      </c>
      <c r="D463" s="15" t="e">
        <f>IF(OR(Medidas!D463=1,Medidas!D463="M",Medidas!D463="m"),$A463*LOOKUP($I463+1,'OMS2007'!$A$3:$A$220,'OMS2007'!D$3:D$220)+(1-$A463)*LOOKUP($I463,'OMS2007'!$A$3:$A$220,'OMS2007'!D$3:D$220),$A463*LOOKUP($I463+1,'OMS2007'!$A$3:$A$220,'OMS2007'!G$3:G$220)+(1-$A463)*LOOKUP($I463,'OMS2007'!$A$3:$A$220,'OMS2007'!G$3:G$220))</f>
        <v>#N/A</v>
      </c>
      <c r="E463" s="15">
        <f t="shared" si="49"/>
        <v>1</v>
      </c>
      <c r="F463" s="15">
        <f>IF(OR(Medidas!D463=1,Medidas!D463="M",Medidas!D463="m",Medidas!D463=2,Medidas!D463="F",Medidas!D463="f"),0,1)</f>
        <v>1</v>
      </c>
      <c r="G463" s="15">
        <f>IF(OR(ISBLANK(Medidas!G463),(ISBLANK(Medidas!H463))),1,0)</f>
        <v>1</v>
      </c>
      <c r="H463" s="15">
        <f>IF(AND(NOT(G463),OR(Medidas!G463&lt;20,Medidas!G463&gt;250,Medidas!H463&lt;0.5,Medidas!H463&gt;400)),1,0)</f>
        <v>0</v>
      </c>
      <c r="I463" s="20">
        <f>(Medidas!F463-Medidas!E463)/30.4375</f>
        <v>0</v>
      </c>
      <c r="J463" s="15" t="e">
        <f>Medidas!H463/(Medidas!G463^2)*10000</f>
        <v>#DIV/0!</v>
      </c>
      <c r="K463" s="15" t="e">
        <f t="shared" si="50"/>
        <v>#DIV/0!</v>
      </c>
      <c r="L463" s="15" t="e">
        <f t="shared" si="51"/>
        <v>#DIV/0!</v>
      </c>
      <c r="M463" s="15" t="e">
        <f t="shared" si="52"/>
        <v>#DIV/0!</v>
      </c>
      <c r="N463" s="15" t="e">
        <f t="shared" si="53"/>
        <v>#N/A</v>
      </c>
      <c r="O463" s="15" t="e">
        <f t="shared" si="54"/>
        <v>#N/A</v>
      </c>
    </row>
    <row r="464" spans="1:15" x14ac:dyDescent="0.15">
      <c r="A464" s="106">
        <f t="shared" si="55"/>
        <v>1</v>
      </c>
      <c r="B464" s="15" t="e">
        <f>IF(OR(Medidas!D464=1,Medidas!D464="M",Medidas!D464="m"),$A464*LOOKUP($I464+1,'OMS2007'!$A$3:$A$220,'OMS2007'!B$3:B$220)+(1-$A464)*LOOKUP($I464,'OMS2007'!$A$3:$A$220,'OMS2007'!B$3:B$220),$A464*LOOKUP($I464+1,'OMS2007'!$A$3:$A$220,'OMS2007'!E$3:E$220)+(1-$A464)*LOOKUP($I464,'OMS2007'!$A$3:$A$220,'OMS2007'!E$3:E$220))</f>
        <v>#N/A</v>
      </c>
      <c r="C464" s="15" t="e">
        <f>IF(OR(Medidas!D464=1,Medidas!D464="M",Medidas!D464="m"),$A464*LOOKUP($I464+1,'OMS2007'!$A$3:$A$220,'OMS2007'!C$3:C$220)+(1-$A464)*LOOKUP($I464,'OMS2007'!$A$3:$A$220,'OMS2007'!C$3:C$220),$A464*LOOKUP($I464+1,'OMS2007'!$A$3:$A$220,'OMS2007'!F$3:F$220)+(1-$A464)*LOOKUP($I464,'OMS2007'!$A$3:$A$220,'OMS2007'!F$3:F$220))</f>
        <v>#N/A</v>
      </c>
      <c r="D464" s="15" t="e">
        <f>IF(OR(Medidas!D464=1,Medidas!D464="M",Medidas!D464="m"),$A464*LOOKUP($I464+1,'OMS2007'!$A$3:$A$220,'OMS2007'!D$3:D$220)+(1-$A464)*LOOKUP($I464,'OMS2007'!$A$3:$A$220,'OMS2007'!D$3:D$220),$A464*LOOKUP($I464+1,'OMS2007'!$A$3:$A$220,'OMS2007'!G$3:G$220)+(1-$A464)*LOOKUP($I464,'OMS2007'!$A$3:$A$220,'OMS2007'!G$3:G$220))</f>
        <v>#N/A</v>
      </c>
      <c r="E464" s="15">
        <f t="shared" si="49"/>
        <v>1</v>
      </c>
      <c r="F464" s="15">
        <f>IF(OR(Medidas!D464=1,Medidas!D464="M",Medidas!D464="m",Medidas!D464=2,Medidas!D464="F",Medidas!D464="f"),0,1)</f>
        <v>1</v>
      </c>
      <c r="G464" s="15">
        <f>IF(OR(ISBLANK(Medidas!G464),(ISBLANK(Medidas!H464))),1,0)</f>
        <v>1</v>
      </c>
      <c r="H464" s="15">
        <f>IF(AND(NOT(G464),OR(Medidas!G464&lt;20,Medidas!G464&gt;250,Medidas!H464&lt;0.5,Medidas!H464&gt;400)),1,0)</f>
        <v>0</v>
      </c>
      <c r="I464" s="20">
        <f>(Medidas!F464-Medidas!E464)/30.4375</f>
        <v>0</v>
      </c>
      <c r="J464" s="15" t="e">
        <f>Medidas!H464/(Medidas!G464^2)*10000</f>
        <v>#DIV/0!</v>
      </c>
      <c r="K464" s="15" t="e">
        <f t="shared" si="50"/>
        <v>#DIV/0!</v>
      </c>
      <c r="L464" s="15" t="e">
        <f t="shared" si="51"/>
        <v>#DIV/0!</v>
      </c>
      <c r="M464" s="15" t="e">
        <f t="shared" si="52"/>
        <v>#DIV/0!</v>
      </c>
      <c r="N464" s="15" t="e">
        <f t="shared" si="53"/>
        <v>#N/A</v>
      </c>
      <c r="O464" s="15" t="e">
        <f t="shared" si="54"/>
        <v>#N/A</v>
      </c>
    </row>
    <row r="465" spans="1:15" x14ac:dyDescent="0.15">
      <c r="A465" s="106">
        <f t="shared" si="55"/>
        <v>1</v>
      </c>
      <c r="B465" s="15" t="e">
        <f>IF(OR(Medidas!D465=1,Medidas!D465="M",Medidas!D465="m"),$A465*LOOKUP($I465+1,'OMS2007'!$A$3:$A$220,'OMS2007'!B$3:B$220)+(1-$A465)*LOOKUP($I465,'OMS2007'!$A$3:$A$220,'OMS2007'!B$3:B$220),$A465*LOOKUP($I465+1,'OMS2007'!$A$3:$A$220,'OMS2007'!E$3:E$220)+(1-$A465)*LOOKUP($I465,'OMS2007'!$A$3:$A$220,'OMS2007'!E$3:E$220))</f>
        <v>#N/A</v>
      </c>
      <c r="C465" s="15" t="e">
        <f>IF(OR(Medidas!D465=1,Medidas!D465="M",Medidas!D465="m"),$A465*LOOKUP($I465+1,'OMS2007'!$A$3:$A$220,'OMS2007'!C$3:C$220)+(1-$A465)*LOOKUP($I465,'OMS2007'!$A$3:$A$220,'OMS2007'!C$3:C$220),$A465*LOOKUP($I465+1,'OMS2007'!$A$3:$A$220,'OMS2007'!F$3:F$220)+(1-$A465)*LOOKUP($I465,'OMS2007'!$A$3:$A$220,'OMS2007'!F$3:F$220))</f>
        <v>#N/A</v>
      </c>
      <c r="D465" s="15" t="e">
        <f>IF(OR(Medidas!D465=1,Medidas!D465="M",Medidas!D465="m"),$A465*LOOKUP($I465+1,'OMS2007'!$A$3:$A$220,'OMS2007'!D$3:D$220)+(1-$A465)*LOOKUP($I465,'OMS2007'!$A$3:$A$220,'OMS2007'!D$3:D$220),$A465*LOOKUP($I465+1,'OMS2007'!$A$3:$A$220,'OMS2007'!G$3:G$220)+(1-$A465)*LOOKUP($I465,'OMS2007'!$A$3:$A$220,'OMS2007'!G$3:G$220))</f>
        <v>#N/A</v>
      </c>
      <c r="E465" s="15">
        <f t="shared" si="49"/>
        <v>1</v>
      </c>
      <c r="F465" s="15">
        <f>IF(OR(Medidas!D465=1,Medidas!D465="M",Medidas!D465="m",Medidas!D465=2,Medidas!D465="F",Medidas!D465="f"),0,1)</f>
        <v>1</v>
      </c>
      <c r="G465" s="15">
        <f>IF(OR(ISBLANK(Medidas!G465),(ISBLANK(Medidas!H465))),1,0)</f>
        <v>1</v>
      </c>
      <c r="H465" s="15">
        <f>IF(AND(NOT(G465),OR(Medidas!G465&lt;20,Medidas!G465&gt;250,Medidas!H465&lt;0.5,Medidas!H465&gt;400)),1,0)</f>
        <v>0</v>
      </c>
      <c r="I465" s="20">
        <f>(Medidas!F465-Medidas!E465)/30.4375</f>
        <v>0</v>
      </c>
      <c r="J465" s="15" t="e">
        <f>Medidas!H465/(Medidas!G465^2)*10000</f>
        <v>#DIV/0!</v>
      </c>
      <c r="K465" s="15" t="e">
        <f t="shared" si="50"/>
        <v>#DIV/0!</v>
      </c>
      <c r="L465" s="15" t="e">
        <f t="shared" si="51"/>
        <v>#DIV/0!</v>
      </c>
      <c r="M465" s="15" t="e">
        <f t="shared" si="52"/>
        <v>#DIV/0!</v>
      </c>
      <c r="N465" s="15" t="e">
        <f t="shared" si="53"/>
        <v>#N/A</v>
      </c>
      <c r="O465" s="15" t="e">
        <f t="shared" si="54"/>
        <v>#N/A</v>
      </c>
    </row>
    <row r="466" spans="1:15" x14ac:dyDescent="0.15">
      <c r="A466" s="106">
        <f t="shared" si="55"/>
        <v>1</v>
      </c>
      <c r="B466" s="15" t="e">
        <f>IF(OR(Medidas!D466=1,Medidas!D466="M",Medidas!D466="m"),$A466*LOOKUP($I466+1,'OMS2007'!$A$3:$A$220,'OMS2007'!B$3:B$220)+(1-$A466)*LOOKUP($I466,'OMS2007'!$A$3:$A$220,'OMS2007'!B$3:B$220),$A466*LOOKUP($I466+1,'OMS2007'!$A$3:$A$220,'OMS2007'!E$3:E$220)+(1-$A466)*LOOKUP($I466,'OMS2007'!$A$3:$A$220,'OMS2007'!E$3:E$220))</f>
        <v>#N/A</v>
      </c>
      <c r="C466" s="15" t="e">
        <f>IF(OR(Medidas!D466=1,Medidas!D466="M",Medidas!D466="m"),$A466*LOOKUP($I466+1,'OMS2007'!$A$3:$A$220,'OMS2007'!C$3:C$220)+(1-$A466)*LOOKUP($I466,'OMS2007'!$A$3:$A$220,'OMS2007'!C$3:C$220),$A466*LOOKUP($I466+1,'OMS2007'!$A$3:$A$220,'OMS2007'!F$3:F$220)+(1-$A466)*LOOKUP($I466,'OMS2007'!$A$3:$A$220,'OMS2007'!F$3:F$220))</f>
        <v>#N/A</v>
      </c>
      <c r="D466" s="15" t="e">
        <f>IF(OR(Medidas!D466=1,Medidas!D466="M",Medidas!D466="m"),$A466*LOOKUP($I466+1,'OMS2007'!$A$3:$A$220,'OMS2007'!D$3:D$220)+(1-$A466)*LOOKUP($I466,'OMS2007'!$A$3:$A$220,'OMS2007'!D$3:D$220),$A466*LOOKUP($I466+1,'OMS2007'!$A$3:$A$220,'OMS2007'!G$3:G$220)+(1-$A466)*LOOKUP($I466,'OMS2007'!$A$3:$A$220,'OMS2007'!G$3:G$220))</f>
        <v>#N/A</v>
      </c>
      <c r="E466" s="15">
        <f t="shared" si="49"/>
        <v>1</v>
      </c>
      <c r="F466" s="15">
        <f>IF(OR(Medidas!D466=1,Medidas!D466="M",Medidas!D466="m",Medidas!D466=2,Medidas!D466="F",Medidas!D466="f"),0,1)</f>
        <v>1</v>
      </c>
      <c r="G466" s="15">
        <f>IF(OR(ISBLANK(Medidas!G466),(ISBLANK(Medidas!H466))),1,0)</f>
        <v>1</v>
      </c>
      <c r="H466" s="15">
        <f>IF(AND(NOT(G466),OR(Medidas!G466&lt;20,Medidas!G466&gt;250,Medidas!H466&lt;0.5,Medidas!H466&gt;400)),1,0)</f>
        <v>0</v>
      </c>
      <c r="I466" s="20">
        <f>(Medidas!F466-Medidas!E466)/30.4375</f>
        <v>0</v>
      </c>
      <c r="J466" s="15" t="e">
        <f>Medidas!H466/(Medidas!G466^2)*10000</f>
        <v>#DIV/0!</v>
      </c>
      <c r="K466" s="15" t="e">
        <f t="shared" si="50"/>
        <v>#DIV/0!</v>
      </c>
      <c r="L466" s="15" t="e">
        <f t="shared" si="51"/>
        <v>#DIV/0!</v>
      </c>
      <c r="M466" s="15" t="e">
        <f t="shared" si="52"/>
        <v>#DIV/0!</v>
      </c>
      <c r="N466" s="15" t="e">
        <f t="shared" si="53"/>
        <v>#N/A</v>
      </c>
      <c r="O466" s="15" t="e">
        <f t="shared" si="54"/>
        <v>#N/A</v>
      </c>
    </row>
    <row r="467" spans="1:15" x14ac:dyDescent="0.15">
      <c r="A467" s="106">
        <f t="shared" si="55"/>
        <v>1</v>
      </c>
      <c r="B467" s="15" t="e">
        <f>IF(OR(Medidas!D467=1,Medidas!D467="M",Medidas!D467="m"),$A467*LOOKUP($I467+1,'OMS2007'!$A$3:$A$220,'OMS2007'!B$3:B$220)+(1-$A467)*LOOKUP($I467,'OMS2007'!$A$3:$A$220,'OMS2007'!B$3:B$220),$A467*LOOKUP($I467+1,'OMS2007'!$A$3:$A$220,'OMS2007'!E$3:E$220)+(1-$A467)*LOOKUP($I467,'OMS2007'!$A$3:$A$220,'OMS2007'!E$3:E$220))</f>
        <v>#N/A</v>
      </c>
      <c r="C467" s="15" t="e">
        <f>IF(OR(Medidas!D467=1,Medidas!D467="M",Medidas!D467="m"),$A467*LOOKUP($I467+1,'OMS2007'!$A$3:$A$220,'OMS2007'!C$3:C$220)+(1-$A467)*LOOKUP($I467,'OMS2007'!$A$3:$A$220,'OMS2007'!C$3:C$220),$A467*LOOKUP($I467+1,'OMS2007'!$A$3:$A$220,'OMS2007'!F$3:F$220)+(1-$A467)*LOOKUP($I467,'OMS2007'!$A$3:$A$220,'OMS2007'!F$3:F$220))</f>
        <v>#N/A</v>
      </c>
      <c r="D467" s="15" t="e">
        <f>IF(OR(Medidas!D467=1,Medidas!D467="M",Medidas!D467="m"),$A467*LOOKUP($I467+1,'OMS2007'!$A$3:$A$220,'OMS2007'!D$3:D$220)+(1-$A467)*LOOKUP($I467,'OMS2007'!$A$3:$A$220,'OMS2007'!D$3:D$220),$A467*LOOKUP($I467+1,'OMS2007'!$A$3:$A$220,'OMS2007'!G$3:G$220)+(1-$A467)*LOOKUP($I467,'OMS2007'!$A$3:$A$220,'OMS2007'!G$3:G$220))</f>
        <v>#N/A</v>
      </c>
      <c r="E467" s="15">
        <f t="shared" si="49"/>
        <v>1</v>
      </c>
      <c r="F467" s="15">
        <f>IF(OR(Medidas!D467=1,Medidas!D467="M",Medidas!D467="m",Medidas!D467=2,Medidas!D467="F",Medidas!D467="f"),0,1)</f>
        <v>1</v>
      </c>
      <c r="G467" s="15">
        <f>IF(OR(ISBLANK(Medidas!G467),(ISBLANK(Medidas!H467))),1,0)</f>
        <v>1</v>
      </c>
      <c r="H467" s="15">
        <f>IF(AND(NOT(G467),OR(Medidas!G467&lt;20,Medidas!G467&gt;250,Medidas!H467&lt;0.5,Medidas!H467&gt;400)),1,0)</f>
        <v>0</v>
      </c>
      <c r="I467" s="20">
        <f>(Medidas!F467-Medidas!E467)/30.4375</f>
        <v>0</v>
      </c>
      <c r="J467" s="15" t="e">
        <f>Medidas!H467/(Medidas!G467^2)*10000</f>
        <v>#DIV/0!</v>
      </c>
      <c r="K467" s="15" t="e">
        <f t="shared" si="50"/>
        <v>#DIV/0!</v>
      </c>
      <c r="L467" s="15" t="e">
        <f t="shared" si="51"/>
        <v>#DIV/0!</v>
      </c>
      <c r="M467" s="15" t="e">
        <f t="shared" si="52"/>
        <v>#DIV/0!</v>
      </c>
      <c r="N467" s="15" t="e">
        <f t="shared" si="53"/>
        <v>#N/A</v>
      </c>
      <c r="O467" s="15" t="e">
        <f t="shared" si="54"/>
        <v>#N/A</v>
      </c>
    </row>
    <row r="468" spans="1:15" x14ac:dyDescent="0.15">
      <c r="A468" s="106">
        <f t="shared" si="55"/>
        <v>1</v>
      </c>
      <c r="B468" s="15" t="e">
        <f>IF(OR(Medidas!D468=1,Medidas!D468="M",Medidas!D468="m"),$A468*LOOKUP($I468+1,'OMS2007'!$A$3:$A$220,'OMS2007'!B$3:B$220)+(1-$A468)*LOOKUP($I468,'OMS2007'!$A$3:$A$220,'OMS2007'!B$3:B$220),$A468*LOOKUP($I468+1,'OMS2007'!$A$3:$A$220,'OMS2007'!E$3:E$220)+(1-$A468)*LOOKUP($I468,'OMS2007'!$A$3:$A$220,'OMS2007'!E$3:E$220))</f>
        <v>#N/A</v>
      </c>
      <c r="C468" s="15" t="e">
        <f>IF(OR(Medidas!D468=1,Medidas!D468="M",Medidas!D468="m"),$A468*LOOKUP($I468+1,'OMS2007'!$A$3:$A$220,'OMS2007'!C$3:C$220)+(1-$A468)*LOOKUP($I468,'OMS2007'!$A$3:$A$220,'OMS2007'!C$3:C$220),$A468*LOOKUP($I468+1,'OMS2007'!$A$3:$A$220,'OMS2007'!F$3:F$220)+(1-$A468)*LOOKUP($I468,'OMS2007'!$A$3:$A$220,'OMS2007'!F$3:F$220))</f>
        <v>#N/A</v>
      </c>
      <c r="D468" s="15" t="e">
        <f>IF(OR(Medidas!D468=1,Medidas!D468="M",Medidas!D468="m"),$A468*LOOKUP($I468+1,'OMS2007'!$A$3:$A$220,'OMS2007'!D$3:D$220)+(1-$A468)*LOOKUP($I468,'OMS2007'!$A$3:$A$220,'OMS2007'!D$3:D$220),$A468*LOOKUP($I468+1,'OMS2007'!$A$3:$A$220,'OMS2007'!G$3:G$220)+(1-$A468)*LOOKUP($I468,'OMS2007'!$A$3:$A$220,'OMS2007'!G$3:G$220))</f>
        <v>#N/A</v>
      </c>
      <c r="E468" s="15">
        <f t="shared" si="49"/>
        <v>1</v>
      </c>
      <c r="F468" s="15">
        <f>IF(OR(Medidas!D468=1,Medidas!D468="M",Medidas!D468="m",Medidas!D468=2,Medidas!D468="F",Medidas!D468="f"),0,1)</f>
        <v>1</v>
      </c>
      <c r="G468" s="15">
        <f>IF(OR(ISBLANK(Medidas!G468),(ISBLANK(Medidas!H468))),1,0)</f>
        <v>1</v>
      </c>
      <c r="H468" s="15">
        <f>IF(AND(NOT(G468),OR(Medidas!G468&lt;20,Medidas!G468&gt;250,Medidas!H468&lt;0.5,Medidas!H468&gt;400)),1,0)</f>
        <v>0</v>
      </c>
      <c r="I468" s="20">
        <f>(Medidas!F468-Medidas!E468)/30.4375</f>
        <v>0</v>
      </c>
      <c r="J468" s="15" t="e">
        <f>Medidas!H468/(Medidas!G468^2)*10000</f>
        <v>#DIV/0!</v>
      </c>
      <c r="K468" s="15" t="e">
        <f t="shared" si="50"/>
        <v>#DIV/0!</v>
      </c>
      <c r="L468" s="15" t="e">
        <f t="shared" si="51"/>
        <v>#DIV/0!</v>
      </c>
      <c r="M468" s="15" t="e">
        <f t="shared" si="52"/>
        <v>#DIV/0!</v>
      </c>
      <c r="N468" s="15" t="e">
        <f t="shared" si="53"/>
        <v>#N/A</v>
      </c>
      <c r="O468" s="15" t="e">
        <f t="shared" si="54"/>
        <v>#N/A</v>
      </c>
    </row>
    <row r="469" spans="1:15" x14ac:dyDescent="0.15">
      <c r="A469" s="106">
        <f t="shared" si="55"/>
        <v>1</v>
      </c>
      <c r="B469" s="15" t="e">
        <f>IF(OR(Medidas!D469=1,Medidas!D469="M",Medidas!D469="m"),$A469*LOOKUP($I469+1,'OMS2007'!$A$3:$A$220,'OMS2007'!B$3:B$220)+(1-$A469)*LOOKUP($I469,'OMS2007'!$A$3:$A$220,'OMS2007'!B$3:B$220),$A469*LOOKUP($I469+1,'OMS2007'!$A$3:$A$220,'OMS2007'!E$3:E$220)+(1-$A469)*LOOKUP($I469,'OMS2007'!$A$3:$A$220,'OMS2007'!E$3:E$220))</f>
        <v>#N/A</v>
      </c>
      <c r="C469" s="15" t="e">
        <f>IF(OR(Medidas!D469=1,Medidas!D469="M",Medidas!D469="m"),$A469*LOOKUP($I469+1,'OMS2007'!$A$3:$A$220,'OMS2007'!C$3:C$220)+(1-$A469)*LOOKUP($I469,'OMS2007'!$A$3:$A$220,'OMS2007'!C$3:C$220),$A469*LOOKUP($I469+1,'OMS2007'!$A$3:$A$220,'OMS2007'!F$3:F$220)+(1-$A469)*LOOKUP($I469,'OMS2007'!$A$3:$A$220,'OMS2007'!F$3:F$220))</f>
        <v>#N/A</v>
      </c>
      <c r="D469" s="15" t="e">
        <f>IF(OR(Medidas!D469=1,Medidas!D469="M",Medidas!D469="m"),$A469*LOOKUP($I469+1,'OMS2007'!$A$3:$A$220,'OMS2007'!D$3:D$220)+(1-$A469)*LOOKUP($I469,'OMS2007'!$A$3:$A$220,'OMS2007'!D$3:D$220),$A469*LOOKUP($I469+1,'OMS2007'!$A$3:$A$220,'OMS2007'!G$3:G$220)+(1-$A469)*LOOKUP($I469,'OMS2007'!$A$3:$A$220,'OMS2007'!G$3:G$220))</f>
        <v>#N/A</v>
      </c>
      <c r="E469" s="15">
        <f t="shared" si="49"/>
        <v>1</v>
      </c>
      <c r="F469" s="15">
        <f>IF(OR(Medidas!D469=1,Medidas!D469="M",Medidas!D469="m",Medidas!D469=2,Medidas!D469="F",Medidas!D469="f"),0,1)</f>
        <v>1</v>
      </c>
      <c r="G469" s="15">
        <f>IF(OR(ISBLANK(Medidas!G469),(ISBLANK(Medidas!H469))),1,0)</f>
        <v>1</v>
      </c>
      <c r="H469" s="15">
        <f>IF(AND(NOT(G469),OR(Medidas!G469&lt;20,Medidas!G469&gt;250,Medidas!H469&lt;0.5,Medidas!H469&gt;400)),1,0)</f>
        <v>0</v>
      </c>
      <c r="I469" s="20">
        <f>(Medidas!F469-Medidas!E469)/30.4375</f>
        <v>0</v>
      </c>
      <c r="J469" s="15" t="e">
        <f>Medidas!H469/(Medidas!G469^2)*10000</f>
        <v>#DIV/0!</v>
      </c>
      <c r="K469" s="15" t="e">
        <f t="shared" si="50"/>
        <v>#DIV/0!</v>
      </c>
      <c r="L469" s="15" t="e">
        <f t="shared" si="51"/>
        <v>#DIV/0!</v>
      </c>
      <c r="M469" s="15" t="e">
        <f t="shared" si="52"/>
        <v>#DIV/0!</v>
      </c>
      <c r="N469" s="15" t="e">
        <f t="shared" si="53"/>
        <v>#N/A</v>
      </c>
      <c r="O469" s="15" t="e">
        <f t="shared" si="54"/>
        <v>#N/A</v>
      </c>
    </row>
    <row r="470" spans="1:15" x14ac:dyDescent="0.15">
      <c r="A470" s="106">
        <f t="shared" si="55"/>
        <v>1</v>
      </c>
      <c r="B470" s="15" t="e">
        <f>IF(OR(Medidas!D470=1,Medidas!D470="M",Medidas!D470="m"),$A470*LOOKUP($I470+1,'OMS2007'!$A$3:$A$220,'OMS2007'!B$3:B$220)+(1-$A470)*LOOKUP($I470,'OMS2007'!$A$3:$A$220,'OMS2007'!B$3:B$220),$A470*LOOKUP($I470+1,'OMS2007'!$A$3:$A$220,'OMS2007'!E$3:E$220)+(1-$A470)*LOOKUP($I470,'OMS2007'!$A$3:$A$220,'OMS2007'!E$3:E$220))</f>
        <v>#N/A</v>
      </c>
      <c r="C470" s="15" t="e">
        <f>IF(OR(Medidas!D470=1,Medidas!D470="M",Medidas!D470="m"),$A470*LOOKUP($I470+1,'OMS2007'!$A$3:$A$220,'OMS2007'!C$3:C$220)+(1-$A470)*LOOKUP($I470,'OMS2007'!$A$3:$A$220,'OMS2007'!C$3:C$220),$A470*LOOKUP($I470+1,'OMS2007'!$A$3:$A$220,'OMS2007'!F$3:F$220)+(1-$A470)*LOOKUP($I470,'OMS2007'!$A$3:$A$220,'OMS2007'!F$3:F$220))</f>
        <v>#N/A</v>
      </c>
      <c r="D470" s="15" t="e">
        <f>IF(OR(Medidas!D470=1,Medidas!D470="M",Medidas!D470="m"),$A470*LOOKUP($I470+1,'OMS2007'!$A$3:$A$220,'OMS2007'!D$3:D$220)+(1-$A470)*LOOKUP($I470,'OMS2007'!$A$3:$A$220,'OMS2007'!D$3:D$220),$A470*LOOKUP($I470+1,'OMS2007'!$A$3:$A$220,'OMS2007'!G$3:G$220)+(1-$A470)*LOOKUP($I470,'OMS2007'!$A$3:$A$220,'OMS2007'!G$3:G$220))</f>
        <v>#N/A</v>
      </c>
      <c r="E470" s="15">
        <f t="shared" si="49"/>
        <v>1</v>
      </c>
      <c r="F470" s="15">
        <f>IF(OR(Medidas!D470=1,Medidas!D470="M",Medidas!D470="m",Medidas!D470=2,Medidas!D470="F",Medidas!D470="f"),0,1)</f>
        <v>1</v>
      </c>
      <c r="G470" s="15">
        <f>IF(OR(ISBLANK(Medidas!G470),(ISBLANK(Medidas!H470))),1,0)</f>
        <v>1</v>
      </c>
      <c r="H470" s="15">
        <f>IF(AND(NOT(G470),OR(Medidas!G470&lt;20,Medidas!G470&gt;250,Medidas!H470&lt;0.5,Medidas!H470&gt;400)),1,0)</f>
        <v>0</v>
      </c>
      <c r="I470" s="20">
        <f>(Medidas!F470-Medidas!E470)/30.4375</f>
        <v>0</v>
      </c>
      <c r="J470" s="15" t="e">
        <f>Medidas!H470/(Medidas!G470^2)*10000</f>
        <v>#DIV/0!</v>
      </c>
      <c r="K470" s="15" t="e">
        <f t="shared" si="50"/>
        <v>#DIV/0!</v>
      </c>
      <c r="L470" s="15" t="e">
        <f t="shared" si="51"/>
        <v>#DIV/0!</v>
      </c>
      <c r="M470" s="15" t="e">
        <f t="shared" si="52"/>
        <v>#DIV/0!</v>
      </c>
      <c r="N470" s="15" t="e">
        <f t="shared" si="53"/>
        <v>#N/A</v>
      </c>
      <c r="O470" s="15" t="e">
        <f t="shared" si="54"/>
        <v>#N/A</v>
      </c>
    </row>
    <row r="471" spans="1:15" x14ac:dyDescent="0.15">
      <c r="A471" s="106">
        <f t="shared" si="55"/>
        <v>1</v>
      </c>
      <c r="B471" s="15" t="e">
        <f>IF(OR(Medidas!D471=1,Medidas!D471="M",Medidas!D471="m"),$A471*LOOKUP($I471+1,'OMS2007'!$A$3:$A$220,'OMS2007'!B$3:B$220)+(1-$A471)*LOOKUP($I471,'OMS2007'!$A$3:$A$220,'OMS2007'!B$3:B$220),$A471*LOOKUP($I471+1,'OMS2007'!$A$3:$A$220,'OMS2007'!E$3:E$220)+(1-$A471)*LOOKUP($I471,'OMS2007'!$A$3:$A$220,'OMS2007'!E$3:E$220))</f>
        <v>#N/A</v>
      </c>
      <c r="C471" s="15" t="e">
        <f>IF(OR(Medidas!D471=1,Medidas!D471="M",Medidas!D471="m"),$A471*LOOKUP($I471+1,'OMS2007'!$A$3:$A$220,'OMS2007'!C$3:C$220)+(1-$A471)*LOOKUP($I471,'OMS2007'!$A$3:$A$220,'OMS2007'!C$3:C$220),$A471*LOOKUP($I471+1,'OMS2007'!$A$3:$A$220,'OMS2007'!F$3:F$220)+(1-$A471)*LOOKUP($I471,'OMS2007'!$A$3:$A$220,'OMS2007'!F$3:F$220))</f>
        <v>#N/A</v>
      </c>
      <c r="D471" s="15" t="e">
        <f>IF(OR(Medidas!D471=1,Medidas!D471="M",Medidas!D471="m"),$A471*LOOKUP($I471+1,'OMS2007'!$A$3:$A$220,'OMS2007'!D$3:D$220)+(1-$A471)*LOOKUP($I471,'OMS2007'!$A$3:$A$220,'OMS2007'!D$3:D$220),$A471*LOOKUP($I471+1,'OMS2007'!$A$3:$A$220,'OMS2007'!G$3:G$220)+(1-$A471)*LOOKUP($I471,'OMS2007'!$A$3:$A$220,'OMS2007'!G$3:G$220))</f>
        <v>#N/A</v>
      </c>
      <c r="E471" s="15">
        <f t="shared" si="49"/>
        <v>1</v>
      </c>
      <c r="F471" s="15">
        <f>IF(OR(Medidas!D471=1,Medidas!D471="M",Medidas!D471="m",Medidas!D471=2,Medidas!D471="F",Medidas!D471="f"),0,1)</f>
        <v>1</v>
      </c>
      <c r="G471" s="15">
        <f>IF(OR(ISBLANK(Medidas!G471),(ISBLANK(Medidas!H471))),1,0)</f>
        <v>1</v>
      </c>
      <c r="H471" s="15">
        <f>IF(AND(NOT(G471),OR(Medidas!G471&lt;20,Medidas!G471&gt;250,Medidas!H471&lt;0.5,Medidas!H471&gt;400)),1,0)</f>
        <v>0</v>
      </c>
      <c r="I471" s="20">
        <f>(Medidas!F471-Medidas!E471)/30.4375</f>
        <v>0</v>
      </c>
      <c r="J471" s="15" t="e">
        <f>Medidas!H471/(Medidas!G471^2)*10000</f>
        <v>#DIV/0!</v>
      </c>
      <c r="K471" s="15" t="e">
        <f t="shared" si="50"/>
        <v>#DIV/0!</v>
      </c>
      <c r="L471" s="15" t="e">
        <f t="shared" si="51"/>
        <v>#DIV/0!</v>
      </c>
      <c r="M471" s="15" t="e">
        <f t="shared" si="52"/>
        <v>#DIV/0!</v>
      </c>
      <c r="N471" s="15" t="e">
        <f t="shared" si="53"/>
        <v>#N/A</v>
      </c>
      <c r="O471" s="15" t="e">
        <f t="shared" si="54"/>
        <v>#N/A</v>
      </c>
    </row>
    <row r="472" spans="1:15" x14ac:dyDescent="0.15">
      <c r="A472" s="106">
        <f t="shared" si="55"/>
        <v>1</v>
      </c>
      <c r="B472" s="15" t="e">
        <f>IF(OR(Medidas!D472=1,Medidas!D472="M",Medidas!D472="m"),$A472*LOOKUP($I472+1,'OMS2007'!$A$3:$A$220,'OMS2007'!B$3:B$220)+(1-$A472)*LOOKUP($I472,'OMS2007'!$A$3:$A$220,'OMS2007'!B$3:B$220),$A472*LOOKUP($I472+1,'OMS2007'!$A$3:$A$220,'OMS2007'!E$3:E$220)+(1-$A472)*LOOKUP($I472,'OMS2007'!$A$3:$A$220,'OMS2007'!E$3:E$220))</f>
        <v>#N/A</v>
      </c>
      <c r="C472" s="15" t="e">
        <f>IF(OR(Medidas!D472=1,Medidas!D472="M",Medidas!D472="m"),$A472*LOOKUP($I472+1,'OMS2007'!$A$3:$A$220,'OMS2007'!C$3:C$220)+(1-$A472)*LOOKUP($I472,'OMS2007'!$A$3:$A$220,'OMS2007'!C$3:C$220),$A472*LOOKUP($I472+1,'OMS2007'!$A$3:$A$220,'OMS2007'!F$3:F$220)+(1-$A472)*LOOKUP($I472,'OMS2007'!$A$3:$A$220,'OMS2007'!F$3:F$220))</f>
        <v>#N/A</v>
      </c>
      <c r="D472" s="15" t="e">
        <f>IF(OR(Medidas!D472=1,Medidas!D472="M",Medidas!D472="m"),$A472*LOOKUP($I472+1,'OMS2007'!$A$3:$A$220,'OMS2007'!D$3:D$220)+(1-$A472)*LOOKUP($I472,'OMS2007'!$A$3:$A$220,'OMS2007'!D$3:D$220),$A472*LOOKUP($I472+1,'OMS2007'!$A$3:$A$220,'OMS2007'!G$3:G$220)+(1-$A472)*LOOKUP($I472,'OMS2007'!$A$3:$A$220,'OMS2007'!G$3:G$220))</f>
        <v>#N/A</v>
      </c>
      <c r="E472" s="15">
        <f t="shared" si="49"/>
        <v>1</v>
      </c>
      <c r="F472" s="15">
        <f>IF(OR(Medidas!D472=1,Medidas!D472="M",Medidas!D472="m",Medidas!D472=2,Medidas!D472="F",Medidas!D472="f"),0,1)</f>
        <v>1</v>
      </c>
      <c r="G472" s="15">
        <f>IF(OR(ISBLANK(Medidas!G472),(ISBLANK(Medidas!H472))),1,0)</f>
        <v>1</v>
      </c>
      <c r="H472" s="15">
        <f>IF(AND(NOT(G472),OR(Medidas!G472&lt;20,Medidas!G472&gt;250,Medidas!H472&lt;0.5,Medidas!H472&gt;400)),1,0)</f>
        <v>0</v>
      </c>
      <c r="I472" s="20">
        <f>(Medidas!F472-Medidas!E472)/30.4375</f>
        <v>0</v>
      </c>
      <c r="J472" s="15" t="e">
        <f>Medidas!H472/(Medidas!G472^2)*10000</f>
        <v>#DIV/0!</v>
      </c>
      <c r="K472" s="15" t="e">
        <f t="shared" si="50"/>
        <v>#DIV/0!</v>
      </c>
      <c r="L472" s="15" t="e">
        <f t="shared" si="51"/>
        <v>#DIV/0!</v>
      </c>
      <c r="M472" s="15" t="e">
        <f t="shared" si="52"/>
        <v>#DIV/0!</v>
      </c>
      <c r="N472" s="15" t="e">
        <f t="shared" si="53"/>
        <v>#N/A</v>
      </c>
      <c r="O472" s="15" t="e">
        <f t="shared" si="54"/>
        <v>#N/A</v>
      </c>
    </row>
    <row r="473" spans="1:15" x14ac:dyDescent="0.15">
      <c r="A473" s="106">
        <f t="shared" si="55"/>
        <v>1</v>
      </c>
      <c r="B473" s="15" t="e">
        <f>IF(OR(Medidas!D473=1,Medidas!D473="M",Medidas!D473="m"),$A473*LOOKUP($I473+1,'OMS2007'!$A$3:$A$220,'OMS2007'!B$3:B$220)+(1-$A473)*LOOKUP($I473,'OMS2007'!$A$3:$A$220,'OMS2007'!B$3:B$220),$A473*LOOKUP($I473+1,'OMS2007'!$A$3:$A$220,'OMS2007'!E$3:E$220)+(1-$A473)*LOOKUP($I473,'OMS2007'!$A$3:$A$220,'OMS2007'!E$3:E$220))</f>
        <v>#N/A</v>
      </c>
      <c r="C473" s="15" t="e">
        <f>IF(OR(Medidas!D473=1,Medidas!D473="M",Medidas!D473="m"),$A473*LOOKUP($I473+1,'OMS2007'!$A$3:$A$220,'OMS2007'!C$3:C$220)+(1-$A473)*LOOKUP($I473,'OMS2007'!$A$3:$A$220,'OMS2007'!C$3:C$220),$A473*LOOKUP($I473+1,'OMS2007'!$A$3:$A$220,'OMS2007'!F$3:F$220)+(1-$A473)*LOOKUP($I473,'OMS2007'!$A$3:$A$220,'OMS2007'!F$3:F$220))</f>
        <v>#N/A</v>
      </c>
      <c r="D473" s="15" t="e">
        <f>IF(OR(Medidas!D473=1,Medidas!D473="M",Medidas!D473="m"),$A473*LOOKUP($I473+1,'OMS2007'!$A$3:$A$220,'OMS2007'!D$3:D$220)+(1-$A473)*LOOKUP($I473,'OMS2007'!$A$3:$A$220,'OMS2007'!D$3:D$220),$A473*LOOKUP($I473+1,'OMS2007'!$A$3:$A$220,'OMS2007'!G$3:G$220)+(1-$A473)*LOOKUP($I473,'OMS2007'!$A$3:$A$220,'OMS2007'!G$3:G$220))</f>
        <v>#N/A</v>
      </c>
      <c r="E473" s="15">
        <f t="shared" si="49"/>
        <v>1</v>
      </c>
      <c r="F473" s="15">
        <f>IF(OR(Medidas!D473=1,Medidas!D473="M",Medidas!D473="m",Medidas!D473=2,Medidas!D473="F",Medidas!D473="f"),0,1)</f>
        <v>1</v>
      </c>
      <c r="G473" s="15">
        <f>IF(OR(ISBLANK(Medidas!G473),(ISBLANK(Medidas!H473))),1,0)</f>
        <v>1</v>
      </c>
      <c r="H473" s="15">
        <f>IF(AND(NOT(G473),OR(Medidas!G473&lt;20,Medidas!G473&gt;250,Medidas!H473&lt;0.5,Medidas!H473&gt;400)),1,0)</f>
        <v>0</v>
      </c>
      <c r="I473" s="20">
        <f>(Medidas!F473-Medidas!E473)/30.4375</f>
        <v>0</v>
      </c>
      <c r="J473" s="15" t="e">
        <f>Medidas!H473/(Medidas!G473^2)*10000</f>
        <v>#DIV/0!</v>
      </c>
      <c r="K473" s="15" t="e">
        <f t="shared" si="50"/>
        <v>#DIV/0!</v>
      </c>
      <c r="L473" s="15" t="e">
        <f t="shared" si="51"/>
        <v>#DIV/0!</v>
      </c>
      <c r="M473" s="15" t="e">
        <f t="shared" si="52"/>
        <v>#DIV/0!</v>
      </c>
      <c r="N473" s="15" t="e">
        <f t="shared" si="53"/>
        <v>#N/A</v>
      </c>
      <c r="O473" s="15" t="e">
        <f t="shared" si="54"/>
        <v>#N/A</v>
      </c>
    </row>
    <row r="474" spans="1:15" x14ac:dyDescent="0.15">
      <c r="A474" s="106">
        <f t="shared" si="55"/>
        <v>1</v>
      </c>
      <c r="B474" s="15" t="e">
        <f>IF(OR(Medidas!D474=1,Medidas!D474="M",Medidas!D474="m"),$A474*LOOKUP($I474+1,'OMS2007'!$A$3:$A$220,'OMS2007'!B$3:B$220)+(1-$A474)*LOOKUP($I474,'OMS2007'!$A$3:$A$220,'OMS2007'!B$3:B$220),$A474*LOOKUP($I474+1,'OMS2007'!$A$3:$A$220,'OMS2007'!E$3:E$220)+(1-$A474)*LOOKUP($I474,'OMS2007'!$A$3:$A$220,'OMS2007'!E$3:E$220))</f>
        <v>#N/A</v>
      </c>
      <c r="C474" s="15" t="e">
        <f>IF(OR(Medidas!D474=1,Medidas!D474="M",Medidas!D474="m"),$A474*LOOKUP($I474+1,'OMS2007'!$A$3:$A$220,'OMS2007'!C$3:C$220)+(1-$A474)*LOOKUP($I474,'OMS2007'!$A$3:$A$220,'OMS2007'!C$3:C$220),$A474*LOOKUP($I474+1,'OMS2007'!$A$3:$A$220,'OMS2007'!F$3:F$220)+(1-$A474)*LOOKUP($I474,'OMS2007'!$A$3:$A$220,'OMS2007'!F$3:F$220))</f>
        <v>#N/A</v>
      </c>
      <c r="D474" s="15" t="e">
        <f>IF(OR(Medidas!D474=1,Medidas!D474="M",Medidas!D474="m"),$A474*LOOKUP($I474+1,'OMS2007'!$A$3:$A$220,'OMS2007'!D$3:D$220)+(1-$A474)*LOOKUP($I474,'OMS2007'!$A$3:$A$220,'OMS2007'!D$3:D$220),$A474*LOOKUP($I474+1,'OMS2007'!$A$3:$A$220,'OMS2007'!G$3:G$220)+(1-$A474)*LOOKUP($I474,'OMS2007'!$A$3:$A$220,'OMS2007'!G$3:G$220))</f>
        <v>#N/A</v>
      </c>
      <c r="E474" s="15">
        <f t="shared" si="49"/>
        <v>1</v>
      </c>
      <c r="F474" s="15">
        <f>IF(OR(Medidas!D474=1,Medidas!D474="M",Medidas!D474="m",Medidas!D474=2,Medidas!D474="F",Medidas!D474="f"),0,1)</f>
        <v>1</v>
      </c>
      <c r="G474" s="15">
        <f>IF(OR(ISBLANK(Medidas!G474),(ISBLANK(Medidas!H474))),1,0)</f>
        <v>1</v>
      </c>
      <c r="H474" s="15">
        <f>IF(AND(NOT(G474),OR(Medidas!G474&lt;20,Medidas!G474&gt;250,Medidas!H474&lt;0.5,Medidas!H474&gt;400)),1,0)</f>
        <v>0</v>
      </c>
      <c r="I474" s="20">
        <f>(Medidas!F474-Medidas!E474)/30.4375</f>
        <v>0</v>
      </c>
      <c r="J474" s="15" t="e">
        <f>Medidas!H474/(Medidas!G474^2)*10000</f>
        <v>#DIV/0!</v>
      </c>
      <c r="K474" s="15" t="e">
        <f t="shared" si="50"/>
        <v>#DIV/0!</v>
      </c>
      <c r="L474" s="15" t="e">
        <f t="shared" si="51"/>
        <v>#DIV/0!</v>
      </c>
      <c r="M474" s="15" t="e">
        <f t="shared" si="52"/>
        <v>#DIV/0!</v>
      </c>
      <c r="N474" s="15" t="e">
        <f t="shared" si="53"/>
        <v>#N/A</v>
      </c>
      <c r="O474" s="15" t="e">
        <f t="shared" si="54"/>
        <v>#N/A</v>
      </c>
    </row>
    <row r="475" spans="1:15" x14ac:dyDescent="0.15">
      <c r="A475" s="106">
        <f t="shared" si="55"/>
        <v>1</v>
      </c>
      <c r="B475" s="15" t="e">
        <f>IF(OR(Medidas!D475=1,Medidas!D475="M",Medidas!D475="m"),$A475*LOOKUP($I475+1,'OMS2007'!$A$3:$A$220,'OMS2007'!B$3:B$220)+(1-$A475)*LOOKUP($I475,'OMS2007'!$A$3:$A$220,'OMS2007'!B$3:B$220),$A475*LOOKUP($I475+1,'OMS2007'!$A$3:$A$220,'OMS2007'!E$3:E$220)+(1-$A475)*LOOKUP($I475,'OMS2007'!$A$3:$A$220,'OMS2007'!E$3:E$220))</f>
        <v>#N/A</v>
      </c>
      <c r="C475" s="15" t="e">
        <f>IF(OR(Medidas!D475=1,Medidas!D475="M",Medidas!D475="m"),$A475*LOOKUP($I475+1,'OMS2007'!$A$3:$A$220,'OMS2007'!C$3:C$220)+(1-$A475)*LOOKUP($I475,'OMS2007'!$A$3:$A$220,'OMS2007'!C$3:C$220),$A475*LOOKUP($I475+1,'OMS2007'!$A$3:$A$220,'OMS2007'!F$3:F$220)+(1-$A475)*LOOKUP($I475,'OMS2007'!$A$3:$A$220,'OMS2007'!F$3:F$220))</f>
        <v>#N/A</v>
      </c>
      <c r="D475" s="15" t="e">
        <f>IF(OR(Medidas!D475=1,Medidas!D475="M",Medidas!D475="m"),$A475*LOOKUP($I475+1,'OMS2007'!$A$3:$A$220,'OMS2007'!D$3:D$220)+(1-$A475)*LOOKUP($I475,'OMS2007'!$A$3:$A$220,'OMS2007'!D$3:D$220),$A475*LOOKUP($I475+1,'OMS2007'!$A$3:$A$220,'OMS2007'!G$3:G$220)+(1-$A475)*LOOKUP($I475,'OMS2007'!$A$3:$A$220,'OMS2007'!G$3:G$220))</f>
        <v>#N/A</v>
      </c>
      <c r="E475" s="15">
        <f t="shared" si="49"/>
        <v>1</v>
      </c>
      <c r="F475" s="15">
        <f>IF(OR(Medidas!D475=1,Medidas!D475="M",Medidas!D475="m",Medidas!D475=2,Medidas!D475="F",Medidas!D475="f"),0,1)</f>
        <v>1</v>
      </c>
      <c r="G475" s="15">
        <f>IF(OR(ISBLANK(Medidas!G475),(ISBLANK(Medidas!H475))),1,0)</f>
        <v>1</v>
      </c>
      <c r="H475" s="15">
        <f>IF(AND(NOT(G475),OR(Medidas!G475&lt;20,Medidas!G475&gt;250,Medidas!H475&lt;0.5,Medidas!H475&gt;400)),1,0)</f>
        <v>0</v>
      </c>
      <c r="I475" s="20">
        <f>(Medidas!F475-Medidas!E475)/30.4375</f>
        <v>0</v>
      </c>
      <c r="J475" s="15" t="e">
        <f>Medidas!H475/(Medidas!G475^2)*10000</f>
        <v>#DIV/0!</v>
      </c>
      <c r="K475" s="15" t="e">
        <f t="shared" si="50"/>
        <v>#DIV/0!</v>
      </c>
      <c r="L475" s="15" t="e">
        <f t="shared" si="51"/>
        <v>#DIV/0!</v>
      </c>
      <c r="M475" s="15" t="e">
        <f t="shared" si="52"/>
        <v>#DIV/0!</v>
      </c>
      <c r="N475" s="15" t="e">
        <f t="shared" si="53"/>
        <v>#N/A</v>
      </c>
      <c r="O475" s="15" t="e">
        <f t="shared" si="54"/>
        <v>#N/A</v>
      </c>
    </row>
    <row r="476" spans="1:15" x14ac:dyDescent="0.15">
      <c r="A476" s="106">
        <f t="shared" si="55"/>
        <v>1</v>
      </c>
      <c r="B476" s="15" t="e">
        <f>IF(OR(Medidas!D476=1,Medidas!D476="M",Medidas!D476="m"),$A476*LOOKUP($I476+1,'OMS2007'!$A$3:$A$220,'OMS2007'!B$3:B$220)+(1-$A476)*LOOKUP($I476,'OMS2007'!$A$3:$A$220,'OMS2007'!B$3:B$220),$A476*LOOKUP($I476+1,'OMS2007'!$A$3:$A$220,'OMS2007'!E$3:E$220)+(1-$A476)*LOOKUP($I476,'OMS2007'!$A$3:$A$220,'OMS2007'!E$3:E$220))</f>
        <v>#N/A</v>
      </c>
      <c r="C476" s="15" t="e">
        <f>IF(OR(Medidas!D476=1,Medidas!D476="M",Medidas!D476="m"),$A476*LOOKUP($I476+1,'OMS2007'!$A$3:$A$220,'OMS2007'!C$3:C$220)+(1-$A476)*LOOKUP($I476,'OMS2007'!$A$3:$A$220,'OMS2007'!C$3:C$220),$A476*LOOKUP($I476+1,'OMS2007'!$A$3:$A$220,'OMS2007'!F$3:F$220)+(1-$A476)*LOOKUP($I476,'OMS2007'!$A$3:$A$220,'OMS2007'!F$3:F$220))</f>
        <v>#N/A</v>
      </c>
      <c r="D476" s="15" t="e">
        <f>IF(OR(Medidas!D476=1,Medidas!D476="M",Medidas!D476="m"),$A476*LOOKUP($I476+1,'OMS2007'!$A$3:$A$220,'OMS2007'!D$3:D$220)+(1-$A476)*LOOKUP($I476,'OMS2007'!$A$3:$A$220,'OMS2007'!D$3:D$220),$A476*LOOKUP($I476+1,'OMS2007'!$A$3:$A$220,'OMS2007'!G$3:G$220)+(1-$A476)*LOOKUP($I476,'OMS2007'!$A$3:$A$220,'OMS2007'!G$3:G$220))</f>
        <v>#N/A</v>
      </c>
      <c r="E476" s="15">
        <f t="shared" si="49"/>
        <v>1</v>
      </c>
      <c r="F476" s="15">
        <f>IF(OR(Medidas!D476=1,Medidas!D476="M",Medidas!D476="m",Medidas!D476=2,Medidas!D476="F",Medidas!D476="f"),0,1)</f>
        <v>1</v>
      </c>
      <c r="G476" s="15">
        <f>IF(OR(ISBLANK(Medidas!G476),(ISBLANK(Medidas!H476))),1,0)</f>
        <v>1</v>
      </c>
      <c r="H476" s="15">
        <f>IF(AND(NOT(G476),OR(Medidas!G476&lt;20,Medidas!G476&gt;250,Medidas!H476&lt;0.5,Medidas!H476&gt;400)),1,0)</f>
        <v>0</v>
      </c>
      <c r="I476" s="20">
        <f>(Medidas!F476-Medidas!E476)/30.4375</f>
        <v>0</v>
      </c>
      <c r="J476" s="15" t="e">
        <f>Medidas!H476/(Medidas!G476^2)*10000</f>
        <v>#DIV/0!</v>
      </c>
      <c r="K476" s="15" t="e">
        <f t="shared" si="50"/>
        <v>#DIV/0!</v>
      </c>
      <c r="L476" s="15" t="e">
        <f t="shared" si="51"/>
        <v>#DIV/0!</v>
      </c>
      <c r="M476" s="15" t="e">
        <f t="shared" si="52"/>
        <v>#DIV/0!</v>
      </c>
      <c r="N476" s="15" t="e">
        <f t="shared" si="53"/>
        <v>#N/A</v>
      </c>
      <c r="O476" s="15" t="e">
        <f t="shared" si="54"/>
        <v>#N/A</v>
      </c>
    </row>
    <row r="477" spans="1:15" x14ac:dyDescent="0.15">
      <c r="A477" s="106">
        <f t="shared" si="55"/>
        <v>1</v>
      </c>
      <c r="B477" s="15" t="e">
        <f>IF(OR(Medidas!D477=1,Medidas!D477="M",Medidas!D477="m"),$A477*LOOKUP($I477+1,'OMS2007'!$A$3:$A$220,'OMS2007'!B$3:B$220)+(1-$A477)*LOOKUP($I477,'OMS2007'!$A$3:$A$220,'OMS2007'!B$3:B$220),$A477*LOOKUP($I477+1,'OMS2007'!$A$3:$A$220,'OMS2007'!E$3:E$220)+(1-$A477)*LOOKUP($I477,'OMS2007'!$A$3:$A$220,'OMS2007'!E$3:E$220))</f>
        <v>#N/A</v>
      </c>
      <c r="C477" s="15" t="e">
        <f>IF(OR(Medidas!D477=1,Medidas!D477="M",Medidas!D477="m"),$A477*LOOKUP($I477+1,'OMS2007'!$A$3:$A$220,'OMS2007'!C$3:C$220)+(1-$A477)*LOOKUP($I477,'OMS2007'!$A$3:$A$220,'OMS2007'!C$3:C$220),$A477*LOOKUP($I477+1,'OMS2007'!$A$3:$A$220,'OMS2007'!F$3:F$220)+(1-$A477)*LOOKUP($I477,'OMS2007'!$A$3:$A$220,'OMS2007'!F$3:F$220))</f>
        <v>#N/A</v>
      </c>
      <c r="D477" s="15" t="e">
        <f>IF(OR(Medidas!D477=1,Medidas!D477="M",Medidas!D477="m"),$A477*LOOKUP($I477+1,'OMS2007'!$A$3:$A$220,'OMS2007'!D$3:D$220)+(1-$A477)*LOOKUP($I477,'OMS2007'!$A$3:$A$220,'OMS2007'!D$3:D$220),$A477*LOOKUP($I477+1,'OMS2007'!$A$3:$A$220,'OMS2007'!G$3:G$220)+(1-$A477)*LOOKUP($I477,'OMS2007'!$A$3:$A$220,'OMS2007'!G$3:G$220))</f>
        <v>#N/A</v>
      </c>
      <c r="E477" s="15">
        <f t="shared" si="49"/>
        <v>1</v>
      </c>
      <c r="F477" s="15">
        <f>IF(OR(Medidas!D477=1,Medidas!D477="M",Medidas!D477="m",Medidas!D477=2,Medidas!D477="F",Medidas!D477="f"),0,1)</f>
        <v>1</v>
      </c>
      <c r="G477" s="15">
        <f>IF(OR(ISBLANK(Medidas!G477),(ISBLANK(Medidas!H477))),1,0)</f>
        <v>1</v>
      </c>
      <c r="H477" s="15">
        <f>IF(AND(NOT(G477),OR(Medidas!G477&lt;20,Medidas!G477&gt;250,Medidas!H477&lt;0.5,Medidas!H477&gt;400)),1,0)</f>
        <v>0</v>
      </c>
      <c r="I477" s="20">
        <f>(Medidas!F477-Medidas!E477)/30.4375</f>
        <v>0</v>
      </c>
      <c r="J477" s="15" t="e">
        <f>Medidas!H477/(Medidas!G477^2)*10000</f>
        <v>#DIV/0!</v>
      </c>
      <c r="K477" s="15" t="e">
        <f t="shared" si="50"/>
        <v>#DIV/0!</v>
      </c>
      <c r="L477" s="15" t="e">
        <f t="shared" si="51"/>
        <v>#DIV/0!</v>
      </c>
      <c r="M477" s="15" t="e">
        <f t="shared" si="52"/>
        <v>#DIV/0!</v>
      </c>
      <c r="N477" s="15" t="e">
        <f t="shared" si="53"/>
        <v>#N/A</v>
      </c>
      <c r="O477" s="15" t="e">
        <f t="shared" si="54"/>
        <v>#N/A</v>
      </c>
    </row>
    <row r="478" spans="1:15" x14ac:dyDescent="0.15">
      <c r="A478" s="106">
        <f t="shared" si="55"/>
        <v>1</v>
      </c>
      <c r="B478" s="15" t="e">
        <f>IF(OR(Medidas!D478=1,Medidas!D478="M",Medidas!D478="m"),$A478*LOOKUP($I478+1,'OMS2007'!$A$3:$A$220,'OMS2007'!B$3:B$220)+(1-$A478)*LOOKUP($I478,'OMS2007'!$A$3:$A$220,'OMS2007'!B$3:B$220),$A478*LOOKUP($I478+1,'OMS2007'!$A$3:$A$220,'OMS2007'!E$3:E$220)+(1-$A478)*LOOKUP($I478,'OMS2007'!$A$3:$A$220,'OMS2007'!E$3:E$220))</f>
        <v>#N/A</v>
      </c>
      <c r="C478" s="15" t="e">
        <f>IF(OR(Medidas!D478=1,Medidas!D478="M",Medidas!D478="m"),$A478*LOOKUP($I478+1,'OMS2007'!$A$3:$A$220,'OMS2007'!C$3:C$220)+(1-$A478)*LOOKUP($I478,'OMS2007'!$A$3:$A$220,'OMS2007'!C$3:C$220),$A478*LOOKUP($I478+1,'OMS2007'!$A$3:$A$220,'OMS2007'!F$3:F$220)+(1-$A478)*LOOKUP($I478,'OMS2007'!$A$3:$A$220,'OMS2007'!F$3:F$220))</f>
        <v>#N/A</v>
      </c>
      <c r="D478" s="15" t="e">
        <f>IF(OR(Medidas!D478=1,Medidas!D478="M",Medidas!D478="m"),$A478*LOOKUP($I478+1,'OMS2007'!$A$3:$A$220,'OMS2007'!D$3:D$220)+(1-$A478)*LOOKUP($I478,'OMS2007'!$A$3:$A$220,'OMS2007'!D$3:D$220),$A478*LOOKUP($I478+1,'OMS2007'!$A$3:$A$220,'OMS2007'!G$3:G$220)+(1-$A478)*LOOKUP($I478,'OMS2007'!$A$3:$A$220,'OMS2007'!G$3:G$220))</f>
        <v>#N/A</v>
      </c>
      <c r="E478" s="15">
        <f t="shared" si="49"/>
        <v>1</v>
      </c>
      <c r="F478" s="15">
        <f>IF(OR(Medidas!D478=1,Medidas!D478="M",Medidas!D478="m",Medidas!D478=2,Medidas!D478="F",Medidas!D478="f"),0,1)</f>
        <v>1</v>
      </c>
      <c r="G478" s="15">
        <f>IF(OR(ISBLANK(Medidas!G478),(ISBLANK(Medidas!H478))),1,0)</f>
        <v>1</v>
      </c>
      <c r="H478" s="15">
        <f>IF(AND(NOT(G478),OR(Medidas!G478&lt;20,Medidas!G478&gt;250,Medidas!H478&lt;0.5,Medidas!H478&gt;400)),1,0)</f>
        <v>0</v>
      </c>
      <c r="I478" s="20">
        <f>(Medidas!F478-Medidas!E478)/30.4375</f>
        <v>0</v>
      </c>
      <c r="J478" s="15" t="e">
        <f>Medidas!H478/(Medidas!G478^2)*10000</f>
        <v>#DIV/0!</v>
      </c>
      <c r="K478" s="15" t="e">
        <f t="shared" si="50"/>
        <v>#DIV/0!</v>
      </c>
      <c r="L478" s="15" t="e">
        <f t="shared" si="51"/>
        <v>#DIV/0!</v>
      </c>
      <c r="M478" s="15" t="e">
        <f t="shared" si="52"/>
        <v>#DIV/0!</v>
      </c>
      <c r="N478" s="15" t="e">
        <f t="shared" si="53"/>
        <v>#N/A</v>
      </c>
      <c r="O478" s="15" t="e">
        <f t="shared" si="54"/>
        <v>#N/A</v>
      </c>
    </row>
    <row r="479" spans="1:15" x14ac:dyDescent="0.15">
      <c r="A479" s="106">
        <f t="shared" si="55"/>
        <v>1</v>
      </c>
      <c r="B479" s="15" t="e">
        <f>IF(OR(Medidas!D479=1,Medidas!D479="M",Medidas!D479="m"),$A479*LOOKUP($I479+1,'OMS2007'!$A$3:$A$220,'OMS2007'!B$3:B$220)+(1-$A479)*LOOKUP($I479,'OMS2007'!$A$3:$A$220,'OMS2007'!B$3:B$220),$A479*LOOKUP($I479+1,'OMS2007'!$A$3:$A$220,'OMS2007'!E$3:E$220)+(1-$A479)*LOOKUP($I479,'OMS2007'!$A$3:$A$220,'OMS2007'!E$3:E$220))</f>
        <v>#N/A</v>
      </c>
      <c r="C479" s="15" t="e">
        <f>IF(OR(Medidas!D479=1,Medidas!D479="M",Medidas!D479="m"),$A479*LOOKUP($I479+1,'OMS2007'!$A$3:$A$220,'OMS2007'!C$3:C$220)+(1-$A479)*LOOKUP($I479,'OMS2007'!$A$3:$A$220,'OMS2007'!C$3:C$220),$A479*LOOKUP($I479+1,'OMS2007'!$A$3:$A$220,'OMS2007'!F$3:F$220)+(1-$A479)*LOOKUP($I479,'OMS2007'!$A$3:$A$220,'OMS2007'!F$3:F$220))</f>
        <v>#N/A</v>
      </c>
      <c r="D479" s="15" t="e">
        <f>IF(OR(Medidas!D479=1,Medidas!D479="M",Medidas!D479="m"),$A479*LOOKUP($I479+1,'OMS2007'!$A$3:$A$220,'OMS2007'!D$3:D$220)+(1-$A479)*LOOKUP($I479,'OMS2007'!$A$3:$A$220,'OMS2007'!D$3:D$220),$A479*LOOKUP($I479+1,'OMS2007'!$A$3:$A$220,'OMS2007'!G$3:G$220)+(1-$A479)*LOOKUP($I479,'OMS2007'!$A$3:$A$220,'OMS2007'!G$3:G$220))</f>
        <v>#N/A</v>
      </c>
      <c r="E479" s="15">
        <f t="shared" si="49"/>
        <v>1</v>
      </c>
      <c r="F479" s="15">
        <f>IF(OR(Medidas!D479=1,Medidas!D479="M",Medidas!D479="m",Medidas!D479=2,Medidas!D479="F",Medidas!D479="f"),0,1)</f>
        <v>1</v>
      </c>
      <c r="G479" s="15">
        <f>IF(OR(ISBLANK(Medidas!G479),(ISBLANK(Medidas!H479))),1,0)</f>
        <v>1</v>
      </c>
      <c r="H479" s="15">
        <f>IF(AND(NOT(G479),OR(Medidas!G479&lt;20,Medidas!G479&gt;250,Medidas!H479&lt;0.5,Medidas!H479&gt;400)),1,0)</f>
        <v>0</v>
      </c>
      <c r="I479" s="20">
        <f>(Medidas!F479-Medidas!E479)/30.4375</f>
        <v>0</v>
      </c>
      <c r="J479" s="15" t="e">
        <f>Medidas!H479/(Medidas!G479^2)*10000</f>
        <v>#DIV/0!</v>
      </c>
      <c r="K479" s="15" t="e">
        <f t="shared" si="50"/>
        <v>#DIV/0!</v>
      </c>
      <c r="L479" s="15" t="e">
        <f t="shared" si="51"/>
        <v>#DIV/0!</v>
      </c>
      <c r="M479" s="15" t="e">
        <f t="shared" si="52"/>
        <v>#DIV/0!</v>
      </c>
      <c r="N479" s="15" t="e">
        <f t="shared" si="53"/>
        <v>#N/A</v>
      </c>
      <c r="O479" s="15" t="e">
        <f t="shared" si="54"/>
        <v>#N/A</v>
      </c>
    </row>
    <row r="480" spans="1:15" x14ac:dyDescent="0.15">
      <c r="A480" s="106">
        <f t="shared" si="55"/>
        <v>1</v>
      </c>
      <c r="B480" s="15" t="e">
        <f>IF(OR(Medidas!D480=1,Medidas!D480="M",Medidas!D480="m"),$A480*LOOKUP($I480+1,'OMS2007'!$A$3:$A$220,'OMS2007'!B$3:B$220)+(1-$A480)*LOOKUP($I480,'OMS2007'!$A$3:$A$220,'OMS2007'!B$3:B$220),$A480*LOOKUP($I480+1,'OMS2007'!$A$3:$A$220,'OMS2007'!E$3:E$220)+(1-$A480)*LOOKUP($I480,'OMS2007'!$A$3:$A$220,'OMS2007'!E$3:E$220))</f>
        <v>#N/A</v>
      </c>
      <c r="C480" s="15" t="e">
        <f>IF(OR(Medidas!D480=1,Medidas!D480="M",Medidas!D480="m"),$A480*LOOKUP($I480+1,'OMS2007'!$A$3:$A$220,'OMS2007'!C$3:C$220)+(1-$A480)*LOOKUP($I480,'OMS2007'!$A$3:$A$220,'OMS2007'!C$3:C$220),$A480*LOOKUP($I480+1,'OMS2007'!$A$3:$A$220,'OMS2007'!F$3:F$220)+(1-$A480)*LOOKUP($I480,'OMS2007'!$A$3:$A$220,'OMS2007'!F$3:F$220))</f>
        <v>#N/A</v>
      </c>
      <c r="D480" s="15" t="e">
        <f>IF(OR(Medidas!D480=1,Medidas!D480="M",Medidas!D480="m"),$A480*LOOKUP($I480+1,'OMS2007'!$A$3:$A$220,'OMS2007'!D$3:D$220)+(1-$A480)*LOOKUP($I480,'OMS2007'!$A$3:$A$220,'OMS2007'!D$3:D$220),$A480*LOOKUP($I480+1,'OMS2007'!$A$3:$A$220,'OMS2007'!G$3:G$220)+(1-$A480)*LOOKUP($I480,'OMS2007'!$A$3:$A$220,'OMS2007'!G$3:G$220))</f>
        <v>#N/A</v>
      </c>
      <c r="E480" s="15">
        <f t="shared" si="49"/>
        <v>1</v>
      </c>
      <c r="F480" s="15">
        <f>IF(OR(Medidas!D480=1,Medidas!D480="M",Medidas!D480="m",Medidas!D480=2,Medidas!D480="F",Medidas!D480="f"),0,1)</f>
        <v>1</v>
      </c>
      <c r="G480" s="15">
        <f>IF(OR(ISBLANK(Medidas!G480),(ISBLANK(Medidas!H480))),1,0)</f>
        <v>1</v>
      </c>
      <c r="H480" s="15">
        <f>IF(AND(NOT(G480),OR(Medidas!G480&lt;20,Medidas!G480&gt;250,Medidas!H480&lt;0.5,Medidas!H480&gt;400)),1,0)</f>
        <v>0</v>
      </c>
      <c r="I480" s="20">
        <f>(Medidas!F480-Medidas!E480)/30.4375</f>
        <v>0</v>
      </c>
      <c r="J480" s="15" t="e">
        <f>Medidas!H480/(Medidas!G480^2)*10000</f>
        <v>#DIV/0!</v>
      </c>
      <c r="K480" s="15" t="e">
        <f t="shared" si="50"/>
        <v>#DIV/0!</v>
      </c>
      <c r="L480" s="15" t="e">
        <f t="shared" si="51"/>
        <v>#DIV/0!</v>
      </c>
      <c r="M480" s="15" t="e">
        <f t="shared" si="52"/>
        <v>#DIV/0!</v>
      </c>
      <c r="N480" s="15" t="e">
        <f t="shared" si="53"/>
        <v>#N/A</v>
      </c>
      <c r="O480" s="15" t="e">
        <f t="shared" si="54"/>
        <v>#N/A</v>
      </c>
    </row>
    <row r="481" spans="1:15" x14ac:dyDescent="0.15">
      <c r="A481" s="106">
        <f t="shared" si="55"/>
        <v>1</v>
      </c>
      <c r="B481" s="15" t="e">
        <f>IF(OR(Medidas!D481=1,Medidas!D481="M",Medidas!D481="m"),$A481*LOOKUP($I481+1,'OMS2007'!$A$3:$A$220,'OMS2007'!B$3:B$220)+(1-$A481)*LOOKUP($I481,'OMS2007'!$A$3:$A$220,'OMS2007'!B$3:B$220),$A481*LOOKUP($I481+1,'OMS2007'!$A$3:$A$220,'OMS2007'!E$3:E$220)+(1-$A481)*LOOKUP($I481,'OMS2007'!$A$3:$A$220,'OMS2007'!E$3:E$220))</f>
        <v>#N/A</v>
      </c>
      <c r="C481" s="15" t="e">
        <f>IF(OR(Medidas!D481=1,Medidas!D481="M",Medidas!D481="m"),$A481*LOOKUP($I481+1,'OMS2007'!$A$3:$A$220,'OMS2007'!C$3:C$220)+(1-$A481)*LOOKUP($I481,'OMS2007'!$A$3:$A$220,'OMS2007'!C$3:C$220),$A481*LOOKUP($I481+1,'OMS2007'!$A$3:$A$220,'OMS2007'!F$3:F$220)+(1-$A481)*LOOKUP($I481,'OMS2007'!$A$3:$A$220,'OMS2007'!F$3:F$220))</f>
        <v>#N/A</v>
      </c>
      <c r="D481" s="15" t="e">
        <f>IF(OR(Medidas!D481=1,Medidas!D481="M",Medidas!D481="m"),$A481*LOOKUP($I481+1,'OMS2007'!$A$3:$A$220,'OMS2007'!D$3:D$220)+(1-$A481)*LOOKUP($I481,'OMS2007'!$A$3:$A$220,'OMS2007'!D$3:D$220),$A481*LOOKUP($I481+1,'OMS2007'!$A$3:$A$220,'OMS2007'!G$3:G$220)+(1-$A481)*LOOKUP($I481,'OMS2007'!$A$3:$A$220,'OMS2007'!G$3:G$220))</f>
        <v>#N/A</v>
      </c>
      <c r="E481" s="15">
        <f t="shared" si="49"/>
        <v>1</v>
      </c>
      <c r="F481" s="15">
        <f>IF(OR(Medidas!D481=1,Medidas!D481="M",Medidas!D481="m",Medidas!D481=2,Medidas!D481="F",Medidas!D481="f"),0,1)</f>
        <v>1</v>
      </c>
      <c r="G481" s="15">
        <f>IF(OR(ISBLANK(Medidas!G481),(ISBLANK(Medidas!H481))),1,0)</f>
        <v>1</v>
      </c>
      <c r="H481" s="15">
        <f>IF(AND(NOT(G481),OR(Medidas!G481&lt;20,Medidas!G481&gt;250,Medidas!H481&lt;0.5,Medidas!H481&gt;400)),1,0)</f>
        <v>0</v>
      </c>
      <c r="I481" s="20">
        <f>(Medidas!F481-Medidas!E481)/30.4375</f>
        <v>0</v>
      </c>
      <c r="J481" s="15" t="e">
        <f>Medidas!H481/(Medidas!G481^2)*10000</f>
        <v>#DIV/0!</v>
      </c>
      <c r="K481" s="15" t="e">
        <f t="shared" si="50"/>
        <v>#DIV/0!</v>
      </c>
      <c r="L481" s="15" t="e">
        <f t="shared" si="51"/>
        <v>#DIV/0!</v>
      </c>
      <c r="M481" s="15" t="e">
        <f t="shared" si="52"/>
        <v>#DIV/0!</v>
      </c>
      <c r="N481" s="15" t="e">
        <f t="shared" si="53"/>
        <v>#N/A</v>
      </c>
      <c r="O481" s="15" t="e">
        <f t="shared" si="54"/>
        <v>#N/A</v>
      </c>
    </row>
    <row r="482" spans="1:15" x14ac:dyDescent="0.15">
      <c r="A482" s="106">
        <f t="shared" si="55"/>
        <v>1</v>
      </c>
      <c r="B482" s="15" t="e">
        <f>IF(OR(Medidas!D482=1,Medidas!D482="M",Medidas!D482="m"),$A482*LOOKUP($I482+1,'OMS2007'!$A$3:$A$220,'OMS2007'!B$3:B$220)+(1-$A482)*LOOKUP($I482,'OMS2007'!$A$3:$A$220,'OMS2007'!B$3:B$220),$A482*LOOKUP($I482+1,'OMS2007'!$A$3:$A$220,'OMS2007'!E$3:E$220)+(1-$A482)*LOOKUP($I482,'OMS2007'!$A$3:$A$220,'OMS2007'!E$3:E$220))</f>
        <v>#N/A</v>
      </c>
      <c r="C482" s="15" t="e">
        <f>IF(OR(Medidas!D482=1,Medidas!D482="M",Medidas!D482="m"),$A482*LOOKUP($I482+1,'OMS2007'!$A$3:$A$220,'OMS2007'!C$3:C$220)+(1-$A482)*LOOKUP($I482,'OMS2007'!$A$3:$A$220,'OMS2007'!C$3:C$220),$A482*LOOKUP($I482+1,'OMS2007'!$A$3:$A$220,'OMS2007'!F$3:F$220)+(1-$A482)*LOOKUP($I482,'OMS2007'!$A$3:$A$220,'OMS2007'!F$3:F$220))</f>
        <v>#N/A</v>
      </c>
      <c r="D482" s="15" t="e">
        <f>IF(OR(Medidas!D482=1,Medidas!D482="M",Medidas!D482="m"),$A482*LOOKUP($I482+1,'OMS2007'!$A$3:$A$220,'OMS2007'!D$3:D$220)+(1-$A482)*LOOKUP($I482,'OMS2007'!$A$3:$A$220,'OMS2007'!D$3:D$220),$A482*LOOKUP($I482+1,'OMS2007'!$A$3:$A$220,'OMS2007'!G$3:G$220)+(1-$A482)*LOOKUP($I482,'OMS2007'!$A$3:$A$220,'OMS2007'!G$3:G$220))</f>
        <v>#N/A</v>
      </c>
      <c r="E482" s="15">
        <f t="shared" si="49"/>
        <v>1</v>
      </c>
      <c r="F482" s="15">
        <f>IF(OR(Medidas!D482=1,Medidas!D482="M",Medidas!D482="m",Medidas!D482=2,Medidas!D482="F",Medidas!D482="f"),0,1)</f>
        <v>1</v>
      </c>
      <c r="G482" s="15">
        <f>IF(OR(ISBLANK(Medidas!G482),(ISBLANK(Medidas!H482))),1,0)</f>
        <v>1</v>
      </c>
      <c r="H482" s="15">
        <f>IF(AND(NOT(G482),OR(Medidas!G482&lt;20,Medidas!G482&gt;250,Medidas!H482&lt;0.5,Medidas!H482&gt;400)),1,0)</f>
        <v>0</v>
      </c>
      <c r="I482" s="20">
        <f>(Medidas!F482-Medidas!E482)/30.4375</f>
        <v>0</v>
      </c>
      <c r="J482" s="15" t="e">
        <f>Medidas!H482/(Medidas!G482^2)*10000</f>
        <v>#DIV/0!</v>
      </c>
      <c r="K482" s="15" t="e">
        <f t="shared" si="50"/>
        <v>#DIV/0!</v>
      </c>
      <c r="L482" s="15" t="e">
        <f t="shared" si="51"/>
        <v>#DIV/0!</v>
      </c>
      <c r="M482" s="15" t="e">
        <f t="shared" si="52"/>
        <v>#DIV/0!</v>
      </c>
      <c r="N482" s="15" t="e">
        <f t="shared" si="53"/>
        <v>#N/A</v>
      </c>
      <c r="O482" s="15" t="e">
        <f t="shared" si="54"/>
        <v>#N/A</v>
      </c>
    </row>
    <row r="483" spans="1:15" x14ac:dyDescent="0.15">
      <c r="A483" s="106">
        <f t="shared" si="55"/>
        <v>1</v>
      </c>
      <c r="B483" s="15" t="e">
        <f>IF(OR(Medidas!D483=1,Medidas!D483="M",Medidas!D483="m"),$A483*LOOKUP($I483+1,'OMS2007'!$A$3:$A$220,'OMS2007'!B$3:B$220)+(1-$A483)*LOOKUP($I483,'OMS2007'!$A$3:$A$220,'OMS2007'!B$3:B$220),$A483*LOOKUP($I483+1,'OMS2007'!$A$3:$A$220,'OMS2007'!E$3:E$220)+(1-$A483)*LOOKUP($I483,'OMS2007'!$A$3:$A$220,'OMS2007'!E$3:E$220))</f>
        <v>#N/A</v>
      </c>
      <c r="C483" s="15" t="e">
        <f>IF(OR(Medidas!D483=1,Medidas!D483="M",Medidas!D483="m"),$A483*LOOKUP($I483+1,'OMS2007'!$A$3:$A$220,'OMS2007'!C$3:C$220)+(1-$A483)*LOOKUP($I483,'OMS2007'!$A$3:$A$220,'OMS2007'!C$3:C$220),$A483*LOOKUP($I483+1,'OMS2007'!$A$3:$A$220,'OMS2007'!F$3:F$220)+(1-$A483)*LOOKUP($I483,'OMS2007'!$A$3:$A$220,'OMS2007'!F$3:F$220))</f>
        <v>#N/A</v>
      </c>
      <c r="D483" s="15" t="e">
        <f>IF(OR(Medidas!D483=1,Medidas!D483="M",Medidas!D483="m"),$A483*LOOKUP($I483+1,'OMS2007'!$A$3:$A$220,'OMS2007'!D$3:D$220)+(1-$A483)*LOOKUP($I483,'OMS2007'!$A$3:$A$220,'OMS2007'!D$3:D$220),$A483*LOOKUP($I483+1,'OMS2007'!$A$3:$A$220,'OMS2007'!G$3:G$220)+(1-$A483)*LOOKUP($I483,'OMS2007'!$A$3:$A$220,'OMS2007'!G$3:G$220))</f>
        <v>#N/A</v>
      </c>
      <c r="E483" s="15">
        <f t="shared" si="49"/>
        <v>1</v>
      </c>
      <c r="F483" s="15">
        <f>IF(OR(Medidas!D483=1,Medidas!D483="M",Medidas!D483="m",Medidas!D483=2,Medidas!D483="F",Medidas!D483="f"),0,1)</f>
        <v>1</v>
      </c>
      <c r="G483" s="15">
        <f>IF(OR(ISBLANK(Medidas!G483),(ISBLANK(Medidas!H483))),1,0)</f>
        <v>1</v>
      </c>
      <c r="H483" s="15">
        <f>IF(AND(NOT(G483),OR(Medidas!G483&lt;20,Medidas!G483&gt;250,Medidas!H483&lt;0.5,Medidas!H483&gt;400)),1,0)</f>
        <v>0</v>
      </c>
      <c r="I483" s="20">
        <f>(Medidas!F483-Medidas!E483)/30.4375</f>
        <v>0</v>
      </c>
      <c r="J483" s="15" t="e">
        <f>Medidas!H483/(Medidas!G483^2)*10000</f>
        <v>#DIV/0!</v>
      </c>
      <c r="K483" s="15" t="e">
        <f t="shared" si="50"/>
        <v>#DIV/0!</v>
      </c>
      <c r="L483" s="15" t="e">
        <f t="shared" si="51"/>
        <v>#DIV/0!</v>
      </c>
      <c r="M483" s="15" t="e">
        <f t="shared" si="52"/>
        <v>#DIV/0!</v>
      </c>
      <c r="N483" s="15" t="e">
        <f t="shared" si="53"/>
        <v>#N/A</v>
      </c>
      <c r="O483" s="15" t="e">
        <f t="shared" si="54"/>
        <v>#N/A</v>
      </c>
    </row>
    <row r="484" spans="1:15" x14ac:dyDescent="0.15">
      <c r="A484" s="106">
        <f t="shared" si="55"/>
        <v>1</v>
      </c>
      <c r="B484" s="15" t="e">
        <f>IF(OR(Medidas!D484=1,Medidas!D484="M",Medidas!D484="m"),$A484*LOOKUP($I484+1,'OMS2007'!$A$3:$A$220,'OMS2007'!B$3:B$220)+(1-$A484)*LOOKUP($I484,'OMS2007'!$A$3:$A$220,'OMS2007'!B$3:B$220),$A484*LOOKUP($I484+1,'OMS2007'!$A$3:$A$220,'OMS2007'!E$3:E$220)+(1-$A484)*LOOKUP($I484,'OMS2007'!$A$3:$A$220,'OMS2007'!E$3:E$220))</f>
        <v>#N/A</v>
      </c>
      <c r="C484" s="15" t="e">
        <f>IF(OR(Medidas!D484=1,Medidas!D484="M",Medidas!D484="m"),$A484*LOOKUP($I484+1,'OMS2007'!$A$3:$A$220,'OMS2007'!C$3:C$220)+(1-$A484)*LOOKUP($I484,'OMS2007'!$A$3:$A$220,'OMS2007'!C$3:C$220),$A484*LOOKUP($I484+1,'OMS2007'!$A$3:$A$220,'OMS2007'!F$3:F$220)+(1-$A484)*LOOKUP($I484,'OMS2007'!$A$3:$A$220,'OMS2007'!F$3:F$220))</f>
        <v>#N/A</v>
      </c>
      <c r="D484" s="15" t="e">
        <f>IF(OR(Medidas!D484=1,Medidas!D484="M",Medidas!D484="m"),$A484*LOOKUP($I484+1,'OMS2007'!$A$3:$A$220,'OMS2007'!D$3:D$220)+(1-$A484)*LOOKUP($I484,'OMS2007'!$A$3:$A$220,'OMS2007'!D$3:D$220),$A484*LOOKUP($I484+1,'OMS2007'!$A$3:$A$220,'OMS2007'!G$3:G$220)+(1-$A484)*LOOKUP($I484,'OMS2007'!$A$3:$A$220,'OMS2007'!G$3:G$220))</f>
        <v>#N/A</v>
      </c>
      <c r="E484" s="15">
        <f t="shared" si="49"/>
        <v>1</v>
      </c>
      <c r="F484" s="15">
        <f>IF(OR(Medidas!D484=1,Medidas!D484="M",Medidas!D484="m",Medidas!D484=2,Medidas!D484="F",Medidas!D484="f"),0,1)</f>
        <v>1</v>
      </c>
      <c r="G484" s="15">
        <f>IF(OR(ISBLANK(Medidas!G484),(ISBLANK(Medidas!H484))),1,0)</f>
        <v>1</v>
      </c>
      <c r="H484" s="15">
        <f>IF(AND(NOT(G484),OR(Medidas!G484&lt;20,Medidas!G484&gt;250,Medidas!H484&lt;0.5,Medidas!H484&gt;400)),1,0)</f>
        <v>0</v>
      </c>
      <c r="I484" s="20">
        <f>(Medidas!F484-Medidas!E484)/30.4375</f>
        <v>0</v>
      </c>
      <c r="J484" s="15" t="e">
        <f>Medidas!H484/(Medidas!G484^2)*10000</f>
        <v>#DIV/0!</v>
      </c>
      <c r="K484" s="15" t="e">
        <f t="shared" si="50"/>
        <v>#DIV/0!</v>
      </c>
      <c r="L484" s="15" t="e">
        <f t="shared" si="51"/>
        <v>#DIV/0!</v>
      </c>
      <c r="M484" s="15" t="e">
        <f t="shared" si="52"/>
        <v>#DIV/0!</v>
      </c>
      <c r="N484" s="15" t="e">
        <f t="shared" si="53"/>
        <v>#N/A</v>
      </c>
      <c r="O484" s="15" t="e">
        <f t="shared" si="54"/>
        <v>#N/A</v>
      </c>
    </row>
    <row r="485" spans="1:15" x14ac:dyDescent="0.15">
      <c r="A485" s="106">
        <f t="shared" si="55"/>
        <v>1</v>
      </c>
      <c r="B485" s="15" t="e">
        <f>IF(OR(Medidas!D485=1,Medidas!D485="M",Medidas!D485="m"),$A485*LOOKUP($I485+1,'OMS2007'!$A$3:$A$220,'OMS2007'!B$3:B$220)+(1-$A485)*LOOKUP($I485,'OMS2007'!$A$3:$A$220,'OMS2007'!B$3:B$220),$A485*LOOKUP($I485+1,'OMS2007'!$A$3:$A$220,'OMS2007'!E$3:E$220)+(1-$A485)*LOOKUP($I485,'OMS2007'!$A$3:$A$220,'OMS2007'!E$3:E$220))</f>
        <v>#N/A</v>
      </c>
      <c r="C485" s="15" t="e">
        <f>IF(OR(Medidas!D485=1,Medidas!D485="M",Medidas!D485="m"),$A485*LOOKUP($I485+1,'OMS2007'!$A$3:$A$220,'OMS2007'!C$3:C$220)+(1-$A485)*LOOKUP($I485,'OMS2007'!$A$3:$A$220,'OMS2007'!C$3:C$220),$A485*LOOKUP($I485+1,'OMS2007'!$A$3:$A$220,'OMS2007'!F$3:F$220)+(1-$A485)*LOOKUP($I485,'OMS2007'!$A$3:$A$220,'OMS2007'!F$3:F$220))</f>
        <v>#N/A</v>
      </c>
      <c r="D485" s="15" t="e">
        <f>IF(OR(Medidas!D485=1,Medidas!D485="M",Medidas!D485="m"),$A485*LOOKUP($I485+1,'OMS2007'!$A$3:$A$220,'OMS2007'!D$3:D$220)+(1-$A485)*LOOKUP($I485,'OMS2007'!$A$3:$A$220,'OMS2007'!D$3:D$220),$A485*LOOKUP($I485+1,'OMS2007'!$A$3:$A$220,'OMS2007'!G$3:G$220)+(1-$A485)*LOOKUP($I485,'OMS2007'!$A$3:$A$220,'OMS2007'!G$3:G$220))</f>
        <v>#N/A</v>
      </c>
      <c r="E485" s="15">
        <f t="shared" si="49"/>
        <v>1</v>
      </c>
      <c r="F485" s="15">
        <f>IF(OR(Medidas!D485=1,Medidas!D485="M",Medidas!D485="m",Medidas!D485=2,Medidas!D485="F",Medidas!D485="f"),0,1)</f>
        <v>1</v>
      </c>
      <c r="G485" s="15">
        <f>IF(OR(ISBLANK(Medidas!G485),(ISBLANK(Medidas!H485))),1,0)</f>
        <v>1</v>
      </c>
      <c r="H485" s="15">
        <f>IF(AND(NOT(G485),OR(Medidas!G485&lt;20,Medidas!G485&gt;250,Medidas!H485&lt;0.5,Medidas!H485&gt;400)),1,0)</f>
        <v>0</v>
      </c>
      <c r="I485" s="20">
        <f>(Medidas!F485-Medidas!E485)/30.4375</f>
        <v>0</v>
      </c>
      <c r="J485" s="15" t="e">
        <f>Medidas!H485/(Medidas!G485^2)*10000</f>
        <v>#DIV/0!</v>
      </c>
      <c r="K485" s="15" t="e">
        <f t="shared" si="50"/>
        <v>#DIV/0!</v>
      </c>
      <c r="L485" s="15" t="e">
        <f t="shared" si="51"/>
        <v>#DIV/0!</v>
      </c>
      <c r="M485" s="15" t="e">
        <f t="shared" si="52"/>
        <v>#DIV/0!</v>
      </c>
      <c r="N485" s="15" t="e">
        <f t="shared" si="53"/>
        <v>#N/A</v>
      </c>
      <c r="O485" s="15" t="e">
        <f t="shared" si="54"/>
        <v>#N/A</v>
      </c>
    </row>
    <row r="486" spans="1:15" x14ac:dyDescent="0.15">
      <c r="A486" s="106">
        <f t="shared" si="55"/>
        <v>1</v>
      </c>
      <c r="B486" s="15" t="e">
        <f>IF(OR(Medidas!D486=1,Medidas!D486="M",Medidas!D486="m"),$A486*LOOKUP($I486+1,'OMS2007'!$A$3:$A$220,'OMS2007'!B$3:B$220)+(1-$A486)*LOOKUP($I486,'OMS2007'!$A$3:$A$220,'OMS2007'!B$3:B$220),$A486*LOOKUP($I486+1,'OMS2007'!$A$3:$A$220,'OMS2007'!E$3:E$220)+(1-$A486)*LOOKUP($I486,'OMS2007'!$A$3:$A$220,'OMS2007'!E$3:E$220))</f>
        <v>#N/A</v>
      </c>
      <c r="C486" s="15" t="e">
        <f>IF(OR(Medidas!D486=1,Medidas!D486="M",Medidas!D486="m"),$A486*LOOKUP($I486+1,'OMS2007'!$A$3:$A$220,'OMS2007'!C$3:C$220)+(1-$A486)*LOOKUP($I486,'OMS2007'!$A$3:$A$220,'OMS2007'!C$3:C$220),$A486*LOOKUP($I486+1,'OMS2007'!$A$3:$A$220,'OMS2007'!F$3:F$220)+(1-$A486)*LOOKUP($I486,'OMS2007'!$A$3:$A$220,'OMS2007'!F$3:F$220))</f>
        <v>#N/A</v>
      </c>
      <c r="D486" s="15" t="e">
        <f>IF(OR(Medidas!D486=1,Medidas!D486="M",Medidas!D486="m"),$A486*LOOKUP($I486+1,'OMS2007'!$A$3:$A$220,'OMS2007'!D$3:D$220)+(1-$A486)*LOOKUP($I486,'OMS2007'!$A$3:$A$220,'OMS2007'!D$3:D$220),$A486*LOOKUP($I486+1,'OMS2007'!$A$3:$A$220,'OMS2007'!G$3:G$220)+(1-$A486)*LOOKUP($I486,'OMS2007'!$A$3:$A$220,'OMS2007'!G$3:G$220))</f>
        <v>#N/A</v>
      </c>
      <c r="E486" s="15">
        <f t="shared" si="49"/>
        <v>1</v>
      </c>
      <c r="F486" s="15">
        <f>IF(OR(Medidas!D486=1,Medidas!D486="M",Medidas!D486="m",Medidas!D486=2,Medidas!D486="F",Medidas!D486="f"),0,1)</f>
        <v>1</v>
      </c>
      <c r="G486" s="15">
        <f>IF(OR(ISBLANK(Medidas!G486),(ISBLANK(Medidas!H486))),1,0)</f>
        <v>1</v>
      </c>
      <c r="H486" s="15">
        <f>IF(AND(NOT(G486),OR(Medidas!G486&lt;20,Medidas!G486&gt;250,Medidas!H486&lt;0.5,Medidas!H486&gt;400)),1,0)</f>
        <v>0</v>
      </c>
      <c r="I486" s="20">
        <f>(Medidas!F486-Medidas!E486)/30.4375</f>
        <v>0</v>
      </c>
      <c r="J486" s="15" t="e">
        <f>Medidas!H486/(Medidas!G486^2)*10000</f>
        <v>#DIV/0!</v>
      </c>
      <c r="K486" s="15" t="e">
        <f t="shared" si="50"/>
        <v>#DIV/0!</v>
      </c>
      <c r="L486" s="15" t="e">
        <f t="shared" si="51"/>
        <v>#DIV/0!</v>
      </c>
      <c r="M486" s="15" t="e">
        <f t="shared" si="52"/>
        <v>#DIV/0!</v>
      </c>
      <c r="N486" s="15" t="e">
        <f t="shared" si="53"/>
        <v>#N/A</v>
      </c>
      <c r="O486" s="15" t="e">
        <f t="shared" si="54"/>
        <v>#N/A</v>
      </c>
    </row>
    <row r="487" spans="1:15" x14ac:dyDescent="0.15">
      <c r="A487" s="106">
        <f t="shared" si="55"/>
        <v>1</v>
      </c>
      <c r="B487" s="15" t="e">
        <f>IF(OR(Medidas!D487=1,Medidas!D487="M",Medidas!D487="m"),$A487*LOOKUP($I487+1,'OMS2007'!$A$3:$A$220,'OMS2007'!B$3:B$220)+(1-$A487)*LOOKUP($I487,'OMS2007'!$A$3:$A$220,'OMS2007'!B$3:B$220),$A487*LOOKUP($I487+1,'OMS2007'!$A$3:$A$220,'OMS2007'!E$3:E$220)+(1-$A487)*LOOKUP($I487,'OMS2007'!$A$3:$A$220,'OMS2007'!E$3:E$220))</f>
        <v>#N/A</v>
      </c>
      <c r="C487" s="15" t="e">
        <f>IF(OR(Medidas!D487=1,Medidas!D487="M",Medidas!D487="m"),$A487*LOOKUP($I487+1,'OMS2007'!$A$3:$A$220,'OMS2007'!C$3:C$220)+(1-$A487)*LOOKUP($I487,'OMS2007'!$A$3:$A$220,'OMS2007'!C$3:C$220),$A487*LOOKUP($I487+1,'OMS2007'!$A$3:$A$220,'OMS2007'!F$3:F$220)+(1-$A487)*LOOKUP($I487,'OMS2007'!$A$3:$A$220,'OMS2007'!F$3:F$220))</f>
        <v>#N/A</v>
      </c>
      <c r="D487" s="15" t="e">
        <f>IF(OR(Medidas!D487=1,Medidas!D487="M",Medidas!D487="m"),$A487*LOOKUP($I487+1,'OMS2007'!$A$3:$A$220,'OMS2007'!D$3:D$220)+(1-$A487)*LOOKUP($I487,'OMS2007'!$A$3:$A$220,'OMS2007'!D$3:D$220),$A487*LOOKUP($I487+1,'OMS2007'!$A$3:$A$220,'OMS2007'!G$3:G$220)+(1-$A487)*LOOKUP($I487,'OMS2007'!$A$3:$A$220,'OMS2007'!G$3:G$220))</f>
        <v>#N/A</v>
      </c>
      <c r="E487" s="15">
        <f t="shared" si="49"/>
        <v>1</v>
      </c>
      <c r="F487" s="15">
        <f>IF(OR(Medidas!D487=1,Medidas!D487="M",Medidas!D487="m",Medidas!D487=2,Medidas!D487="F",Medidas!D487="f"),0,1)</f>
        <v>1</v>
      </c>
      <c r="G487" s="15">
        <f>IF(OR(ISBLANK(Medidas!G487),(ISBLANK(Medidas!H487))),1,0)</f>
        <v>1</v>
      </c>
      <c r="H487" s="15">
        <f>IF(AND(NOT(G487),OR(Medidas!G487&lt;20,Medidas!G487&gt;250,Medidas!H487&lt;0.5,Medidas!H487&gt;400)),1,0)</f>
        <v>0</v>
      </c>
      <c r="I487" s="20">
        <f>(Medidas!F487-Medidas!E487)/30.4375</f>
        <v>0</v>
      </c>
      <c r="J487" s="15" t="e">
        <f>Medidas!H487/(Medidas!G487^2)*10000</f>
        <v>#DIV/0!</v>
      </c>
      <c r="K487" s="15" t="e">
        <f t="shared" si="50"/>
        <v>#DIV/0!</v>
      </c>
      <c r="L487" s="15" t="e">
        <f t="shared" si="51"/>
        <v>#DIV/0!</v>
      </c>
      <c r="M487" s="15" t="e">
        <f t="shared" si="52"/>
        <v>#DIV/0!</v>
      </c>
      <c r="N487" s="15" t="e">
        <f t="shared" si="53"/>
        <v>#N/A</v>
      </c>
      <c r="O487" s="15" t="e">
        <f t="shared" si="54"/>
        <v>#N/A</v>
      </c>
    </row>
    <row r="488" spans="1:15" x14ac:dyDescent="0.15">
      <c r="A488" s="106">
        <f t="shared" si="55"/>
        <v>1</v>
      </c>
      <c r="B488" s="15" t="e">
        <f>IF(OR(Medidas!D488=1,Medidas!D488="M",Medidas!D488="m"),$A488*LOOKUP($I488+1,'OMS2007'!$A$3:$A$220,'OMS2007'!B$3:B$220)+(1-$A488)*LOOKUP($I488,'OMS2007'!$A$3:$A$220,'OMS2007'!B$3:B$220),$A488*LOOKUP($I488+1,'OMS2007'!$A$3:$A$220,'OMS2007'!E$3:E$220)+(1-$A488)*LOOKUP($I488,'OMS2007'!$A$3:$A$220,'OMS2007'!E$3:E$220))</f>
        <v>#N/A</v>
      </c>
      <c r="C488" s="15" t="e">
        <f>IF(OR(Medidas!D488=1,Medidas!D488="M",Medidas!D488="m"),$A488*LOOKUP($I488+1,'OMS2007'!$A$3:$A$220,'OMS2007'!C$3:C$220)+(1-$A488)*LOOKUP($I488,'OMS2007'!$A$3:$A$220,'OMS2007'!C$3:C$220),$A488*LOOKUP($I488+1,'OMS2007'!$A$3:$A$220,'OMS2007'!F$3:F$220)+(1-$A488)*LOOKUP($I488,'OMS2007'!$A$3:$A$220,'OMS2007'!F$3:F$220))</f>
        <v>#N/A</v>
      </c>
      <c r="D488" s="15" t="e">
        <f>IF(OR(Medidas!D488=1,Medidas!D488="M",Medidas!D488="m"),$A488*LOOKUP($I488+1,'OMS2007'!$A$3:$A$220,'OMS2007'!D$3:D$220)+(1-$A488)*LOOKUP($I488,'OMS2007'!$A$3:$A$220,'OMS2007'!D$3:D$220),$A488*LOOKUP($I488+1,'OMS2007'!$A$3:$A$220,'OMS2007'!G$3:G$220)+(1-$A488)*LOOKUP($I488,'OMS2007'!$A$3:$A$220,'OMS2007'!G$3:G$220))</f>
        <v>#N/A</v>
      </c>
      <c r="E488" s="15">
        <f t="shared" si="49"/>
        <v>1</v>
      </c>
      <c r="F488" s="15">
        <f>IF(OR(Medidas!D488=1,Medidas!D488="M",Medidas!D488="m",Medidas!D488=2,Medidas!D488="F",Medidas!D488="f"),0,1)</f>
        <v>1</v>
      </c>
      <c r="G488" s="15">
        <f>IF(OR(ISBLANK(Medidas!G488),(ISBLANK(Medidas!H488))),1,0)</f>
        <v>1</v>
      </c>
      <c r="H488" s="15">
        <f>IF(AND(NOT(G488),OR(Medidas!G488&lt;20,Medidas!G488&gt;250,Medidas!H488&lt;0.5,Medidas!H488&gt;400)),1,0)</f>
        <v>0</v>
      </c>
      <c r="I488" s="20">
        <f>(Medidas!F488-Medidas!E488)/30.4375</f>
        <v>0</v>
      </c>
      <c r="J488" s="15" t="e">
        <f>Medidas!H488/(Medidas!G488^2)*10000</f>
        <v>#DIV/0!</v>
      </c>
      <c r="K488" s="15" t="e">
        <f t="shared" si="50"/>
        <v>#DIV/0!</v>
      </c>
      <c r="L488" s="15" t="e">
        <f t="shared" si="51"/>
        <v>#DIV/0!</v>
      </c>
      <c r="M488" s="15" t="e">
        <f t="shared" si="52"/>
        <v>#DIV/0!</v>
      </c>
      <c r="N488" s="15" t="e">
        <f t="shared" si="53"/>
        <v>#N/A</v>
      </c>
      <c r="O488" s="15" t="e">
        <f t="shared" si="54"/>
        <v>#N/A</v>
      </c>
    </row>
    <row r="489" spans="1:15" x14ac:dyDescent="0.15">
      <c r="A489" s="106">
        <f t="shared" si="55"/>
        <v>1</v>
      </c>
      <c r="B489" s="15" t="e">
        <f>IF(OR(Medidas!D489=1,Medidas!D489="M",Medidas!D489="m"),$A489*LOOKUP($I489+1,'OMS2007'!$A$3:$A$220,'OMS2007'!B$3:B$220)+(1-$A489)*LOOKUP($I489,'OMS2007'!$A$3:$A$220,'OMS2007'!B$3:B$220),$A489*LOOKUP($I489+1,'OMS2007'!$A$3:$A$220,'OMS2007'!E$3:E$220)+(1-$A489)*LOOKUP($I489,'OMS2007'!$A$3:$A$220,'OMS2007'!E$3:E$220))</f>
        <v>#N/A</v>
      </c>
      <c r="C489" s="15" t="e">
        <f>IF(OR(Medidas!D489=1,Medidas!D489="M",Medidas!D489="m"),$A489*LOOKUP($I489+1,'OMS2007'!$A$3:$A$220,'OMS2007'!C$3:C$220)+(1-$A489)*LOOKUP($I489,'OMS2007'!$A$3:$A$220,'OMS2007'!C$3:C$220),$A489*LOOKUP($I489+1,'OMS2007'!$A$3:$A$220,'OMS2007'!F$3:F$220)+(1-$A489)*LOOKUP($I489,'OMS2007'!$A$3:$A$220,'OMS2007'!F$3:F$220))</f>
        <v>#N/A</v>
      </c>
      <c r="D489" s="15" t="e">
        <f>IF(OR(Medidas!D489=1,Medidas!D489="M",Medidas!D489="m"),$A489*LOOKUP($I489+1,'OMS2007'!$A$3:$A$220,'OMS2007'!D$3:D$220)+(1-$A489)*LOOKUP($I489,'OMS2007'!$A$3:$A$220,'OMS2007'!D$3:D$220),$A489*LOOKUP($I489+1,'OMS2007'!$A$3:$A$220,'OMS2007'!G$3:G$220)+(1-$A489)*LOOKUP($I489,'OMS2007'!$A$3:$A$220,'OMS2007'!G$3:G$220))</f>
        <v>#N/A</v>
      </c>
      <c r="E489" s="15">
        <f t="shared" si="49"/>
        <v>1</v>
      </c>
      <c r="F489" s="15">
        <f>IF(OR(Medidas!D489=1,Medidas!D489="M",Medidas!D489="m",Medidas!D489=2,Medidas!D489="F",Medidas!D489="f"),0,1)</f>
        <v>1</v>
      </c>
      <c r="G489" s="15">
        <f>IF(OR(ISBLANK(Medidas!G489),(ISBLANK(Medidas!H489))),1,0)</f>
        <v>1</v>
      </c>
      <c r="H489" s="15">
        <f>IF(AND(NOT(G489),OR(Medidas!G489&lt;20,Medidas!G489&gt;250,Medidas!H489&lt;0.5,Medidas!H489&gt;400)),1,0)</f>
        <v>0</v>
      </c>
      <c r="I489" s="20">
        <f>(Medidas!F489-Medidas!E489)/30.4375</f>
        <v>0</v>
      </c>
      <c r="J489" s="15" t="e">
        <f>Medidas!H489/(Medidas!G489^2)*10000</f>
        <v>#DIV/0!</v>
      </c>
      <c r="K489" s="15" t="e">
        <f t="shared" si="50"/>
        <v>#DIV/0!</v>
      </c>
      <c r="L489" s="15" t="e">
        <f t="shared" si="51"/>
        <v>#DIV/0!</v>
      </c>
      <c r="M489" s="15" t="e">
        <f t="shared" si="52"/>
        <v>#DIV/0!</v>
      </c>
      <c r="N489" s="15" t="e">
        <f t="shared" si="53"/>
        <v>#N/A</v>
      </c>
      <c r="O489" s="15" t="e">
        <f t="shared" si="54"/>
        <v>#N/A</v>
      </c>
    </row>
    <row r="490" spans="1:15" x14ac:dyDescent="0.15">
      <c r="A490" s="106">
        <f t="shared" si="55"/>
        <v>1</v>
      </c>
      <c r="B490" s="15" t="e">
        <f>IF(OR(Medidas!D490=1,Medidas!D490="M",Medidas!D490="m"),$A490*LOOKUP($I490+1,'OMS2007'!$A$3:$A$220,'OMS2007'!B$3:B$220)+(1-$A490)*LOOKUP($I490,'OMS2007'!$A$3:$A$220,'OMS2007'!B$3:B$220),$A490*LOOKUP($I490+1,'OMS2007'!$A$3:$A$220,'OMS2007'!E$3:E$220)+(1-$A490)*LOOKUP($I490,'OMS2007'!$A$3:$A$220,'OMS2007'!E$3:E$220))</f>
        <v>#N/A</v>
      </c>
      <c r="C490" s="15" t="e">
        <f>IF(OR(Medidas!D490=1,Medidas!D490="M",Medidas!D490="m"),$A490*LOOKUP($I490+1,'OMS2007'!$A$3:$A$220,'OMS2007'!C$3:C$220)+(1-$A490)*LOOKUP($I490,'OMS2007'!$A$3:$A$220,'OMS2007'!C$3:C$220),$A490*LOOKUP($I490+1,'OMS2007'!$A$3:$A$220,'OMS2007'!F$3:F$220)+(1-$A490)*LOOKUP($I490,'OMS2007'!$A$3:$A$220,'OMS2007'!F$3:F$220))</f>
        <v>#N/A</v>
      </c>
      <c r="D490" s="15" t="e">
        <f>IF(OR(Medidas!D490=1,Medidas!D490="M",Medidas!D490="m"),$A490*LOOKUP($I490+1,'OMS2007'!$A$3:$A$220,'OMS2007'!D$3:D$220)+(1-$A490)*LOOKUP($I490,'OMS2007'!$A$3:$A$220,'OMS2007'!D$3:D$220),$A490*LOOKUP($I490+1,'OMS2007'!$A$3:$A$220,'OMS2007'!G$3:G$220)+(1-$A490)*LOOKUP($I490,'OMS2007'!$A$3:$A$220,'OMS2007'!G$3:G$220))</f>
        <v>#N/A</v>
      </c>
      <c r="E490" s="15">
        <f t="shared" si="49"/>
        <v>1</v>
      </c>
      <c r="F490" s="15">
        <f>IF(OR(Medidas!D490=1,Medidas!D490="M",Medidas!D490="m",Medidas!D490=2,Medidas!D490="F",Medidas!D490="f"),0,1)</f>
        <v>1</v>
      </c>
      <c r="G490" s="15">
        <f>IF(OR(ISBLANK(Medidas!G490),(ISBLANK(Medidas!H490))),1,0)</f>
        <v>1</v>
      </c>
      <c r="H490" s="15">
        <f>IF(AND(NOT(G490),OR(Medidas!G490&lt;20,Medidas!G490&gt;250,Medidas!H490&lt;0.5,Medidas!H490&gt;400)),1,0)</f>
        <v>0</v>
      </c>
      <c r="I490" s="20">
        <f>(Medidas!F490-Medidas!E490)/30.4375</f>
        <v>0</v>
      </c>
      <c r="J490" s="15" t="e">
        <f>Medidas!H490/(Medidas!G490^2)*10000</f>
        <v>#DIV/0!</v>
      </c>
      <c r="K490" s="15" t="e">
        <f t="shared" si="50"/>
        <v>#DIV/0!</v>
      </c>
      <c r="L490" s="15" t="e">
        <f t="shared" si="51"/>
        <v>#DIV/0!</v>
      </c>
      <c r="M490" s="15" t="e">
        <f t="shared" si="52"/>
        <v>#DIV/0!</v>
      </c>
      <c r="N490" s="15" t="e">
        <f t="shared" si="53"/>
        <v>#N/A</v>
      </c>
      <c r="O490" s="15" t="e">
        <f t="shared" si="54"/>
        <v>#N/A</v>
      </c>
    </row>
    <row r="491" spans="1:15" x14ac:dyDescent="0.15">
      <c r="A491" s="106">
        <f t="shared" si="55"/>
        <v>1</v>
      </c>
      <c r="B491" s="15" t="e">
        <f>IF(OR(Medidas!D491=1,Medidas!D491="M",Medidas!D491="m"),$A491*LOOKUP($I491+1,'OMS2007'!$A$3:$A$220,'OMS2007'!B$3:B$220)+(1-$A491)*LOOKUP($I491,'OMS2007'!$A$3:$A$220,'OMS2007'!B$3:B$220),$A491*LOOKUP($I491+1,'OMS2007'!$A$3:$A$220,'OMS2007'!E$3:E$220)+(1-$A491)*LOOKUP($I491,'OMS2007'!$A$3:$A$220,'OMS2007'!E$3:E$220))</f>
        <v>#N/A</v>
      </c>
      <c r="C491" s="15" t="e">
        <f>IF(OR(Medidas!D491=1,Medidas!D491="M",Medidas!D491="m"),$A491*LOOKUP($I491+1,'OMS2007'!$A$3:$A$220,'OMS2007'!C$3:C$220)+(1-$A491)*LOOKUP($I491,'OMS2007'!$A$3:$A$220,'OMS2007'!C$3:C$220),$A491*LOOKUP($I491+1,'OMS2007'!$A$3:$A$220,'OMS2007'!F$3:F$220)+(1-$A491)*LOOKUP($I491,'OMS2007'!$A$3:$A$220,'OMS2007'!F$3:F$220))</f>
        <v>#N/A</v>
      </c>
      <c r="D491" s="15" t="e">
        <f>IF(OR(Medidas!D491=1,Medidas!D491="M",Medidas!D491="m"),$A491*LOOKUP($I491+1,'OMS2007'!$A$3:$A$220,'OMS2007'!D$3:D$220)+(1-$A491)*LOOKUP($I491,'OMS2007'!$A$3:$A$220,'OMS2007'!D$3:D$220),$A491*LOOKUP($I491+1,'OMS2007'!$A$3:$A$220,'OMS2007'!G$3:G$220)+(1-$A491)*LOOKUP($I491,'OMS2007'!$A$3:$A$220,'OMS2007'!G$3:G$220))</f>
        <v>#N/A</v>
      </c>
      <c r="E491" s="15">
        <f t="shared" si="49"/>
        <v>1</v>
      </c>
      <c r="F491" s="15">
        <f>IF(OR(Medidas!D491=1,Medidas!D491="M",Medidas!D491="m",Medidas!D491=2,Medidas!D491="F",Medidas!D491="f"),0,1)</f>
        <v>1</v>
      </c>
      <c r="G491" s="15">
        <f>IF(OR(ISBLANK(Medidas!G491),(ISBLANK(Medidas!H491))),1,0)</f>
        <v>1</v>
      </c>
      <c r="H491" s="15">
        <f>IF(AND(NOT(G491),OR(Medidas!G491&lt;20,Medidas!G491&gt;250,Medidas!H491&lt;0.5,Medidas!H491&gt;400)),1,0)</f>
        <v>0</v>
      </c>
      <c r="I491" s="20">
        <f>(Medidas!F491-Medidas!E491)/30.4375</f>
        <v>0</v>
      </c>
      <c r="J491" s="15" t="e">
        <f>Medidas!H491/(Medidas!G491^2)*10000</f>
        <v>#DIV/0!</v>
      </c>
      <c r="K491" s="15" t="e">
        <f t="shared" si="50"/>
        <v>#DIV/0!</v>
      </c>
      <c r="L491" s="15" t="e">
        <f t="shared" si="51"/>
        <v>#DIV/0!</v>
      </c>
      <c r="M491" s="15" t="e">
        <f t="shared" si="52"/>
        <v>#DIV/0!</v>
      </c>
      <c r="N491" s="15" t="e">
        <f t="shared" si="53"/>
        <v>#N/A</v>
      </c>
      <c r="O491" s="15" t="e">
        <f t="shared" si="54"/>
        <v>#N/A</v>
      </c>
    </row>
    <row r="492" spans="1:15" x14ac:dyDescent="0.15">
      <c r="A492" s="106">
        <f t="shared" si="55"/>
        <v>1</v>
      </c>
      <c r="B492" s="15" t="e">
        <f>IF(OR(Medidas!D492=1,Medidas!D492="M",Medidas!D492="m"),$A492*LOOKUP($I492+1,'OMS2007'!$A$3:$A$220,'OMS2007'!B$3:B$220)+(1-$A492)*LOOKUP($I492,'OMS2007'!$A$3:$A$220,'OMS2007'!B$3:B$220),$A492*LOOKUP($I492+1,'OMS2007'!$A$3:$A$220,'OMS2007'!E$3:E$220)+(1-$A492)*LOOKUP($I492,'OMS2007'!$A$3:$A$220,'OMS2007'!E$3:E$220))</f>
        <v>#N/A</v>
      </c>
      <c r="C492" s="15" t="e">
        <f>IF(OR(Medidas!D492=1,Medidas!D492="M",Medidas!D492="m"),$A492*LOOKUP($I492+1,'OMS2007'!$A$3:$A$220,'OMS2007'!C$3:C$220)+(1-$A492)*LOOKUP($I492,'OMS2007'!$A$3:$A$220,'OMS2007'!C$3:C$220),$A492*LOOKUP($I492+1,'OMS2007'!$A$3:$A$220,'OMS2007'!F$3:F$220)+(1-$A492)*LOOKUP($I492,'OMS2007'!$A$3:$A$220,'OMS2007'!F$3:F$220))</f>
        <v>#N/A</v>
      </c>
      <c r="D492" s="15" t="e">
        <f>IF(OR(Medidas!D492=1,Medidas!D492="M",Medidas!D492="m"),$A492*LOOKUP($I492+1,'OMS2007'!$A$3:$A$220,'OMS2007'!D$3:D$220)+(1-$A492)*LOOKUP($I492,'OMS2007'!$A$3:$A$220,'OMS2007'!D$3:D$220),$A492*LOOKUP($I492+1,'OMS2007'!$A$3:$A$220,'OMS2007'!G$3:G$220)+(1-$A492)*LOOKUP($I492,'OMS2007'!$A$3:$A$220,'OMS2007'!G$3:G$220))</f>
        <v>#N/A</v>
      </c>
      <c r="E492" s="15">
        <f t="shared" si="49"/>
        <v>1</v>
      </c>
      <c r="F492" s="15">
        <f>IF(OR(Medidas!D492=1,Medidas!D492="M",Medidas!D492="m",Medidas!D492=2,Medidas!D492="F",Medidas!D492="f"),0,1)</f>
        <v>1</v>
      </c>
      <c r="G492" s="15">
        <f>IF(OR(ISBLANK(Medidas!G492),(ISBLANK(Medidas!H492))),1,0)</f>
        <v>1</v>
      </c>
      <c r="H492" s="15">
        <f>IF(AND(NOT(G492),OR(Medidas!G492&lt;20,Medidas!G492&gt;250,Medidas!H492&lt;0.5,Medidas!H492&gt;400)),1,0)</f>
        <v>0</v>
      </c>
      <c r="I492" s="20">
        <f>(Medidas!F492-Medidas!E492)/30.4375</f>
        <v>0</v>
      </c>
      <c r="J492" s="15" t="e">
        <f>Medidas!H492/(Medidas!G492^2)*10000</f>
        <v>#DIV/0!</v>
      </c>
      <c r="K492" s="15" t="e">
        <f t="shared" si="50"/>
        <v>#DIV/0!</v>
      </c>
      <c r="L492" s="15" t="e">
        <f t="shared" si="51"/>
        <v>#DIV/0!</v>
      </c>
      <c r="M492" s="15" t="e">
        <f t="shared" si="52"/>
        <v>#DIV/0!</v>
      </c>
      <c r="N492" s="15" t="e">
        <f t="shared" si="53"/>
        <v>#N/A</v>
      </c>
      <c r="O492" s="15" t="e">
        <f t="shared" si="54"/>
        <v>#N/A</v>
      </c>
    </row>
    <row r="493" spans="1:15" x14ac:dyDescent="0.15">
      <c r="A493" s="106">
        <f t="shared" si="55"/>
        <v>1</v>
      </c>
      <c r="B493" s="15" t="e">
        <f>IF(OR(Medidas!D493=1,Medidas!D493="M",Medidas!D493="m"),$A493*LOOKUP($I493+1,'OMS2007'!$A$3:$A$220,'OMS2007'!B$3:B$220)+(1-$A493)*LOOKUP($I493,'OMS2007'!$A$3:$A$220,'OMS2007'!B$3:B$220),$A493*LOOKUP($I493+1,'OMS2007'!$A$3:$A$220,'OMS2007'!E$3:E$220)+(1-$A493)*LOOKUP($I493,'OMS2007'!$A$3:$A$220,'OMS2007'!E$3:E$220))</f>
        <v>#N/A</v>
      </c>
      <c r="C493" s="15" t="e">
        <f>IF(OR(Medidas!D493=1,Medidas!D493="M",Medidas!D493="m"),$A493*LOOKUP($I493+1,'OMS2007'!$A$3:$A$220,'OMS2007'!C$3:C$220)+(1-$A493)*LOOKUP($I493,'OMS2007'!$A$3:$A$220,'OMS2007'!C$3:C$220),$A493*LOOKUP($I493+1,'OMS2007'!$A$3:$A$220,'OMS2007'!F$3:F$220)+(1-$A493)*LOOKUP($I493,'OMS2007'!$A$3:$A$220,'OMS2007'!F$3:F$220))</f>
        <v>#N/A</v>
      </c>
      <c r="D493" s="15" t="e">
        <f>IF(OR(Medidas!D493=1,Medidas!D493="M",Medidas!D493="m"),$A493*LOOKUP($I493+1,'OMS2007'!$A$3:$A$220,'OMS2007'!D$3:D$220)+(1-$A493)*LOOKUP($I493,'OMS2007'!$A$3:$A$220,'OMS2007'!D$3:D$220),$A493*LOOKUP($I493+1,'OMS2007'!$A$3:$A$220,'OMS2007'!G$3:G$220)+(1-$A493)*LOOKUP($I493,'OMS2007'!$A$3:$A$220,'OMS2007'!G$3:G$220))</f>
        <v>#N/A</v>
      </c>
      <c r="E493" s="15">
        <f t="shared" si="49"/>
        <v>1</v>
      </c>
      <c r="F493" s="15">
        <f>IF(OR(Medidas!D493=1,Medidas!D493="M",Medidas!D493="m",Medidas!D493=2,Medidas!D493="F",Medidas!D493="f"),0,1)</f>
        <v>1</v>
      </c>
      <c r="G493" s="15">
        <f>IF(OR(ISBLANK(Medidas!G493),(ISBLANK(Medidas!H493))),1,0)</f>
        <v>1</v>
      </c>
      <c r="H493" s="15">
        <f>IF(AND(NOT(G493),OR(Medidas!G493&lt;20,Medidas!G493&gt;250,Medidas!H493&lt;0.5,Medidas!H493&gt;400)),1,0)</f>
        <v>0</v>
      </c>
      <c r="I493" s="20">
        <f>(Medidas!F493-Medidas!E493)/30.4375</f>
        <v>0</v>
      </c>
      <c r="J493" s="15" t="e">
        <f>Medidas!H493/(Medidas!G493^2)*10000</f>
        <v>#DIV/0!</v>
      </c>
      <c r="K493" s="15" t="e">
        <f t="shared" si="50"/>
        <v>#DIV/0!</v>
      </c>
      <c r="L493" s="15" t="e">
        <f t="shared" si="51"/>
        <v>#DIV/0!</v>
      </c>
      <c r="M493" s="15" t="e">
        <f t="shared" si="52"/>
        <v>#DIV/0!</v>
      </c>
      <c r="N493" s="15" t="e">
        <f t="shared" si="53"/>
        <v>#N/A</v>
      </c>
      <c r="O493" s="15" t="e">
        <f t="shared" si="54"/>
        <v>#N/A</v>
      </c>
    </row>
    <row r="494" spans="1:15" x14ac:dyDescent="0.15">
      <c r="A494" s="106">
        <f t="shared" si="55"/>
        <v>1</v>
      </c>
      <c r="B494" s="15" t="e">
        <f>IF(OR(Medidas!D494=1,Medidas!D494="M",Medidas!D494="m"),$A494*LOOKUP($I494+1,'OMS2007'!$A$3:$A$220,'OMS2007'!B$3:B$220)+(1-$A494)*LOOKUP($I494,'OMS2007'!$A$3:$A$220,'OMS2007'!B$3:B$220),$A494*LOOKUP($I494+1,'OMS2007'!$A$3:$A$220,'OMS2007'!E$3:E$220)+(1-$A494)*LOOKUP($I494,'OMS2007'!$A$3:$A$220,'OMS2007'!E$3:E$220))</f>
        <v>#N/A</v>
      </c>
      <c r="C494" s="15" t="e">
        <f>IF(OR(Medidas!D494=1,Medidas!D494="M",Medidas!D494="m"),$A494*LOOKUP($I494+1,'OMS2007'!$A$3:$A$220,'OMS2007'!C$3:C$220)+(1-$A494)*LOOKUP($I494,'OMS2007'!$A$3:$A$220,'OMS2007'!C$3:C$220),$A494*LOOKUP($I494+1,'OMS2007'!$A$3:$A$220,'OMS2007'!F$3:F$220)+(1-$A494)*LOOKUP($I494,'OMS2007'!$A$3:$A$220,'OMS2007'!F$3:F$220))</f>
        <v>#N/A</v>
      </c>
      <c r="D494" s="15" t="e">
        <f>IF(OR(Medidas!D494=1,Medidas!D494="M",Medidas!D494="m"),$A494*LOOKUP($I494+1,'OMS2007'!$A$3:$A$220,'OMS2007'!D$3:D$220)+(1-$A494)*LOOKUP($I494,'OMS2007'!$A$3:$A$220,'OMS2007'!D$3:D$220),$A494*LOOKUP($I494+1,'OMS2007'!$A$3:$A$220,'OMS2007'!G$3:G$220)+(1-$A494)*LOOKUP($I494,'OMS2007'!$A$3:$A$220,'OMS2007'!G$3:G$220))</f>
        <v>#N/A</v>
      </c>
      <c r="E494" s="15">
        <f t="shared" si="49"/>
        <v>1</v>
      </c>
      <c r="F494" s="15">
        <f>IF(OR(Medidas!D494=1,Medidas!D494="M",Medidas!D494="m",Medidas!D494=2,Medidas!D494="F",Medidas!D494="f"),0,1)</f>
        <v>1</v>
      </c>
      <c r="G494" s="15">
        <f>IF(OR(ISBLANK(Medidas!G494),(ISBLANK(Medidas!H494))),1,0)</f>
        <v>1</v>
      </c>
      <c r="H494" s="15">
        <f>IF(AND(NOT(G494),OR(Medidas!G494&lt;20,Medidas!G494&gt;250,Medidas!H494&lt;0.5,Medidas!H494&gt;400)),1,0)</f>
        <v>0</v>
      </c>
      <c r="I494" s="20">
        <f>(Medidas!F494-Medidas!E494)/30.4375</f>
        <v>0</v>
      </c>
      <c r="J494" s="15" t="e">
        <f>Medidas!H494/(Medidas!G494^2)*10000</f>
        <v>#DIV/0!</v>
      </c>
      <c r="K494" s="15" t="e">
        <f t="shared" si="50"/>
        <v>#DIV/0!</v>
      </c>
      <c r="L494" s="15" t="e">
        <f t="shared" si="51"/>
        <v>#DIV/0!</v>
      </c>
      <c r="M494" s="15" t="e">
        <f t="shared" si="52"/>
        <v>#DIV/0!</v>
      </c>
      <c r="N494" s="15" t="e">
        <f t="shared" si="53"/>
        <v>#N/A</v>
      </c>
      <c r="O494" s="15" t="e">
        <f t="shared" si="54"/>
        <v>#N/A</v>
      </c>
    </row>
    <row r="495" spans="1:15" x14ac:dyDescent="0.15">
      <c r="A495" s="106">
        <f t="shared" si="55"/>
        <v>1</v>
      </c>
      <c r="B495" s="15" t="e">
        <f>IF(OR(Medidas!D495=1,Medidas!D495="M",Medidas!D495="m"),$A495*LOOKUP($I495+1,'OMS2007'!$A$3:$A$220,'OMS2007'!B$3:B$220)+(1-$A495)*LOOKUP($I495,'OMS2007'!$A$3:$A$220,'OMS2007'!B$3:B$220),$A495*LOOKUP($I495+1,'OMS2007'!$A$3:$A$220,'OMS2007'!E$3:E$220)+(1-$A495)*LOOKUP($I495,'OMS2007'!$A$3:$A$220,'OMS2007'!E$3:E$220))</f>
        <v>#N/A</v>
      </c>
      <c r="C495" s="15" t="e">
        <f>IF(OR(Medidas!D495=1,Medidas!D495="M",Medidas!D495="m"),$A495*LOOKUP($I495+1,'OMS2007'!$A$3:$A$220,'OMS2007'!C$3:C$220)+(1-$A495)*LOOKUP($I495,'OMS2007'!$A$3:$A$220,'OMS2007'!C$3:C$220),$A495*LOOKUP($I495+1,'OMS2007'!$A$3:$A$220,'OMS2007'!F$3:F$220)+(1-$A495)*LOOKUP($I495,'OMS2007'!$A$3:$A$220,'OMS2007'!F$3:F$220))</f>
        <v>#N/A</v>
      </c>
      <c r="D495" s="15" t="e">
        <f>IF(OR(Medidas!D495=1,Medidas!D495="M",Medidas!D495="m"),$A495*LOOKUP($I495+1,'OMS2007'!$A$3:$A$220,'OMS2007'!D$3:D$220)+(1-$A495)*LOOKUP($I495,'OMS2007'!$A$3:$A$220,'OMS2007'!D$3:D$220),$A495*LOOKUP($I495+1,'OMS2007'!$A$3:$A$220,'OMS2007'!G$3:G$220)+(1-$A495)*LOOKUP($I495,'OMS2007'!$A$3:$A$220,'OMS2007'!G$3:G$220))</f>
        <v>#N/A</v>
      </c>
      <c r="E495" s="15">
        <f t="shared" si="49"/>
        <v>1</v>
      </c>
      <c r="F495" s="15">
        <f>IF(OR(Medidas!D495=1,Medidas!D495="M",Medidas!D495="m",Medidas!D495=2,Medidas!D495="F",Medidas!D495="f"),0,1)</f>
        <v>1</v>
      </c>
      <c r="G495" s="15">
        <f>IF(OR(ISBLANK(Medidas!G495),(ISBLANK(Medidas!H495))),1,0)</f>
        <v>1</v>
      </c>
      <c r="H495" s="15">
        <f>IF(AND(NOT(G495),OR(Medidas!G495&lt;20,Medidas!G495&gt;250,Medidas!H495&lt;0.5,Medidas!H495&gt;400)),1,0)</f>
        <v>0</v>
      </c>
      <c r="I495" s="20">
        <f>(Medidas!F495-Medidas!E495)/30.4375</f>
        <v>0</v>
      </c>
      <c r="J495" s="15" t="e">
        <f>Medidas!H495/(Medidas!G495^2)*10000</f>
        <v>#DIV/0!</v>
      </c>
      <c r="K495" s="15" t="e">
        <f t="shared" si="50"/>
        <v>#DIV/0!</v>
      </c>
      <c r="L495" s="15" t="e">
        <f t="shared" si="51"/>
        <v>#DIV/0!</v>
      </c>
      <c r="M495" s="15" t="e">
        <f t="shared" si="52"/>
        <v>#DIV/0!</v>
      </c>
      <c r="N495" s="15" t="e">
        <f t="shared" si="53"/>
        <v>#N/A</v>
      </c>
      <c r="O495" s="15" t="e">
        <f t="shared" si="54"/>
        <v>#N/A</v>
      </c>
    </row>
    <row r="496" spans="1:15" x14ac:dyDescent="0.15">
      <c r="A496" s="106">
        <f t="shared" si="55"/>
        <v>1</v>
      </c>
      <c r="B496" s="15" t="e">
        <f>IF(OR(Medidas!D496=1,Medidas!D496="M",Medidas!D496="m"),$A496*LOOKUP($I496+1,'OMS2007'!$A$3:$A$220,'OMS2007'!B$3:B$220)+(1-$A496)*LOOKUP($I496,'OMS2007'!$A$3:$A$220,'OMS2007'!B$3:B$220),$A496*LOOKUP($I496+1,'OMS2007'!$A$3:$A$220,'OMS2007'!E$3:E$220)+(1-$A496)*LOOKUP($I496,'OMS2007'!$A$3:$A$220,'OMS2007'!E$3:E$220))</f>
        <v>#N/A</v>
      </c>
      <c r="C496" s="15" t="e">
        <f>IF(OR(Medidas!D496=1,Medidas!D496="M",Medidas!D496="m"),$A496*LOOKUP($I496+1,'OMS2007'!$A$3:$A$220,'OMS2007'!C$3:C$220)+(1-$A496)*LOOKUP($I496,'OMS2007'!$A$3:$A$220,'OMS2007'!C$3:C$220),$A496*LOOKUP($I496+1,'OMS2007'!$A$3:$A$220,'OMS2007'!F$3:F$220)+(1-$A496)*LOOKUP($I496,'OMS2007'!$A$3:$A$220,'OMS2007'!F$3:F$220))</f>
        <v>#N/A</v>
      </c>
      <c r="D496" s="15" t="e">
        <f>IF(OR(Medidas!D496=1,Medidas!D496="M",Medidas!D496="m"),$A496*LOOKUP($I496+1,'OMS2007'!$A$3:$A$220,'OMS2007'!D$3:D$220)+(1-$A496)*LOOKUP($I496,'OMS2007'!$A$3:$A$220,'OMS2007'!D$3:D$220),$A496*LOOKUP($I496+1,'OMS2007'!$A$3:$A$220,'OMS2007'!G$3:G$220)+(1-$A496)*LOOKUP($I496,'OMS2007'!$A$3:$A$220,'OMS2007'!G$3:G$220))</f>
        <v>#N/A</v>
      </c>
      <c r="E496" s="15">
        <f t="shared" si="49"/>
        <v>1</v>
      </c>
      <c r="F496" s="15">
        <f>IF(OR(Medidas!D496=1,Medidas!D496="M",Medidas!D496="m",Medidas!D496=2,Medidas!D496="F",Medidas!D496="f"),0,1)</f>
        <v>1</v>
      </c>
      <c r="G496" s="15">
        <f>IF(OR(ISBLANK(Medidas!G496),(ISBLANK(Medidas!H496))),1,0)</f>
        <v>1</v>
      </c>
      <c r="H496" s="15">
        <f>IF(AND(NOT(G496),OR(Medidas!G496&lt;20,Medidas!G496&gt;250,Medidas!H496&lt;0.5,Medidas!H496&gt;400)),1,0)</f>
        <v>0</v>
      </c>
      <c r="I496" s="20">
        <f>(Medidas!F496-Medidas!E496)/30.4375</f>
        <v>0</v>
      </c>
      <c r="J496" s="15" t="e">
        <f>Medidas!H496/(Medidas!G496^2)*10000</f>
        <v>#DIV/0!</v>
      </c>
      <c r="K496" s="15" t="e">
        <f t="shared" si="50"/>
        <v>#DIV/0!</v>
      </c>
      <c r="L496" s="15" t="e">
        <f t="shared" si="51"/>
        <v>#DIV/0!</v>
      </c>
      <c r="M496" s="15" t="e">
        <f t="shared" si="52"/>
        <v>#DIV/0!</v>
      </c>
      <c r="N496" s="15" t="e">
        <f t="shared" si="53"/>
        <v>#N/A</v>
      </c>
      <c r="O496" s="15" t="e">
        <f t="shared" si="54"/>
        <v>#N/A</v>
      </c>
    </row>
    <row r="497" spans="1:15" x14ac:dyDescent="0.15">
      <c r="A497" s="106">
        <f t="shared" si="55"/>
        <v>1</v>
      </c>
      <c r="B497" s="15" t="e">
        <f>IF(OR(Medidas!D497=1,Medidas!D497="M",Medidas!D497="m"),$A497*LOOKUP($I497+1,'OMS2007'!$A$3:$A$220,'OMS2007'!B$3:B$220)+(1-$A497)*LOOKUP($I497,'OMS2007'!$A$3:$A$220,'OMS2007'!B$3:B$220),$A497*LOOKUP($I497+1,'OMS2007'!$A$3:$A$220,'OMS2007'!E$3:E$220)+(1-$A497)*LOOKUP($I497,'OMS2007'!$A$3:$A$220,'OMS2007'!E$3:E$220))</f>
        <v>#N/A</v>
      </c>
      <c r="C497" s="15" t="e">
        <f>IF(OR(Medidas!D497=1,Medidas!D497="M",Medidas!D497="m"),$A497*LOOKUP($I497+1,'OMS2007'!$A$3:$A$220,'OMS2007'!C$3:C$220)+(1-$A497)*LOOKUP($I497,'OMS2007'!$A$3:$A$220,'OMS2007'!C$3:C$220),$A497*LOOKUP($I497+1,'OMS2007'!$A$3:$A$220,'OMS2007'!F$3:F$220)+(1-$A497)*LOOKUP($I497,'OMS2007'!$A$3:$A$220,'OMS2007'!F$3:F$220))</f>
        <v>#N/A</v>
      </c>
      <c r="D497" s="15" t="e">
        <f>IF(OR(Medidas!D497=1,Medidas!D497="M",Medidas!D497="m"),$A497*LOOKUP($I497+1,'OMS2007'!$A$3:$A$220,'OMS2007'!D$3:D$220)+(1-$A497)*LOOKUP($I497,'OMS2007'!$A$3:$A$220,'OMS2007'!D$3:D$220),$A497*LOOKUP($I497+1,'OMS2007'!$A$3:$A$220,'OMS2007'!G$3:G$220)+(1-$A497)*LOOKUP($I497,'OMS2007'!$A$3:$A$220,'OMS2007'!G$3:G$220))</f>
        <v>#N/A</v>
      </c>
      <c r="E497" s="15">
        <f t="shared" si="49"/>
        <v>1</v>
      </c>
      <c r="F497" s="15">
        <f>IF(OR(Medidas!D497=1,Medidas!D497="M",Medidas!D497="m",Medidas!D497=2,Medidas!D497="F",Medidas!D497="f"),0,1)</f>
        <v>1</v>
      </c>
      <c r="G497" s="15">
        <f>IF(OR(ISBLANK(Medidas!G497),(ISBLANK(Medidas!H497))),1,0)</f>
        <v>1</v>
      </c>
      <c r="H497" s="15">
        <f>IF(AND(NOT(G497),OR(Medidas!G497&lt;20,Medidas!G497&gt;250,Medidas!H497&lt;0.5,Medidas!H497&gt;400)),1,0)</f>
        <v>0</v>
      </c>
      <c r="I497" s="20">
        <f>(Medidas!F497-Medidas!E497)/30.4375</f>
        <v>0</v>
      </c>
      <c r="J497" s="15" t="e">
        <f>Medidas!H497/(Medidas!G497^2)*10000</f>
        <v>#DIV/0!</v>
      </c>
      <c r="K497" s="15" t="e">
        <f t="shared" si="50"/>
        <v>#DIV/0!</v>
      </c>
      <c r="L497" s="15" t="e">
        <f t="shared" si="51"/>
        <v>#DIV/0!</v>
      </c>
      <c r="M497" s="15" t="e">
        <f t="shared" si="52"/>
        <v>#DIV/0!</v>
      </c>
      <c r="N497" s="15" t="e">
        <f t="shared" si="53"/>
        <v>#N/A</v>
      </c>
      <c r="O497" s="15" t="e">
        <f t="shared" si="54"/>
        <v>#N/A</v>
      </c>
    </row>
    <row r="498" spans="1:15" x14ac:dyDescent="0.15">
      <c r="A498" s="106">
        <f t="shared" si="55"/>
        <v>1</v>
      </c>
      <c r="B498" s="15" t="e">
        <f>IF(OR(Medidas!D498=1,Medidas!D498="M",Medidas!D498="m"),$A498*LOOKUP($I498+1,'OMS2007'!$A$3:$A$220,'OMS2007'!B$3:B$220)+(1-$A498)*LOOKUP($I498,'OMS2007'!$A$3:$A$220,'OMS2007'!B$3:B$220),$A498*LOOKUP($I498+1,'OMS2007'!$A$3:$A$220,'OMS2007'!E$3:E$220)+(1-$A498)*LOOKUP($I498,'OMS2007'!$A$3:$A$220,'OMS2007'!E$3:E$220))</f>
        <v>#N/A</v>
      </c>
      <c r="C498" s="15" t="e">
        <f>IF(OR(Medidas!D498=1,Medidas!D498="M",Medidas!D498="m"),$A498*LOOKUP($I498+1,'OMS2007'!$A$3:$A$220,'OMS2007'!C$3:C$220)+(1-$A498)*LOOKUP($I498,'OMS2007'!$A$3:$A$220,'OMS2007'!C$3:C$220),$A498*LOOKUP($I498+1,'OMS2007'!$A$3:$A$220,'OMS2007'!F$3:F$220)+(1-$A498)*LOOKUP($I498,'OMS2007'!$A$3:$A$220,'OMS2007'!F$3:F$220))</f>
        <v>#N/A</v>
      </c>
      <c r="D498" s="15" t="e">
        <f>IF(OR(Medidas!D498=1,Medidas!D498="M",Medidas!D498="m"),$A498*LOOKUP($I498+1,'OMS2007'!$A$3:$A$220,'OMS2007'!D$3:D$220)+(1-$A498)*LOOKUP($I498,'OMS2007'!$A$3:$A$220,'OMS2007'!D$3:D$220),$A498*LOOKUP($I498+1,'OMS2007'!$A$3:$A$220,'OMS2007'!G$3:G$220)+(1-$A498)*LOOKUP($I498,'OMS2007'!$A$3:$A$220,'OMS2007'!G$3:G$220))</f>
        <v>#N/A</v>
      </c>
      <c r="E498" s="15">
        <f t="shared" si="49"/>
        <v>1</v>
      </c>
      <c r="F498" s="15">
        <f>IF(OR(Medidas!D498=1,Medidas!D498="M",Medidas!D498="m",Medidas!D498=2,Medidas!D498="F",Medidas!D498="f"),0,1)</f>
        <v>1</v>
      </c>
      <c r="G498" s="15">
        <f>IF(OR(ISBLANK(Medidas!G498),(ISBLANK(Medidas!H498))),1,0)</f>
        <v>1</v>
      </c>
      <c r="H498" s="15">
        <f>IF(AND(NOT(G498),OR(Medidas!G498&lt;20,Medidas!G498&gt;250,Medidas!H498&lt;0.5,Medidas!H498&gt;400)),1,0)</f>
        <v>0</v>
      </c>
      <c r="I498" s="20">
        <f>(Medidas!F498-Medidas!E498)/30.4375</f>
        <v>0</v>
      </c>
      <c r="J498" s="15" t="e">
        <f>Medidas!H498/(Medidas!G498^2)*10000</f>
        <v>#DIV/0!</v>
      </c>
      <c r="K498" s="15" t="e">
        <f t="shared" si="50"/>
        <v>#DIV/0!</v>
      </c>
      <c r="L498" s="15" t="e">
        <f t="shared" si="51"/>
        <v>#DIV/0!</v>
      </c>
      <c r="M498" s="15" t="e">
        <f t="shared" si="52"/>
        <v>#DIV/0!</v>
      </c>
      <c r="N498" s="15" t="e">
        <f t="shared" si="53"/>
        <v>#N/A</v>
      </c>
      <c r="O498" s="15" t="e">
        <f t="shared" si="54"/>
        <v>#N/A</v>
      </c>
    </row>
    <row r="499" spans="1:15" x14ac:dyDescent="0.15">
      <c r="A499" s="106">
        <f t="shared" si="55"/>
        <v>1</v>
      </c>
      <c r="B499" s="15" t="e">
        <f>IF(OR(Medidas!D499=1,Medidas!D499="M",Medidas!D499="m"),$A499*LOOKUP($I499+1,'OMS2007'!$A$3:$A$220,'OMS2007'!B$3:B$220)+(1-$A499)*LOOKUP($I499,'OMS2007'!$A$3:$A$220,'OMS2007'!B$3:B$220),$A499*LOOKUP($I499+1,'OMS2007'!$A$3:$A$220,'OMS2007'!E$3:E$220)+(1-$A499)*LOOKUP($I499,'OMS2007'!$A$3:$A$220,'OMS2007'!E$3:E$220))</f>
        <v>#N/A</v>
      </c>
      <c r="C499" s="15" t="e">
        <f>IF(OR(Medidas!D499=1,Medidas!D499="M",Medidas!D499="m"),$A499*LOOKUP($I499+1,'OMS2007'!$A$3:$A$220,'OMS2007'!C$3:C$220)+(1-$A499)*LOOKUP($I499,'OMS2007'!$A$3:$A$220,'OMS2007'!C$3:C$220),$A499*LOOKUP($I499+1,'OMS2007'!$A$3:$A$220,'OMS2007'!F$3:F$220)+(1-$A499)*LOOKUP($I499,'OMS2007'!$A$3:$A$220,'OMS2007'!F$3:F$220))</f>
        <v>#N/A</v>
      </c>
      <c r="D499" s="15" t="e">
        <f>IF(OR(Medidas!D499=1,Medidas!D499="M",Medidas!D499="m"),$A499*LOOKUP($I499+1,'OMS2007'!$A$3:$A$220,'OMS2007'!D$3:D$220)+(1-$A499)*LOOKUP($I499,'OMS2007'!$A$3:$A$220,'OMS2007'!D$3:D$220),$A499*LOOKUP($I499+1,'OMS2007'!$A$3:$A$220,'OMS2007'!G$3:G$220)+(1-$A499)*LOOKUP($I499,'OMS2007'!$A$3:$A$220,'OMS2007'!G$3:G$220))</f>
        <v>#N/A</v>
      </c>
      <c r="E499" s="15">
        <f t="shared" si="49"/>
        <v>1</v>
      </c>
      <c r="F499" s="15">
        <f>IF(OR(Medidas!D499=1,Medidas!D499="M",Medidas!D499="m",Medidas!D499=2,Medidas!D499="F",Medidas!D499="f"),0,1)</f>
        <v>1</v>
      </c>
      <c r="G499" s="15">
        <f>IF(OR(ISBLANK(Medidas!G499),(ISBLANK(Medidas!H499))),1,0)</f>
        <v>1</v>
      </c>
      <c r="H499" s="15">
        <f>IF(AND(NOT(G499),OR(Medidas!G499&lt;20,Medidas!G499&gt;250,Medidas!H499&lt;0.5,Medidas!H499&gt;400)),1,0)</f>
        <v>0</v>
      </c>
      <c r="I499" s="20">
        <f>(Medidas!F499-Medidas!E499)/30.4375</f>
        <v>0</v>
      </c>
      <c r="J499" s="15" t="e">
        <f>Medidas!H499/(Medidas!G499^2)*10000</f>
        <v>#DIV/0!</v>
      </c>
      <c r="K499" s="15" t="e">
        <f t="shared" si="50"/>
        <v>#DIV/0!</v>
      </c>
      <c r="L499" s="15" t="e">
        <f t="shared" si="51"/>
        <v>#DIV/0!</v>
      </c>
      <c r="M499" s="15" t="e">
        <f t="shared" si="52"/>
        <v>#DIV/0!</v>
      </c>
      <c r="N499" s="15" t="e">
        <f t="shared" si="53"/>
        <v>#N/A</v>
      </c>
      <c r="O499" s="15" t="e">
        <f t="shared" si="54"/>
        <v>#N/A</v>
      </c>
    </row>
    <row r="500" spans="1:15" x14ac:dyDescent="0.15">
      <c r="A500" s="106">
        <f t="shared" si="55"/>
        <v>1</v>
      </c>
      <c r="B500" s="15" t="e">
        <f>IF(OR(Medidas!D500=1,Medidas!D500="M",Medidas!D500="m"),$A500*LOOKUP($I500+1,'OMS2007'!$A$3:$A$220,'OMS2007'!B$3:B$220)+(1-$A500)*LOOKUP($I500,'OMS2007'!$A$3:$A$220,'OMS2007'!B$3:B$220),$A500*LOOKUP($I500+1,'OMS2007'!$A$3:$A$220,'OMS2007'!E$3:E$220)+(1-$A500)*LOOKUP($I500,'OMS2007'!$A$3:$A$220,'OMS2007'!E$3:E$220))</f>
        <v>#N/A</v>
      </c>
      <c r="C500" s="15" t="e">
        <f>IF(OR(Medidas!D500=1,Medidas!D500="M",Medidas!D500="m"),$A500*LOOKUP($I500+1,'OMS2007'!$A$3:$A$220,'OMS2007'!C$3:C$220)+(1-$A500)*LOOKUP($I500,'OMS2007'!$A$3:$A$220,'OMS2007'!C$3:C$220),$A500*LOOKUP($I500+1,'OMS2007'!$A$3:$A$220,'OMS2007'!F$3:F$220)+(1-$A500)*LOOKUP($I500,'OMS2007'!$A$3:$A$220,'OMS2007'!F$3:F$220))</f>
        <v>#N/A</v>
      </c>
      <c r="D500" s="15" t="e">
        <f>IF(OR(Medidas!D500=1,Medidas!D500="M",Medidas!D500="m"),$A500*LOOKUP($I500+1,'OMS2007'!$A$3:$A$220,'OMS2007'!D$3:D$220)+(1-$A500)*LOOKUP($I500,'OMS2007'!$A$3:$A$220,'OMS2007'!D$3:D$220),$A500*LOOKUP($I500+1,'OMS2007'!$A$3:$A$220,'OMS2007'!G$3:G$220)+(1-$A500)*LOOKUP($I500,'OMS2007'!$A$3:$A$220,'OMS2007'!G$3:G$220))</f>
        <v>#N/A</v>
      </c>
      <c r="E500" s="15">
        <f t="shared" si="49"/>
        <v>1</v>
      </c>
      <c r="F500" s="15">
        <f>IF(OR(Medidas!D500=1,Medidas!D500="M",Medidas!D500="m",Medidas!D500=2,Medidas!D500="F",Medidas!D500="f"),0,1)</f>
        <v>1</v>
      </c>
      <c r="G500" s="15">
        <f>IF(OR(ISBLANK(Medidas!G500),(ISBLANK(Medidas!H500))),1,0)</f>
        <v>1</v>
      </c>
      <c r="H500" s="15">
        <f>IF(AND(NOT(G500),OR(Medidas!G500&lt;20,Medidas!G500&gt;250,Medidas!H500&lt;0.5,Medidas!H500&gt;400)),1,0)</f>
        <v>0</v>
      </c>
      <c r="I500" s="20">
        <f>(Medidas!F500-Medidas!E500)/30.4375</f>
        <v>0</v>
      </c>
      <c r="J500" s="15" t="e">
        <f>Medidas!H500/(Medidas!G500^2)*10000</f>
        <v>#DIV/0!</v>
      </c>
      <c r="K500" s="15" t="e">
        <f t="shared" si="50"/>
        <v>#DIV/0!</v>
      </c>
      <c r="L500" s="15" t="e">
        <f t="shared" si="51"/>
        <v>#DIV/0!</v>
      </c>
      <c r="M500" s="15" t="e">
        <f t="shared" si="52"/>
        <v>#DIV/0!</v>
      </c>
      <c r="N500" s="15" t="e">
        <f t="shared" si="53"/>
        <v>#N/A</v>
      </c>
      <c r="O500" s="15" t="e">
        <f t="shared" si="54"/>
        <v>#N/A</v>
      </c>
    </row>
    <row r="501" spans="1:15" x14ac:dyDescent="0.15">
      <c r="A501" s="106">
        <f t="shared" si="55"/>
        <v>1</v>
      </c>
      <c r="B501" s="15" t="e">
        <f>IF(OR(Medidas!D501=1,Medidas!D501="M",Medidas!D501="m"),$A501*LOOKUP($I501+1,'OMS2007'!$A$3:$A$220,'OMS2007'!B$3:B$220)+(1-$A501)*LOOKUP($I501,'OMS2007'!$A$3:$A$220,'OMS2007'!B$3:B$220),$A501*LOOKUP($I501+1,'OMS2007'!$A$3:$A$220,'OMS2007'!E$3:E$220)+(1-$A501)*LOOKUP($I501,'OMS2007'!$A$3:$A$220,'OMS2007'!E$3:E$220))</f>
        <v>#N/A</v>
      </c>
      <c r="C501" s="15" t="e">
        <f>IF(OR(Medidas!D501=1,Medidas!D501="M",Medidas!D501="m"),$A501*LOOKUP($I501+1,'OMS2007'!$A$3:$A$220,'OMS2007'!C$3:C$220)+(1-$A501)*LOOKUP($I501,'OMS2007'!$A$3:$A$220,'OMS2007'!C$3:C$220),$A501*LOOKUP($I501+1,'OMS2007'!$A$3:$A$220,'OMS2007'!F$3:F$220)+(1-$A501)*LOOKUP($I501,'OMS2007'!$A$3:$A$220,'OMS2007'!F$3:F$220))</f>
        <v>#N/A</v>
      </c>
      <c r="D501" s="15" t="e">
        <f>IF(OR(Medidas!D501=1,Medidas!D501="M",Medidas!D501="m"),$A501*LOOKUP($I501+1,'OMS2007'!$A$3:$A$220,'OMS2007'!D$3:D$220)+(1-$A501)*LOOKUP($I501,'OMS2007'!$A$3:$A$220,'OMS2007'!D$3:D$220),$A501*LOOKUP($I501+1,'OMS2007'!$A$3:$A$220,'OMS2007'!G$3:G$220)+(1-$A501)*LOOKUP($I501,'OMS2007'!$A$3:$A$220,'OMS2007'!G$3:G$220))</f>
        <v>#N/A</v>
      </c>
      <c r="E501" s="15">
        <f t="shared" si="49"/>
        <v>1</v>
      </c>
      <c r="F501" s="15">
        <f>IF(OR(Medidas!D501=1,Medidas!D501="M",Medidas!D501="m",Medidas!D501=2,Medidas!D501="F",Medidas!D501="f"),0,1)</f>
        <v>1</v>
      </c>
      <c r="G501" s="15">
        <f>IF(OR(ISBLANK(Medidas!G501),(ISBLANK(Medidas!H501))),1,0)</f>
        <v>1</v>
      </c>
      <c r="H501" s="15">
        <f>IF(AND(NOT(G501),OR(Medidas!G501&lt;20,Medidas!G501&gt;250,Medidas!H501&lt;0.5,Medidas!H501&gt;400)),1,0)</f>
        <v>0</v>
      </c>
      <c r="I501" s="20">
        <f>(Medidas!F501-Medidas!E501)/30.4375</f>
        <v>0</v>
      </c>
      <c r="J501" s="15" t="e">
        <f>Medidas!H501/(Medidas!G501^2)*10000</f>
        <v>#DIV/0!</v>
      </c>
      <c r="K501" s="15" t="e">
        <f t="shared" si="50"/>
        <v>#DIV/0!</v>
      </c>
      <c r="L501" s="15" t="e">
        <f t="shared" si="51"/>
        <v>#DIV/0!</v>
      </c>
      <c r="M501" s="15" t="e">
        <f t="shared" si="52"/>
        <v>#DIV/0!</v>
      </c>
      <c r="N501" s="15" t="e">
        <f t="shared" si="53"/>
        <v>#N/A</v>
      </c>
      <c r="O501" s="15" t="e">
        <f t="shared" si="54"/>
        <v>#N/A</v>
      </c>
    </row>
    <row r="502" spans="1:15" x14ac:dyDescent="0.15">
      <c r="A502" s="106">
        <f t="shared" si="55"/>
        <v>1</v>
      </c>
      <c r="B502" s="15" t="e">
        <f>IF(OR(Medidas!D502=1,Medidas!D502="M",Medidas!D502="m"),$A502*LOOKUP($I502+1,'OMS2007'!$A$3:$A$220,'OMS2007'!B$3:B$220)+(1-$A502)*LOOKUP($I502,'OMS2007'!$A$3:$A$220,'OMS2007'!B$3:B$220),$A502*LOOKUP($I502+1,'OMS2007'!$A$3:$A$220,'OMS2007'!E$3:E$220)+(1-$A502)*LOOKUP($I502,'OMS2007'!$A$3:$A$220,'OMS2007'!E$3:E$220))</f>
        <v>#N/A</v>
      </c>
      <c r="C502" s="15" t="e">
        <f>IF(OR(Medidas!D502=1,Medidas!D502="M",Medidas!D502="m"),$A502*LOOKUP($I502+1,'OMS2007'!$A$3:$A$220,'OMS2007'!C$3:C$220)+(1-$A502)*LOOKUP($I502,'OMS2007'!$A$3:$A$220,'OMS2007'!C$3:C$220),$A502*LOOKUP($I502+1,'OMS2007'!$A$3:$A$220,'OMS2007'!F$3:F$220)+(1-$A502)*LOOKUP($I502,'OMS2007'!$A$3:$A$220,'OMS2007'!F$3:F$220))</f>
        <v>#N/A</v>
      </c>
      <c r="D502" s="15" t="e">
        <f>IF(OR(Medidas!D502=1,Medidas!D502="M",Medidas!D502="m"),$A502*LOOKUP($I502+1,'OMS2007'!$A$3:$A$220,'OMS2007'!D$3:D$220)+(1-$A502)*LOOKUP($I502,'OMS2007'!$A$3:$A$220,'OMS2007'!D$3:D$220),$A502*LOOKUP($I502+1,'OMS2007'!$A$3:$A$220,'OMS2007'!G$3:G$220)+(1-$A502)*LOOKUP($I502,'OMS2007'!$A$3:$A$220,'OMS2007'!G$3:G$220))</f>
        <v>#N/A</v>
      </c>
      <c r="E502" s="15">
        <f t="shared" si="49"/>
        <v>1</v>
      </c>
      <c r="F502" s="15">
        <f>IF(OR(Medidas!D502=1,Medidas!D502="M",Medidas!D502="m",Medidas!D502=2,Medidas!D502="F",Medidas!D502="f"),0,1)</f>
        <v>1</v>
      </c>
      <c r="G502" s="15">
        <f>IF(OR(ISBLANK(Medidas!G502),(ISBLANK(Medidas!H502))),1,0)</f>
        <v>1</v>
      </c>
      <c r="H502" s="15">
        <f>IF(AND(NOT(G502),OR(Medidas!G502&lt;20,Medidas!G502&gt;250,Medidas!H502&lt;0.5,Medidas!H502&gt;400)),1,0)</f>
        <v>0</v>
      </c>
      <c r="I502" s="20">
        <f>(Medidas!F502-Medidas!E502)/30.4375</f>
        <v>0</v>
      </c>
      <c r="J502" s="15" t="e">
        <f>Medidas!H502/(Medidas!G502^2)*10000</f>
        <v>#DIV/0!</v>
      </c>
      <c r="K502" s="15" t="e">
        <f t="shared" si="50"/>
        <v>#DIV/0!</v>
      </c>
      <c r="L502" s="15" t="e">
        <f t="shared" si="51"/>
        <v>#DIV/0!</v>
      </c>
      <c r="M502" s="15" t="e">
        <f t="shared" si="52"/>
        <v>#DIV/0!</v>
      </c>
      <c r="N502" s="15" t="e">
        <f t="shared" si="53"/>
        <v>#N/A</v>
      </c>
      <c r="O502" s="15" t="e">
        <f t="shared" si="54"/>
        <v>#N/A</v>
      </c>
    </row>
    <row r="503" spans="1:15" x14ac:dyDescent="0.15">
      <c r="A503" s="106">
        <f t="shared" si="55"/>
        <v>1</v>
      </c>
      <c r="B503" s="15" t="e">
        <f>IF(OR(Medidas!D503=1,Medidas!D503="M",Medidas!D503="m"),$A503*LOOKUP($I503+1,'OMS2007'!$A$3:$A$220,'OMS2007'!B$3:B$220)+(1-$A503)*LOOKUP($I503,'OMS2007'!$A$3:$A$220,'OMS2007'!B$3:B$220),$A503*LOOKUP($I503+1,'OMS2007'!$A$3:$A$220,'OMS2007'!E$3:E$220)+(1-$A503)*LOOKUP($I503,'OMS2007'!$A$3:$A$220,'OMS2007'!E$3:E$220))</f>
        <v>#N/A</v>
      </c>
      <c r="C503" s="15" t="e">
        <f>IF(OR(Medidas!D503=1,Medidas!D503="M",Medidas!D503="m"),$A503*LOOKUP($I503+1,'OMS2007'!$A$3:$A$220,'OMS2007'!C$3:C$220)+(1-$A503)*LOOKUP($I503,'OMS2007'!$A$3:$A$220,'OMS2007'!C$3:C$220),$A503*LOOKUP($I503+1,'OMS2007'!$A$3:$A$220,'OMS2007'!F$3:F$220)+(1-$A503)*LOOKUP($I503,'OMS2007'!$A$3:$A$220,'OMS2007'!F$3:F$220))</f>
        <v>#N/A</v>
      </c>
      <c r="D503" s="15" t="e">
        <f>IF(OR(Medidas!D503=1,Medidas!D503="M",Medidas!D503="m"),$A503*LOOKUP($I503+1,'OMS2007'!$A$3:$A$220,'OMS2007'!D$3:D$220)+(1-$A503)*LOOKUP($I503,'OMS2007'!$A$3:$A$220,'OMS2007'!D$3:D$220),$A503*LOOKUP($I503+1,'OMS2007'!$A$3:$A$220,'OMS2007'!G$3:G$220)+(1-$A503)*LOOKUP($I503,'OMS2007'!$A$3:$A$220,'OMS2007'!G$3:G$220))</f>
        <v>#N/A</v>
      </c>
      <c r="E503" s="15">
        <f t="shared" si="49"/>
        <v>1</v>
      </c>
      <c r="F503" s="15">
        <f>IF(OR(Medidas!D503=1,Medidas!D503="M",Medidas!D503="m",Medidas!D503=2,Medidas!D503="F",Medidas!D503="f"),0,1)</f>
        <v>1</v>
      </c>
      <c r="G503" s="15">
        <f>IF(OR(ISBLANK(Medidas!G503),(ISBLANK(Medidas!H503))),1,0)</f>
        <v>1</v>
      </c>
      <c r="H503" s="15">
        <f>IF(AND(NOT(G503),OR(Medidas!G503&lt;20,Medidas!G503&gt;250,Medidas!H503&lt;0.5,Medidas!H503&gt;400)),1,0)</f>
        <v>0</v>
      </c>
      <c r="I503" s="20">
        <f>(Medidas!F503-Medidas!E503)/30.4375</f>
        <v>0</v>
      </c>
      <c r="J503" s="15" t="e">
        <f>Medidas!H503/(Medidas!G503^2)*10000</f>
        <v>#DIV/0!</v>
      </c>
      <c r="K503" s="15" t="e">
        <f t="shared" si="50"/>
        <v>#DIV/0!</v>
      </c>
      <c r="L503" s="15" t="e">
        <f t="shared" si="51"/>
        <v>#DIV/0!</v>
      </c>
      <c r="M503" s="15" t="e">
        <f t="shared" si="52"/>
        <v>#DIV/0!</v>
      </c>
      <c r="N503" s="15" t="e">
        <f t="shared" si="53"/>
        <v>#N/A</v>
      </c>
      <c r="O503" s="15" t="e">
        <f t="shared" si="54"/>
        <v>#N/A</v>
      </c>
    </row>
    <row r="504" spans="1:15" x14ac:dyDescent="0.15">
      <c r="A504" s="106">
        <f t="shared" si="55"/>
        <v>1</v>
      </c>
      <c r="B504" s="15" t="e">
        <f>IF(OR(Medidas!D504=1,Medidas!D504="M",Medidas!D504="m"),$A504*LOOKUP($I504+1,'OMS2007'!$A$3:$A$220,'OMS2007'!B$3:B$220)+(1-$A504)*LOOKUP($I504,'OMS2007'!$A$3:$A$220,'OMS2007'!B$3:B$220),$A504*LOOKUP($I504+1,'OMS2007'!$A$3:$A$220,'OMS2007'!E$3:E$220)+(1-$A504)*LOOKUP($I504,'OMS2007'!$A$3:$A$220,'OMS2007'!E$3:E$220))</f>
        <v>#N/A</v>
      </c>
      <c r="C504" s="15" t="e">
        <f>IF(OR(Medidas!D504=1,Medidas!D504="M",Medidas!D504="m"),$A504*LOOKUP($I504+1,'OMS2007'!$A$3:$A$220,'OMS2007'!C$3:C$220)+(1-$A504)*LOOKUP($I504,'OMS2007'!$A$3:$A$220,'OMS2007'!C$3:C$220),$A504*LOOKUP($I504+1,'OMS2007'!$A$3:$A$220,'OMS2007'!F$3:F$220)+(1-$A504)*LOOKUP($I504,'OMS2007'!$A$3:$A$220,'OMS2007'!F$3:F$220))</f>
        <v>#N/A</v>
      </c>
      <c r="D504" s="15" t="e">
        <f>IF(OR(Medidas!D504=1,Medidas!D504="M",Medidas!D504="m"),$A504*LOOKUP($I504+1,'OMS2007'!$A$3:$A$220,'OMS2007'!D$3:D$220)+(1-$A504)*LOOKUP($I504,'OMS2007'!$A$3:$A$220,'OMS2007'!D$3:D$220),$A504*LOOKUP($I504+1,'OMS2007'!$A$3:$A$220,'OMS2007'!G$3:G$220)+(1-$A504)*LOOKUP($I504,'OMS2007'!$A$3:$A$220,'OMS2007'!G$3:G$220))</f>
        <v>#N/A</v>
      </c>
      <c r="E504" s="15">
        <f t="shared" si="49"/>
        <v>1</v>
      </c>
      <c r="F504" s="15">
        <f>IF(OR(Medidas!D504=1,Medidas!D504="M",Medidas!D504="m",Medidas!D504=2,Medidas!D504="F",Medidas!D504="f"),0,1)</f>
        <v>1</v>
      </c>
      <c r="G504" s="15">
        <f>IF(OR(ISBLANK(Medidas!G504),(ISBLANK(Medidas!H504))),1,0)</f>
        <v>1</v>
      </c>
      <c r="H504" s="15">
        <f>IF(AND(NOT(G504),OR(Medidas!G504&lt;20,Medidas!G504&gt;250,Medidas!H504&lt;0.5,Medidas!H504&gt;400)),1,0)</f>
        <v>0</v>
      </c>
      <c r="I504" s="20">
        <f>(Medidas!F504-Medidas!E504)/30.4375</f>
        <v>0</v>
      </c>
      <c r="J504" s="15" t="e">
        <f>Medidas!H504/(Medidas!G504^2)*10000</f>
        <v>#DIV/0!</v>
      </c>
      <c r="K504" s="15" t="e">
        <f t="shared" si="50"/>
        <v>#DIV/0!</v>
      </c>
      <c r="L504" s="15" t="e">
        <f t="shared" si="51"/>
        <v>#DIV/0!</v>
      </c>
      <c r="M504" s="15" t="e">
        <f t="shared" si="52"/>
        <v>#DIV/0!</v>
      </c>
      <c r="N504" s="15" t="e">
        <f t="shared" si="53"/>
        <v>#N/A</v>
      </c>
      <c r="O504" s="15" t="e">
        <f t="shared" si="54"/>
        <v>#N/A</v>
      </c>
    </row>
    <row r="505" spans="1:15" x14ac:dyDescent="0.15">
      <c r="A505" s="106">
        <f t="shared" si="55"/>
        <v>1</v>
      </c>
      <c r="B505" s="15" t="e">
        <f>IF(OR(Medidas!D505=1,Medidas!D505="M",Medidas!D505="m"),$A505*LOOKUP($I505+1,'OMS2007'!$A$3:$A$220,'OMS2007'!B$3:B$220)+(1-$A505)*LOOKUP($I505,'OMS2007'!$A$3:$A$220,'OMS2007'!B$3:B$220),$A505*LOOKUP($I505+1,'OMS2007'!$A$3:$A$220,'OMS2007'!E$3:E$220)+(1-$A505)*LOOKUP($I505,'OMS2007'!$A$3:$A$220,'OMS2007'!E$3:E$220))</f>
        <v>#N/A</v>
      </c>
      <c r="C505" s="15" t="e">
        <f>IF(OR(Medidas!D505=1,Medidas!D505="M",Medidas!D505="m"),$A505*LOOKUP($I505+1,'OMS2007'!$A$3:$A$220,'OMS2007'!C$3:C$220)+(1-$A505)*LOOKUP($I505,'OMS2007'!$A$3:$A$220,'OMS2007'!C$3:C$220),$A505*LOOKUP($I505+1,'OMS2007'!$A$3:$A$220,'OMS2007'!F$3:F$220)+(1-$A505)*LOOKUP($I505,'OMS2007'!$A$3:$A$220,'OMS2007'!F$3:F$220))</f>
        <v>#N/A</v>
      </c>
      <c r="D505" s="15" t="e">
        <f>IF(OR(Medidas!D505=1,Medidas!D505="M",Medidas!D505="m"),$A505*LOOKUP($I505+1,'OMS2007'!$A$3:$A$220,'OMS2007'!D$3:D$220)+(1-$A505)*LOOKUP($I505,'OMS2007'!$A$3:$A$220,'OMS2007'!D$3:D$220),$A505*LOOKUP($I505+1,'OMS2007'!$A$3:$A$220,'OMS2007'!G$3:G$220)+(1-$A505)*LOOKUP($I505,'OMS2007'!$A$3:$A$220,'OMS2007'!G$3:G$220))</f>
        <v>#N/A</v>
      </c>
      <c r="E505" s="15">
        <f t="shared" si="49"/>
        <v>1</v>
      </c>
      <c r="F505" s="15">
        <f>IF(OR(Medidas!D505=1,Medidas!D505="M",Medidas!D505="m",Medidas!D505=2,Medidas!D505="F",Medidas!D505="f"),0,1)</f>
        <v>1</v>
      </c>
      <c r="G505" s="15">
        <f>IF(OR(ISBLANK(Medidas!G505),(ISBLANK(Medidas!H505))),1,0)</f>
        <v>1</v>
      </c>
      <c r="H505" s="15">
        <f>IF(AND(NOT(G505),OR(Medidas!G505&lt;20,Medidas!G505&gt;250,Medidas!H505&lt;0.5,Medidas!H505&gt;400)),1,0)</f>
        <v>0</v>
      </c>
      <c r="I505" s="20">
        <f>(Medidas!F505-Medidas!E505)/30.4375</f>
        <v>0</v>
      </c>
      <c r="J505" s="15" t="e">
        <f>Medidas!H505/(Medidas!G505^2)*10000</f>
        <v>#DIV/0!</v>
      </c>
      <c r="K505" s="15" t="e">
        <f t="shared" si="50"/>
        <v>#DIV/0!</v>
      </c>
      <c r="L505" s="15" t="e">
        <f t="shared" si="51"/>
        <v>#DIV/0!</v>
      </c>
      <c r="M505" s="15" t="e">
        <f t="shared" si="52"/>
        <v>#DIV/0!</v>
      </c>
      <c r="N505" s="15" t="e">
        <f t="shared" si="53"/>
        <v>#N/A</v>
      </c>
      <c r="O505" s="15" t="e">
        <f t="shared" si="54"/>
        <v>#N/A</v>
      </c>
    </row>
    <row r="506" spans="1:15" x14ac:dyDescent="0.15">
      <c r="A506" s="106">
        <f t="shared" si="55"/>
        <v>1</v>
      </c>
      <c r="B506" s="15" t="e">
        <f>IF(OR(Medidas!D506=1,Medidas!D506="M",Medidas!D506="m"),$A506*LOOKUP($I506+1,'OMS2007'!$A$3:$A$220,'OMS2007'!B$3:B$220)+(1-$A506)*LOOKUP($I506,'OMS2007'!$A$3:$A$220,'OMS2007'!B$3:B$220),$A506*LOOKUP($I506+1,'OMS2007'!$A$3:$A$220,'OMS2007'!E$3:E$220)+(1-$A506)*LOOKUP($I506,'OMS2007'!$A$3:$A$220,'OMS2007'!E$3:E$220))</f>
        <v>#N/A</v>
      </c>
      <c r="C506" s="15" t="e">
        <f>IF(OR(Medidas!D506=1,Medidas!D506="M",Medidas!D506="m"),$A506*LOOKUP($I506+1,'OMS2007'!$A$3:$A$220,'OMS2007'!C$3:C$220)+(1-$A506)*LOOKUP($I506,'OMS2007'!$A$3:$A$220,'OMS2007'!C$3:C$220),$A506*LOOKUP($I506+1,'OMS2007'!$A$3:$A$220,'OMS2007'!F$3:F$220)+(1-$A506)*LOOKUP($I506,'OMS2007'!$A$3:$A$220,'OMS2007'!F$3:F$220))</f>
        <v>#N/A</v>
      </c>
      <c r="D506" s="15" t="e">
        <f>IF(OR(Medidas!D506=1,Medidas!D506="M",Medidas!D506="m"),$A506*LOOKUP($I506+1,'OMS2007'!$A$3:$A$220,'OMS2007'!D$3:D$220)+(1-$A506)*LOOKUP($I506,'OMS2007'!$A$3:$A$220,'OMS2007'!D$3:D$220),$A506*LOOKUP($I506+1,'OMS2007'!$A$3:$A$220,'OMS2007'!G$3:G$220)+(1-$A506)*LOOKUP($I506,'OMS2007'!$A$3:$A$220,'OMS2007'!G$3:G$220))</f>
        <v>#N/A</v>
      </c>
      <c r="E506" s="15">
        <f t="shared" si="49"/>
        <v>1</v>
      </c>
      <c r="F506" s="15">
        <f>IF(OR(Medidas!D506=1,Medidas!D506="M",Medidas!D506="m",Medidas!D506=2,Medidas!D506="F",Medidas!D506="f"),0,1)</f>
        <v>1</v>
      </c>
      <c r="G506" s="15">
        <f>IF(OR(ISBLANK(Medidas!G506),(ISBLANK(Medidas!H506))),1,0)</f>
        <v>1</v>
      </c>
      <c r="H506" s="15">
        <f>IF(AND(NOT(G506),OR(Medidas!G506&lt;20,Medidas!G506&gt;250,Medidas!H506&lt;0.5,Medidas!H506&gt;400)),1,0)</f>
        <v>0</v>
      </c>
      <c r="I506" s="20">
        <f>(Medidas!F506-Medidas!E506)/30.4375</f>
        <v>0</v>
      </c>
      <c r="J506" s="15" t="e">
        <f>Medidas!H506/(Medidas!G506^2)*10000</f>
        <v>#DIV/0!</v>
      </c>
      <c r="K506" s="15" t="e">
        <f t="shared" si="50"/>
        <v>#DIV/0!</v>
      </c>
      <c r="L506" s="15" t="e">
        <f t="shared" si="51"/>
        <v>#DIV/0!</v>
      </c>
      <c r="M506" s="15" t="e">
        <f t="shared" si="52"/>
        <v>#DIV/0!</v>
      </c>
      <c r="N506" s="15" t="e">
        <f t="shared" si="53"/>
        <v>#N/A</v>
      </c>
      <c r="O506" s="15" t="e">
        <f t="shared" si="54"/>
        <v>#N/A</v>
      </c>
    </row>
    <row r="507" spans="1:15" x14ac:dyDescent="0.15">
      <c r="A507" s="106">
        <f t="shared" si="55"/>
        <v>1</v>
      </c>
      <c r="B507" s="15" t="e">
        <f>IF(OR(Medidas!D507=1,Medidas!D507="M",Medidas!D507="m"),$A507*LOOKUP($I507+1,'OMS2007'!$A$3:$A$220,'OMS2007'!B$3:B$220)+(1-$A507)*LOOKUP($I507,'OMS2007'!$A$3:$A$220,'OMS2007'!B$3:B$220),$A507*LOOKUP($I507+1,'OMS2007'!$A$3:$A$220,'OMS2007'!E$3:E$220)+(1-$A507)*LOOKUP($I507,'OMS2007'!$A$3:$A$220,'OMS2007'!E$3:E$220))</f>
        <v>#N/A</v>
      </c>
      <c r="C507" s="15" t="e">
        <f>IF(OR(Medidas!D507=1,Medidas!D507="M",Medidas!D507="m"),$A507*LOOKUP($I507+1,'OMS2007'!$A$3:$A$220,'OMS2007'!C$3:C$220)+(1-$A507)*LOOKUP($I507,'OMS2007'!$A$3:$A$220,'OMS2007'!C$3:C$220),$A507*LOOKUP($I507+1,'OMS2007'!$A$3:$A$220,'OMS2007'!F$3:F$220)+(1-$A507)*LOOKUP($I507,'OMS2007'!$A$3:$A$220,'OMS2007'!F$3:F$220))</f>
        <v>#N/A</v>
      </c>
      <c r="D507" s="15" t="e">
        <f>IF(OR(Medidas!D507=1,Medidas!D507="M",Medidas!D507="m"),$A507*LOOKUP($I507+1,'OMS2007'!$A$3:$A$220,'OMS2007'!D$3:D$220)+(1-$A507)*LOOKUP($I507,'OMS2007'!$A$3:$A$220,'OMS2007'!D$3:D$220),$A507*LOOKUP($I507+1,'OMS2007'!$A$3:$A$220,'OMS2007'!G$3:G$220)+(1-$A507)*LOOKUP($I507,'OMS2007'!$A$3:$A$220,'OMS2007'!G$3:G$220))</f>
        <v>#N/A</v>
      </c>
      <c r="E507" s="15">
        <f t="shared" si="49"/>
        <v>1</v>
      </c>
      <c r="F507" s="15">
        <f>IF(OR(Medidas!D507=1,Medidas!D507="M",Medidas!D507="m",Medidas!D507=2,Medidas!D507="F",Medidas!D507="f"),0,1)</f>
        <v>1</v>
      </c>
      <c r="G507" s="15">
        <f>IF(OR(ISBLANK(Medidas!G507),(ISBLANK(Medidas!H507))),1,0)</f>
        <v>1</v>
      </c>
      <c r="H507" s="15">
        <f>IF(AND(NOT(G507),OR(Medidas!G507&lt;20,Medidas!G507&gt;250,Medidas!H507&lt;0.5,Medidas!H507&gt;400)),1,0)</f>
        <v>0</v>
      </c>
      <c r="I507" s="20">
        <f>(Medidas!F507-Medidas!E507)/30.4375</f>
        <v>0</v>
      </c>
      <c r="J507" s="15" t="e">
        <f>Medidas!H507/(Medidas!G507^2)*10000</f>
        <v>#DIV/0!</v>
      </c>
      <c r="K507" s="15" t="e">
        <f t="shared" si="50"/>
        <v>#DIV/0!</v>
      </c>
      <c r="L507" s="15" t="e">
        <f t="shared" si="51"/>
        <v>#DIV/0!</v>
      </c>
      <c r="M507" s="15" t="e">
        <f t="shared" si="52"/>
        <v>#DIV/0!</v>
      </c>
      <c r="N507" s="15" t="e">
        <f t="shared" si="53"/>
        <v>#N/A</v>
      </c>
      <c r="O507" s="15" t="e">
        <f t="shared" si="54"/>
        <v>#N/A</v>
      </c>
    </row>
    <row r="508" spans="1:15" x14ac:dyDescent="0.15">
      <c r="A508" s="106">
        <f t="shared" si="55"/>
        <v>1</v>
      </c>
      <c r="B508" s="15" t="e">
        <f>IF(OR(Medidas!D508=1,Medidas!D508="M",Medidas!D508="m"),$A508*LOOKUP($I508+1,'OMS2007'!$A$3:$A$220,'OMS2007'!B$3:B$220)+(1-$A508)*LOOKUP($I508,'OMS2007'!$A$3:$A$220,'OMS2007'!B$3:B$220),$A508*LOOKUP($I508+1,'OMS2007'!$A$3:$A$220,'OMS2007'!E$3:E$220)+(1-$A508)*LOOKUP($I508,'OMS2007'!$A$3:$A$220,'OMS2007'!E$3:E$220))</f>
        <v>#N/A</v>
      </c>
      <c r="C508" s="15" t="e">
        <f>IF(OR(Medidas!D508=1,Medidas!D508="M",Medidas!D508="m"),$A508*LOOKUP($I508+1,'OMS2007'!$A$3:$A$220,'OMS2007'!C$3:C$220)+(1-$A508)*LOOKUP($I508,'OMS2007'!$A$3:$A$220,'OMS2007'!C$3:C$220),$A508*LOOKUP($I508+1,'OMS2007'!$A$3:$A$220,'OMS2007'!F$3:F$220)+(1-$A508)*LOOKUP($I508,'OMS2007'!$A$3:$A$220,'OMS2007'!F$3:F$220))</f>
        <v>#N/A</v>
      </c>
      <c r="D508" s="15" t="e">
        <f>IF(OR(Medidas!D508=1,Medidas!D508="M",Medidas!D508="m"),$A508*LOOKUP($I508+1,'OMS2007'!$A$3:$A$220,'OMS2007'!D$3:D$220)+(1-$A508)*LOOKUP($I508,'OMS2007'!$A$3:$A$220,'OMS2007'!D$3:D$220),$A508*LOOKUP($I508+1,'OMS2007'!$A$3:$A$220,'OMS2007'!G$3:G$220)+(1-$A508)*LOOKUP($I508,'OMS2007'!$A$3:$A$220,'OMS2007'!G$3:G$220))</f>
        <v>#N/A</v>
      </c>
      <c r="E508" s="15">
        <f t="shared" si="49"/>
        <v>1</v>
      </c>
      <c r="F508" s="15">
        <f>IF(OR(Medidas!D508=1,Medidas!D508="M",Medidas!D508="m",Medidas!D508=2,Medidas!D508="F",Medidas!D508="f"),0,1)</f>
        <v>1</v>
      </c>
      <c r="G508" s="15">
        <f>IF(OR(ISBLANK(Medidas!G508),(ISBLANK(Medidas!H508))),1,0)</f>
        <v>1</v>
      </c>
      <c r="H508" s="15">
        <f>IF(AND(NOT(G508),OR(Medidas!G508&lt;20,Medidas!G508&gt;250,Medidas!H508&lt;0.5,Medidas!H508&gt;400)),1,0)</f>
        <v>0</v>
      </c>
      <c r="I508" s="20">
        <f>(Medidas!F508-Medidas!E508)/30.4375</f>
        <v>0</v>
      </c>
      <c r="J508" s="15" t="e">
        <f>Medidas!H508/(Medidas!G508^2)*10000</f>
        <v>#DIV/0!</v>
      </c>
      <c r="K508" s="15" t="e">
        <f t="shared" si="50"/>
        <v>#DIV/0!</v>
      </c>
      <c r="L508" s="15" t="e">
        <f t="shared" si="51"/>
        <v>#DIV/0!</v>
      </c>
      <c r="M508" s="15" t="e">
        <f t="shared" si="52"/>
        <v>#DIV/0!</v>
      </c>
      <c r="N508" s="15" t="e">
        <f t="shared" si="53"/>
        <v>#N/A</v>
      </c>
      <c r="O508" s="15" t="e">
        <f t="shared" si="54"/>
        <v>#N/A</v>
      </c>
    </row>
    <row r="509" spans="1:15" x14ac:dyDescent="0.15">
      <c r="A509" s="106">
        <f t="shared" si="55"/>
        <v>1</v>
      </c>
      <c r="B509" s="15" t="e">
        <f>IF(OR(Medidas!D509=1,Medidas!D509="M",Medidas!D509="m"),$A509*LOOKUP($I509+1,'OMS2007'!$A$3:$A$220,'OMS2007'!B$3:B$220)+(1-$A509)*LOOKUP($I509,'OMS2007'!$A$3:$A$220,'OMS2007'!B$3:B$220),$A509*LOOKUP($I509+1,'OMS2007'!$A$3:$A$220,'OMS2007'!E$3:E$220)+(1-$A509)*LOOKUP($I509,'OMS2007'!$A$3:$A$220,'OMS2007'!E$3:E$220))</f>
        <v>#N/A</v>
      </c>
      <c r="C509" s="15" t="e">
        <f>IF(OR(Medidas!D509=1,Medidas!D509="M",Medidas!D509="m"),$A509*LOOKUP($I509+1,'OMS2007'!$A$3:$A$220,'OMS2007'!C$3:C$220)+(1-$A509)*LOOKUP($I509,'OMS2007'!$A$3:$A$220,'OMS2007'!C$3:C$220),$A509*LOOKUP($I509+1,'OMS2007'!$A$3:$A$220,'OMS2007'!F$3:F$220)+(1-$A509)*LOOKUP($I509,'OMS2007'!$A$3:$A$220,'OMS2007'!F$3:F$220))</f>
        <v>#N/A</v>
      </c>
      <c r="D509" s="15" t="e">
        <f>IF(OR(Medidas!D509=1,Medidas!D509="M",Medidas!D509="m"),$A509*LOOKUP($I509+1,'OMS2007'!$A$3:$A$220,'OMS2007'!D$3:D$220)+(1-$A509)*LOOKUP($I509,'OMS2007'!$A$3:$A$220,'OMS2007'!D$3:D$220),$A509*LOOKUP($I509+1,'OMS2007'!$A$3:$A$220,'OMS2007'!G$3:G$220)+(1-$A509)*LOOKUP($I509,'OMS2007'!$A$3:$A$220,'OMS2007'!G$3:G$220))</f>
        <v>#N/A</v>
      </c>
      <c r="E509" s="15">
        <f t="shared" si="49"/>
        <v>1</v>
      </c>
      <c r="F509" s="15">
        <f>IF(OR(Medidas!D509=1,Medidas!D509="M",Medidas!D509="m",Medidas!D509=2,Medidas!D509="F",Medidas!D509="f"),0,1)</f>
        <v>1</v>
      </c>
      <c r="G509" s="15">
        <f>IF(OR(ISBLANK(Medidas!G509),(ISBLANK(Medidas!H509))),1,0)</f>
        <v>1</v>
      </c>
      <c r="H509" s="15">
        <f>IF(AND(NOT(G509),OR(Medidas!G509&lt;20,Medidas!G509&gt;250,Medidas!H509&lt;0.5,Medidas!H509&gt;400)),1,0)</f>
        <v>0</v>
      </c>
      <c r="I509" s="20">
        <f>(Medidas!F509-Medidas!E509)/30.4375</f>
        <v>0</v>
      </c>
      <c r="J509" s="15" t="e">
        <f>Medidas!H509/(Medidas!G509^2)*10000</f>
        <v>#DIV/0!</v>
      </c>
      <c r="K509" s="15" t="e">
        <f t="shared" si="50"/>
        <v>#DIV/0!</v>
      </c>
      <c r="L509" s="15" t="e">
        <f t="shared" si="51"/>
        <v>#DIV/0!</v>
      </c>
      <c r="M509" s="15" t="e">
        <f t="shared" si="52"/>
        <v>#DIV/0!</v>
      </c>
      <c r="N509" s="15" t="e">
        <f t="shared" si="53"/>
        <v>#N/A</v>
      </c>
      <c r="O509" s="15" t="e">
        <f t="shared" si="54"/>
        <v>#N/A</v>
      </c>
    </row>
    <row r="510" spans="1:15" x14ac:dyDescent="0.15">
      <c r="A510" s="106">
        <f t="shared" si="55"/>
        <v>1</v>
      </c>
      <c r="B510" s="15" t="e">
        <f>IF(OR(Medidas!D510=1,Medidas!D510="M",Medidas!D510="m"),$A510*LOOKUP($I510+1,'OMS2007'!$A$3:$A$220,'OMS2007'!B$3:B$220)+(1-$A510)*LOOKUP($I510,'OMS2007'!$A$3:$A$220,'OMS2007'!B$3:B$220),$A510*LOOKUP($I510+1,'OMS2007'!$A$3:$A$220,'OMS2007'!E$3:E$220)+(1-$A510)*LOOKUP($I510,'OMS2007'!$A$3:$A$220,'OMS2007'!E$3:E$220))</f>
        <v>#N/A</v>
      </c>
      <c r="C510" s="15" t="e">
        <f>IF(OR(Medidas!D510=1,Medidas!D510="M",Medidas!D510="m"),$A510*LOOKUP($I510+1,'OMS2007'!$A$3:$A$220,'OMS2007'!C$3:C$220)+(1-$A510)*LOOKUP($I510,'OMS2007'!$A$3:$A$220,'OMS2007'!C$3:C$220),$A510*LOOKUP($I510+1,'OMS2007'!$A$3:$A$220,'OMS2007'!F$3:F$220)+(1-$A510)*LOOKUP($I510,'OMS2007'!$A$3:$A$220,'OMS2007'!F$3:F$220))</f>
        <v>#N/A</v>
      </c>
      <c r="D510" s="15" t="e">
        <f>IF(OR(Medidas!D510=1,Medidas!D510="M",Medidas!D510="m"),$A510*LOOKUP($I510+1,'OMS2007'!$A$3:$A$220,'OMS2007'!D$3:D$220)+(1-$A510)*LOOKUP($I510,'OMS2007'!$A$3:$A$220,'OMS2007'!D$3:D$220),$A510*LOOKUP($I510+1,'OMS2007'!$A$3:$A$220,'OMS2007'!G$3:G$220)+(1-$A510)*LOOKUP($I510,'OMS2007'!$A$3:$A$220,'OMS2007'!G$3:G$220))</f>
        <v>#N/A</v>
      </c>
      <c r="E510" s="15">
        <f t="shared" si="49"/>
        <v>1</v>
      </c>
      <c r="F510" s="15">
        <f>IF(OR(Medidas!D510=1,Medidas!D510="M",Medidas!D510="m",Medidas!D510=2,Medidas!D510="F",Medidas!D510="f"),0,1)</f>
        <v>1</v>
      </c>
      <c r="G510" s="15">
        <f>IF(OR(ISBLANK(Medidas!G510),(ISBLANK(Medidas!H510))),1,0)</f>
        <v>1</v>
      </c>
      <c r="H510" s="15">
        <f>IF(AND(NOT(G510),OR(Medidas!G510&lt;20,Medidas!G510&gt;250,Medidas!H510&lt;0.5,Medidas!H510&gt;400)),1,0)</f>
        <v>0</v>
      </c>
      <c r="I510" s="20">
        <f>(Medidas!F510-Medidas!E510)/30.4375</f>
        <v>0</v>
      </c>
      <c r="J510" s="15" t="e">
        <f>Medidas!H510/(Medidas!G510^2)*10000</f>
        <v>#DIV/0!</v>
      </c>
      <c r="K510" s="15" t="e">
        <f t="shared" si="50"/>
        <v>#DIV/0!</v>
      </c>
      <c r="L510" s="15" t="e">
        <f t="shared" si="51"/>
        <v>#DIV/0!</v>
      </c>
      <c r="M510" s="15" t="e">
        <f t="shared" si="52"/>
        <v>#DIV/0!</v>
      </c>
      <c r="N510" s="15" t="e">
        <f t="shared" si="53"/>
        <v>#N/A</v>
      </c>
      <c r="O510" s="15" t="e">
        <f t="shared" si="54"/>
        <v>#N/A</v>
      </c>
    </row>
    <row r="511" spans="1:15" x14ac:dyDescent="0.15">
      <c r="A511" s="106">
        <f t="shared" si="55"/>
        <v>1</v>
      </c>
      <c r="B511" s="15" t="e">
        <f>IF(OR(Medidas!D511=1,Medidas!D511="M",Medidas!D511="m"),$A511*LOOKUP($I511+1,'OMS2007'!$A$3:$A$220,'OMS2007'!B$3:B$220)+(1-$A511)*LOOKUP($I511,'OMS2007'!$A$3:$A$220,'OMS2007'!B$3:B$220),$A511*LOOKUP($I511+1,'OMS2007'!$A$3:$A$220,'OMS2007'!E$3:E$220)+(1-$A511)*LOOKUP($I511,'OMS2007'!$A$3:$A$220,'OMS2007'!E$3:E$220))</f>
        <v>#N/A</v>
      </c>
      <c r="C511" s="15" t="e">
        <f>IF(OR(Medidas!D511=1,Medidas!D511="M",Medidas!D511="m"),$A511*LOOKUP($I511+1,'OMS2007'!$A$3:$A$220,'OMS2007'!C$3:C$220)+(1-$A511)*LOOKUP($I511,'OMS2007'!$A$3:$A$220,'OMS2007'!C$3:C$220),$A511*LOOKUP($I511+1,'OMS2007'!$A$3:$A$220,'OMS2007'!F$3:F$220)+(1-$A511)*LOOKUP($I511,'OMS2007'!$A$3:$A$220,'OMS2007'!F$3:F$220))</f>
        <v>#N/A</v>
      </c>
      <c r="D511" s="15" t="e">
        <f>IF(OR(Medidas!D511=1,Medidas!D511="M",Medidas!D511="m"),$A511*LOOKUP($I511+1,'OMS2007'!$A$3:$A$220,'OMS2007'!D$3:D$220)+(1-$A511)*LOOKUP($I511,'OMS2007'!$A$3:$A$220,'OMS2007'!D$3:D$220),$A511*LOOKUP($I511+1,'OMS2007'!$A$3:$A$220,'OMS2007'!G$3:G$220)+(1-$A511)*LOOKUP($I511,'OMS2007'!$A$3:$A$220,'OMS2007'!G$3:G$220))</f>
        <v>#N/A</v>
      </c>
      <c r="E511" s="15">
        <f t="shared" si="49"/>
        <v>1</v>
      </c>
      <c r="F511" s="15">
        <f>IF(OR(Medidas!D511=1,Medidas!D511="M",Medidas!D511="m",Medidas!D511=2,Medidas!D511="F",Medidas!D511="f"),0,1)</f>
        <v>1</v>
      </c>
      <c r="G511" s="15">
        <f>IF(OR(ISBLANK(Medidas!G511),(ISBLANK(Medidas!H511))),1,0)</f>
        <v>1</v>
      </c>
      <c r="H511" s="15">
        <f>IF(AND(NOT(G511),OR(Medidas!G511&lt;20,Medidas!G511&gt;250,Medidas!H511&lt;0.5,Medidas!H511&gt;400)),1,0)</f>
        <v>0</v>
      </c>
      <c r="I511" s="20">
        <f>(Medidas!F511-Medidas!E511)/30.4375</f>
        <v>0</v>
      </c>
      <c r="J511" s="15" t="e">
        <f>Medidas!H511/(Medidas!G511^2)*10000</f>
        <v>#DIV/0!</v>
      </c>
      <c r="K511" s="15" t="e">
        <f t="shared" si="50"/>
        <v>#DIV/0!</v>
      </c>
      <c r="L511" s="15" t="e">
        <f t="shared" si="51"/>
        <v>#DIV/0!</v>
      </c>
      <c r="M511" s="15" t="e">
        <f t="shared" si="52"/>
        <v>#DIV/0!</v>
      </c>
      <c r="N511" s="15" t="e">
        <f t="shared" si="53"/>
        <v>#N/A</v>
      </c>
      <c r="O511" s="15" t="e">
        <f t="shared" si="54"/>
        <v>#N/A</v>
      </c>
    </row>
    <row r="512" spans="1:15" x14ac:dyDescent="0.15">
      <c r="A512" s="106">
        <f t="shared" si="55"/>
        <v>1</v>
      </c>
      <c r="B512" s="15" t="e">
        <f>IF(OR(Medidas!D512=1,Medidas!D512="M",Medidas!D512="m"),$A512*LOOKUP($I512+1,'OMS2007'!$A$3:$A$220,'OMS2007'!B$3:B$220)+(1-$A512)*LOOKUP($I512,'OMS2007'!$A$3:$A$220,'OMS2007'!B$3:B$220),$A512*LOOKUP($I512+1,'OMS2007'!$A$3:$A$220,'OMS2007'!E$3:E$220)+(1-$A512)*LOOKUP($I512,'OMS2007'!$A$3:$A$220,'OMS2007'!E$3:E$220))</f>
        <v>#N/A</v>
      </c>
      <c r="C512" s="15" t="e">
        <f>IF(OR(Medidas!D512=1,Medidas!D512="M",Medidas!D512="m"),$A512*LOOKUP($I512+1,'OMS2007'!$A$3:$A$220,'OMS2007'!C$3:C$220)+(1-$A512)*LOOKUP($I512,'OMS2007'!$A$3:$A$220,'OMS2007'!C$3:C$220),$A512*LOOKUP($I512+1,'OMS2007'!$A$3:$A$220,'OMS2007'!F$3:F$220)+(1-$A512)*LOOKUP($I512,'OMS2007'!$A$3:$A$220,'OMS2007'!F$3:F$220))</f>
        <v>#N/A</v>
      </c>
      <c r="D512" s="15" t="e">
        <f>IF(OR(Medidas!D512=1,Medidas!D512="M",Medidas!D512="m"),$A512*LOOKUP($I512+1,'OMS2007'!$A$3:$A$220,'OMS2007'!D$3:D$220)+(1-$A512)*LOOKUP($I512,'OMS2007'!$A$3:$A$220,'OMS2007'!D$3:D$220),$A512*LOOKUP($I512+1,'OMS2007'!$A$3:$A$220,'OMS2007'!G$3:G$220)+(1-$A512)*LOOKUP($I512,'OMS2007'!$A$3:$A$220,'OMS2007'!G$3:G$220))</f>
        <v>#N/A</v>
      </c>
      <c r="E512" s="15">
        <f t="shared" si="49"/>
        <v>1</v>
      </c>
      <c r="F512" s="15">
        <f>IF(OR(Medidas!D512=1,Medidas!D512="M",Medidas!D512="m",Medidas!D512=2,Medidas!D512="F",Medidas!D512="f"),0,1)</f>
        <v>1</v>
      </c>
      <c r="G512" s="15">
        <f>IF(OR(ISBLANK(Medidas!G512),(ISBLANK(Medidas!H512))),1,0)</f>
        <v>1</v>
      </c>
      <c r="H512" s="15">
        <f>IF(AND(NOT(G512),OR(Medidas!G512&lt;20,Medidas!G512&gt;250,Medidas!H512&lt;0.5,Medidas!H512&gt;400)),1,0)</f>
        <v>0</v>
      </c>
      <c r="I512" s="20">
        <f>(Medidas!F512-Medidas!E512)/30.4375</f>
        <v>0</v>
      </c>
      <c r="J512" s="15" t="e">
        <f>Medidas!H512/(Medidas!G512^2)*10000</f>
        <v>#DIV/0!</v>
      </c>
      <c r="K512" s="15" t="e">
        <f t="shared" si="50"/>
        <v>#DIV/0!</v>
      </c>
      <c r="L512" s="15" t="e">
        <f t="shared" si="51"/>
        <v>#DIV/0!</v>
      </c>
      <c r="M512" s="15" t="e">
        <f t="shared" si="52"/>
        <v>#DIV/0!</v>
      </c>
      <c r="N512" s="15" t="e">
        <f t="shared" si="53"/>
        <v>#N/A</v>
      </c>
      <c r="O512" s="15" t="e">
        <f t="shared" si="54"/>
        <v>#N/A</v>
      </c>
    </row>
    <row r="513" spans="1:15" x14ac:dyDescent="0.15">
      <c r="A513" s="106">
        <f t="shared" si="55"/>
        <v>1</v>
      </c>
      <c r="B513" s="15" t="e">
        <f>IF(OR(Medidas!D513=1,Medidas!D513="M",Medidas!D513="m"),$A513*LOOKUP($I513+1,'OMS2007'!$A$3:$A$220,'OMS2007'!B$3:B$220)+(1-$A513)*LOOKUP($I513,'OMS2007'!$A$3:$A$220,'OMS2007'!B$3:B$220),$A513*LOOKUP($I513+1,'OMS2007'!$A$3:$A$220,'OMS2007'!E$3:E$220)+(1-$A513)*LOOKUP($I513,'OMS2007'!$A$3:$A$220,'OMS2007'!E$3:E$220))</f>
        <v>#N/A</v>
      </c>
      <c r="C513" s="15" t="e">
        <f>IF(OR(Medidas!D513=1,Medidas!D513="M",Medidas!D513="m"),$A513*LOOKUP($I513+1,'OMS2007'!$A$3:$A$220,'OMS2007'!C$3:C$220)+(1-$A513)*LOOKUP($I513,'OMS2007'!$A$3:$A$220,'OMS2007'!C$3:C$220),$A513*LOOKUP($I513+1,'OMS2007'!$A$3:$A$220,'OMS2007'!F$3:F$220)+(1-$A513)*LOOKUP($I513,'OMS2007'!$A$3:$A$220,'OMS2007'!F$3:F$220))</f>
        <v>#N/A</v>
      </c>
      <c r="D513" s="15" t="e">
        <f>IF(OR(Medidas!D513=1,Medidas!D513="M",Medidas!D513="m"),$A513*LOOKUP($I513+1,'OMS2007'!$A$3:$A$220,'OMS2007'!D$3:D$220)+(1-$A513)*LOOKUP($I513,'OMS2007'!$A$3:$A$220,'OMS2007'!D$3:D$220),$A513*LOOKUP($I513+1,'OMS2007'!$A$3:$A$220,'OMS2007'!G$3:G$220)+(1-$A513)*LOOKUP($I513,'OMS2007'!$A$3:$A$220,'OMS2007'!G$3:G$220))</f>
        <v>#N/A</v>
      </c>
      <c r="E513" s="15">
        <f t="shared" si="49"/>
        <v>1</v>
      </c>
      <c r="F513" s="15">
        <f>IF(OR(Medidas!D513=1,Medidas!D513="M",Medidas!D513="m",Medidas!D513=2,Medidas!D513="F",Medidas!D513="f"),0,1)</f>
        <v>1</v>
      </c>
      <c r="G513" s="15">
        <f>IF(OR(ISBLANK(Medidas!G513),(ISBLANK(Medidas!H513))),1,0)</f>
        <v>1</v>
      </c>
      <c r="H513" s="15">
        <f>IF(AND(NOT(G513),OR(Medidas!G513&lt;20,Medidas!G513&gt;250,Medidas!H513&lt;0.5,Medidas!H513&gt;400)),1,0)</f>
        <v>0</v>
      </c>
      <c r="I513" s="20">
        <f>(Medidas!F513-Medidas!E513)/30.4375</f>
        <v>0</v>
      </c>
      <c r="J513" s="15" t="e">
        <f>Medidas!H513/(Medidas!G513^2)*10000</f>
        <v>#DIV/0!</v>
      </c>
      <c r="K513" s="15" t="e">
        <f t="shared" si="50"/>
        <v>#DIV/0!</v>
      </c>
      <c r="L513" s="15" t="e">
        <f t="shared" si="51"/>
        <v>#DIV/0!</v>
      </c>
      <c r="M513" s="15" t="e">
        <f t="shared" si="52"/>
        <v>#DIV/0!</v>
      </c>
      <c r="N513" s="15" t="e">
        <f t="shared" si="53"/>
        <v>#N/A</v>
      </c>
      <c r="O513" s="15" t="e">
        <f t="shared" si="54"/>
        <v>#N/A</v>
      </c>
    </row>
    <row r="514" spans="1:15" x14ac:dyDescent="0.15">
      <c r="A514" s="106">
        <f t="shared" si="55"/>
        <v>1</v>
      </c>
      <c r="B514" s="15" t="e">
        <f>IF(OR(Medidas!D514=1,Medidas!D514="M",Medidas!D514="m"),$A514*LOOKUP($I514+1,'OMS2007'!$A$3:$A$220,'OMS2007'!B$3:B$220)+(1-$A514)*LOOKUP($I514,'OMS2007'!$A$3:$A$220,'OMS2007'!B$3:B$220),$A514*LOOKUP($I514+1,'OMS2007'!$A$3:$A$220,'OMS2007'!E$3:E$220)+(1-$A514)*LOOKUP($I514,'OMS2007'!$A$3:$A$220,'OMS2007'!E$3:E$220))</f>
        <v>#N/A</v>
      </c>
      <c r="C514" s="15" t="e">
        <f>IF(OR(Medidas!D514=1,Medidas!D514="M",Medidas!D514="m"),$A514*LOOKUP($I514+1,'OMS2007'!$A$3:$A$220,'OMS2007'!C$3:C$220)+(1-$A514)*LOOKUP($I514,'OMS2007'!$A$3:$A$220,'OMS2007'!C$3:C$220),$A514*LOOKUP($I514+1,'OMS2007'!$A$3:$A$220,'OMS2007'!F$3:F$220)+(1-$A514)*LOOKUP($I514,'OMS2007'!$A$3:$A$220,'OMS2007'!F$3:F$220))</f>
        <v>#N/A</v>
      </c>
      <c r="D514" s="15" t="e">
        <f>IF(OR(Medidas!D514=1,Medidas!D514="M",Medidas!D514="m"),$A514*LOOKUP($I514+1,'OMS2007'!$A$3:$A$220,'OMS2007'!D$3:D$220)+(1-$A514)*LOOKUP($I514,'OMS2007'!$A$3:$A$220,'OMS2007'!D$3:D$220),$A514*LOOKUP($I514+1,'OMS2007'!$A$3:$A$220,'OMS2007'!G$3:G$220)+(1-$A514)*LOOKUP($I514,'OMS2007'!$A$3:$A$220,'OMS2007'!G$3:G$220))</f>
        <v>#N/A</v>
      </c>
      <c r="E514" s="15">
        <f t="shared" si="49"/>
        <v>1</v>
      </c>
      <c r="F514" s="15">
        <f>IF(OR(Medidas!D514=1,Medidas!D514="M",Medidas!D514="m",Medidas!D514=2,Medidas!D514="F",Medidas!D514="f"),0,1)</f>
        <v>1</v>
      </c>
      <c r="G514" s="15">
        <f>IF(OR(ISBLANK(Medidas!G514),(ISBLANK(Medidas!H514))),1,0)</f>
        <v>1</v>
      </c>
      <c r="H514" s="15">
        <f>IF(AND(NOT(G514),OR(Medidas!G514&lt;20,Medidas!G514&gt;250,Medidas!H514&lt;0.5,Medidas!H514&gt;400)),1,0)</f>
        <v>0</v>
      </c>
      <c r="I514" s="20">
        <f>(Medidas!F514-Medidas!E514)/30.4375</f>
        <v>0</v>
      </c>
      <c r="J514" s="15" t="e">
        <f>Medidas!H514/(Medidas!G514^2)*10000</f>
        <v>#DIV/0!</v>
      </c>
      <c r="K514" s="15" t="e">
        <f t="shared" si="50"/>
        <v>#DIV/0!</v>
      </c>
      <c r="L514" s="15" t="e">
        <f t="shared" si="51"/>
        <v>#DIV/0!</v>
      </c>
      <c r="M514" s="15" t="e">
        <f t="shared" si="52"/>
        <v>#DIV/0!</v>
      </c>
      <c r="N514" s="15" t="e">
        <f t="shared" si="53"/>
        <v>#N/A</v>
      </c>
      <c r="O514" s="15" t="e">
        <f t="shared" si="54"/>
        <v>#N/A</v>
      </c>
    </row>
    <row r="515" spans="1:15" x14ac:dyDescent="0.15">
      <c r="A515" s="106">
        <f t="shared" si="55"/>
        <v>1</v>
      </c>
      <c r="B515" s="15" t="e">
        <f>IF(OR(Medidas!D515=1,Medidas!D515="M",Medidas!D515="m"),$A515*LOOKUP($I515+1,'OMS2007'!$A$3:$A$220,'OMS2007'!B$3:B$220)+(1-$A515)*LOOKUP($I515,'OMS2007'!$A$3:$A$220,'OMS2007'!B$3:B$220),$A515*LOOKUP($I515+1,'OMS2007'!$A$3:$A$220,'OMS2007'!E$3:E$220)+(1-$A515)*LOOKUP($I515,'OMS2007'!$A$3:$A$220,'OMS2007'!E$3:E$220))</f>
        <v>#N/A</v>
      </c>
      <c r="C515" s="15" t="e">
        <f>IF(OR(Medidas!D515=1,Medidas!D515="M",Medidas!D515="m"),$A515*LOOKUP($I515+1,'OMS2007'!$A$3:$A$220,'OMS2007'!C$3:C$220)+(1-$A515)*LOOKUP($I515,'OMS2007'!$A$3:$A$220,'OMS2007'!C$3:C$220),$A515*LOOKUP($I515+1,'OMS2007'!$A$3:$A$220,'OMS2007'!F$3:F$220)+(1-$A515)*LOOKUP($I515,'OMS2007'!$A$3:$A$220,'OMS2007'!F$3:F$220))</f>
        <v>#N/A</v>
      </c>
      <c r="D515" s="15" t="e">
        <f>IF(OR(Medidas!D515=1,Medidas!D515="M",Medidas!D515="m"),$A515*LOOKUP($I515+1,'OMS2007'!$A$3:$A$220,'OMS2007'!D$3:D$220)+(1-$A515)*LOOKUP($I515,'OMS2007'!$A$3:$A$220,'OMS2007'!D$3:D$220),$A515*LOOKUP($I515+1,'OMS2007'!$A$3:$A$220,'OMS2007'!G$3:G$220)+(1-$A515)*LOOKUP($I515,'OMS2007'!$A$3:$A$220,'OMS2007'!G$3:G$220))</f>
        <v>#N/A</v>
      </c>
      <c r="E515" s="15">
        <f t="shared" si="49"/>
        <v>1</v>
      </c>
      <c r="F515" s="15">
        <f>IF(OR(Medidas!D515=1,Medidas!D515="M",Medidas!D515="m",Medidas!D515=2,Medidas!D515="F",Medidas!D515="f"),0,1)</f>
        <v>1</v>
      </c>
      <c r="G515" s="15">
        <f>IF(OR(ISBLANK(Medidas!G515),(ISBLANK(Medidas!H515))),1,0)</f>
        <v>1</v>
      </c>
      <c r="H515" s="15">
        <f>IF(AND(NOT(G515),OR(Medidas!G515&lt;20,Medidas!G515&gt;250,Medidas!H515&lt;0.5,Medidas!H515&gt;400)),1,0)</f>
        <v>0</v>
      </c>
      <c r="I515" s="20">
        <f>(Medidas!F515-Medidas!E515)/30.4375</f>
        <v>0</v>
      </c>
      <c r="J515" s="15" t="e">
        <f>Medidas!H515/(Medidas!G515^2)*10000</f>
        <v>#DIV/0!</v>
      </c>
      <c r="K515" s="15" t="e">
        <f t="shared" si="50"/>
        <v>#DIV/0!</v>
      </c>
      <c r="L515" s="15" t="e">
        <f t="shared" si="51"/>
        <v>#DIV/0!</v>
      </c>
      <c r="M515" s="15" t="e">
        <f t="shared" si="52"/>
        <v>#DIV/0!</v>
      </c>
      <c r="N515" s="15" t="e">
        <f t="shared" si="53"/>
        <v>#N/A</v>
      </c>
      <c r="O515" s="15" t="e">
        <f t="shared" si="54"/>
        <v>#N/A</v>
      </c>
    </row>
    <row r="516" spans="1:15" x14ac:dyDescent="0.15">
      <c r="A516" s="106">
        <f t="shared" si="55"/>
        <v>1</v>
      </c>
      <c r="B516" s="15" t="e">
        <f>IF(OR(Medidas!D516=1,Medidas!D516="M",Medidas!D516="m"),$A516*LOOKUP($I516+1,'OMS2007'!$A$3:$A$220,'OMS2007'!B$3:B$220)+(1-$A516)*LOOKUP($I516,'OMS2007'!$A$3:$A$220,'OMS2007'!B$3:B$220),$A516*LOOKUP($I516+1,'OMS2007'!$A$3:$A$220,'OMS2007'!E$3:E$220)+(1-$A516)*LOOKUP($I516,'OMS2007'!$A$3:$A$220,'OMS2007'!E$3:E$220))</f>
        <v>#N/A</v>
      </c>
      <c r="C516" s="15" t="e">
        <f>IF(OR(Medidas!D516=1,Medidas!D516="M",Medidas!D516="m"),$A516*LOOKUP($I516+1,'OMS2007'!$A$3:$A$220,'OMS2007'!C$3:C$220)+(1-$A516)*LOOKUP($I516,'OMS2007'!$A$3:$A$220,'OMS2007'!C$3:C$220),$A516*LOOKUP($I516+1,'OMS2007'!$A$3:$A$220,'OMS2007'!F$3:F$220)+(1-$A516)*LOOKUP($I516,'OMS2007'!$A$3:$A$220,'OMS2007'!F$3:F$220))</f>
        <v>#N/A</v>
      </c>
      <c r="D516" s="15" t="e">
        <f>IF(OR(Medidas!D516=1,Medidas!D516="M",Medidas!D516="m"),$A516*LOOKUP($I516+1,'OMS2007'!$A$3:$A$220,'OMS2007'!D$3:D$220)+(1-$A516)*LOOKUP($I516,'OMS2007'!$A$3:$A$220,'OMS2007'!D$3:D$220),$A516*LOOKUP($I516+1,'OMS2007'!$A$3:$A$220,'OMS2007'!G$3:G$220)+(1-$A516)*LOOKUP($I516,'OMS2007'!$A$3:$A$220,'OMS2007'!G$3:G$220))</f>
        <v>#N/A</v>
      </c>
      <c r="E516" s="15">
        <f t="shared" ref="E516:E579" si="56">IF(OR(I516&lt;24,I516&gt;240),1,0)</f>
        <v>1</v>
      </c>
      <c r="F516" s="15">
        <f>IF(OR(Medidas!D516=1,Medidas!D516="M",Medidas!D516="m",Medidas!D516=2,Medidas!D516="F",Medidas!D516="f"),0,1)</f>
        <v>1</v>
      </c>
      <c r="G516" s="15">
        <f>IF(OR(ISBLANK(Medidas!G516),(ISBLANK(Medidas!H516))),1,0)</f>
        <v>1</v>
      </c>
      <c r="H516" s="15">
        <f>IF(AND(NOT(G516),OR(Medidas!G516&lt;20,Medidas!G516&gt;250,Medidas!H516&lt;0.5,Medidas!H516&gt;400)),1,0)</f>
        <v>0</v>
      </c>
      <c r="I516" s="20">
        <f>(Medidas!F516-Medidas!E516)/30.4375</f>
        <v>0</v>
      </c>
      <c r="J516" s="15" t="e">
        <f>Medidas!H516/(Medidas!G516^2)*10000</f>
        <v>#DIV/0!</v>
      </c>
      <c r="K516" s="15" t="e">
        <f t="shared" ref="K516:K579" si="57">(((J516/C516)^B516)-1)/(B516*D516)</f>
        <v>#DIV/0!</v>
      </c>
      <c r="L516" s="15" t="e">
        <f t="shared" ref="L516:L579" si="58">INT(NORMSDIST(K516)*1000)/10</f>
        <v>#DIV/0!</v>
      </c>
      <c r="M516" s="15" t="e">
        <f t="shared" ref="M516:M579" si="59">IF(OR((J516-C516)/N516&lt;-4,(J516-C516)/O516&gt;8),1,0)</f>
        <v>#DIV/0!</v>
      </c>
      <c r="N516" s="15" t="e">
        <f t="shared" ref="N516:N579" si="60">(C516-(C516*(1+B516*D516*(-2))^(1/B516)))/2</f>
        <v>#N/A</v>
      </c>
      <c r="O516" s="15" t="e">
        <f t="shared" ref="O516:O579" si="61">((C516*(1+B516*D516*2)^(1/B516))-C516)/2</f>
        <v>#N/A</v>
      </c>
    </row>
    <row r="517" spans="1:15" x14ac:dyDescent="0.15">
      <c r="A517" s="106">
        <f t="shared" ref="A517:A580" si="62">I517-INT(I517+0.5)+1</f>
        <v>1</v>
      </c>
      <c r="B517" s="15" t="e">
        <f>IF(OR(Medidas!D517=1,Medidas!D517="M",Medidas!D517="m"),$A517*LOOKUP($I517+1,'OMS2007'!$A$3:$A$220,'OMS2007'!B$3:B$220)+(1-$A517)*LOOKUP($I517,'OMS2007'!$A$3:$A$220,'OMS2007'!B$3:B$220),$A517*LOOKUP($I517+1,'OMS2007'!$A$3:$A$220,'OMS2007'!E$3:E$220)+(1-$A517)*LOOKUP($I517,'OMS2007'!$A$3:$A$220,'OMS2007'!E$3:E$220))</f>
        <v>#N/A</v>
      </c>
      <c r="C517" s="15" t="e">
        <f>IF(OR(Medidas!D517=1,Medidas!D517="M",Medidas!D517="m"),$A517*LOOKUP($I517+1,'OMS2007'!$A$3:$A$220,'OMS2007'!C$3:C$220)+(1-$A517)*LOOKUP($I517,'OMS2007'!$A$3:$A$220,'OMS2007'!C$3:C$220),$A517*LOOKUP($I517+1,'OMS2007'!$A$3:$A$220,'OMS2007'!F$3:F$220)+(1-$A517)*LOOKUP($I517,'OMS2007'!$A$3:$A$220,'OMS2007'!F$3:F$220))</f>
        <v>#N/A</v>
      </c>
      <c r="D517" s="15" t="e">
        <f>IF(OR(Medidas!D517=1,Medidas!D517="M",Medidas!D517="m"),$A517*LOOKUP($I517+1,'OMS2007'!$A$3:$A$220,'OMS2007'!D$3:D$220)+(1-$A517)*LOOKUP($I517,'OMS2007'!$A$3:$A$220,'OMS2007'!D$3:D$220),$A517*LOOKUP($I517+1,'OMS2007'!$A$3:$A$220,'OMS2007'!G$3:G$220)+(1-$A517)*LOOKUP($I517,'OMS2007'!$A$3:$A$220,'OMS2007'!G$3:G$220))</f>
        <v>#N/A</v>
      </c>
      <c r="E517" s="15">
        <f t="shared" si="56"/>
        <v>1</v>
      </c>
      <c r="F517" s="15">
        <f>IF(OR(Medidas!D517=1,Medidas!D517="M",Medidas!D517="m",Medidas!D517=2,Medidas!D517="F",Medidas!D517="f"),0,1)</f>
        <v>1</v>
      </c>
      <c r="G517" s="15">
        <f>IF(OR(ISBLANK(Medidas!G517),(ISBLANK(Medidas!H517))),1,0)</f>
        <v>1</v>
      </c>
      <c r="H517" s="15">
        <f>IF(AND(NOT(G517),OR(Medidas!G517&lt;20,Medidas!G517&gt;250,Medidas!H517&lt;0.5,Medidas!H517&gt;400)),1,0)</f>
        <v>0</v>
      </c>
      <c r="I517" s="20">
        <f>(Medidas!F517-Medidas!E517)/30.4375</f>
        <v>0</v>
      </c>
      <c r="J517" s="15" t="e">
        <f>Medidas!H517/(Medidas!G517^2)*10000</f>
        <v>#DIV/0!</v>
      </c>
      <c r="K517" s="15" t="e">
        <f t="shared" si="57"/>
        <v>#DIV/0!</v>
      </c>
      <c r="L517" s="15" t="e">
        <f t="shared" si="58"/>
        <v>#DIV/0!</v>
      </c>
      <c r="M517" s="15" t="e">
        <f t="shared" si="59"/>
        <v>#DIV/0!</v>
      </c>
      <c r="N517" s="15" t="e">
        <f t="shared" si="60"/>
        <v>#N/A</v>
      </c>
      <c r="O517" s="15" t="e">
        <f t="shared" si="61"/>
        <v>#N/A</v>
      </c>
    </row>
    <row r="518" spans="1:15" x14ac:dyDescent="0.15">
      <c r="A518" s="106">
        <f t="shared" si="62"/>
        <v>1</v>
      </c>
      <c r="B518" s="15" t="e">
        <f>IF(OR(Medidas!D518=1,Medidas!D518="M",Medidas!D518="m"),$A518*LOOKUP($I518+1,'OMS2007'!$A$3:$A$220,'OMS2007'!B$3:B$220)+(1-$A518)*LOOKUP($I518,'OMS2007'!$A$3:$A$220,'OMS2007'!B$3:B$220),$A518*LOOKUP($I518+1,'OMS2007'!$A$3:$A$220,'OMS2007'!E$3:E$220)+(1-$A518)*LOOKUP($I518,'OMS2007'!$A$3:$A$220,'OMS2007'!E$3:E$220))</f>
        <v>#N/A</v>
      </c>
      <c r="C518" s="15" t="e">
        <f>IF(OR(Medidas!D518=1,Medidas!D518="M",Medidas!D518="m"),$A518*LOOKUP($I518+1,'OMS2007'!$A$3:$A$220,'OMS2007'!C$3:C$220)+(1-$A518)*LOOKUP($I518,'OMS2007'!$A$3:$A$220,'OMS2007'!C$3:C$220),$A518*LOOKUP($I518+1,'OMS2007'!$A$3:$A$220,'OMS2007'!F$3:F$220)+(1-$A518)*LOOKUP($I518,'OMS2007'!$A$3:$A$220,'OMS2007'!F$3:F$220))</f>
        <v>#N/A</v>
      </c>
      <c r="D518" s="15" t="e">
        <f>IF(OR(Medidas!D518=1,Medidas!D518="M",Medidas!D518="m"),$A518*LOOKUP($I518+1,'OMS2007'!$A$3:$A$220,'OMS2007'!D$3:D$220)+(1-$A518)*LOOKUP($I518,'OMS2007'!$A$3:$A$220,'OMS2007'!D$3:D$220),$A518*LOOKUP($I518+1,'OMS2007'!$A$3:$A$220,'OMS2007'!G$3:G$220)+(1-$A518)*LOOKUP($I518,'OMS2007'!$A$3:$A$220,'OMS2007'!G$3:G$220))</f>
        <v>#N/A</v>
      </c>
      <c r="E518" s="15">
        <f t="shared" si="56"/>
        <v>1</v>
      </c>
      <c r="F518" s="15">
        <f>IF(OR(Medidas!D518=1,Medidas!D518="M",Medidas!D518="m",Medidas!D518=2,Medidas!D518="F",Medidas!D518="f"),0,1)</f>
        <v>1</v>
      </c>
      <c r="G518" s="15">
        <f>IF(OR(ISBLANK(Medidas!G518),(ISBLANK(Medidas!H518))),1,0)</f>
        <v>1</v>
      </c>
      <c r="H518" s="15">
        <f>IF(AND(NOT(G518),OR(Medidas!G518&lt;20,Medidas!G518&gt;250,Medidas!H518&lt;0.5,Medidas!H518&gt;400)),1,0)</f>
        <v>0</v>
      </c>
      <c r="I518" s="20">
        <f>(Medidas!F518-Medidas!E518)/30.4375</f>
        <v>0</v>
      </c>
      <c r="J518" s="15" t="e">
        <f>Medidas!H518/(Medidas!G518^2)*10000</f>
        <v>#DIV/0!</v>
      </c>
      <c r="K518" s="15" t="e">
        <f t="shared" si="57"/>
        <v>#DIV/0!</v>
      </c>
      <c r="L518" s="15" t="e">
        <f t="shared" si="58"/>
        <v>#DIV/0!</v>
      </c>
      <c r="M518" s="15" t="e">
        <f t="shared" si="59"/>
        <v>#DIV/0!</v>
      </c>
      <c r="N518" s="15" t="e">
        <f t="shared" si="60"/>
        <v>#N/A</v>
      </c>
      <c r="O518" s="15" t="e">
        <f t="shared" si="61"/>
        <v>#N/A</v>
      </c>
    </row>
    <row r="519" spans="1:15" x14ac:dyDescent="0.15">
      <c r="A519" s="106">
        <f t="shared" si="62"/>
        <v>1</v>
      </c>
      <c r="B519" s="15" t="e">
        <f>IF(OR(Medidas!D519=1,Medidas!D519="M",Medidas!D519="m"),$A519*LOOKUP($I519+1,'OMS2007'!$A$3:$A$220,'OMS2007'!B$3:B$220)+(1-$A519)*LOOKUP($I519,'OMS2007'!$A$3:$A$220,'OMS2007'!B$3:B$220),$A519*LOOKUP($I519+1,'OMS2007'!$A$3:$A$220,'OMS2007'!E$3:E$220)+(1-$A519)*LOOKUP($I519,'OMS2007'!$A$3:$A$220,'OMS2007'!E$3:E$220))</f>
        <v>#N/A</v>
      </c>
      <c r="C519" s="15" t="e">
        <f>IF(OR(Medidas!D519=1,Medidas!D519="M",Medidas!D519="m"),$A519*LOOKUP($I519+1,'OMS2007'!$A$3:$A$220,'OMS2007'!C$3:C$220)+(1-$A519)*LOOKUP($I519,'OMS2007'!$A$3:$A$220,'OMS2007'!C$3:C$220),$A519*LOOKUP($I519+1,'OMS2007'!$A$3:$A$220,'OMS2007'!F$3:F$220)+(1-$A519)*LOOKUP($I519,'OMS2007'!$A$3:$A$220,'OMS2007'!F$3:F$220))</f>
        <v>#N/A</v>
      </c>
      <c r="D519" s="15" t="e">
        <f>IF(OR(Medidas!D519=1,Medidas!D519="M",Medidas!D519="m"),$A519*LOOKUP($I519+1,'OMS2007'!$A$3:$A$220,'OMS2007'!D$3:D$220)+(1-$A519)*LOOKUP($I519,'OMS2007'!$A$3:$A$220,'OMS2007'!D$3:D$220),$A519*LOOKUP($I519+1,'OMS2007'!$A$3:$A$220,'OMS2007'!G$3:G$220)+(1-$A519)*LOOKUP($I519,'OMS2007'!$A$3:$A$220,'OMS2007'!G$3:G$220))</f>
        <v>#N/A</v>
      </c>
      <c r="E519" s="15">
        <f t="shared" si="56"/>
        <v>1</v>
      </c>
      <c r="F519" s="15">
        <f>IF(OR(Medidas!D519=1,Medidas!D519="M",Medidas!D519="m",Medidas!D519=2,Medidas!D519="F",Medidas!D519="f"),0,1)</f>
        <v>1</v>
      </c>
      <c r="G519" s="15">
        <f>IF(OR(ISBLANK(Medidas!G519),(ISBLANK(Medidas!H519))),1,0)</f>
        <v>1</v>
      </c>
      <c r="H519" s="15">
        <f>IF(AND(NOT(G519),OR(Medidas!G519&lt;20,Medidas!G519&gt;250,Medidas!H519&lt;0.5,Medidas!H519&gt;400)),1,0)</f>
        <v>0</v>
      </c>
      <c r="I519" s="20">
        <f>(Medidas!F519-Medidas!E519)/30.4375</f>
        <v>0</v>
      </c>
      <c r="J519" s="15" t="e">
        <f>Medidas!H519/(Medidas!G519^2)*10000</f>
        <v>#DIV/0!</v>
      </c>
      <c r="K519" s="15" t="e">
        <f t="shared" si="57"/>
        <v>#DIV/0!</v>
      </c>
      <c r="L519" s="15" t="e">
        <f t="shared" si="58"/>
        <v>#DIV/0!</v>
      </c>
      <c r="M519" s="15" t="e">
        <f t="shared" si="59"/>
        <v>#DIV/0!</v>
      </c>
      <c r="N519" s="15" t="e">
        <f t="shared" si="60"/>
        <v>#N/A</v>
      </c>
      <c r="O519" s="15" t="e">
        <f t="shared" si="61"/>
        <v>#N/A</v>
      </c>
    </row>
    <row r="520" spans="1:15" x14ac:dyDescent="0.15">
      <c r="A520" s="106">
        <f t="shared" si="62"/>
        <v>1</v>
      </c>
      <c r="B520" s="15" t="e">
        <f>IF(OR(Medidas!D520=1,Medidas!D520="M",Medidas!D520="m"),$A520*LOOKUP($I520+1,'OMS2007'!$A$3:$A$220,'OMS2007'!B$3:B$220)+(1-$A520)*LOOKUP($I520,'OMS2007'!$A$3:$A$220,'OMS2007'!B$3:B$220),$A520*LOOKUP($I520+1,'OMS2007'!$A$3:$A$220,'OMS2007'!E$3:E$220)+(1-$A520)*LOOKUP($I520,'OMS2007'!$A$3:$A$220,'OMS2007'!E$3:E$220))</f>
        <v>#N/A</v>
      </c>
      <c r="C520" s="15" t="e">
        <f>IF(OR(Medidas!D520=1,Medidas!D520="M",Medidas!D520="m"),$A520*LOOKUP($I520+1,'OMS2007'!$A$3:$A$220,'OMS2007'!C$3:C$220)+(1-$A520)*LOOKUP($I520,'OMS2007'!$A$3:$A$220,'OMS2007'!C$3:C$220),$A520*LOOKUP($I520+1,'OMS2007'!$A$3:$A$220,'OMS2007'!F$3:F$220)+(1-$A520)*LOOKUP($I520,'OMS2007'!$A$3:$A$220,'OMS2007'!F$3:F$220))</f>
        <v>#N/A</v>
      </c>
      <c r="D520" s="15" t="e">
        <f>IF(OR(Medidas!D520=1,Medidas!D520="M",Medidas!D520="m"),$A520*LOOKUP($I520+1,'OMS2007'!$A$3:$A$220,'OMS2007'!D$3:D$220)+(1-$A520)*LOOKUP($I520,'OMS2007'!$A$3:$A$220,'OMS2007'!D$3:D$220),$A520*LOOKUP($I520+1,'OMS2007'!$A$3:$A$220,'OMS2007'!G$3:G$220)+(1-$A520)*LOOKUP($I520,'OMS2007'!$A$3:$A$220,'OMS2007'!G$3:G$220))</f>
        <v>#N/A</v>
      </c>
      <c r="E520" s="15">
        <f t="shared" si="56"/>
        <v>1</v>
      </c>
      <c r="F520" s="15">
        <f>IF(OR(Medidas!D520=1,Medidas!D520="M",Medidas!D520="m",Medidas!D520=2,Medidas!D520="F",Medidas!D520="f"),0,1)</f>
        <v>1</v>
      </c>
      <c r="G520" s="15">
        <f>IF(OR(ISBLANK(Medidas!G520),(ISBLANK(Medidas!H520))),1,0)</f>
        <v>1</v>
      </c>
      <c r="H520" s="15">
        <f>IF(AND(NOT(G520),OR(Medidas!G520&lt;20,Medidas!G520&gt;250,Medidas!H520&lt;0.5,Medidas!H520&gt;400)),1,0)</f>
        <v>0</v>
      </c>
      <c r="I520" s="20">
        <f>(Medidas!F520-Medidas!E520)/30.4375</f>
        <v>0</v>
      </c>
      <c r="J520" s="15" t="e">
        <f>Medidas!H520/(Medidas!G520^2)*10000</f>
        <v>#DIV/0!</v>
      </c>
      <c r="K520" s="15" t="e">
        <f t="shared" si="57"/>
        <v>#DIV/0!</v>
      </c>
      <c r="L520" s="15" t="e">
        <f t="shared" si="58"/>
        <v>#DIV/0!</v>
      </c>
      <c r="M520" s="15" t="e">
        <f t="shared" si="59"/>
        <v>#DIV/0!</v>
      </c>
      <c r="N520" s="15" t="e">
        <f t="shared" si="60"/>
        <v>#N/A</v>
      </c>
      <c r="O520" s="15" t="e">
        <f t="shared" si="61"/>
        <v>#N/A</v>
      </c>
    </row>
    <row r="521" spans="1:15" x14ac:dyDescent="0.15">
      <c r="A521" s="106">
        <f t="shared" si="62"/>
        <v>1</v>
      </c>
      <c r="B521" s="15" t="e">
        <f>IF(OR(Medidas!D521=1,Medidas!D521="M",Medidas!D521="m"),$A521*LOOKUP($I521+1,'OMS2007'!$A$3:$A$220,'OMS2007'!B$3:B$220)+(1-$A521)*LOOKUP($I521,'OMS2007'!$A$3:$A$220,'OMS2007'!B$3:B$220),$A521*LOOKUP($I521+1,'OMS2007'!$A$3:$A$220,'OMS2007'!E$3:E$220)+(1-$A521)*LOOKUP($I521,'OMS2007'!$A$3:$A$220,'OMS2007'!E$3:E$220))</f>
        <v>#N/A</v>
      </c>
      <c r="C521" s="15" t="e">
        <f>IF(OR(Medidas!D521=1,Medidas!D521="M",Medidas!D521="m"),$A521*LOOKUP($I521+1,'OMS2007'!$A$3:$A$220,'OMS2007'!C$3:C$220)+(1-$A521)*LOOKUP($I521,'OMS2007'!$A$3:$A$220,'OMS2007'!C$3:C$220),$A521*LOOKUP($I521+1,'OMS2007'!$A$3:$A$220,'OMS2007'!F$3:F$220)+(1-$A521)*LOOKUP($I521,'OMS2007'!$A$3:$A$220,'OMS2007'!F$3:F$220))</f>
        <v>#N/A</v>
      </c>
      <c r="D521" s="15" t="e">
        <f>IF(OR(Medidas!D521=1,Medidas!D521="M",Medidas!D521="m"),$A521*LOOKUP($I521+1,'OMS2007'!$A$3:$A$220,'OMS2007'!D$3:D$220)+(1-$A521)*LOOKUP($I521,'OMS2007'!$A$3:$A$220,'OMS2007'!D$3:D$220),$A521*LOOKUP($I521+1,'OMS2007'!$A$3:$A$220,'OMS2007'!G$3:G$220)+(1-$A521)*LOOKUP($I521,'OMS2007'!$A$3:$A$220,'OMS2007'!G$3:G$220))</f>
        <v>#N/A</v>
      </c>
      <c r="E521" s="15">
        <f t="shared" si="56"/>
        <v>1</v>
      </c>
      <c r="F521" s="15">
        <f>IF(OR(Medidas!D521=1,Medidas!D521="M",Medidas!D521="m",Medidas!D521=2,Medidas!D521="F",Medidas!D521="f"),0,1)</f>
        <v>1</v>
      </c>
      <c r="G521" s="15">
        <f>IF(OR(ISBLANK(Medidas!G521),(ISBLANK(Medidas!H521))),1,0)</f>
        <v>1</v>
      </c>
      <c r="H521" s="15">
        <f>IF(AND(NOT(G521),OR(Medidas!G521&lt;20,Medidas!G521&gt;250,Medidas!H521&lt;0.5,Medidas!H521&gt;400)),1,0)</f>
        <v>0</v>
      </c>
      <c r="I521" s="20">
        <f>(Medidas!F521-Medidas!E521)/30.4375</f>
        <v>0</v>
      </c>
      <c r="J521" s="15" t="e">
        <f>Medidas!H521/(Medidas!G521^2)*10000</f>
        <v>#DIV/0!</v>
      </c>
      <c r="K521" s="15" t="e">
        <f t="shared" si="57"/>
        <v>#DIV/0!</v>
      </c>
      <c r="L521" s="15" t="e">
        <f t="shared" si="58"/>
        <v>#DIV/0!</v>
      </c>
      <c r="M521" s="15" t="e">
        <f t="shared" si="59"/>
        <v>#DIV/0!</v>
      </c>
      <c r="N521" s="15" t="e">
        <f t="shared" si="60"/>
        <v>#N/A</v>
      </c>
      <c r="O521" s="15" t="e">
        <f t="shared" si="61"/>
        <v>#N/A</v>
      </c>
    </row>
    <row r="522" spans="1:15" x14ac:dyDescent="0.15">
      <c r="A522" s="106">
        <f t="shared" si="62"/>
        <v>1</v>
      </c>
      <c r="B522" s="15" t="e">
        <f>IF(OR(Medidas!D522=1,Medidas!D522="M",Medidas!D522="m"),$A522*LOOKUP($I522+1,'OMS2007'!$A$3:$A$220,'OMS2007'!B$3:B$220)+(1-$A522)*LOOKUP($I522,'OMS2007'!$A$3:$A$220,'OMS2007'!B$3:B$220),$A522*LOOKUP($I522+1,'OMS2007'!$A$3:$A$220,'OMS2007'!E$3:E$220)+(1-$A522)*LOOKUP($I522,'OMS2007'!$A$3:$A$220,'OMS2007'!E$3:E$220))</f>
        <v>#N/A</v>
      </c>
      <c r="C522" s="15" t="e">
        <f>IF(OR(Medidas!D522=1,Medidas!D522="M",Medidas!D522="m"),$A522*LOOKUP($I522+1,'OMS2007'!$A$3:$A$220,'OMS2007'!C$3:C$220)+(1-$A522)*LOOKUP($I522,'OMS2007'!$A$3:$A$220,'OMS2007'!C$3:C$220),$A522*LOOKUP($I522+1,'OMS2007'!$A$3:$A$220,'OMS2007'!F$3:F$220)+(1-$A522)*LOOKUP($I522,'OMS2007'!$A$3:$A$220,'OMS2007'!F$3:F$220))</f>
        <v>#N/A</v>
      </c>
      <c r="D522" s="15" t="e">
        <f>IF(OR(Medidas!D522=1,Medidas!D522="M",Medidas!D522="m"),$A522*LOOKUP($I522+1,'OMS2007'!$A$3:$A$220,'OMS2007'!D$3:D$220)+(1-$A522)*LOOKUP($I522,'OMS2007'!$A$3:$A$220,'OMS2007'!D$3:D$220),$A522*LOOKUP($I522+1,'OMS2007'!$A$3:$A$220,'OMS2007'!G$3:G$220)+(1-$A522)*LOOKUP($I522,'OMS2007'!$A$3:$A$220,'OMS2007'!G$3:G$220))</f>
        <v>#N/A</v>
      </c>
      <c r="E522" s="15">
        <f t="shared" si="56"/>
        <v>1</v>
      </c>
      <c r="F522" s="15">
        <f>IF(OR(Medidas!D522=1,Medidas!D522="M",Medidas!D522="m",Medidas!D522=2,Medidas!D522="F",Medidas!D522="f"),0,1)</f>
        <v>1</v>
      </c>
      <c r="G522" s="15">
        <f>IF(OR(ISBLANK(Medidas!G522),(ISBLANK(Medidas!H522))),1,0)</f>
        <v>1</v>
      </c>
      <c r="H522" s="15">
        <f>IF(AND(NOT(G522),OR(Medidas!G522&lt;20,Medidas!G522&gt;250,Medidas!H522&lt;0.5,Medidas!H522&gt;400)),1,0)</f>
        <v>0</v>
      </c>
      <c r="I522" s="20">
        <f>(Medidas!F522-Medidas!E522)/30.4375</f>
        <v>0</v>
      </c>
      <c r="J522" s="15" t="e">
        <f>Medidas!H522/(Medidas!G522^2)*10000</f>
        <v>#DIV/0!</v>
      </c>
      <c r="K522" s="15" t="e">
        <f t="shared" si="57"/>
        <v>#DIV/0!</v>
      </c>
      <c r="L522" s="15" t="e">
        <f t="shared" si="58"/>
        <v>#DIV/0!</v>
      </c>
      <c r="M522" s="15" t="e">
        <f t="shared" si="59"/>
        <v>#DIV/0!</v>
      </c>
      <c r="N522" s="15" t="e">
        <f t="shared" si="60"/>
        <v>#N/A</v>
      </c>
      <c r="O522" s="15" t="e">
        <f t="shared" si="61"/>
        <v>#N/A</v>
      </c>
    </row>
    <row r="523" spans="1:15" x14ac:dyDescent="0.15">
      <c r="A523" s="106">
        <f t="shared" si="62"/>
        <v>1</v>
      </c>
      <c r="B523" s="15" t="e">
        <f>IF(OR(Medidas!D523=1,Medidas!D523="M",Medidas!D523="m"),$A523*LOOKUP($I523+1,'OMS2007'!$A$3:$A$220,'OMS2007'!B$3:B$220)+(1-$A523)*LOOKUP($I523,'OMS2007'!$A$3:$A$220,'OMS2007'!B$3:B$220),$A523*LOOKUP($I523+1,'OMS2007'!$A$3:$A$220,'OMS2007'!E$3:E$220)+(1-$A523)*LOOKUP($I523,'OMS2007'!$A$3:$A$220,'OMS2007'!E$3:E$220))</f>
        <v>#N/A</v>
      </c>
      <c r="C523" s="15" t="e">
        <f>IF(OR(Medidas!D523=1,Medidas!D523="M",Medidas!D523="m"),$A523*LOOKUP($I523+1,'OMS2007'!$A$3:$A$220,'OMS2007'!C$3:C$220)+(1-$A523)*LOOKUP($I523,'OMS2007'!$A$3:$A$220,'OMS2007'!C$3:C$220),$A523*LOOKUP($I523+1,'OMS2007'!$A$3:$A$220,'OMS2007'!F$3:F$220)+(1-$A523)*LOOKUP($I523,'OMS2007'!$A$3:$A$220,'OMS2007'!F$3:F$220))</f>
        <v>#N/A</v>
      </c>
      <c r="D523" s="15" t="e">
        <f>IF(OR(Medidas!D523=1,Medidas!D523="M",Medidas!D523="m"),$A523*LOOKUP($I523+1,'OMS2007'!$A$3:$A$220,'OMS2007'!D$3:D$220)+(1-$A523)*LOOKUP($I523,'OMS2007'!$A$3:$A$220,'OMS2007'!D$3:D$220),$A523*LOOKUP($I523+1,'OMS2007'!$A$3:$A$220,'OMS2007'!G$3:G$220)+(1-$A523)*LOOKUP($I523,'OMS2007'!$A$3:$A$220,'OMS2007'!G$3:G$220))</f>
        <v>#N/A</v>
      </c>
      <c r="E523" s="15">
        <f t="shared" si="56"/>
        <v>1</v>
      </c>
      <c r="F523" s="15">
        <f>IF(OR(Medidas!D523=1,Medidas!D523="M",Medidas!D523="m",Medidas!D523=2,Medidas!D523="F",Medidas!D523="f"),0,1)</f>
        <v>1</v>
      </c>
      <c r="G523" s="15">
        <f>IF(OR(ISBLANK(Medidas!G523),(ISBLANK(Medidas!H523))),1,0)</f>
        <v>1</v>
      </c>
      <c r="H523" s="15">
        <f>IF(AND(NOT(G523),OR(Medidas!G523&lt;20,Medidas!G523&gt;250,Medidas!H523&lt;0.5,Medidas!H523&gt;400)),1,0)</f>
        <v>0</v>
      </c>
      <c r="I523" s="20">
        <f>(Medidas!F523-Medidas!E523)/30.4375</f>
        <v>0</v>
      </c>
      <c r="J523" s="15" t="e">
        <f>Medidas!H523/(Medidas!G523^2)*10000</f>
        <v>#DIV/0!</v>
      </c>
      <c r="K523" s="15" t="e">
        <f t="shared" si="57"/>
        <v>#DIV/0!</v>
      </c>
      <c r="L523" s="15" t="e">
        <f t="shared" si="58"/>
        <v>#DIV/0!</v>
      </c>
      <c r="M523" s="15" t="e">
        <f t="shared" si="59"/>
        <v>#DIV/0!</v>
      </c>
      <c r="N523" s="15" t="e">
        <f t="shared" si="60"/>
        <v>#N/A</v>
      </c>
      <c r="O523" s="15" t="e">
        <f t="shared" si="61"/>
        <v>#N/A</v>
      </c>
    </row>
    <row r="524" spans="1:15" x14ac:dyDescent="0.15">
      <c r="A524" s="106">
        <f t="shared" si="62"/>
        <v>1</v>
      </c>
      <c r="B524" s="15" t="e">
        <f>IF(OR(Medidas!D524=1,Medidas!D524="M",Medidas!D524="m"),$A524*LOOKUP($I524+1,'OMS2007'!$A$3:$A$220,'OMS2007'!B$3:B$220)+(1-$A524)*LOOKUP($I524,'OMS2007'!$A$3:$A$220,'OMS2007'!B$3:B$220),$A524*LOOKUP($I524+1,'OMS2007'!$A$3:$A$220,'OMS2007'!E$3:E$220)+(1-$A524)*LOOKUP($I524,'OMS2007'!$A$3:$A$220,'OMS2007'!E$3:E$220))</f>
        <v>#N/A</v>
      </c>
      <c r="C524" s="15" t="e">
        <f>IF(OR(Medidas!D524=1,Medidas!D524="M",Medidas!D524="m"),$A524*LOOKUP($I524+1,'OMS2007'!$A$3:$A$220,'OMS2007'!C$3:C$220)+(1-$A524)*LOOKUP($I524,'OMS2007'!$A$3:$A$220,'OMS2007'!C$3:C$220),$A524*LOOKUP($I524+1,'OMS2007'!$A$3:$A$220,'OMS2007'!F$3:F$220)+(1-$A524)*LOOKUP($I524,'OMS2007'!$A$3:$A$220,'OMS2007'!F$3:F$220))</f>
        <v>#N/A</v>
      </c>
      <c r="D524" s="15" t="e">
        <f>IF(OR(Medidas!D524=1,Medidas!D524="M",Medidas!D524="m"),$A524*LOOKUP($I524+1,'OMS2007'!$A$3:$A$220,'OMS2007'!D$3:D$220)+(1-$A524)*LOOKUP($I524,'OMS2007'!$A$3:$A$220,'OMS2007'!D$3:D$220),$A524*LOOKUP($I524+1,'OMS2007'!$A$3:$A$220,'OMS2007'!G$3:G$220)+(1-$A524)*LOOKUP($I524,'OMS2007'!$A$3:$A$220,'OMS2007'!G$3:G$220))</f>
        <v>#N/A</v>
      </c>
      <c r="E524" s="15">
        <f t="shared" si="56"/>
        <v>1</v>
      </c>
      <c r="F524" s="15">
        <f>IF(OR(Medidas!D524=1,Medidas!D524="M",Medidas!D524="m",Medidas!D524=2,Medidas!D524="F",Medidas!D524="f"),0,1)</f>
        <v>1</v>
      </c>
      <c r="G524" s="15">
        <f>IF(OR(ISBLANK(Medidas!G524),(ISBLANK(Medidas!H524))),1,0)</f>
        <v>1</v>
      </c>
      <c r="H524" s="15">
        <f>IF(AND(NOT(G524),OR(Medidas!G524&lt;20,Medidas!G524&gt;250,Medidas!H524&lt;0.5,Medidas!H524&gt;400)),1,0)</f>
        <v>0</v>
      </c>
      <c r="I524" s="20">
        <f>(Medidas!F524-Medidas!E524)/30.4375</f>
        <v>0</v>
      </c>
      <c r="J524" s="15" t="e">
        <f>Medidas!H524/(Medidas!G524^2)*10000</f>
        <v>#DIV/0!</v>
      </c>
      <c r="K524" s="15" t="e">
        <f t="shared" si="57"/>
        <v>#DIV/0!</v>
      </c>
      <c r="L524" s="15" t="e">
        <f t="shared" si="58"/>
        <v>#DIV/0!</v>
      </c>
      <c r="M524" s="15" t="e">
        <f t="shared" si="59"/>
        <v>#DIV/0!</v>
      </c>
      <c r="N524" s="15" t="e">
        <f t="shared" si="60"/>
        <v>#N/A</v>
      </c>
      <c r="O524" s="15" t="e">
        <f t="shared" si="61"/>
        <v>#N/A</v>
      </c>
    </row>
    <row r="525" spans="1:15" x14ac:dyDescent="0.15">
      <c r="A525" s="106">
        <f t="shared" si="62"/>
        <v>1</v>
      </c>
      <c r="B525" s="15" t="e">
        <f>IF(OR(Medidas!D525=1,Medidas!D525="M",Medidas!D525="m"),$A525*LOOKUP($I525+1,'OMS2007'!$A$3:$A$220,'OMS2007'!B$3:B$220)+(1-$A525)*LOOKUP($I525,'OMS2007'!$A$3:$A$220,'OMS2007'!B$3:B$220),$A525*LOOKUP($I525+1,'OMS2007'!$A$3:$A$220,'OMS2007'!E$3:E$220)+(1-$A525)*LOOKUP($I525,'OMS2007'!$A$3:$A$220,'OMS2007'!E$3:E$220))</f>
        <v>#N/A</v>
      </c>
      <c r="C525" s="15" t="e">
        <f>IF(OR(Medidas!D525=1,Medidas!D525="M",Medidas!D525="m"),$A525*LOOKUP($I525+1,'OMS2007'!$A$3:$A$220,'OMS2007'!C$3:C$220)+(1-$A525)*LOOKUP($I525,'OMS2007'!$A$3:$A$220,'OMS2007'!C$3:C$220),$A525*LOOKUP($I525+1,'OMS2007'!$A$3:$A$220,'OMS2007'!F$3:F$220)+(1-$A525)*LOOKUP($I525,'OMS2007'!$A$3:$A$220,'OMS2007'!F$3:F$220))</f>
        <v>#N/A</v>
      </c>
      <c r="D525" s="15" t="e">
        <f>IF(OR(Medidas!D525=1,Medidas!D525="M",Medidas!D525="m"),$A525*LOOKUP($I525+1,'OMS2007'!$A$3:$A$220,'OMS2007'!D$3:D$220)+(1-$A525)*LOOKUP($I525,'OMS2007'!$A$3:$A$220,'OMS2007'!D$3:D$220),$A525*LOOKUP($I525+1,'OMS2007'!$A$3:$A$220,'OMS2007'!G$3:G$220)+(1-$A525)*LOOKUP($I525,'OMS2007'!$A$3:$A$220,'OMS2007'!G$3:G$220))</f>
        <v>#N/A</v>
      </c>
      <c r="E525" s="15">
        <f t="shared" si="56"/>
        <v>1</v>
      </c>
      <c r="F525" s="15">
        <f>IF(OR(Medidas!D525=1,Medidas!D525="M",Medidas!D525="m",Medidas!D525=2,Medidas!D525="F",Medidas!D525="f"),0,1)</f>
        <v>1</v>
      </c>
      <c r="G525" s="15">
        <f>IF(OR(ISBLANK(Medidas!G525),(ISBLANK(Medidas!H525))),1,0)</f>
        <v>1</v>
      </c>
      <c r="H525" s="15">
        <f>IF(AND(NOT(G525),OR(Medidas!G525&lt;20,Medidas!G525&gt;250,Medidas!H525&lt;0.5,Medidas!H525&gt;400)),1,0)</f>
        <v>0</v>
      </c>
      <c r="I525" s="20">
        <f>(Medidas!F525-Medidas!E525)/30.4375</f>
        <v>0</v>
      </c>
      <c r="J525" s="15" t="e">
        <f>Medidas!H525/(Medidas!G525^2)*10000</f>
        <v>#DIV/0!</v>
      </c>
      <c r="K525" s="15" t="e">
        <f t="shared" si="57"/>
        <v>#DIV/0!</v>
      </c>
      <c r="L525" s="15" t="e">
        <f t="shared" si="58"/>
        <v>#DIV/0!</v>
      </c>
      <c r="M525" s="15" t="e">
        <f t="shared" si="59"/>
        <v>#DIV/0!</v>
      </c>
      <c r="N525" s="15" t="e">
        <f t="shared" si="60"/>
        <v>#N/A</v>
      </c>
      <c r="O525" s="15" t="e">
        <f t="shared" si="61"/>
        <v>#N/A</v>
      </c>
    </row>
    <row r="526" spans="1:15" x14ac:dyDescent="0.15">
      <c r="A526" s="106">
        <f t="shared" si="62"/>
        <v>1</v>
      </c>
      <c r="B526" s="15" t="e">
        <f>IF(OR(Medidas!D526=1,Medidas!D526="M",Medidas!D526="m"),$A526*LOOKUP($I526+1,'OMS2007'!$A$3:$A$220,'OMS2007'!B$3:B$220)+(1-$A526)*LOOKUP($I526,'OMS2007'!$A$3:$A$220,'OMS2007'!B$3:B$220),$A526*LOOKUP($I526+1,'OMS2007'!$A$3:$A$220,'OMS2007'!E$3:E$220)+(1-$A526)*LOOKUP($I526,'OMS2007'!$A$3:$A$220,'OMS2007'!E$3:E$220))</f>
        <v>#N/A</v>
      </c>
      <c r="C526" s="15" t="e">
        <f>IF(OR(Medidas!D526=1,Medidas!D526="M",Medidas!D526="m"),$A526*LOOKUP($I526+1,'OMS2007'!$A$3:$A$220,'OMS2007'!C$3:C$220)+(1-$A526)*LOOKUP($I526,'OMS2007'!$A$3:$A$220,'OMS2007'!C$3:C$220),$A526*LOOKUP($I526+1,'OMS2007'!$A$3:$A$220,'OMS2007'!F$3:F$220)+(1-$A526)*LOOKUP($I526,'OMS2007'!$A$3:$A$220,'OMS2007'!F$3:F$220))</f>
        <v>#N/A</v>
      </c>
      <c r="D526" s="15" t="e">
        <f>IF(OR(Medidas!D526=1,Medidas!D526="M",Medidas!D526="m"),$A526*LOOKUP($I526+1,'OMS2007'!$A$3:$A$220,'OMS2007'!D$3:D$220)+(1-$A526)*LOOKUP($I526,'OMS2007'!$A$3:$A$220,'OMS2007'!D$3:D$220),$A526*LOOKUP($I526+1,'OMS2007'!$A$3:$A$220,'OMS2007'!G$3:G$220)+(1-$A526)*LOOKUP($I526,'OMS2007'!$A$3:$A$220,'OMS2007'!G$3:G$220))</f>
        <v>#N/A</v>
      </c>
      <c r="E526" s="15">
        <f t="shared" si="56"/>
        <v>1</v>
      </c>
      <c r="F526" s="15">
        <f>IF(OR(Medidas!D526=1,Medidas!D526="M",Medidas!D526="m",Medidas!D526=2,Medidas!D526="F",Medidas!D526="f"),0,1)</f>
        <v>1</v>
      </c>
      <c r="G526" s="15">
        <f>IF(OR(ISBLANK(Medidas!G526),(ISBLANK(Medidas!H526))),1,0)</f>
        <v>1</v>
      </c>
      <c r="H526" s="15">
        <f>IF(AND(NOT(G526),OR(Medidas!G526&lt;20,Medidas!G526&gt;250,Medidas!H526&lt;0.5,Medidas!H526&gt;400)),1,0)</f>
        <v>0</v>
      </c>
      <c r="I526" s="20">
        <f>(Medidas!F526-Medidas!E526)/30.4375</f>
        <v>0</v>
      </c>
      <c r="J526" s="15" t="e">
        <f>Medidas!H526/(Medidas!G526^2)*10000</f>
        <v>#DIV/0!</v>
      </c>
      <c r="K526" s="15" t="e">
        <f t="shared" si="57"/>
        <v>#DIV/0!</v>
      </c>
      <c r="L526" s="15" t="e">
        <f t="shared" si="58"/>
        <v>#DIV/0!</v>
      </c>
      <c r="M526" s="15" t="e">
        <f t="shared" si="59"/>
        <v>#DIV/0!</v>
      </c>
      <c r="N526" s="15" t="e">
        <f t="shared" si="60"/>
        <v>#N/A</v>
      </c>
      <c r="O526" s="15" t="e">
        <f t="shared" si="61"/>
        <v>#N/A</v>
      </c>
    </row>
    <row r="527" spans="1:15" x14ac:dyDescent="0.15">
      <c r="A527" s="106">
        <f t="shared" si="62"/>
        <v>1</v>
      </c>
      <c r="B527" s="15" t="e">
        <f>IF(OR(Medidas!D527=1,Medidas!D527="M",Medidas!D527="m"),$A527*LOOKUP($I527+1,'OMS2007'!$A$3:$A$220,'OMS2007'!B$3:B$220)+(1-$A527)*LOOKUP($I527,'OMS2007'!$A$3:$A$220,'OMS2007'!B$3:B$220),$A527*LOOKUP($I527+1,'OMS2007'!$A$3:$A$220,'OMS2007'!E$3:E$220)+(1-$A527)*LOOKUP($I527,'OMS2007'!$A$3:$A$220,'OMS2007'!E$3:E$220))</f>
        <v>#N/A</v>
      </c>
      <c r="C527" s="15" t="e">
        <f>IF(OR(Medidas!D527=1,Medidas!D527="M",Medidas!D527="m"),$A527*LOOKUP($I527+1,'OMS2007'!$A$3:$A$220,'OMS2007'!C$3:C$220)+(1-$A527)*LOOKUP($I527,'OMS2007'!$A$3:$A$220,'OMS2007'!C$3:C$220),$A527*LOOKUP($I527+1,'OMS2007'!$A$3:$A$220,'OMS2007'!F$3:F$220)+(1-$A527)*LOOKUP($I527,'OMS2007'!$A$3:$A$220,'OMS2007'!F$3:F$220))</f>
        <v>#N/A</v>
      </c>
      <c r="D527" s="15" t="e">
        <f>IF(OR(Medidas!D527=1,Medidas!D527="M",Medidas!D527="m"),$A527*LOOKUP($I527+1,'OMS2007'!$A$3:$A$220,'OMS2007'!D$3:D$220)+(1-$A527)*LOOKUP($I527,'OMS2007'!$A$3:$A$220,'OMS2007'!D$3:D$220),$A527*LOOKUP($I527+1,'OMS2007'!$A$3:$A$220,'OMS2007'!G$3:G$220)+(1-$A527)*LOOKUP($I527,'OMS2007'!$A$3:$A$220,'OMS2007'!G$3:G$220))</f>
        <v>#N/A</v>
      </c>
      <c r="E527" s="15">
        <f t="shared" si="56"/>
        <v>1</v>
      </c>
      <c r="F527" s="15">
        <f>IF(OR(Medidas!D527=1,Medidas!D527="M",Medidas!D527="m",Medidas!D527=2,Medidas!D527="F",Medidas!D527="f"),0,1)</f>
        <v>1</v>
      </c>
      <c r="G527" s="15">
        <f>IF(OR(ISBLANK(Medidas!G527),(ISBLANK(Medidas!H527))),1,0)</f>
        <v>1</v>
      </c>
      <c r="H527" s="15">
        <f>IF(AND(NOT(G527),OR(Medidas!G527&lt;20,Medidas!G527&gt;250,Medidas!H527&lt;0.5,Medidas!H527&gt;400)),1,0)</f>
        <v>0</v>
      </c>
      <c r="I527" s="20">
        <f>(Medidas!F527-Medidas!E527)/30.4375</f>
        <v>0</v>
      </c>
      <c r="J527" s="15" t="e">
        <f>Medidas!H527/(Medidas!G527^2)*10000</f>
        <v>#DIV/0!</v>
      </c>
      <c r="K527" s="15" t="e">
        <f t="shared" si="57"/>
        <v>#DIV/0!</v>
      </c>
      <c r="L527" s="15" t="e">
        <f t="shared" si="58"/>
        <v>#DIV/0!</v>
      </c>
      <c r="M527" s="15" t="e">
        <f t="shared" si="59"/>
        <v>#DIV/0!</v>
      </c>
      <c r="N527" s="15" t="e">
        <f t="shared" si="60"/>
        <v>#N/A</v>
      </c>
      <c r="O527" s="15" t="e">
        <f t="shared" si="61"/>
        <v>#N/A</v>
      </c>
    </row>
    <row r="528" spans="1:15" x14ac:dyDescent="0.15">
      <c r="A528" s="106">
        <f t="shared" si="62"/>
        <v>1</v>
      </c>
      <c r="B528" s="15" t="e">
        <f>IF(OR(Medidas!D528=1,Medidas!D528="M",Medidas!D528="m"),$A528*LOOKUP($I528+1,'OMS2007'!$A$3:$A$220,'OMS2007'!B$3:B$220)+(1-$A528)*LOOKUP($I528,'OMS2007'!$A$3:$A$220,'OMS2007'!B$3:B$220),$A528*LOOKUP($I528+1,'OMS2007'!$A$3:$A$220,'OMS2007'!E$3:E$220)+(1-$A528)*LOOKUP($I528,'OMS2007'!$A$3:$A$220,'OMS2007'!E$3:E$220))</f>
        <v>#N/A</v>
      </c>
      <c r="C528" s="15" t="e">
        <f>IF(OR(Medidas!D528=1,Medidas!D528="M",Medidas!D528="m"),$A528*LOOKUP($I528+1,'OMS2007'!$A$3:$A$220,'OMS2007'!C$3:C$220)+(1-$A528)*LOOKUP($I528,'OMS2007'!$A$3:$A$220,'OMS2007'!C$3:C$220),$A528*LOOKUP($I528+1,'OMS2007'!$A$3:$A$220,'OMS2007'!F$3:F$220)+(1-$A528)*LOOKUP($I528,'OMS2007'!$A$3:$A$220,'OMS2007'!F$3:F$220))</f>
        <v>#N/A</v>
      </c>
      <c r="D528" s="15" t="e">
        <f>IF(OR(Medidas!D528=1,Medidas!D528="M",Medidas!D528="m"),$A528*LOOKUP($I528+1,'OMS2007'!$A$3:$A$220,'OMS2007'!D$3:D$220)+(1-$A528)*LOOKUP($I528,'OMS2007'!$A$3:$A$220,'OMS2007'!D$3:D$220),$A528*LOOKUP($I528+1,'OMS2007'!$A$3:$A$220,'OMS2007'!G$3:G$220)+(1-$A528)*LOOKUP($I528,'OMS2007'!$A$3:$A$220,'OMS2007'!G$3:G$220))</f>
        <v>#N/A</v>
      </c>
      <c r="E528" s="15">
        <f t="shared" si="56"/>
        <v>1</v>
      </c>
      <c r="F528" s="15">
        <f>IF(OR(Medidas!D528=1,Medidas!D528="M",Medidas!D528="m",Medidas!D528=2,Medidas!D528="F",Medidas!D528="f"),0,1)</f>
        <v>1</v>
      </c>
      <c r="G528" s="15">
        <f>IF(OR(ISBLANK(Medidas!G528),(ISBLANK(Medidas!H528))),1,0)</f>
        <v>1</v>
      </c>
      <c r="H528" s="15">
        <f>IF(AND(NOT(G528),OR(Medidas!G528&lt;20,Medidas!G528&gt;250,Medidas!H528&lt;0.5,Medidas!H528&gt;400)),1,0)</f>
        <v>0</v>
      </c>
      <c r="I528" s="20">
        <f>(Medidas!F528-Medidas!E528)/30.4375</f>
        <v>0</v>
      </c>
      <c r="J528" s="15" t="e">
        <f>Medidas!H528/(Medidas!G528^2)*10000</f>
        <v>#DIV/0!</v>
      </c>
      <c r="K528" s="15" t="e">
        <f t="shared" si="57"/>
        <v>#DIV/0!</v>
      </c>
      <c r="L528" s="15" t="e">
        <f t="shared" si="58"/>
        <v>#DIV/0!</v>
      </c>
      <c r="M528" s="15" t="e">
        <f t="shared" si="59"/>
        <v>#DIV/0!</v>
      </c>
      <c r="N528" s="15" t="e">
        <f t="shared" si="60"/>
        <v>#N/A</v>
      </c>
      <c r="O528" s="15" t="e">
        <f t="shared" si="61"/>
        <v>#N/A</v>
      </c>
    </row>
    <row r="529" spans="1:15" x14ac:dyDescent="0.15">
      <c r="A529" s="106">
        <f t="shared" si="62"/>
        <v>1</v>
      </c>
      <c r="B529" s="15" t="e">
        <f>IF(OR(Medidas!D529=1,Medidas!D529="M",Medidas!D529="m"),$A529*LOOKUP($I529+1,'OMS2007'!$A$3:$A$220,'OMS2007'!B$3:B$220)+(1-$A529)*LOOKUP($I529,'OMS2007'!$A$3:$A$220,'OMS2007'!B$3:B$220),$A529*LOOKUP($I529+1,'OMS2007'!$A$3:$A$220,'OMS2007'!E$3:E$220)+(1-$A529)*LOOKUP($I529,'OMS2007'!$A$3:$A$220,'OMS2007'!E$3:E$220))</f>
        <v>#N/A</v>
      </c>
      <c r="C529" s="15" t="e">
        <f>IF(OR(Medidas!D529=1,Medidas!D529="M",Medidas!D529="m"),$A529*LOOKUP($I529+1,'OMS2007'!$A$3:$A$220,'OMS2007'!C$3:C$220)+(1-$A529)*LOOKUP($I529,'OMS2007'!$A$3:$A$220,'OMS2007'!C$3:C$220),$A529*LOOKUP($I529+1,'OMS2007'!$A$3:$A$220,'OMS2007'!F$3:F$220)+(1-$A529)*LOOKUP($I529,'OMS2007'!$A$3:$A$220,'OMS2007'!F$3:F$220))</f>
        <v>#N/A</v>
      </c>
      <c r="D529" s="15" t="e">
        <f>IF(OR(Medidas!D529=1,Medidas!D529="M",Medidas!D529="m"),$A529*LOOKUP($I529+1,'OMS2007'!$A$3:$A$220,'OMS2007'!D$3:D$220)+(1-$A529)*LOOKUP($I529,'OMS2007'!$A$3:$A$220,'OMS2007'!D$3:D$220),$A529*LOOKUP($I529+1,'OMS2007'!$A$3:$A$220,'OMS2007'!G$3:G$220)+(1-$A529)*LOOKUP($I529,'OMS2007'!$A$3:$A$220,'OMS2007'!G$3:G$220))</f>
        <v>#N/A</v>
      </c>
      <c r="E529" s="15">
        <f t="shared" si="56"/>
        <v>1</v>
      </c>
      <c r="F529" s="15">
        <f>IF(OR(Medidas!D529=1,Medidas!D529="M",Medidas!D529="m",Medidas!D529=2,Medidas!D529="F",Medidas!D529="f"),0,1)</f>
        <v>1</v>
      </c>
      <c r="G529" s="15">
        <f>IF(OR(ISBLANK(Medidas!G529),(ISBLANK(Medidas!H529))),1,0)</f>
        <v>1</v>
      </c>
      <c r="H529" s="15">
        <f>IF(AND(NOT(G529),OR(Medidas!G529&lt;20,Medidas!G529&gt;250,Medidas!H529&lt;0.5,Medidas!H529&gt;400)),1,0)</f>
        <v>0</v>
      </c>
      <c r="I529" s="20">
        <f>(Medidas!F529-Medidas!E529)/30.4375</f>
        <v>0</v>
      </c>
      <c r="J529" s="15" t="e">
        <f>Medidas!H529/(Medidas!G529^2)*10000</f>
        <v>#DIV/0!</v>
      </c>
      <c r="K529" s="15" t="e">
        <f t="shared" si="57"/>
        <v>#DIV/0!</v>
      </c>
      <c r="L529" s="15" t="e">
        <f t="shared" si="58"/>
        <v>#DIV/0!</v>
      </c>
      <c r="M529" s="15" t="e">
        <f t="shared" si="59"/>
        <v>#DIV/0!</v>
      </c>
      <c r="N529" s="15" t="e">
        <f t="shared" si="60"/>
        <v>#N/A</v>
      </c>
      <c r="O529" s="15" t="e">
        <f t="shared" si="61"/>
        <v>#N/A</v>
      </c>
    </row>
    <row r="530" spans="1:15" x14ac:dyDescent="0.15">
      <c r="A530" s="106">
        <f t="shared" si="62"/>
        <v>1</v>
      </c>
      <c r="B530" s="15" t="e">
        <f>IF(OR(Medidas!D530=1,Medidas!D530="M",Medidas!D530="m"),$A530*LOOKUP($I530+1,'OMS2007'!$A$3:$A$220,'OMS2007'!B$3:B$220)+(1-$A530)*LOOKUP($I530,'OMS2007'!$A$3:$A$220,'OMS2007'!B$3:B$220),$A530*LOOKUP($I530+1,'OMS2007'!$A$3:$A$220,'OMS2007'!E$3:E$220)+(1-$A530)*LOOKUP($I530,'OMS2007'!$A$3:$A$220,'OMS2007'!E$3:E$220))</f>
        <v>#N/A</v>
      </c>
      <c r="C530" s="15" t="e">
        <f>IF(OR(Medidas!D530=1,Medidas!D530="M",Medidas!D530="m"),$A530*LOOKUP($I530+1,'OMS2007'!$A$3:$A$220,'OMS2007'!C$3:C$220)+(1-$A530)*LOOKUP($I530,'OMS2007'!$A$3:$A$220,'OMS2007'!C$3:C$220),$A530*LOOKUP($I530+1,'OMS2007'!$A$3:$A$220,'OMS2007'!F$3:F$220)+(1-$A530)*LOOKUP($I530,'OMS2007'!$A$3:$A$220,'OMS2007'!F$3:F$220))</f>
        <v>#N/A</v>
      </c>
      <c r="D530" s="15" t="e">
        <f>IF(OR(Medidas!D530=1,Medidas!D530="M",Medidas!D530="m"),$A530*LOOKUP($I530+1,'OMS2007'!$A$3:$A$220,'OMS2007'!D$3:D$220)+(1-$A530)*LOOKUP($I530,'OMS2007'!$A$3:$A$220,'OMS2007'!D$3:D$220),$A530*LOOKUP($I530+1,'OMS2007'!$A$3:$A$220,'OMS2007'!G$3:G$220)+(1-$A530)*LOOKUP($I530,'OMS2007'!$A$3:$A$220,'OMS2007'!G$3:G$220))</f>
        <v>#N/A</v>
      </c>
      <c r="E530" s="15">
        <f t="shared" si="56"/>
        <v>1</v>
      </c>
      <c r="F530" s="15">
        <f>IF(OR(Medidas!D530=1,Medidas!D530="M",Medidas!D530="m",Medidas!D530=2,Medidas!D530="F",Medidas!D530="f"),0,1)</f>
        <v>1</v>
      </c>
      <c r="G530" s="15">
        <f>IF(OR(ISBLANK(Medidas!G530),(ISBLANK(Medidas!H530))),1,0)</f>
        <v>1</v>
      </c>
      <c r="H530" s="15">
        <f>IF(AND(NOT(G530),OR(Medidas!G530&lt;20,Medidas!G530&gt;250,Medidas!H530&lt;0.5,Medidas!H530&gt;400)),1,0)</f>
        <v>0</v>
      </c>
      <c r="I530" s="20">
        <f>(Medidas!F530-Medidas!E530)/30.4375</f>
        <v>0</v>
      </c>
      <c r="J530" s="15" t="e">
        <f>Medidas!H530/(Medidas!G530^2)*10000</f>
        <v>#DIV/0!</v>
      </c>
      <c r="K530" s="15" t="e">
        <f t="shared" si="57"/>
        <v>#DIV/0!</v>
      </c>
      <c r="L530" s="15" t="e">
        <f t="shared" si="58"/>
        <v>#DIV/0!</v>
      </c>
      <c r="M530" s="15" t="e">
        <f t="shared" si="59"/>
        <v>#DIV/0!</v>
      </c>
      <c r="N530" s="15" t="e">
        <f t="shared" si="60"/>
        <v>#N/A</v>
      </c>
      <c r="O530" s="15" t="e">
        <f t="shared" si="61"/>
        <v>#N/A</v>
      </c>
    </row>
    <row r="531" spans="1:15" x14ac:dyDescent="0.15">
      <c r="A531" s="106">
        <f t="shared" si="62"/>
        <v>1</v>
      </c>
      <c r="B531" s="15" t="e">
        <f>IF(OR(Medidas!D531=1,Medidas!D531="M",Medidas!D531="m"),$A531*LOOKUP($I531+1,'OMS2007'!$A$3:$A$220,'OMS2007'!B$3:B$220)+(1-$A531)*LOOKUP($I531,'OMS2007'!$A$3:$A$220,'OMS2007'!B$3:B$220),$A531*LOOKUP($I531+1,'OMS2007'!$A$3:$A$220,'OMS2007'!E$3:E$220)+(1-$A531)*LOOKUP($I531,'OMS2007'!$A$3:$A$220,'OMS2007'!E$3:E$220))</f>
        <v>#N/A</v>
      </c>
      <c r="C531" s="15" t="e">
        <f>IF(OR(Medidas!D531=1,Medidas!D531="M",Medidas!D531="m"),$A531*LOOKUP($I531+1,'OMS2007'!$A$3:$A$220,'OMS2007'!C$3:C$220)+(1-$A531)*LOOKUP($I531,'OMS2007'!$A$3:$A$220,'OMS2007'!C$3:C$220),$A531*LOOKUP($I531+1,'OMS2007'!$A$3:$A$220,'OMS2007'!F$3:F$220)+(1-$A531)*LOOKUP($I531,'OMS2007'!$A$3:$A$220,'OMS2007'!F$3:F$220))</f>
        <v>#N/A</v>
      </c>
      <c r="D531" s="15" t="e">
        <f>IF(OR(Medidas!D531=1,Medidas!D531="M",Medidas!D531="m"),$A531*LOOKUP($I531+1,'OMS2007'!$A$3:$A$220,'OMS2007'!D$3:D$220)+(1-$A531)*LOOKUP($I531,'OMS2007'!$A$3:$A$220,'OMS2007'!D$3:D$220),$A531*LOOKUP($I531+1,'OMS2007'!$A$3:$A$220,'OMS2007'!G$3:G$220)+(1-$A531)*LOOKUP($I531,'OMS2007'!$A$3:$A$220,'OMS2007'!G$3:G$220))</f>
        <v>#N/A</v>
      </c>
      <c r="E531" s="15">
        <f t="shared" si="56"/>
        <v>1</v>
      </c>
      <c r="F531" s="15">
        <f>IF(OR(Medidas!D531=1,Medidas!D531="M",Medidas!D531="m",Medidas!D531=2,Medidas!D531="F",Medidas!D531="f"),0,1)</f>
        <v>1</v>
      </c>
      <c r="G531" s="15">
        <f>IF(OR(ISBLANK(Medidas!G531),(ISBLANK(Medidas!H531))),1,0)</f>
        <v>1</v>
      </c>
      <c r="H531" s="15">
        <f>IF(AND(NOT(G531),OR(Medidas!G531&lt;20,Medidas!G531&gt;250,Medidas!H531&lt;0.5,Medidas!H531&gt;400)),1,0)</f>
        <v>0</v>
      </c>
      <c r="I531" s="20">
        <f>(Medidas!F531-Medidas!E531)/30.4375</f>
        <v>0</v>
      </c>
      <c r="J531" s="15" t="e">
        <f>Medidas!H531/(Medidas!G531^2)*10000</f>
        <v>#DIV/0!</v>
      </c>
      <c r="K531" s="15" t="e">
        <f t="shared" si="57"/>
        <v>#DIV/0!</v>
      </c>
      <c r="L531" s="15" t="e">
        <f t="shared" si="58"/>
        <v>#DIV/0!</v>
      </c>
      <c r="M531" s="15" t="e">
        <f t="shared" si="59"/>
        <v>#DIV/0!</v>
      </c>
      <c r="N531" s="15" t="e">
        <f t="shared" si="60"/>
        <v>#N/A</v>
      </c>
      <c r="O531" s="15" t="e">
        <f t="shared" si="61"/>
        <v>#N/A</v>
      </c>
    </row>
    <row r="532" spans="1:15" x14ac:dyDescent="0.15">
      <c r="A532" s="106">
        <f t="shared" si="62"/>
        <v>1</v>
      </c>
      <c r="B532" s="15" t="e">
        <f>IF(OR(Medidas!D532=1,Medidas!D532="M",Medidas!D532="m"),$A532*LOOKUP($I532+1,'OMS2007'!$A$3:$A$220,'OMS2007'!B$3:B$220)+(1-$A532)*LOOKUP($I532,'OMS2007'!$A$3:$A$220,'OMS2007'!B$3:B$220),$A532*LOOKUP($I532+1,'OMS2007'!$A$3:$A$220,'OMS2007'!E$3:E$220)+(1-$A532)*LOOKUP($I532,'OMS2007'!$A$3:$A$220,'OMS2007'!E$3:E$220))</f>
        <v>#N/A</v>
      </c>
      <c r="C532" s="15" t="e">
        <f>IF(OR(Medidas!D532=1,Medidas!D532="M",Medidas!D532="m"),$A532*LOOKUP($I532+1,'OMS2007'!$A$3:$A$220,'OMS2007'!C$3:C$220)+(1-$A532)*LOOKUP($I532,'OMS2007'!$A$3:$A$220,'OMS2007'!C$3:C$220),$A532*LOOKUP($I532+1,'OMS2007'!$A$3:$A$220,'OMS2007'!F$3:F$220)+(1-$A532)*LOOKUP($I532,'OMS2007'!$A$3:$A$220,'OMS2007'!F$3:F$220))</f>
        <v>#N/A</v>
      </c>
      <c r="D532" s="15" t="e">
        <f>IF(OR(Medidas!D532=1,Medidas!D532="M",Medidas!D532="m"),$A532*LOOKUP($I532+1,'OMS2007'!$A$3:$A$220,'OMS2007'!D$3:D$220)+(1-$A532)*LOOKUP($I532,'OMS2007'!$A$3:$A$220,'OMS2007'!D$3:D$220),$A532*LOOKUP($I532+1,'OMS2007'!$A$3:$A$220,'OMS2007'!G$3:G$220)+(1-$A532)*LOOKUP($I532,'OMS2007'!$A$3:$A$220,'OMS2007'!G$3:G$220))</f>
        <v>#N/A</v>
      </c>
      <c r="E532" s="15">
        <f t="shared" si="56"/>
        <v>1</v>
      </c>
      <c r="F532" s="15">
        <f>IF(OR(Medidas!D532=1,Medidas!D532="M",Medidas!D532="m",Medidas!D532=2,Medidas!D532="F",Medidas!D532="f"),0,1)</f>
        <v>1</v>
      </c>
      <c r="G532" s="15">
        <f>IF(OR(ISBLANK(Medidas!G532),(ISBLANK(Medidas!H532))),1,0)</f>
        <v>1</v>
      </c>
      <c r="H532" s="15">
        <f>IF(AND(NOT(G532),OR(Medidas!G532&lt;20,Medidas!G532&gt;250,Medidas!H532&lt;0.5,Medidas!H532&gt;400)),1,0)</f>
        <v>0</v>
      </c>
      <c r="I532" s="20">
        <f>(Medidas!F532-Medidas!E532)/30.4375</f>
        <v>0</v>
      </c>
      <c r="J532" s="15" t="e">
        <f>Medidas!H532/(Medidas!G532^2)*10000</f>
        <v>#DIV/0!</v>
      </c>
      <c r="K532" s="15" t="e">
        <f t="shared" si="57"/>
        <v>#DIV/0!</v>
      </c>
      <c r="L532" s="15" t="e">
        <f t="shared" si="58"/>
        <v>#DIV/0!</v>
      </c>
      <c r="M532" s="15" t="e">
        <f t="shared" si="59"/>
        <v>#DIV/0!</v>
      </c>
      <c r="N532" s="15" t="e">
        <f t="shared" si="60"/>
        <v>#N/A</v>
      </c>
      <c r="O532" s="15" t="e">
        <f t="shared" si="61"/>
        <v>#N/A</v>
      </c>
    </row>
    <row r="533" spans="1:15" x14ac:dyDescent="0.15">
      <c r="A533" s="106">
        <f t="shared" si="62"/>
        <v>1</v>
      </c>
      <c r="B533" s="15" t="e">
        <f>IF(OR(Medidas!D533=1,Medidas!D533="M",Medidas!D533="m"),$A533*LOOKUP($I533+1,'OMS2007'!$A$3:$A$220,'OMS2007'!B$3:B$220)+(1-$A533)*LOOKUP($I533,'OMS2007'!$A$3:$A$220,'OMS2007'!B$3:B$220),$A533*LOOKUP($I533+1,'OMS2007'!$A$3:$A$220,'OMS2007'!E$3:E$220)+(1-$A533)*LOOKUP($I533,'OMS2007'!$A$3:$A$220,'OMS2007'!E$3:E$220))</f>
        <v>#N/A</v>
      </c>
      <c r="C533" s="15" t="e">
        <f>IF(OR(Medidas!D533=1,Medidas!D533="M",Medidas!D533="m"),$A533*LOOKUP($I533+1,'OMS2007'!$A$3:$A$220,'OMS2007'!C$3:C$220)+(1-$A533)*LOOKUP($I533,'OMS2007'!$A$3:$A$220,'OMS2007'!C$3:C$220),$A533*LOOKUP($I533+1,'OMS2007'!$A$3:$A$220,'OMS2007'!F$3:F$220)+(1-$A533)*LOOKUP($I533,'OMS2007'!$A$3:$A$220,'OMS2007'!F$3:F$220))</f>
        <v>#N/A</v>
      </c>
      <c r="D533" s="15" t="e">
        <f>IF(OR(Medidas!D533=1,Medidas!D533="M",Medidas!D533="m"),$A533*LOOKUP($I533+1,'OMS2007'!$A$3:$A$220,'OMS2007'!D$3:D$220)+(1-$A533)*LOOKUP($I533,'OMS2007'!$A$3:$A$220,'OMS2007'!D$3:D$220),$A533*LOOKUP($I533+1,'OMS2007'!$A$3:$A$220,'OMS2007'!G$3:G$220)+(1-$A533)*LOOKUP($I533,'OMS2007'!$A$3:$A$220,'OMS2007'!G$3:G$220))</f>
        <v>#N/A</v>
      </c>
      <c r="E533" s="15">
        <f t="shared" si="56"/>
        <v>1</v>
      </c>
      <c r="F533" s="15">
        <f>IF(OR(Medidas!D533=1,Medidas!D533="M",Medidas!D533="m",Medidas!D533=2,Medidas!D533="F",Medidas!D533="f"),0,1)</f>
        <v>1</v>
      </c>
      <c r="G533" s="15">
        <f>IF(OR(ISBLANK(Medidas!G533),(ISBLANK(Medidas!H533))),1,0)</f>
        <v>1</v>
      </c>
      <c r="H533" s="15">
        <f>IF(AND(NOT(G533),OR(Medidas!G533&lt;20,Medidas!G533&gt;250,Medidas!H533&lt;0.5,Medidas!H533&gt;400)),1,0)</f>
        <v>0</v>
      </c>
      <c r="I533" s="20">
        <f>(Medidas!F533-Medidas!E533)/30.4375</f>
        <v>0</v>
      </c>
      <c r="J533" s="15" t="e">
        <f>Medidas!H533/(Medidas!G533^2)*10000</f>
        <v>#DIV/0!</v>
      </c>
      <c r="K533" s="15" t="e">
        <f t="shared" si="57"/>
        <v>#DIV/0!</v>
      </c>
      <c r="L533" s="15" t="e">
        <f t="shared" si="58"/>
        <v>#DIV/0!</v>
      </c>
      <c r="M533" s="15" t="e">
        <f t="shared" si="59"/>
        <v>#DIV/0!</v>
      </c>
      <c r="N533" s="15" t="e">
        <f t="shared" si="60"/>
        <v>#N/A</v>
      </c>
      <c r="O533" s="15" t="e">
        <f t="shared" si="61"/>
        <v>#N/A</v>
      </c>
    </row>
    <row r="534" spans="1:15" x14ac:dyDescent="0.15">
      <c r="A534" s="106">
        <f t="shared" si="62"/>
        <v>1</v>
      </c>
      <c r="B534" s="15" t="e">
        <f>IF(OR(Medidas!D534=1,Medidas!D534="M",Medidas!D534="m"),$A534*LOOKUP($I534+1,'OMS2007'!$A$3:$A$220,'OMS2007'!B$3:B$220)+(1-$A534)*LOOKUP($I534,'OMS2007'!$A$3:$A$220,'OMS2007'!B$3:B$220),$A534*LOOKUP($I534+1,'OMS2007'!$A$3:$A$220,'OMS2007'!E$3:E$220)+(1-$A534)*LOOKUP($I534,'OMS2007'!$A$3:$A$220,'OMS2007'!E$3:E$220))</f>
        <v>#N/A</v>
      </c>
      <c r="C534" s="15" t="e">
        <f>IF(OR(Medidas!D534=1,Medidas!D534="M",Medidas!D534="m"),$A534*LOOKUP($I534+1,'OMS2007'!$A$3:$A$220,'OMS2007'!C$3:C$220)+(1-$A534)*LOOKUP($I534,'OMS2007'!$A$3:$A$220,'OMS2007'!C$3:C$220),$A534*LOOKUP($I534+1,'OMS2007'!$A$3:$A$220,'OMS2007'!F$3:F$220)+(1-$A534)*LOOKUP($I534,'OMS2007'!$A$3:$A$220,'OMS2007'!F$3:F$220))</f>
        <v>#N/A</v>
      </c>
      <c r="D534" s="15" t="e">
        <f>IF(OR(Medidas!D534=1,Medidas!D534="M",Medidas!D534="m"),$A534*LOOKUP($I534+1,'OMS2007'!$A$3:$A$220,'OMS2007'!D$3:D$220)+(1-$A534)*LOOKUP($I534,'OMS2007'!$A$3:$A$220,'OMS2007'!D$3:D$220),$A534*LOOKUP($I534+1,'OMS2007'!$A$3:$A$220,'OMS2007'!G$3:G$220)+(1-$A534)*LOOKUP($I534,'OMS2007'!$A$3:$A$220,'OMS2007'!G$3:G$220))</f>
        <v>#N/A</v>
      </c>
      <c r="E534" s="15">
        <f t="shared" si="56"/>
        <v>1</v>
      </c>
      <c r="F534" s="15">
        <f>IF(OR(Medidas!D534=1,Medidas!D534="M",Medidas!D534="m",Medidas!D534=2,Medidas!D534="F",Medidas!D534="f"),0,1)</f>
        <v>1</v>
      </c>
      <c r="G534" s="15">
        <f>IF(OR(ISBLANK(Medidas!G534),(ISBLANK(Medidas!H534))),1,0)</f>
        <v>1</v>
      </c>
      <c r="H534" s="15">
        <f>IF(AND(NOT(G534),OR(Medidas!G534&lt;20,Medidas!G534&gt;250,Medidas!H534&lt;0.5,Medidas!H534&gt;400)),1,0)</f>
        <v>0</v>
      </c>
      <c r="I534" s="20">
        <f>(Medidas!F534-Medidas!E534)/30.4375</f>
        <v>0</v>
      </c>
      <c r="J534" s="15" t="e">
        <f>Medidas!H534/(Medidas!G534^2)*10000</f>
        <v>#DIV/0!</v>
      </c>
      <c r="K534" s="15" t="e">
        <f t="shared" si="57"/>
        <v>#DIV/0!</v>
      </c>
      <c r="L534" s="15" t="e">
        <f t="shared" si="58"/>
        <v>#DIV/0!</v>
      </c>
      <c r="M534" s="15" t="e">
        <f t="shared" si="59"/>
        <v>#DIV/0!</v>
      </c>
      <c r="N534" s="15" t="e">
        <f t="shared" si="60"/>
        <v>#N/A</v>
      </c>
      <c r="O534" s="15" t="e">
        <f t="shared" si="61"/>
        <v>#N/A</v>
      </c>
    </row>
    <row r="535" spans="1:15" x14ac:dyDescent="0.15">
      <c r="A535" s="106">
        <f t="shared" si="62"/>
        <v>1</v>
      </c>
      <c r="B535" s="15" t="e">
        <f>IF(OR(Medidas!D535=1,Medidas!D535="M",Medidas!D535="m"),$A535*LOOKUP($I535+1,'OMS2007'!$A$3:$A$220,'OMS2007'!B$3:B$220)+(1-$A535)*LOOKUP($I535,'OMS2007'!$A$3:$A$220,'OMS2007'!B$3:B$220),$A535*LOOKUP($I535+1,'OMS2007'!$A$3:$A$220,'OMS2007'!E$3:E$220)+(1-$A535)*LOOKUP($I535,'OMS2007'!$A$3:$A$220,'OMS2007'!E$3:E$220))</f>
        <v>#N/A</v>
      </c>
      <c r="C535" s="15" t="e">
        <f>IF(OR(Medidas!D535=1,Medidas!D535="M",Medidas!D535="m"),$A535*LOOKUP($I535+1,'OMS2007'!$A$3:$A$220,'OMS2007'!C$3:C$220)+(1-$A535)*LOOKUP($I535,'OMS2007'!$A$3:$A$220,'OMS2007'!C$3:C$220),$A535*LOOKUP($I535+1,'OMS2007'!$A$3:$A$220,'OMS2007'!F$3:F$220)+(1-$A535)*LOOKUP($I535,'OMS2007'!$A$3:$A$220,'OMS2007'!F$3:F$220))</f>
        <v>#N/A</v>
      </c>
      <c r="D535" s="15" t="e">
        <f>IF(OR(Medidas!D535=1,Medidas!D535="M",Medidas!D535="m"),$A535*LOOKUP($I535+1,'OMS2007'!$A$3:$A$220,'OMS2007'!D$3:D$220)+(1-$A535)*LOOKUP($I535,'OMS2007'!$A$3:$A$220,'OMS2007'!D$3:D$220),$A535*LOOKUP($I535+1,'OMS2007'!$A$3:$A$220,'OMS2007'!G$3:G$220)+(1-$A535)*LOOKUP($I535,'OMS2007'!$A$3:$A$220,'OMS2007'!G$3:G$220))</f>
        <v>#N/A</v>
      </c>
      <c r="E535" s="15">
        <f t="shared" si="56"/>
        <v>1</v>
      </c>
      <c r="F535" s="15">
        <f>IF(OR(Medidas!D535=1,Medidas!D535="M",Medidas!D535="m",Medidas!D535=2,Medidas!D535="F",Medidas!D535="f"),0,1)</f>
        <v>1</v>
      </c>
      <c r="G535" s="15">
        <f>IF(OR(ISBLANK(Medidas!G535),(ISBLANK(Medidas!H535))),1,0)</f>
        <v>1</v>
      </c>
      <c r="H535" s="15">
        <f>IF(AND(NOT(G535),OR(Medidas!G535&lt;20,Medidas!G535&gt;250,Medidas!H535&lt;0.5,Medidas!H535&gt;400)),1,0)</f>
        <v>0</v>
      </c>
      <c r="I535" s="20">
        <f>(Medidas!F535-Medidas!E535)/30.4375</f>
        <v>0</v>
      </c>
      <c r="J535" s="15" t="e">
        <f>Medidas!H535/(Medidas!G535^2)*10000</f>
        <v>#DIV/0!</v>
      </c>
      <c r="K535" s="15" t="e">
        <f t="shared" si="57"/>
        <v>#DIV/0!</v>
      </c>
      <c r="L535" s="15" t="e">
        <f t="shared" si="58"/>
        <v>#DIV/0!</v>
      </c>
      <c r="M535" s="15" t="e">
        <f t="shared" si="59"/>
        <v>#DIV/0!</v>
      </c>
      <c r="N535" s="15" t="e">
        <f t="shared" si="60"/>
        <v>#N/A</v>
      </c>
      <c r="O535" s="15" t="e">
        <f t="shared" si="61"/>
        <v>#N/A</v>
      </c>
    </row>
    <row r="536" spans="1:15" x14ac:dyDescent="0.15">
      <c r="A536" s="106">
        <f t="shared" si="62"/>
        <v>1</v>
      </c>
      <c r="B536" s="15" t="e">
        <f>IF(OR(Medidas!D536=1,Medidas!D536="M",Medidas!D536="m"),$A536*LOOKUP($I536+1,'OMS2007'!$A$3:$A$220,'OMS2007'!B$3:B$220)+(1-$A536)*LOOKUP($I536,'OMS2007'!$A$3:$A$220,'OMS2007'!B$3:B$220),$A536*LOOKUP($I536+1,'OMS2007'!$A$3:$A$220,'OMS2007'!E$3:E$220)+(1-$A536)*LOOKUP($I536,'OMS2007'!$A$3:$A$220,'OMS2007'!E$3:E$220))</f>
        <v>#N/A</v>
      </c>
      <c r="C536" s="15" t="e">
        <f>IF(OR(Medidas!D536=1,Medidas!D536="M",Medidas!D536="m"),$A536*LOOKUP($I536+1,'OMS2007'!$A$3:$A$220,'OMS2007'!C$3:C$220)+(1-$A536)*LOOKUP($I536,'OMS2007'!$A$3:$A$220,'OMS2007'!C$3:C$220),$A536*LOOKUP($I536+1,'OMS2007'!$A$3:$A$220,'OMS2007'!F$3:F$220)+(1-$A536)*LOOKUP($I536,'OMS2007'!$A$3:$A$220,'OMS2007'!F$3:F$220))</f>
        <v>#N/A</v>
      </c>
      <c r="D536" s="15" t="e">
        <f>IF(OR(Medidas!D536=1,Medidas!D536="M",Medidas!D536="m"),$A536*LOOKUP($I536+1,'OMS2007'!$A$3:$A$220,'OMS2007'!D$3:D$220)+(1-$A536)*LOOKUP($I536,'OMS2007'!$A$3:$A$220,'OMS2007'!D$3:D$220),$A536*LOOKUP($I536+1,'OMS2007'!$A$3:$A$220,'OMS2007'!G$3:G$220)+(1-$A536)*LOOKUP($I536,'OMS2007'!$A$3:$A$220,'OMS2007'!G$3:G$220))</f>
        <v>#N/A</v>
      </c>
      <c r="E536" s="15">
        <f t="shared" si="56"/>
        <v>1</v>
      </c>
      <c r="F536" s="15">
        <f>IF(OR(Medidas!D536=1,Medidas!D536="M",Medidas!D536="m",Medidas!D536=2,Medidas!D536="F",Medidas!D536="f"),0,1)</f>
        <v>1</v>
      </c>
      <c r="G536" s="15">
        <f>IF(OR(ISBLANK(Medidas!G536),(ISBLANK(Medidas!H536))),1,0)</f>
        <v>1</v>
      </c>
      <c r="H536" s="15">
        <f>IF(AND(NOT(G536),OR(Medidas!G536&lt;20,Medidas!G536&gt;250,Medidas!H536&lt;0.5,Medidas!H536&gt;400)),1,0)</f>
        <v>0</v>
      </c>
      <c r="I536" s="20">
        <f>(Medidas!F536-Medidas!E536)/30.4375</f>
        <v>0</v>
      </c>
      <c r="J536" s="15" t="e">
        <f>Medidas!H536/(Medidas!G536^2)*10000</f>
        <v>#DIV/0!</v>
      </c>
      <c r="K536" s="15" t="e">
        <f t="shared" si="57"/>
        <v>#DIV/0!</v>
      </c>
      <c r="L536" s="15" t="e">
        <f t="shared" si="58"/>
        <v>#DIV/0!</v>
      </c>
      <c r="M536" s="15" t="e">
        <f t="shared" si="59"/>
        <v>#DIV/0!</v>
      </c>
      <c r="N536" s="15" t="e">
        <f t="shared" si="60"/>
        <v>#N/A</v>
      </c>
      <c r="O536" s="15" t="e">
        <f t="shared" si="61"/>
        <v>#N/A</v>
      </c>
    </row>
    <row r="537" spans="1:15" x14ac:dyDescent="0.15">
      <c r="A537" s="106">
        <f t="shared" si="62"/>
        <v>1</v>
      </c>
      <c r="B537" s="15" t="e">
        <f>IF(OR(Medidas!D537=1,Medidas!D537="M",Medidas!D537="m"),$A537*LOOKUP($I537+1,'OMS2007'!$A$3:$A$220,'OMS2007'!B$3:B$220)+(1-$A537)*LOOKUP($I537,'OMS2007'!$A$3:$A$220,'OMS2007'!B$3:B$220),$A537*LOOKUP($I537+1,'OMS2007'!$A$3:$A$220,'OMS2007'!E$3:E$220)+(1-$A537)*LOOKUP($I537,'OMS2007'!$A$3:$A$220,'OMS2007'!E$3:E$220))</f>
        <v>#N/A</v>
      </c>
      <c r="C537" s="15" t="e">
        <f>IF(OR(Medidas!D537=1,Medidas!D537="M",Medidas!D537="m"),$A537*LOOKUP($I537+1,'OMS2007'!$A$3:$A$220,'OMS2007'!C$3:C$220)+(1-$A537)*LOOKUP($I537,'OMS2007'!$A$3:$A$220,'OMS2007'!C$3:C$220),$A537*LOOKUP($I537+1,'OMS2007'!$A$3:$A$220,'OMS2007'!F$3:F$220)+(1-$A537)*LOOKUP($I537,'OMS2007'!$A$3:$A$220,'OMS2007'!F$3:F$220))</f>
        <v>#N/A</v>
      </c>
      <c r="D537" s="15" t="e">
        <f>IF(OR(Medidas!D537=1,Medidas!D537="M",Medidas!D537="m"),$A537*LOOKUP($I537+1,'OMS2007'!$A$3:$A$220,'OMS2007'!D$3:D$220)+(1-$A537)*LOOKUP($I537,'OMS2007'!$A$3:$A$220,'OMS2007'!D$3:D$220),$A537*LOOKUP($I537+1,'OMS2007'!$A$3:$A$220,'OMS2007'!G$3:G$220)+(1-$A537)*LOOKUP($I537,'OMS2007'!$A$3:$A$220,'OMS2007'!G$3:G$220))</f>
        <v>#N/A</v>
      </c>
      <c r="E537" s="15">
        <f t="shared" si="56"/>
        <v>1</v>
      </c>
      <c r="F537" s="15">
        <f>IF(OR(Medidas!D537=1,Medidas!D537="M",Medidas!D537="m",Medidas!D537=2,Medidas!D537="F",Medidas!D537="f"),0,1)</f>
        <v>1</v>
      </c>
      <c r="G537" s="15">
        <f>IF(OR(ISBLANK(Medidas!G537),(ISBLANK(Medidas!H537))),1,0)</f>
        <v>1</v>
      </c>
      <c r="H537" s="15">
        <f>IF(AND(NOT(G537),OR(Medidas!G537&lt;20,Medidas!G537&gt;250,Medidas!H537&lt;0.5,Medidas!H537&gt;400)),1,0)</f>
        <v>0</v>
      </c>
      <c r="I537" s="20">
        <f>(Medidas!F537-Medidas!E537)/30.4375</f>
        <v>0</v>
      </c>
      <c r="J537" s="15" t="e">
        <f>Medidas!H537/(Medidas!G537^2)*10000</f>
        <v>#DIV/0!</v>
      </c>
      <c r="K537" s="15" t="e">
        <f t="shared" si="57"/>
        <v>#DIV/0!</v>
      </c>
      <c r="L537" s="15" t="e">
        <f t="shared" si="58"/>
        <v>#DIV/0!</v>
      </c>
      <c r="M537" s="15" t="e">
        <f t="shared" si="59"/>
        <v>#DIV/0!</v>
      </c>
      <c r="N537" s="15" t="e">
        <f t="shared" si="60"/>
        <v>#N/A</v>
      </c>
      <c r="O537" s="15" t="e">
        <f t="shared" si="61"/>
        <v>#N/A</v>
      </c>
    </row>
    <row r="538" spans="1:15" x14ac:dyDescent="0.15">
      <c r="A538" s="106">
        <f t="shared" si="62"/>
        <v>1</v>
      </c>
      <c r="B538" s="15" t="e">
        <f>IF(OR(Medidas!D538=1,Medidas!D538="M",Medidas!D538="m"),$A538*LOOKUP($I538+1,'OMS2007'!$A$3:$A$220,'OMS2007'!B$3:B$220)+(1-$A538)*LOOKUP($I538,'OMS2007'!$A$3:$A$220,'OMS2007'!B$3:B$220),$A538*LOOKUP($I538+1,'OMS2007'!$A$3:$A$220,'OMS2007'!E$3:E$220)+(1-$A538)*LOOKUP($I538,'OMS2007'!$A$3:$A$220,'OMS2007'!E$3:E$220))</f>
        <v>#N/A</v>
      </c>
      <c r="C538" s="15" t="e">
        <f>IF(OR(Medidas!D538=1,Medidas!D538="M",Medidas!D538="m"),$A538*LOOKUP($I538+1,'OMS2007'!$A$3:$A$220,'OMS2007'!C$3:C$220)+(1-$A538)*LOOKUP($I538,'OMS2007'!$A$3:$A$220,'OMS2007'!C$3:C$220),$A538*LOOKUP($I538+1,'OMS2007'!$A$3:$A$220,'OMS2007'!F$3:F$220)+(1-$A538)*LOOKUP($I538,'OMS2007'!$A$3:$A$220,'OMS2007'!F$3:F$220))</f>
        <v>#N/A</v>
      </c>
      <c r="D538" s="15" t="e">
        <f>IF(OR(Medidas!D538=1,Medidas!D538="M",Medidas!D538="m"),$A538*LOOKUP($I538+1,'OMS2007'!$A$3:$A$220,'OMS2007'!D$3:D$220)+(1-$A538)*LOOKUP($I538,'OMS2007'!$A$3:$A$220,'OMS2007'!D$3:D$220),$A538*LOOKUP($I538+1,'OMS2007'!$A$3:$A$220,'OMS2007'!G$3:G$220)+(1-$A538)*LOOKUP($I538,'OMS2007'!$A$3:$A$220,'OMS2007'!G$3:G$220))</f>
        <v>#N/A</v>
      </c>
      <c r="E538" s="15">
        <f t="shared" si="56"/>
        <v>1</v>
      </c>
      <c r="F538" s="15">
        <f>IF(OR(Medidas!D538=1,Medidas!D538="M",Medidas!D538="m",Medidas!D538=2,Medidas!D538="F",Medidas!D538="f"),0,1)</f>
        <v>1</v>
      </c>
      <c r="G538" s="15">
        <f>IF(OR(ISBLANK(Medidas!G538),(ISBLANK(Medidas!H538))),1,0)</f>
        <v>1</v>
      </c>
      <c r="H538" s="15">
        <f>IF(AND(NOT(G538),OR(Medidas!G538&lt;20,Medidas!G538&gt;250,Medidas!H538&lt;0.5,Medidas!H538&gt;400)),1,0)</f>
        <v>0</v>
      </c>
      <c r="I538" s="20">
        <f>(Medidas!F538-Medidas!E538)/30.4375</f>
        <v>0</v>
      </c>
      <c r="J538" s="15" t="e">
        <f>Medidas!H538/(Medidas!G538^2)*10000</f>
        <v>#DIV/0!</v>
      </c>
      <c r="K538" s="15" t="e">
        <f t="shared" si="57"/>
        <v>#DIV/0!</v>
      </c>
      <c r="L538" s="15" t="e">
        <f t="shared" si="58"/>
        <v>#DIV/0!</v>
      </c>
      <c r="M538" s="15" t="e">
        <f t="shared" si="59"/>
        <v>#DIV/0!</v>
      </c>
      <c r="N538" s="15" t="e">
        <f t="shared" si="60"/>
        <v>#N/A</v>
      </c>
      <c r="O538" s="15" t="e">
        <f t="shared" si="61"/>
        <v>#N/A</v>
      </c>
    </row>
    <row r="539" spans="1:15" x14ac:dyDescent="0.15">
      <c r="A539" s="106">
        <f t="shared" si="62"/>
        <v>1</v>
      </c>
      <c r="B539" s="15" t="e">
        <f>IF(OR(Medidas!D539=1,Medidas!D539="M",Medidas!D539="m"),$A539*LOOKUP($I539+1,'OMS2007'!$A$3:$A$220,'OMS2007'!B$3:B$220)+(1-$A539)*LOOKUP($I539,'OMS2007'!$A$3:$A$220,'OMS2007'!B$3:B$220),$A539*LOOKUP($I539+1,'OMS2007'!$A$3:$A$220,'OMS2007'!E$3:E$220)+(1-$A539)*LOOKUP($I539,'OMS2007'!$A$3:$A$220,'OMS2007'!E$3:E$220))</f>
        <v>#N/A</v>
      </c>
      <c r="C539" s="15" t="e">
        <f>IF(OR(Medidas!D539=1,Medidas!D539="M",Medidas!D539="m"),$A539*LOOKUP($I539+1,'OMS2007'!$A$3:$A$220,'OMS2007'!C$3:C$220)+(1-$A539)*LOOKUP($I539,'OMS2007'!$A$3:$A$220,'OMS2007'!C$3:C$220),$A539*LOOKUP($I539+1,'OMS2007'!$A$3:$A$220,'OMS2007'!F$3:F$220)+(1-$A539)*LOOKUP($I539,'OMS2007'!$A$3:$A$220,'OMS2007'!F$3:F$220))</f>
        <v>#N/A</v>
      </c>
      <c r="D539" s="15" t="e">
        <f>IF(OR(Medidas!D539=1,Medidas!D539="M",Medidas!D539="m"),$A539*LOOKUP($I539+1,'OMS2007'!$A$3:$A$220,'OMS2007'!D$3:D$220)+(1-$A539)*LOOKUP($I539,'OMS2007'!$A$3:$A$220,'OMS2007'!D$3:D$220),$A539*LOOKUP($I539+1,'OMS2007'!$A$3:$A$220,'OMS2007'!G$3:G$220)+(1-$A539)*LOOKUP($I539,'OMS2007'!$A$3:$A$220,'OMS2007'!G$3:G$220))</f>
        <v>#N/A</v>
      </c>
      <c r="E539" s="15">
        <f t="shared" si="56"/>
        <v>1</v>
      </c>
      <c r="F539" s="15">
        <f>IF(OR(Medidas!D539=1,Medidas!D539="M",Medidas!D539="m",Medidas!D539=2,Medidas!D539="F",Medidas!D539="f"),0,1)</f>
        <v>1</v>
      </c>
      <c r="G539" s="15">
        <f>IF(OR(ISBLANK(Medidas!G539),(ISBLANK(Medidas!H539))),1,0)</f>
        <v>1</v>
      </c>
      <c r="H539" s="15">
        <f>IF(AND(NOT(G539),OR(Medidas!G539&lt;20,Medidas!G539&gt;250,Medidas!H539&lt;0.5,Medidas!H539&gt;400)),1,0)</f>
        <v>0</v>
      </c>
      <c r="I539" s="20">
        <f>(Medidas!F539-Medidas!E539)/30.4375</f>
        <v>0</v>
      </c>
      <c r="J539" s="15" t="e">
        <f>Medidas!H539/(Medidas!G539^2)*10000</f>
        <v>#DIV/0!</v>
      </c>
      <c r="K539" s="15" t="e">
        <f t="shared" si="57"/>
        <v>#DIV/0!</v>
      </c>
      <c r="L539" s="15" t="e">
        <f t="shared" si="58"/>
        <v>#DIV/0!</v>
      </c>
      <c r="M539" s="15" t="e">
        <f t="shared" si="59"/>
        <v>#DIV/0!</v>
      </c>
      <c r="N539" s="15" t="e">
        <f t="shared" si="60"/>
        <v>#N/A</v>
      </c>
      <c r="O539" s="15" t="e">
        <f t="shared" si="61"/>
        <v>#N/A</v>
      </c>
    </row>
    <row r="540" spans="1:15" x14ac:dyDescent="0.15">
      <c r="A540" s="106">
        <f t="shared" si="62"/>
        <v>1</v>
      </c>
      <c r="B540" s="15" t="e">
        <f>IF(OR(Medidas!D540=1,Medidas!D540="M",Medidas!D540="m"),$A540*LOOKUP($I540+1,'OMS2007'!$A$3:$A$220,'OMS2007'!B$3:B$220)+(1-$A540)*LOOKUP($I540,'OMS2007'!$A$3:$A$220,'OMS2007'!B$3:B$220),$A540*LOOKUP($I540+1,'OMS2007'!$A$3:$A$220,'OMS2007'!E$3:E$220)+(1-$A540)*LOOKUP($I540,'OMS2007'!$A$3:$A$220,'OMS2007'!E$3:E$220))</f>
        <v>#N/A</v>
      </c>
      <c r="C540" s="15" t="e">
        <f>IF(OR(Medidas!D540=1,Medidas!D540="M",Medidas!D540="m"),$A540*LOOKUP($I540+1,'OMS2007'!$A$3:$A$220,'OMS2007'!C$3:C$220)+(1-$A540)*LOOKUP($I540,'OMS2007'!$A$3:$A$220,'OMS2007'!C$3:C$220),$A540*LOOKUP($I540+1,'OMS2007'!$A$3:$A$220,'OMS2007'!F$3:F$220)+(1-$A540)*LOOKUP($I540,'OMS2007'!$A$3:$A$220,'OMS2007'!F$3:F$220))</f>
        <v>#N/A</v>
      </c>
      <c r="D540" s="15" t="e">
        <f>IF(OR(Medidas!D540=1,Medidas!D540="M",Medidas!D540="m"),$A540*LOOKUP($I540+1,'OMS2007'!$A$3:$A$220,'OMS2007'!D$3:D$220)+(1-$A540)*LOOKUP($I540,'OMS2007'!$A$3:$A$220,'OMS2007'!D$3:D$220),$A540*LOOKUP($I540+1,'OMS2007'!$A$3:$A$220,'OMS2007'!G$3:G$220)+(1-$A540)*LOOKUP($I540,'OMS2007'!$A$3:$A$220,'OMS2007'!G$3:G$220))</f>
        <v>#N/A</v>
      </c>
      <c r="E540" s="15">
        <f t="shared" si="56"/>
        <v>1</v>
      </c>
      <c r="F540" s="15">
        <f>IF(OR(Medidas!D540=1,Medidas!D540="M",Medidas!D540="m",Medidas!D540=2,Medidas!D540="F",Medidas!D540="f"),0,1)</f>
        <v>1</v>
      </c>
      <c r="G540" s="15">
        <f>IF(OR(ISBLANK(Medidas!G540),(ISBLANK(Medidas!H540))),1,0)</f>
        <v>1</v>
      </c>
      <c r="H540" s="15">
        <f>IF(AND(NOT(G540),OR(Medidas!G540&lt;20,Medidas!G540&gt;250,Medidas!H540&lt;0.5,Medidas!H540&gt;400)),1,0)</f>
        <v>0</v>
      </c>
      <c r="I540" s="20">
        <f>(Medidas!F540-Medidas!E540)/30.4375</f>
        <v>0</v>
      </c>
      <c r="J540" s="15" t="e">
        <f>Medidas!H540/(Medidas!G540^2)*10000</f>
        <v>#DIV/0!</v>
      </c>
      <c r="K540" s="15" t="e">
        <f t="shared" si="57"/>
        <v>#DIV/0!</v>
      </c>
      <c r="L540" s="15" t="e">
        <f t="shared" si="58"/>
        <v>#DIV/0!</v>
      </c>
      <c r="M540" s="15" t="e">
        <f t="shared" si="59"/>
        <v>#DIV/0!</v>
      </c>
      <c r="N540" s="15" t="e">
        <f t="shared" si="60"/>
        <v>#N/A</v>
      </c>
      <c r="O540" s="15" t="e">
        <f t="shared" si="61"/>
        <v>#N/A</v>
      </c>
    </row>
    <row r="541" spans="1:15" x14ac:dyDescent="0.15">
      <c r="A541" s="106">
        <f t="shared" si="62"/>
        <v>1</v>
      </c>
      <c r="B541" s="15" t="e">
        <f>IF(OR(Medidas!D541=1,Medidas!D541="M",Medidas!D541="m"),$A541*LOOKUP($I541+1,'OMS2007'!$A$3:$A$220,'OMS2007'!B$3:B$220)+(1-$A541)*LOOKUP($I541,'OMS2007'!$A$3:$A$220,'OMS2007'!B$3:B$220),$A541*LOOKUP($I541+1,'OMS2007'!$A$3:$A$220,'OMS2007'!E$3:E$220)+(1-$A541)*LOOKUP($I541,'OMS2007'!$A$3:$A$220,'OMS2007'!E$3:E$220))</f>
        <v>#N/A</v>
      </c>
      <c r="C541" s="15" t="e">
        <f>IF(OR(Medidas!D541=1,Medidas!D541="M",Medidas!D541="m"),$A541*LOOKUP($I541+1,'OMS2007'!$A$3:$A$220,'OMS2007'!C$3:C$220)+(1-$A541)*LOOKUP($I541,'OMS2007'!$A$3:$A$220,'OMS2007'!C$3:C$220),$A541*LOOKUP($I541+1,'OMS2007'!$A$3:$A$220,'OMS2007'!F$3:F$220)+(1-$A541)*LOOKUP($I541,'OMS2007'!$A$3:$A$220,'OMS2007'!F$3:F$220))</f>
        <v>#N/A</v>
      </c>
      <c r="D541" s="15" t="e">
        <f>IF(OR(Medidas!D541=1,Medidas!D541="M",Medidas!D541="m"),$A541*LOOKUP($I541+1,'OMS2007'!$A$3:$A$220,'OMS2007'!D$3:D$220)+(1-$A541)*LOOKUP($I541,'OMS2007'!$A$3:$A$220,'OMS2007'!D$3:D$220),$A541*LOOKUP($I541+1,'OMS2007'!$A$3:$A$220,'OMS2007'!G$3:G$220)+(1-$A541)*LOOKUP($I541,'OMS2007'!$A$3:$A$220,'OMS2007'!G$3:G$220))</f>
        <v>#N/A</v>
      </c>
      <c r="E541" s="15">
        <f t="shared" si="56"/>
        <v>1</v>
      </c>
      <c r="F541" s="15">
        <f>IF(OR(Medidas!D541=1,Medidas!D541="M",Medidas!D541="m",Medidas!D541=2,Medidas!D541="F",Medidas!D541="f"),0,1)</f>
        <v>1</v>
      </c>
      <c r="G541" s="15">
        <f>IF(OR(ISBLANK(Medidas!G541),(ISBLANK(Medidas!H541))),1,0)</f>
        <v>1</v>
      </c>
      <c r="H541" s="15">
        <f>IF(AND(NOT(G541),OR(Medidas!G541&lt;20,Medidas!G541&gt;250,Medidas!H541&lt;0.5,Medidas!H541&gt;400)),1,0)</f>
        <v>0</v>
      </c>
      <c r="I541" s="20">
        <f>(Medidas!F541-Medidas!E541)/30.4375</f>
        <v>0</v>
      </c>
      <c r="J541" s="15" t="e">
        <f>Medidas!H541/(Medidas!G541^2)*10000</f>
        <v>#DIV/0!</v>
      </c>
      <c r="K541" s="15" t="e">
        <f t="shared" si="57"/>
        <v>#DIV/0!</v>
      </c>
      <c r="L541" s="15" t="e">
        <f t="shared" si="58"/>
        <v>#DIV/0!</v>
      </c>
      <c r="M541" s="15" t="e">
        <f t="shared" si="59"/>
        <v>#DIV/0!</v>
      </c>
      <c r="N541" s="15" t="e">
        <f t="shared" si="60"/>
        <v>#N/A</v>
      </c>
      <c r="O541" s="15" t="e">
        <f t="shared" si="61"/>
        <v>#N/A</v>
      </c>
    </row>
    <row r="542" spans="1:15" x14ac:dyDescent="0.15">
      <c r="A542" s="106">
        <f t="shared" si="62"/>
        <v>1</v>
      </c>
      <c r="B542" s="15" t="e">
        <f>IF(OR(Medidas!D542=1,Medidas!D542="M",Medidas!D542="m"),$A542*LOOKUP($I542+1,'OMS2007'!$A$3:$A$220,'OMS2007'!B$3:B$220)+(1-$A542)*LOOKUP($I542,'OMS2007'!$A$3:$A$220,'OMS2007'!B$3:B$220),$A542*LOOKUP($I542+1,'OMS2007'!$A$3:$A$220,'OMS2007'!E$3:E$220)+(1-$A542)*LOOKUP($I542,'OMS2007'!$A$3:$A$220,'OMS2007'!E$3:E$220))</f>
        <v>#N/A</v>
      </c>
      <c r="C542" s="15" t="e">
        <f>IF(OR(Medidas!D542=1,Medidas!D542="M",Medidas!D542="m"),$A542*LOOKUP($I542+1,'OMS2007'!$A$3:$A$220,'OMS2007'!C$3:C$220)+(1-$A542)*LOOKUP($I542,'OMS2007'!$A$3:$A$220,'OMS2007'!C$3:C$220),$A542*LOOKUP($I542+1,'OMS2007'!$A$3:$A$220,'OMS2007'!F$3:F$220)+(1-$A542)*LOOKUP($I542,'OMS2007'!$A$3:$A$220,'OMS2007'!F$3:F$220))</f>
        <v>#N/A</v>
      </c>
      <c r="D542" s="15" t="e">
        <f>IF(OR(Medidas!D542=1,Medidas!D542="M",Medidas!D542="m"),$A542*LOOKUP($I542+1,'OMS2007'!$A$3:$A$220,'OMS2007'!D$3:D$220)+(1-$A542)*LOOKUP($I542,'OMS2007'!$A$3:$A$220,'OMS2007'!D$3:D$220),$A542*LOOKUP($I542+1,'OMS2007'!$A$3:$A$220,'OMS2007'!G$3:G$220)+(1-$A542)*LOOKUP($I542,'OMS2007'!$A$3:$A$220,'OMS2007'!G$3:G$220))</f>
        <v>#N/A</v>
      </c>
      <c r="E542" s="15">
        <f t="shared" si="56"/>
        <v>1</v>
      </c>
      <c r="F542" s="15">
        <f>IF(OR(Medidas!D542=1,Medidas!D542="M",Medidas!D542="m",Medidas!D542=2,Medidas!D542="F",Medidas!D542="f"),0,1)</f>
        <v>1</v>
      </c>
      <c r="G542" s="15">
        <f>IF(OR(ISBLANK(Medidas!G542),(ISBLANK(Medidas!H542))),1,0)</f>
        <v>1</v>
      </c>
      <c r="H542" s="15">
        <f>IF(AND(NOT(G542),OR(Medidas!G542&lt;20,Medidas!G542&gt;250,Medidas!H542&lt;0.5,Medidas!H542&gt;400)),1,0)</f>
        <v>0</v>
      </c>
      <c r="I542" s="20">
        <f>(Medidas!F542-Medidas!E542)/30.4375</f>
        <v>0</v>
      </c>
      <c r="J542" s="15" t="e">
        <f>Medidas!H542/(Medidas!G542^2)*10000</f>
        <v>#DIV/0!</v>
      </c>
      <c r="K542" s="15" t="e">
        <f t="shared" si="57"/>
        <v>#DIV/0!</v>
      </c>
      <c r="L542" s="15" t="e">
        <f t="shared" si="58"/>
        <v>#DIV/0!</v>
      </c>
      <c r="M542" s="15" t="e">
        <f t="shared" si="59"/>
        <v>#DIV/0!</v>
      </c>
      <c r="N542" s="15" t="e">
        <f t="shared" si="60"/>
        <v>#N/A</v>
      </c>
      <c r="O542" s="15" t="e">
        <f t="shared" si="61"/>
        <v>#N/A</v>
      </c>
    </row>
    <row r="543" spans="1:15" x14ac:dyDescent="0.15">
      <c r="A543" s="106">
        <f t="shared" si="62"/>
        <v>1</v>
      </c>
      <c r="B543" s="15" t="e">
        <f>IF(OR(Medidas!D543=1,Medidas!D543="M",Medidas!D543="m"),$A543*LOOKUP($I543+1,'OMS2007'!$A$3:$A$220,'OMS2007'!B$3:B$220)+(1-$A543)*LOOKUP($I543,'OMS2007'!$A$3:$A$220,'OMS2007'!B$3:B$220),$A543*LOOKUP($I543+1,'OMS2007'!$A$3:$A$220,'OMS2007'!E$3:E$220)+(1-$A543)*LOOKUP($I543,'OMS2007'!$A$3:$A$220,'OMS2007'!E$3:E$220))</f>
        <v>#N/A</v>
      </c>
      <c r="C543" s="15" t="e">
        <f>IF(OR(Medidas!D543=1,Medidas!D543="M",Medidas!D543="m"),$A543*LOOKUP($I543+1,'OMS2007'!$A$3:$A$220,'OMS2007'!C$3:C$220)+(1-$A543)*LOOKUP($I543,'OMS2007'!$A$3:$A$220,'OMS2007'!C$3:C$220),$A543*LOOKUP($I543+1,'OMS2007'!$A$3:$A$220,'OMS2007'!F$3:F$220)+(1-$A543)*LOOKUP($I543,'OMS2007'!$A$3:$A$220,'OMS2007'!F$3:F$220))</f>
        <v>#N/A</v>
      </c>
      <c r="D543" s="15" t="e">
        <f>IF(OR(Medidas!D543=1,Medidas!D543="M",Medidas!D543="m"),$A543*LOOKUP($I543+1,'OMS2007'!$A$3:$A$220,'OMS2007'!D$3:D$220)+(1-$A543)*LOOKUP($I543,'OMS2007'!$A$3:$A$220,'OMS2007'!D$3:D$220),$A543*LOOKUP($I543+1,'OMS2007'!$A$3:$A$220,'OMS2007'!G$3:G$220)+(1-$A543)*LOOKUP($I543,'OMS2007'!$A$3:$A$220,'OMS2007'!G$3:G$220))</f>
        <v>#N/A</v>
      </c>
      <c r="E543" s="15">
        <f t="shared" si="56"/>
        <v>1</v>
      </c>
      <c r="F543" s="15">
        <f>IF(OR(Medidas!D543=1,Medidas!D543="M",Medidas!D543="m",Medidas!D543=2,Medidas!D543="F",Medidas!D543="f"),0,1)</f>
        <v>1</v>
      </c>
      <c r="G543" s="15">
        <f>IF(OR(ISBLANK(Medidas!G543),(ISBLANK(Medidas!H543))),1,0)</f>
        <v>1</v>
      </c>
      <c r="H543" s="15">
        <f>IF(AND(NOT(G543),OR(Medidas!G543&lt;20,Medidas!G543&gt;250,Medidas!H543&lt;0.5,Medidas!H543&gt;400)),1,0)</f>
        <v>0</v>
      </c>
      <c r="I543" s="20">
        <f>(Medidas!F543-Medidas!E543)/30.4375</f>
        <v>0</v>
      </c>
      <c r="J543" s="15" t="e">
        <f>Medidas!H543/(Medidas!G543^2)*10000</f>
        <v>#DIV/0!</v>
      </c>
      <c r="K543" s="15" t="e">
        <f t="shared" si="57"/>
        <v>#DIV/0!</v>
      </c>
      <c r="L543" s="15" t="e">
        <f t="shared" si="58"/>
        <v>#DIV/0!</v>
      </c>
      <c r="M543" s="15" t="e">
        <f t="shared" si="59"/>
        <v>#DIV/0!</v>
      </c>
      <c r="N543" s="15" t="e">
        <f t="shared" si="60"/>
        <v>#N/A</v>
      </c>
      <c r="O543" s="15" t="e">
        <f t="shared" si="61"/>
        <v>#N/A</v>
      </c>
    </row>
    <row r="544" spans="1:15" x14ac:dyDescent="0.15">
      <c r="A544" s="106">
        <f t="shared" si="62"/>
        <v>1</v>
      </c>
      <c r="B544" s="15" t="e">
        <f>IF(OR(Medidas!D544=1,Medidas!D544="M",Medidas!D544="m"),$A544*LOOKUP($I544+1,'OMS2007'!$A$3:$A$220,'OMS2007'!B$3:B$220)+(1-$A544)*LOOKUP($I544,'OMS2007'!$A$3:$A$220,'OMS2007'!B$3:B$220),$A544*LOOKUP($I544+1,'OMS2007'!$A$3:$A$220,'OMS2007'!E$3:E$220)+(1-$A544)*LOOKUP($I544,'OMS2007'!$A$3:$A$220,'OMS2007'!E$3:E$220))</f>
        <v>#N/A</v>
      </c>
      <c r="C544" s="15" t="e">
        <f>IF(OR(Medidas!D544=1,Medidas!D544="M",Medidas!D544="m"),$A544*LOOKUP($I544+1,'OMS2007'!$A$3:$A$220,'OMS2007'!C$3:C$220)+(1-$A544)*LOOKUP($I544,'OMS2007'!$A$3:$A$220,'OMS2007'!C$3:C$220),$A544*LOOKUP($I544+1,'OMS2007'!$A$3:$A$220,'OMS2007'!F$3:F$220)+(1-$A544)*LOOKUP($I544,'OMS2007'!$A$3:$A$220,'OMS2007'!F$3:F$220))</f>
        <v>#N/A</v>
      </c>
      <c r="D544" s="15" t="e">
        <f>IF(OR(Medidas!D544=1,Medidas!D544="M",Medidas!D544="m"),$A544*LOOKUP($I544+1,'OMS2007'!$A$3:$A$220,'OMS2007'!D$3:D$220)+(1-$A544)*LOOKUP($I544,'OMS2007'!$A$3:$A$220,'OMS2007'!D$3:D$220),$A544*LOOKUP($I544+1,'OMS2007'!$A$3:$A$220,'OMS2007'!G$3:G$220)+(1-$A544)*LOOKUP($I544,'OMS2007'!$A$3:$A$220,'OMS2007'!G$3:G$220))</f>
        <v>#N/A</v>
      </c>
      <c r="E544" s="15">
        <f t="shared" si="56"/>
        <v>1</v>
      </c>
      <c r="F544" s="15">
        <f>IF(OR(Medidas!D544=1,Medidas!D544="M",Medidas!D544="m",Medidas!D544=2,Medidas!D544="F",Medidas!D544="f"),0,1)</f>
        <v>1</v>
      </c>
      <c r="G544" s="15">
        <f>IF(OR(ISBLANK(Medidas!G544),(ISBLANK(Medidas!H544))),1,0)</f>
        <v>1</v>
      </c>
      <c r="H544" s="15">
        <f>IF(AND(NOT(G544),OR(Medidas!G544&lt;20,Medidas!G544&gt;250,Medidas!H544&lt;0.5,Medidas!H544&gt;400)),1,0)</f>
        <v>0</v>
      </c>
      <c r="I544" s="20">
        <f>(Medidas!F544-Medidas!E544)/30.4375</f>
        <v>0</v>
      </c>
      <c r="J544" s="15" t="e">
        <f>Medidas!H544/(Medidas!G544^2)*10000</f>
        <v>#DIV/0!</v>
      </c>
      <c r="K544" s="15" t="e">
        <f t="shared" si="57"/>
        <v>#DIV/0!</v>
      </c>
      <c r="L544" s="15" t="e">
        <f t="shared" si="58"/>
        <v>#DIV/0!</v>
      </c>
      <c r="M544" s="15" t="e">
        <f t="shared" si="59"/>
        <v>#DIV/0!</v>
      </c>
      <c r="N544" s="15" t="e">
        <f t="shared" si="60"/>
        <v>#N/A</v>
      </c>
      <c r="O544" s="15" t="e">
        <f t="shared" si="61"/>
        <v>#N/A</v>
      </c>
    </row>
    <row r="545" spans="1:15" x14ac:dyDescent="0.15">
      <c r="A545" s="106">
        <f t="shared" si="62"/>
        <v>1</v>
      </c>
      <c r="B545" s="15" t="e">
        <f>IF(OR(Medidas!D545=1,Medidas!D545="M",Medidas!D545="m"),$A545*LOOKUP($I545+1,'OMS2007'!$A$3:$A$220,'OMS2007'!B$3:B$220)+(1-$A545)*LOOKUP($I545,'OMS2007'!$A$3:$A$220,'OMS2007'!B$3:B$220),$A545*LOOKUP($I545+1,'OMS2007'!$A$3:$A$220,'OMS2007'!E$3:E$220)+(1-$A545)*LOOKUP($I545,'OMS2007'!$A$3:$A$220,'OMS2007'!E$3:E$220))</f>
        <v>#N/A</v>
      </c>
      <c r="C545" s="15" t="e">
        <f>IF(OR(Medidas!D545=1,Medidas!D545="M",Medidas!D545="m"),$A545*LOOKUP($I545+1,'OMS2007'!$A$3:$A$220,'OMS2007'!C$3:C$220)+(1-$A545)*LOOKUP($I545,'OMS2007'!$A$3:$A$220,'OMS2007'!C$3:C$220),$A545*LOOKUP($I545+1,'OMS2007'!$A$3:$A$220,'OMS2007'!F$3:F$220)+(1-$A545)*LOOKUP($I545,'OMS2007'!$A$3:$A$220,'OMS2007'!F$3:F$220))</f>
        <v>#N/A</v>
      </c>
      <c r="D545" s="15" t="e">
        <f>IF(OR(Medidas!D545=1,Medidas!D545="M",Medidas!D545="m"),$A545*LOOKUP($I545+1,'OMS2007'!$A$3:$A$220,'OMS2007'!D$3:D$220)+(1-$A545)*LOOKUP($I545,'OMS2007'!$A$3:$A$220,'OMS2007'!D$3:D$220),$A545*LOOKUP($I545+1,'OMS2007'!$A$3:$A$220,'OMS2007'!G$3:G$220)+(1-$A545)*LOOKUP($I545,'OMS2007'!$A$3:$A$220,'OMS2007'!G$3:G$220))</f>
        <v>#N/A</v>
      </c>
      <c r="E545" s="15">
        <f t="shared" si="56"/>
        <v>1</v>
      </c>
      <c r="F545" s="15">
        <f>IF(OR(Medidas!D545=1,Medidas!D545="M",Medidas!D545="m",Medidas!D545=2,Medidas!D545="F",Medidas!D545="f"),0,1)</f>
        <v>1</v>
      </c>
      <c r="G545" s="15">
        <f>IF(OR(ISBLANK(Medidas!G545),(ISBLANK(Medidas!H545))),1,0)</f>
        <v>1</v>
      </c>
      <c r="H545" s="15">
        <f>IF(AND(NOT(G545),OR(Medidas!G545&lt;20,Medidas!G545&gt;250,Medidas!H545&lt;0.5,Medidas!H545&gt;400)),1,0)</f>
        <v>0</v>
      </c>
      <c r="I545" s="20">
        <f>(Medidas!F545-Medidas!E545)/30.4375</f>
        <v>0</v>
      </c>
      <c r="J545" s="15" t="e">
        <f>Medidas!H545/(Medidas!G545^2)*10000</f>
        <v>#DIV/0!</v>
      </c>
      <c r="K545" s="15" t="e">
        <f t="shared" si="57"/>
        <v>#DIV/0!</v>
      </c>
      <c r="L545" s="15" t="e">
        <f t="shared" si="58"/>
        <v>#DIV/0!</v>
      </c>
      <c r="M545" s="15" t="e">
        <f t="shared" si="59"/>
        <v>#DIV/0!</v>
      </c>
      <c r="N545" s="15" t="e">
        <f t="shared" si="60"/>
        <v>#N/A</v>
      </c>
      <c r="O545" s="15" t="e">
        <f t="shared" si="61"/>
        <v>#N/A</v>
      </c>
    </row>
    <row r="546" spans="1:15" x14ac:dyDescent="0.15">
      <c r="A546" s="106">
        <f t="shared" si="62"/>
        <v>1</v>
      </c>
      <c r="B546" s="15" t="e">
        <f>IF(OR(Medidas!D546=1,Medidas!D546="M",Medidas!D546="m"),$A546*LOOKUP($I546+1,'OMS2007'!$A$3:$A$220,'OMS2007'!B$3:B$220)+(1-$A546)*LOOKUP($I546,'OMS2007'!$A$3:$A$220,'OMS2007'!B$3:B$220),$A546*LOOKUP($I546+1,'OMS2007'!$A$3:$A$220,'OMS2007'!E$3:E$220)+(1-$A546)*LOOKUP($I546,'OMS2007'!$A$3:$A$220,'OMS2007'!E$3:E$220))</f>
        <v>#N/A</v>
      </c>
      <c r="C546" s="15" t="e">
        <f>IF(OR(Medidas!D546=1,Medidas!D546="M",Medidas!D546="m"),$A546*LOOKUP($I546+1,'OMS2007'!$A$3:$A$220,'OMS2007'!C$3:C$220)+(1-$A546)*LOOKUP($I546,'OMS2007'!$A$3:$A$220,'OMS2007'!C$3:C$220),$A546*LOOKUP($I546+1,'OMS2007'!$A$3:$A$220,'OMS2007'!F$3:F$220)+(1-$A546)*LOOKUP($I546,'OMS2007'!$A$3:$A$220,'OMS2007'!F$3:F$220))</f>
        <v>#N/A</v>
      </c>
      <c r="D546" s="15" t="e">
        <f>IF(OR(Medidas!D546=1,Medidas!D546="M",Medidas!D546="m"),$A546*LOOKUP($I546+1,'OMS2007'!$A$3:$A$220,'OMS2007'!D$3:D$220)+(1-$A546)*LOOKUP($I546,'OMS2007'!$A$3:$A$220,'OMS2007'!D$3:D$220),$A546*LOOKUP($I546+1,'OMS2007'!$A$3:$A$220,'OMS2007'!G$3:G$220)+(1-$A546)*LOOKUP($I546,'OMS2007'!$A$3:$A$220,'OMS2007'!G$3:G$220))</f>
        <v>#N/A</v>
      </c>
      <c r="E546" s="15">
        <f t="shared" si="56"/>
        <v>1</v>
      </c>
      <c r="F546" s="15">
        <f>IF(OR(Medidas!D546=1,Medidas!D546="M",Medidas!D546="m",Medidas!D546=2,Medidas!D546="F",Medidas!D546="f"),0,1)</f>
        <v>1</v>
      </c>
      <c r="G546" s="15">
        <f>IF(OR(ISBLANK(Medidas!G546),(ISBLANK(Medidas!H546))),1,0)</f>
        <v>1</v>
      </c>
      <c r="H546" s="15">
        <f>IF(AND(NOT(G546),OR(Medidas!G546&lt;20,Medidas!G546&gt;250,Medidas!H546&lt;0.5,Medidas!H546&gt;400)),1,0)</f>
        <v>0</v>
      </c>
      <c r="I546" s="20">
        <f>(Medidas!F546-Medidas!E546)/30.4375</f>
        <v>0</v>
      </c>
      <c r="J546" s="15" t="e">
        <f>Medidas!H546/(Medidas!G546^2)*10000</f>
        <v>#DIV/0!</v>
      </c>
      <c r="K546" s="15" t="e">
        <f t="shared" si="57"/>
        <v>#DIV/0!</v>
      </c>
      <c r="L546" s="15" t="e">
        <f t="shared" si="58"/>
        <v>#DIV/0!</v>
      </c>
      <c r="M546" s="15" t="e">
        <f t="shared" si="59"/>
        <v>#DIV/0!</v>
      </c>
      <c r="N546" s="15" t="e">
        <f t="shared" si="60"/>
        <v>#N/A</v>
      </c>
      <c r="O546" s="15" t="e">
        <f t="shared" si="61"/>
        <v>#N/A</v>
      </c>
    </row>
    <row r="547" spans="1:15" x14ac:dyDescent="0.15">
      <c r="A547" s="106">
        <f t="shared" si="62"/>
        <v>1</v>
      </c>
      <c r="B547" s="15" t="e">
        <f>IF(OR(Medidas!D547=1,Medidas!D547="M",Medidas!D547="m"),$A547*LOOKUP($I547+1,'OMS2007'!$A$3:$A$220,'OMS2007'!B$3:B$220)+(1-$A547)*LOOKUP($I547,'OMS2007'!$A$3:$A$220,'OMS2007'!B$3:B$220),$A547*LOOKUP($I547+1,'OMS2007'!$A$3:$A$220,'OMS2007'!E$3:E$220)+(1-$A547)*LOOKUP($I547,'OMS2007'!$A$3:$A$220,'OMS2007'!E$3:E$220))</f>
        <v>#N/A</v>
      </c>
      <c r="C547" s="15" t="e">
        <f>IF(OR(Medidas!D547=1,Medidas!D547="M",Medidas!D547="m"),$A547*LOOKUP($I547+1,'OMS2007'!$A$3:$A$220,'OMS2007'!C$3:C$220)+(1-$A547)*LOOKUP($I547,'OMS2007'!$A$3:$A$220,'OMS2007'!C$3:C$220),$A547*LOOKUP($I547+1,'OMS2007'!$A$3:$A$220,'OMS2007'!F$3:F$220)+(1-$A547)*LOOKUP($I547,'OMS2007'!$A$3:$A$220,'OMS2007'!F$3:F$220))</f>
        <v>#N/A</v>
      </c>
      <c r="D547" s="15" t="e">
        <f>IF(OR(Medidas!D547=1,Medidas!D547="M",Medidas!D547="m"),$A547*LOOKUP($I547+1,'OMS2007'!$A$3:$A$220,'OMS2007'!D$3:D$220)+(1-$A547)*LOOKUP($I547,'OMS2007'!$A$3:$A$220,'OMS2007'!D$3:D$220),$A547*LOOKUP($I547+1,'OMS2007'!$A$3:$A$220,'OMS2007'!G$3:G$220)+(1-$A547)*LOOKUP($I547,'OMS2007'!$A$3:$A$220,'OMS2007'!G$3:G$220))</f>
        <v>#N/A</v>
      </c>
      <c r="E547" s="15">
        <f t="shared" si="56"/>
        <v>1</v>
      </c>
      <c r="F547" s="15">
        <f>IF(OR(Medidas!D547=1,Medidas!D547="M",Medidas!D547="m",Medidas!D547=2,Medidas!D547="F",Medidas!D547="f"),0,1)</f>
        <v>1</v>
      </c>
      <c r="G547" s="15">
        <f>IF(OR(ISBLANK(Medidas!G547),(ISBLANK(Medidas!H547))),1,0)</f>
        <v>1</v>
      </c>
      <c r="H547" s="15">
        <f>IF(AND(NOT(G547),OR(Medidas!G547&lt;20,Medidas!G547&gt;250,Medidas!H547&lt;0.5,Medidas!H547&gt;400)),1,0)</f>
        <v>0</v>
      </c>
      <c r="I547" s="20">
        <f>(Medidas!F547-Medidas!E547)/30.4375</f>
        <v>0</v>
      </c>
      <c r="J547" s="15" t="e">
        <f>Medidas!H547/(Medidas!G547^2)*10000</f>
        <v>#DIV/0!</v>
      </c>
      <c r="K547" s="15" t="e">
        <f t="shared" si="57"/>
        <v>#DIV/0!</v>
      </c>
      <c r="L547" s="15" t="e">
        <f t="shared" si="58"/>
        <v>#DIV/0!</v>
      </c>
      <c r="M547" s="15" t="e">
        <f t="shared" si="59"/>
        <v>#DIV/0!</v>
      </c>
      <c r="N547" s="15" t="e">
        <f t="shared" si="60"/>
        <v>#N/A</v>
      </c>
      <c r="O547" s="15" t="e">
        <f t="shared" si="61"/>
        <v>#N/A</v>
      </c>
    </row>
    <row r="548" spans="1:15" x14ac:dyDescent="0.15">
      <c r="A548" s="106">
        <f t="shared" si="62"/>
        <v>1</v>
      </c>
      <c r="B548" s="15" t="e">
        <f>IF(OR(Medidas!D548=1,Medidas!D548="M",Medidas!D548="m"),$A548*LOOKUP($I548+1,'OMS2007'!$A$3:$A$220,'OMS2007'!B$3:B$220)+(1-$A548)*LOOKUP($I548,'OMS2007'!$A$3:$A$220,'OMS2007'!B$3:B$220),$A548*LOOKUP($I548+1,'OMS2007'!$A$3:$A$220,'OMS2007'!E$3:E$220)+(1-$A548)*LOOKUP($I548,'OMS2007'!$A$3:$A$220,'OMS2007'!E$3:E$220))</f>
        <v>#N/A</v>
      </c>
      <c r="C548" s="15" t="e">
        <f>IF(OR(Medidas!D548=1,Medidas!D548="M",Medidas!D548="m"),$A548*LOOKUP($I548+1,'OMS2007'!$A$3:$A$220,'OMS2007'!C$3:C$220)+(1-$A548)*LOOKUP($I548,'OMS2007'!$A$3:$A$220,'OMS2007'!C$3:C$220),$A548*LOOKUP($I548+1,'OMS2007'!$A$3:$A$220,'OMS2007'!F$3:F$220)+(1-$A548)*LOOKUP($I548,'OMS2007'!$A$3:$A$220,'OMS2007'!F$3:F$220))</f>
        <v>#N/A</v>
      </c>
      <c r="D548" s="15" t="e">
        <f>IF(OR(Medidas!D548=1,Medidas!D548="M",Medidas!D548="m"),$A548*LOOKUP($I548+1,'OMS2007'!$A$3:$A$220,'OMS2007'!D$3:D$220)+(1-$A548)*LOOKUP($I548,'OMS2007'!$A$3:$A$220,'OMS2007'!D$3:D$220),$A548*LOOKUP($I548+1,'OMS2007'!$A$3:$A$220,'OMS2007'!G$3:G$220)+(1-$A548)*LOOKUP($I548,'OMS2007'!$A$3:$A$220,'OMS2007'!G$3:G$220))</f>
        <v>#N/A</v>
      </c>
      <c r="E548" s="15">
        <f t="shared" si="56"/>
        <v>1</v>
      </c>
      <c r="F548" s="15">
        <f>IF(OR(Medidas!D548=1,Medidas!D548="M",Medidas!D548="m",Medidas!D548=2,Medidas!D548="F",Medidas!D548="f"),0,1)</f>
        <v>1</v>
      </c>
      <c r="G548" s="15">
        <f>IF(OR(ISBLANK(Medidas!G548),(ISBLANK(Medidas!H548))),1,0)</f>
        <v>1</v>
      </c>
      <c r="H548" s="15">
        <f>IF(AND(NOT(G548),OR(Medidas!G548&lt;20,Medidas!G548&gt;250,Medidas!H548&lt;0.5,Medidas!H548&gt;400)),1,0)</f>
        <v>0</v>
      </c>
      <c r="I548" s="20">
        <f>(Medidas!F548-Medidas!E548)/30.4375</f>
        <v>0</v>
      </c>
      <c r="J548" s="15" t="e">
        <f>Medidas!H548/(Medidas!G548^2)*10000</f>
        <v>#DIV/0!</v>
      </c>
      <c r="K548" s="15" t="e">
        <f t="shared" si="57"/>
        <v>#DIV/0!</v>
      </c>
      <c r="L548" s="15" t="e">
        <f t="shared" si="58"/>
        <v>#DIV/0!</v>
      </c>
      <c r="M548" s="15" t="e">
        <f t="shared" si="59"/>
        <v>#DIV/0!</v>
      </c>
      <c r="N548" s="15" t="e">
        <f t="shared" si="60"/>
        <v>#N/A</v>
      </c>
      <c r="O548" s="15" t="e">
        <f t="shared" si="61"/>
        <v>#N/A</v>
      </c>
    </row>
    <row r="549" spans="1:15" x14ac:dyDescent="0.15">
      <c r="A549" s="106">
        <f t="shared" si="62"/>
        <v>1</v>
      </c>
      <c r="B549" s="15" t="e">
        <f>IF(OR(Medidas!D549=1,Medidas!D549="M",Medidas!D549="m"),$A549*LOOKUP($I549+1,'OMS2007'!$A$3:$A$220,'OMS2007'!B$3:B$220)+(1-$A549)*LOOKUP($I549,'OMS2007'!$A$3:$A$220,'OMS2007'!B$3:B$220),$A549*LOOKUP($I549+1,'OMS2007'!$A$3:$A$220,'OMS2007'!E$3:E$220)+(1-$A549)*LOOKUP($I549,'OMS2007'!$A$3:$A$220,'OMS2007'!E$3:E$220))</f>
        <v>#N/A</v>
      </c>
      <c r="C549" s="15" t="e">
        <f>IF(OR(Medidas!D549=1,Medidas!D549="M",Medidas!D549="m"),$A549*LOOKUP($I549+1,'OMS2007'!$A$3:$A$220,'OMS2007'!C$3:C$220)+(1-$A549)*LOOKUP($I549,'OMS2007'!$A$3:$A$220,'OMS2007'!C$3:C$220),$A549*LOOKUP($I549+1,'OMS2007'!$A$3:$A$220,'OMS2007'!F$3:F$220)+(1-$A549)*LOOKUP($I549,'OMS2007'!$A$3:$A$220,'OMS2007'!F$3:F$220))</f>
        <v>#N/A</v>
      </c>
      <c r="D549" s="15" t="e">
        <f>IF(OR(Medidas!D549=1,Medidas!D549="M",Medidas!D549="m"),$A549*LOOKUP($I549+1,'OMS2007'!$A$3:$A$220,'OMS2007'!D$3:D$220)+(1-$A549)*LOOKUP($I549,'OMS2007'!$A$3:$A$220,'OMS2007'!D$3:D$220),$A549*LOOKUP($I549+1,'OMS2007'!$A$3:$A$220,'OMS2007'!G$3:G$220)+(1-$A549)*LOOKUP($I549,'OMS2007'!$A$3:$A$220,'OMS2007'!G$3:G$220))</f>
        <v>#N/A</v>
      </c>
      <c r="E549" s="15">
        <f t="shared" si="56"/>
        <v>1</v>
      </c>
      <c r="F549" s="15">
        <f>IF(OR(Medidas!D549=1,Medidas!D549="M",Medidas!D549="m",Medidas!D549=2,Medidas!D549="F",Medidas!D549="f"),0,1)</f>
        <v>1</v>
      </c>
      <c r="G549" s="15">
        <f>IF(OR(ISBLANK(Medidas!G549),(ISBLANK(Medidas!H549))),1,0)</f>
        <v>1</v>
      </c>
      <c r="H549" s="15">
        <f>IF(AND(NOT(G549),OR(Medidas!G549&lt;20,Medidas!G549&gt;250,Medidas!H549&lt;0.5,Medidas!H549&gt;400)),1,0)</f>
        <v>0</v>
      </c>
      <c r="I549" s="20">
        <f>(Medidas!F549-Medidas!E549)/30.4375</f>
        <v>0</v>
      </c>
      <c r="J549" s="15" t="e">
        <f>Medidas!H549/(Medidas!G549^2)*10000</f>
        <v>#DIV/0!</v>
      </c>
      <c r="K549" s="15" t="e">
        <f t="shared" si="57"/>
        <v>#DIV/0!</v>
      </c>
      <c r="L549" s="15" t="e">
        <f t="shared" si="58"/>
        <v>#DIV/0!</v>
      </c>
      <c r="M549" s="15" t="e">
        <f t="shared" si="59"/>
        <v>#DIV/0!</v>
      </c>
      <c r="N549" s="15" t="e">
        <f t="shared" si="60"/>
        <v>#N/A</v>
      </c>
      <c r="O549" s="15" t="e">
        <f t="shared" si="61"/>
        <v>#N/A</v>
      </c>
    </row>
    <row r="550" spans="1:15" x14ac:dyDescent="0.15">
      <c r="A550" s="106">
        <f t="shared" si="62"/>
        <v>1</v>
      </c>
      <c r="B550" s="15" t="e">
        <f>IF(OR(Medidas!D550=1,Medidas!D550="M",Medidas!D550="m"),$A550*LOOKUP($I550+1,'OMS2007'!$A$3:$A$220,'OMS2007'!B$3:B$220)+(1-$A550)*LOOKUP($I550,'OMS2007'!$A$3:$A$220,'OMS2007'!B$3:B$220),$A550*LOOKUP($I550+1,'OMS2007'!$A$3:$A$220,'OMS2007'!E$3:E$220)+(1-$A550)*LOOKUP($I550,'OMS2007'!$A$3:$A$220,'OMS2007'!E$3:E$220))</f>
        <v>#N/A</v>
      </c>
      <c r="C550" s="15" t="e">
        <f>IF(OR(Medidas!D550=1,Medidas!D550="M",Medidas!D550="m"),$A550*LOOKUP($I550+1,'OMS2007'!$A$3:$A$220,'OMS2007'!C$3:C$220)+(1-$A550)*LOOKUP($I550,'OMS2007'!$A$3:$A$220,'OMS2007'!C$3:C$220),$A550*LOOKUP($I550+1,'OMS2007'!$A$3:$A$220,'OMS2007'!F$3:F$220)+(1-$A550)*LOOKUP($I550,'OMS2007'!$A$3:$A$220,'OMS2007'!F$3:F$220))</f>
        <v>#N/A</v>
      </c>
      <c r="D550" s="15" t="e">
        <f>IF(OR(Medidas!D550=1,Medidas!D550="M",Medidas!D550="m"),$A550*LOOKUP($I550+1,'OMS2007'!$A$3:$A$220,'OMS2007'!D$3:D$220)+(1-$A550)*LOOKUP($I550,'OMS2007'!$A$3:$A$220,'OMS2007'!D$3:D$220),$A550*LOOKUP($I550+1,'OMS2007'!$A$3:$A$220,'OMS2007'!G$3:G$220)+(1-$A550)*LOOKUP($I550,'OMS2007'!$A$3:$A$220,'OMS2007'!G$3:G$220))</f>
        <v>#N/A</v>
      </c>
      <c r="E550" s="15">
        <f t="shared" si="56"/>
        <v>1</v>
      </c>
      <c r="F550" s="15">
        <f>IF(OR(Medidas!D550=1,Medidas!D550="M",Medidas!D550="m",Medidas!D550=2,Medidas!D550="F",Medidas!D550="f"),0,1)</f>
        <v>1</v>
      </c>
      <c r="G550" s="15">
        <f>IF(OR(ISBLANK(Medidas!G550),(ISBLANK(Medidas!H550))),1,0)</f>
        <v>1</v>
      </c>
      <c r="H550" s="15">
        <f>IF(AND(NOT(G550),OR(Medidas!G550&lt;20,Medidas!G550&gt;250,Medidas!H550&lt;0.5,Medidas!H550&gt;400)),1,0)</f>
        <v>0</v>
      </c>
      <c r="I550" s="20">
        <f>(Medidas!F550-Medidas!E550)/30.4375</f>
        <v>0</v>
      </c>
      <c r="J550" s="15" t="e">
        <f>Medidas!H550/(Medidas!G550^2)*10000</f>
        <v>#DIV/0!</v>
      </c>
      <c r="K550" s="15" t="e">
        <f t="shared" si="57"/>
        <v>#DIV/0!</v>
      </c>
      <c r="L550" s="15" t="e">
        <f t="shared" si="58"/>
        <v>#DIV/0!</v>
      </c>
      <c r="M550" s="15" t="e">
        <f t="shared" si="59"/>
        <v>#DIV/0!</v>
      </c>
      <c r="N550" s="15" t="e">
        <f t="shared" si="60"/>
        <v>#N/A</v>
      </c>
      <c r="O550" s="15" t="e">
        <f t="shared" si="61"/>
        <v>#N/A</v>
      </c>
    </row>
    <row r="551" spans="1:15" x14ac:dyDescent="0.15">
      <c r="A551" s="106">
        <f t="shared" si="62"/>
        <v>1</v>
      </c>
      <c r="B551" s="15" t="e">
        <f>IF(OR(Medidas!D551=1,Medidas!D551="M",Medidas!D551="m"),$A551*LOOKUP($I551+1,'OMS2007'!$A$3:$A$220,'OMS2007'!B$3:B$220)+(1-$A551)*LOOKUP($I551,'OMS2007'!$A$3:$A$220,'OMS2007'!B$3:B$220),$A551*LOOKUP($I551+1,'OMS2007'!$A$3:$A$220,'OMS2007'!E$3:E$220)+(1-$A551)*LOOKUP($I551,'OMS2007'!$A$3:$A$220,'OMS2007'!E$3:E$220))</f>
        <v>#N/A</v>
      </c>
      <c r="C551" s="15" t="e">
        <f>IF(OR(Medidas!D551=1,Medidas!D551="M",Medidas!D551="m"),$A551*LOOKUP($I551+1,'OMS2007'!$A$3:$A$220,'OMS2007'!C$3:C$220)+(1-$A551)*LOOKUP($I551,'OMS2007'!$A$3:$A$220,'OMS2007'!C$3:C$220),$A551*LOOKUP($I551+1,'OMS2007'!$A$3:$A$220,'OMS2007'!F$3:F$220)+(1-$A551)*LOOKUP($I551,'OMS2007'!$A$3:$A$220,'OMS2007'!F$3:F$220))</f>
        <v>#N/A</v>
      </c>
      <c r="D551" s="15" t="e">
        <f>IF(OR(Medidas!D551=1,Medidas!D551="M",Medidas!D551="m"),$A551*LOOKUP($I551+1,'OMS2007'!$A$3:$A$220,'OMS2007'!D$3:D$220)+(1-$A551)*LOOKUP($I551,'OMS2007'!$A$3:$A$220,'OMS2007'!D$3:D$220),$A551*LOOKUP($I551+1,'OMS2007'!$A$3:$A$220,'OMS2007'!G$3:G$220)+(1-$A551)*LOOKUP($I551,'OMS2007'!$A$3:$A$220,'OMS2007'!G$3:G$220))</f>
        <v>#N/A</v>
      </c>
      <c r="E551" s="15">
        <f t="shared" si="56"/>
        <v>1</v>
      </c>
      <c r="F551" s="15">
        <f>IF(OR(Medidas!D551=1,Medidas!D551="M",Medidas!D551="m",Medidas!D551=2,Medidas!D551="F",Medidas!D551="f"),0,1)</f>
        <v>1</v>
      </c>
      <c r="G551" s="15">
        <f>IF(OR(ISBLANK(Medidas!G551),(ISBLANK(Medidas!H551))),1,0)</f>
        <v>1</v>
      </c>
      <c r="H551" s="15">
        <f>IF(AND(NOT(G551),OR(Medidas!G551&lt;20,Medidas!G551&gt;250,Medidas!H551&lt;0.5,Medidas!H551&gt;400)),1,0)</f>
        <v>0</v>
      </c>
      <c r="I551" s="20">
        <f>(Medidas!F551-Medidas!E551)/30.4375</f>
        <v>0</v>
      </c>
      <c r="J551" s="15" t="e">
        <f>Medidas!H551/(Medidas!G551^2)*10000</f>
        <v>#DIV/0!</v>
      </c>
      <c r="K551" s="15" t="e">
        <f t="shared" si="57"/>
        <v>#DIV/0!</v>
      </c>
      <c r="L551" s="15" t="e">
        <f t="shared" si="58"/>
        <v>#DIV/0!</v>
      </c>
      <c r="M551" s="15" t="e">
        <f t="shared" si="59"/>
        <v>#DIV/0!</v>
      </c>
      <c r="N551" s="15" t="e">
        <f t="shared" si="60"/>
        <v>#N/A</v>
      </c>
      <c r="O551" s="15" t="e">
        <f t="shared" si="61"/>
        <v>#N/A</v>
      </c>
    </row>
    <row r="552" spans="1:15" x14ac:dyDescent="0.15">
      <c r="A552" s="106">
        <f t="shared" si="62"/>
        <v>1</v>
      </c>
      <c r="B552" s="15" t="e">
        <f>IF(OR(Medidas!D552=1,Medidas!D552="M",Medidas!D552="m"),$A552*LOOKUP($I552+1,'OMS2007'!$A$3:$A$220,'OMS2007'!B$3:B$220)+(1-$A552)*LOOKUP($I552,'OMS2007'!$A$3:$A$220,'OMS2007'!B$3:B$220),$A552*LOOKUP($I552+1,'OMS2007'!$A$3:$A$220,'OMS2007'!E$3:E$220)+(1-$A552)*LOOKUP($I552,'OMS2007'!$A$3:$A$220,'OMS2007'!E$3:E$220))</f>
        <v>#N/A</v>
      </c>
      <c r="C552" s="15" t="e">
        <f>IF(OR(Medidas!D552=1,Medidas!D552="M",Medidas!D552="m"),$A552*LOOKUP($I552+1,'OMS2007'!$A$3:$A$220,'OMS2007'!C$3:C$220)+(1-$A552)*LOOKUP($I552,'OMS2007'!$A$3:$A$220,'OMS2007'!C$3:C$220),$A552*LOOKUP($I552+1,'OMS2007'!$A$3:$A$220,'OMS2007'!F$3:F$220)+(1-$A552)*LOOKUP($I552,'OMS2007'!$A$3:$A$220,'OMS2007'!F$3:F$220))</f>
        <v>#N/A</v>
      </c>
      <c r="D552" s="15" t="e">
        <f>IF(OR(Medidas!D552=1,Medidas!D552="M",Medidas!D552="m"),$A552*LOOKUP($I552+1,'OMS2007'!$A$3:$A$220,'OMS2007'!D$3:D$220)+(1-$A552)*LOOKUP($I552,'OMS2007'!$A$3:$A$220,'OMS2007'!D$3:D$220),$A552*LOOKUP($I552+1,'OMS2007'!$A$3:$A$220,'OMS2007'!G$3:G$220)+(1-$A552)*LOOKUP($I552,'OMS2007'!$A$3:$A$220,'OMS2007'!G$3:G$220))</f>
        <v>#N/A</v>
      </c>
      <c r="E552" s="15">
        <f t="shared" si="56"/>
        <v>1</v>
      </c>
      <c r="F552" s="15">
        <f>IF(OR(Medidas!D552=1,Medidas!D552="M",Medidas!D552="m",Medidas!D552=2,Medidas!D552="F",Medidas!D552="f"),0,1)</f>
        <v>1</v>
      </c>
      <c r="G552" s="15">
        <f>IF(OR(ISBLANK(Medidas!G552),(ISBLANK(Medidas!H552))),1,0)</f>
        <v>1</v>
      </c>
      <c r="H552" s="15">
        <f>IF(AND(NOT(G552),OR(Medidas!G552&lt;20,Medidas!G552&gt;250,Medidas!H552&lt;0.5,Medidas!H552&gt;400)),1,0)</f>
        <v>0</v>
      </c>
      <c r="I552" s="20">
        <f>(Medidas!F552-Medidas!E552)/30.4375</f>
        <v>0</v>
      </c>
      <c r="J552" s="15" t="e">
        <f>Medidas!H552/(Medidas!G552^2)*10000</f>
        <v>#DIV/0!</v>
      </c>
      <c r="K552" s="15" t="e">
        <f t="shared" si="57"/>
        <v>#DIV/0!</v>
      </c>
      <c r="L552" s="15" t="e">
        <f t="shared" si="58"/>
        <v>#DIV/0!</v>
      </c>
      <c r="M552" s="15" t="e">
        <f t="shared" si="59"/>
        <v>#DIV/0!</v>
      </c>
      <c r="N552" s="15" t="e">
        <f t="shared" si="60"/>
        <v>#N/A</v>
      </c>
      <c r="O552" s="15" t="e">
        <f t="shared" si="61"/>
        <v>#N/A</v>
      </c>
    </row>
    <row r="553" spans="1:15" x14ac:dyDescent="0.15">
      <c r="A553" s="106">
        <f t="shared" si="62"/>
        <v>1</v>
      </c>
      <c r="B553" s="15" t="e">
        <f>IF(OR(Medidas!D553=1,Medidas!D553="M",Medidas!D553="m"),$A553*LOOKUP($I553+1,'OMS2007'!$A$3:$A$220,'OMS2007'!B$3:B$220)+(1-$A553)*LOOKUP($I553,'OMS2007'!$A$3:$A$220,'OMS2007'!B$3:B$220),$A553*LOOKUP($I553+1,'OMS2007'!$A$3:$A$220,'OMS2007'!E$3:E$220)+(1-$A553)*LOOKUP($I553,'OMS2007'!$A$3:$A$220,'OMS2007'!E$3:E$220))</f>
        <v>#N/A</v>
      </c>
      <c r="C553" s="15" t="e">
        <f>IF(OR(Medidas!D553=1,Medidas!D553="M",Medidas!D553="m"),$A553*LOOKUP($I553+1,'OMS2007'!$A$3:$A$220,'OMS2007'!C$3:C$220)+(1-$A553)*LOOKUP($I553,'OMS2007'!$A$3:$A$220,'OMS2007'!C$3:C$220),$A553*LOOKUP($I553+1,'OMS2007'!$A$3:$A$220,'OMS2007'!F$3:F$220)+(1-$A553)*LOOKUP($I553,'OMS2007'!$A$3:$A$220,'OMS2007'!F$3:F$220))</f>
        <v>#N/A</v>
      </c>
      <c r="D553" s="15" t="e">
        <f>IF(OR(Medidas!D553=1,Medidas!D553="M",Medidas!D553="m"),$A553*LOOKUP($I553+1,'OMS2007'!$A$3:$A$220,'OMS2007'!D$3:D$220)+(1-$A553)*LOOKUP($I553,'OMS2007'!$A$3:$A$220,'OMS2007'!D$3:D$220),$A553*LOOKUP($I553+1,'OMS2007'!$A$3:$A$220,'OMS2007'!G$3:G$220)+(1-$A553)*LOOKUP($I553,'OMS2007'!$A$3:$A$220,'OMS2007'!G$3:G$220))</f>
        <v>#N/A</v>
      </c>
      <c r="E553" s="15">
        <f t="shared" si="56"/>
        <v>1</v>
      </c>
      <c r="F553" s="15">
        <f>IF(OR(Medidas!D553=1,Medidas!D553="M",Medidas!D553="m",Medidas!D553=2,Medidas!D553="F",Medidas!D553="f"),0,1)</f>
        <v>1</v>
      </c>
      <c r="G553" s="15">
        <f>IF(OR(ISBLANK(Medidas!G553),(ISBLANK(Medidas!H553))),1,0)</f>
        <v>1</v>
      </c>
      <c r="H553" s="15">
        <f>IF(AND(NOT(G553),OR(Medidas!G553&lt;20,Medidas!G553&gt;250,Medidas!H553&lt;0.5,Medidas!H553&gt;400)),1,0)</f>
        <v>0</v>
      </c>
      <c r="I553" s="20">
        <f>(Medidas!F553-Medidas!E553)/30.4375</f>
        <v>0</v>
      </c>
      <c r="J553" s="15" t="e">
        <f>Medidas!H553/(Medidas!G553^2)*10000</f>
        <v>#DIV/0!</v>
      </c>
      <c r="K553" s="15" t="e">
        <f t="shared" si="57"/>
        <v>#DIV/0!</v>
      </c>
      <c r="L553" s="15" t="e">
        <f t="shared" si="58"/>
        <v>#DIV/0!</v>
      </c>
      <c r="M553" s="15" t="e">
        <f t="shared" si="59"/>
        <v>#DIV/0!</v>
      </c>
      <c r="N553" s="15" t="e">
        <f t="shared" si="60"/>
        <v>#N/A</v>
      </c>
      <c r="O553" s="15" t="e">
        <f t="shared" si="61"/>
        <v>#N/A</v>
      </c>
    </row>
    <row r="554" spans="1:15" x14ac:dyDescent="0.15">
      <c r="A554" s="106">
        <f t="shared" si="62"/>
        <v>1</v>
      </c>
      <c r="B554" s="15" t="e">
        <f>IF(OR(Medidas!D554=1,Medidas!D554="M",Medidas!D554="m"),$A554*LOOKUP($I554+1,'OMS2007'!$A$3:$A$220,'OMS2007'!B$3:B$220)+(1-$A554)*LOOKUP($I554,'OMS2007'!$A$3:$A$220,'OMS2007'!B$3:B$220),$A554*LOOKUP($I554+1,'OMS2007'!$A$3:$A$220,'OMS2007'!E$3:E$220)+(1-$A554)*LOOKUP($I554,'OMS2007'!$A$3:$A$220,'OMS2007'!E$3:E$220))</f>
        <v>#N/A</v>
      </c>
      <c r="C554" s="15" t="e">
        <f>IF(OR(Medidas!D554=1,Medidas!D554="M",Medidas!D554="m"),$A554*LOOKUP($I554+1,'OMS2007'!$A$3:$A$220,'OMS2007'!C$3:C$220)+(1-$A554)*LOOKUP($I554,'OMS2007'!$A$3:$A$220,'OMS2007'!C$3:C$220),$A554*LOOKUP($I554+1,'OMS2007'!$A$3:$A$220,'OMS2007'!F$3:F$220)+(1-$A554)*LOOKUP($I554,'OMS2007'!$A$3:$A$220,'OMS2007'!F$3:F$220))</f>
        <v>#N/A</v>
      </c>
      <c r="D554" s="15" t="e">
        <f>IF(OR(Medidas!D554=1,Medidas!D554="M",Medidas!D554="m"),$A554*LOOKUP($I554+1,'OMS2007'!$A$3:$A$220,'OMS2007'!D$3:D$220)+(1-$A554)*LOOKUP($I554,'OMS2007'!$A$3:$A$220,'OMS2007'!D$3:D$220),$A554*LOOKUP($I554+1,'OMS2007'!$A$3:$A$220,'OMS2007'!G$3:G$220)+(1-$A554)*LOOKUP($I554,'OMS2007'!$A$3:$A$220,'OMS2007'!G$3:G$220))</f>
        <v>#N/A</v>
      </c>
      <c r="E554" s="15">
        <f t="shared" si="56"/>
        <v>1</v>
      </c>
      <c r="F554" s="15">
        <f>IF(OR(Medidas!D554=1,Medidas!D554="M",Medidas!D554="m",Medidas!D554=2,Medidas!D554="F",Medidas!D554="f"),0,1)</f>
        <v>1</v>
      </c>
      <c r="G554" s="15">
        <f>IF(OR(ISBLANK(Medidas!G554),(ISBLANK(Medidas!H554))),1,0)</f>
        <v>1</v>
      </c>
      <c r="H554" s="15">
        <f>IF(AND(NOT(G554),OR(Medidas!G554&lt;20,Medidas!G554&gt;250,Medidas!H554&lt;0.5,Medidas!H554&gt;400)),1,0)</f>
        <v>0</v>
      </c>
      <c r="I554" s="20">
        <f>(Medidas!F554-Medidas!E554)/30.4375</f>
        <v>0</v>
      </c>
      <c r="J554" s="15" t="e">
        <f>Medidas!H554/(Medidas!G554^2)*10000</f>
        <v>#DIV/0!</v>
      </c>
      <c r="K554" s="15" t="e">
        <f t="shared" si="57"/>
        <v>#DIV/0!</v>
      </c>
      <c r="L554" s="15" t="e">
        <f t="shared" si="58"/>
        <v>#DIV/0!</v>
      </c>
      <c r="M554" s="15" t="e">
        <f t="shared" si="59"/>
        <v>#DIV/0!</v>
      </c>
      <c r="N554" s="15" t="e">
        <f t="shared" si="60"/>
        <v>#N/A</v>
      </c>
      <c r="O554" s="15" t="e">
        <f t="shared" si="61"/>
        <v>#N/A</v>
      </c>
    </row>
    <row r="555" spans="1:15" x14ac:dyDescent="0.15">
      <c r="A555" s="106">
        <f t="shared" si="62"/>
        <v>1</v>
      </c>
      <c r="B555" s="15" t="e">
        <f>IF(OR(Medidas!D555=1,Medidas!D555="M",Medidas!D555="m"),$A555*LOOKUP($I555+1,'OMS2007'!$A$3:$A$220,'OMS2007'!B$3:B$220)+(1-$A555)*LOOKUP($I555,'OMS2007'!$A$3:$A$220,'OMS2007'!B$3:B$220),$A555*LOOKUP($I555+1,'OMS2007'!$A$3:$A$220,'OMS2007'!E$3:E$220)+(1-$A555)*LOOKUP($I555,'OMS2007'!$A$3:$A$220,'OMS2007'!E$3:E$220))</f>
        <v>#N/A</v>
      </c>
      <c r="C555" s="15" t="e">
        <f>IF(OR(Medidas!D555=1,Medidas!D555="M",Medidas!D555="m"),$A555*LOOKUP($I555+1,'OMS2007'!$A$3:$A$220,'OMS2007'!C$3:C$220)+(1-$A555)*LOOKUP($I555,'OMS2007'!$A$3:$A$220,'OMS2007'!C$3:C$220),$A555*LOOKUP($I555+1,'OMS2007'!$A$3:$A$220,'OMS2007'!F$3:F$220)+(1-$A555)*LOOKUP($I555,'OMS2007'!$A$3:$A$220,'OMS2007'!F$3:F$220))</f>
        <v>#N/A</v>
      </c>
      <c r="D555" s="15" t="e">
        <f>IF(OR(Medidas!D555=1,Medidas!D555="M",Medidas!D555="m"),$A555*LOOKUP($I555+1,'OMS2007'!$A$3:$A$220,'OMS2007'!D$3:D$220)+(1-$A555)*LOOKUP($I555,'OMS2007'!$A$3:$A$220,'OMS2007'!D$3:D$220),$A555*LOOKUP($I555+1,'OMS2007'!$A$3:$A$220,'OMS2007'!G$3:G$220)+(1-$A555)*LOOKUP($I555,'OMS2007'!$A$3:$A$220,'OMS2007'!G$3:G$220))</f>
        <v>#N/A</v>
      </c>
      <c r="E555" s="15">
        <f t="shared" si="56"/>
        <v>1</v>
      </c>
      <c r="F555" s="15">
        <f>IF(OR(Medidas!D555=1,Medidas!D555="M",Medidas!D555="m",Medidas!D555=2,Medidas!D555="F",Medidas!D555="f"),0,1)</f>
        <v>1</v>
      </c>
      <c r="G555" s="15">
        <f>IF(OR(ISBLANK(Medidas!G555),(ISBLANK(Medidas!H555))),1,0)</f>
        <v>1</v>
      </c>
      <c r="H555" s="15">
        <f>IF(AND(NOT(G555),OR(Medidas!G555&lt;20,Medidas!G555&gt;250,Medidas!H555&lt;0.5,Medidas!H555&gt;400)),1,0)</f>
        <v>0</v>
      </c>
      <c r="I555" s="20">
        <f>(Medidas!F555-Medidas!E555)/30.4375</f>
        <v>0</v>
      </c>
      <c r="J555" s="15" t="e">
        <f>Medidas!H555/(Medidas!G555^2)*10000</f>
        <v>#DIV/0!</v>
      </c>
      <c r="K555" s="15" t="e">
        <f t="shared" si="57"/>
        <v>#DIV/0!</v>
      </c>
      <c r="L555" s="15" t="e">
        <f t="shared" si="58"/>
        <v>#DIV/0!</v>
      </c>
      <c r="M555" s="15" t="e">
        <f t="shared" si="59"/>
        <v>#DIV/0!</v>
      </c>
      <c r="N555" s="15" t="e">
        <f t="shared" si="60"/>
        <v>#N/A</v>
      </c>
      <c r="O555" s="15" t="e">
        <f t="shared" si="61"/>
        <v>#N/A</v>
      </c>
    </row>
    <row r="556" spans="1:15" x14ac:dyDescent="0.15">
      <c r="A556" s="106">
        <f t="shared" si="62"/>
        <v>1</v>
      </c>
      <c r="B556" s="15" t="e">
        <f>IF(OR(Medidas!D556=1,Medidas!D556="M",Medidas!D556="m"),$A556*LOOKUP($I556+1,'OMS2007'!$A$3:$A$220,'OMS2007'!B$3:B$220)+(1-$A556)*LOOKUP($I556,'OMS2007'!$A$3:$A$220,'OMS2007'!B$3:B$220),$A556*LOOKUP($I556+1,'OMS2007'!$A$3:$A$220,'OMS2007'!E$3:E$220)+(1-$A556)*LOOKUP($I556,'OMS2007'!$A$3:$A$220,'OMS2007'!E$3:E$220))</f>
        <v>#N/A</v>
      </c>
      <c r="C556" s="15" t="e">
        <f>IF(OR(Medidas!D556=1,Medidas!D556="M",Medidas!D556="m"),$A556*LOOKUP($I556+1,'OMS2007'!$A$3:$A$220,'OMS2007'!C$3:C$220)+(1-$A556)*LOOKUP($I556,'OMS2007'!$A$3:$A$220,'OMS2007'!C$3:C$220),$A556*LOOKUP($I556+1,'OMS2007'!$A$3:$A$220,'OMS2007'!F$3:F$220)+(1-$A556)*LOOKUP($I556,'OMS2007'!$A$3:$A$220,'OMS2007'!F$3:F$220))</f>
        <v>#N/A</v>
      </c>
      <c r="D556" s="15" t="e">
        <f>IF(OR(Medidas!D556=1,Medidas!D556="M",Medidas!D556="m"),$A556*LOOKUP($I556+1,'OMS2007'!$A$3:$A$220,'OMS2007'!D$3:D$220)+(1-$A556)*LOOKUP($I556,'OMS2007'!$A$3:$A$220,'OMS2007'!D$3:D$220),$A556*LOOKUP($I556+1,'OMS2007'!$A$3:$A$220,'OMS2007'!G$3:G$220)+(1-$A556)*LOOKUP($I556,'OMS2007'!$A$3:$A$220,'OMS2007'!G$3:G$220))</f>
        <v>#N/A</v>
      </c>
      <c r="E556" s="15">
        <f t="shared" si="56"/>
        <v>1</v>
      </c>
      <c r="F556" s="15">
        <f>IF(OR(Medidas!D556=1,Medidas!D556="M",Medidas!D556="m",Medidas!D556=2,Medidas!D556="F",Medidas!D556="f"),0,1)</f>
        <v>1</v>
      </c>
      <c r="G556" s="15">
        <f>IF(OR(ISBLANK(Medidas!G556),(ISBLANK(Medidas!H556))),1,0)</f>
        <v>1</v>
      </c>
      <c r="H556" s="15">
        <f>IF(AND(NOT(G556),OR(Medidas!G556&lt;20,Medidas!G556&gt;250,Medidas!H556&lt;0.5,Medidas!H556&gt;400)),1,0)</f>
        <v>0</v>
      </c>
      <c r="I556" s="20">
        <f>(Medidas!F556-Medidas!E556)/30.4375</f>
        <v>0</v>
      </c>
      <c r="J556" s="15" t="e">
        <f>Medidas!H556/(Medidas!G556^2)*10000</f>
        <v>#DIV/0!</v>
      </c>
      <c r="K556" s="15" t="e">
        <f t="shared" si="57"/>
        <v>#DIV/0!</v>
      </c>
      <c r="L556" s="15" t="e">
        <f t="shared" si="58"/>
        <v>#DIV/0!</v>
      </c>
      <c r="M556" s="15" t="e">
        <f t="shared" si="59"/>
        <v>#DIV/0!</v>
      </c>
      <c r="N556" s="15" t="e">
        <f t="shared" si="60"/>
        <v>#N/A</v>
      </c>
      <c r="O556" s="15" t="e">
        <f t="shared" si="61"/>
        <v>#N/A</v>
      </c>
    </row>
    <row r="557" spans="1:15" x14ac:dyDescent="0.15">
      <c r="A557" s="106">
        <f t="shared" si="62"/>
        <v>1</v>
      </c>
      <c r="B557" s="15" t="e">
        <f>IF(OR(Medidas!D557=1,Medidas!D557="M",Medidas!D557="m"),$A557*LOOKUP($I557+1,'OMS2007'!$A$3:$A$220,'OMS2007'!B$3:B$220)+(1-$A557)*LOOKUP($I557,'OMS2007'!$A$3:$A$220,'OMS2007'!B$3:B$220),$A557*LOOKUP($I557+1,'OMS2007'!$A$3:$A$220,'OMS2007'!E$3:E$220)+(1-$A557)*LOOKUP($I557,'OMS2007'!$A$3:$A$220,'OMS2007'!E$3:E$220))</f>
        <v>#N/A</v>
      </c>
      <c r="C557" s="15" t="e">
        <f>IF(OR(Medidas!D557=1,Medidas!D557="M",Medidas!D557="m"),$A557*LOOKUP($I557+1,'OMS2007'!$A$3:$A$220,'OMS2007'!C$3:C$220)+(1-$A557)*LOOKUP($I557,'OMS2007'!$A$3:$A$220,'OMS2007'!C$3:C$220),$A557*LOOKUP($I557+1,'OMS2007'!$A$3:$A$220,'OMS2007'!F$3:F$220)+(1-$A557)*LOOKUP($I557,'OMS2007'!$A$3:$A$220,'OMS2007'!F$3:F$220))</f>
        <v>#N/A</v>
      </c>
      <c r="D557" s="15" t="e">
        <f>IF(OR(Medidas!D557=1,Medidas!D557="M",Medidas!D557="m"),$A557*LOOKUP($I557+1,'OMS2007'!$A$3:$A$220,'OMS2007'!D$3:D$220)+(1-$A557)*LOOKUP($I557,'OMS2007'!$A$3:$A$220,'OMS2007'!D$3:D$220),$A557*LOOKUP($I557+1,'OMS2007'!$A$3:$A$220,'OMS2007'!G$3:G$220)+(1-$A557)*LOOKUP($I557,'OMS2007'!$A$3:$A$220,'OMS2007'!G$3:G$220))</f>
        <v>#N/A</v>
      </c>
      <c r="E557" s="15">
        <f t="shared" si="56"/>
        <v>1</v>
      </c>
      <c r="F557" s="15">
        <f>IF(OR(Medidas!D557=1,Medidas!D557="M",Medidas!D557="m",Medidas!D557=2,Medidas!D557="F",Medidas!D557="f"),0,1)</f>
        <v>1</v>
      </c>
      <c r="G557" s="15">
        <f>IF(OR(ISBLANK(Medidas!G557),(ISBLANK(Medidas!H557))),1,0)</f>
        <v>1</v>
      </c>
      <c r="H557" s="15">
        <f>IF(AND(NOT(G557),OR(Medidas!G557&lt;20,Medidas!G557&gt;250,Medidas!H557&lt;0.5,Medidas!H557&gt;400)),1,0)</f>
        <v>0</v>
      </c>
      <c r="I557" s="20">
        <f>(Medidas!F557-Medidas!E557)/30.4375</f>
        <v>0</v>
      </c>
      <c r="J557" s="15" t="e">
        <f>Medidas!H557/(Medidas!G557^2)*10000</f>
        <v>#DIV/0!</v>
      </c>
      <c r="K557" s="15" t="e">
        <f t="shared" si="57"/>
        <v>#DIV/0!</v>
      </c>
      <c r="L557" s="15" t="e">
        <f t="shared" si="58"/>
        <v>#DIV/0!</v>
      </c>
      <c r="M557" s="15" t="e">
        <f t="shared" si="59"/>
        <v>#DIV/0!</v>
      </c>
      <c r="N557" s="15" t="e">
        <f t="shared" si="60"/>
        <v>#N/A</v>
      </c>
      <c r="O557" s="15" t="e">
        <f t="shared" si="61"/>
        <v>#N/A</v>
      </c>
    </row>
    <row r="558" spans="1:15" x14ac:dyDescent="0.15">
      <c r="A558" s="106">
        <f t="shared" si="62"/>
        <v>1</v>
      </c>
      <c r="B558" s="15" t="e">
        <f>IF(OR(Medidas!D558=1,Medidas!D558="M",Medidas!D558="m"),$A558*LOOKUP($I558+1,'OMS2007'!$A$3:$A$220,'OMS2007'!B$3:B$220)+(1-$A558)*LOOKUP($I558,'OMS2007'!$A$3:$A$220,'OMS2007'!B$3:B$220),$A558*LOOKUP($I558+1,'OMS2007'!$A$3:$A$220,'OMS2007'!E$3:E$220)+(1-$A558)*LOOKUP($I558,'OMS2007'!$A$3:$A$220,'OMS2007'!E$3:E$220))</f>
        <v>#N/A</v>
      </c>
      <c r="C558" s="15" t="e">
        <f>IF(OR(Medidas!D558=1,Medidas!D558="M",Medidas!D558="m"),$A558*LOOKUP($I558+1,'OMS2007'!$A$3:$A$220,'OMS2007'!C$3:C$220)+(1-$A558)*LOOKUP($I558,'OMS2007'!$A$3:$A$220,'OMS2007'!C$3:C$220),$A558*LOOKUP($I558+1,'OMS2007'!$A$3:$A$220,'OMS2007'!F$3:F$220)+(1-$A558)*LOOKUP($I558,'OMS2007'!$A$3:$A$220,'OMS2007'!F$3:F$220))</f>
        <v>#N/A</v>
      </c>
      <c r="D558" s="15" t="e">
        <f>IF(OR(Medidas!D558=1,Medidas!D558="M",Medidas!D558="m"),$A558*LOOKUP($I558+1,'OMS2007'!$A$3:$A$220,'OMS2007'!D$3:D$220)+(1-$A558)*LOOKUP($I558,'OMS2007'!$A$3:$A$220,'OMS2007'!D$3:D$220),$A558*LOOKUP($I558+1,'OMS2007'!$A$3:$A$220,'OMS2007'!G$3:G$220)+(1-$A558)*LOOKUP($I558,'OMS2007'!$A$3:$A$220,'OMS2007'!G$3:G$220))</f>
        <v>#N/A</v>
      </c>
      <c r="E558" s="15">
        <f t="shared" si="56"/>
        <v>1</v>
      </c>
      <c r="F558" s="15">
        <f>IF(OR(Medidas!D558=1,Medidas!D558="M",Medidas!D558="m",Medidas!D558=2,Medidas!D558="F",Medidas!D558="f"),0,1)</f>
        <v>1</v>
      </c>
      <c r="G558" s="15">
        <f>IF(OR(ISBLANK(Medidas!G558),(ISBLANK(Medidas!H558))),1,0)</f>
        <v>1</v>
      </c>
      <c r="H558" s="15">
        <f>IF(AND(NOT(G558),OR(Medidas!G558&lt;20,Medidas!G558&gt;250,Medidas!H558&lt;0.5,Medidas!H558&gt;400)),1,0)</f>
        <v>0</v>
      </c>
      <c r="I558" s="20">
        <f>(Medidas!F558-Medidas!E558)/30.4375</f>
        <v>0</v>
      </c>
      <c r="J558" s="15" t="e">
        <f>Medidas!H558/(Medidas!G558^2)*10000</f>
        <v>#DIV/0!</v>
      </c>
      <c r="K558" s="15" t="e">
        <f t="shared" si="57"/>
        <v>#DIV/0!</v>
      </c>
      <c r="L558" s="15" t="e">
        <f t="shared" si="58"/>
        <v>#DIV/0!</v>
      </c>
      <c r="M558" s="15" t="e">
        <f t="shared" si="59"/>
        <v>#DIV/0!</v>
      </c>
      <c r="N558" s="15" t="e">
        <f t="shared" si="60"/>
        <v>#N/A</v>
      </c>
      <c r="O558" s="15" t="e">
        <f t="shared" si="61"/>
        <v>#N/A</v>
      </c>
    </row>
    <row r="559" spans="1:15" x14ac:dyDescent="0.15">
      <c r="A559" s="106">
        <f t="shared" si="62"/>
        <v>1</v>
      </c>
      <c r="B559" s="15" t="e">
        <f>IF(OR(Medidas!D559=1,Medidas!D559="M",Medidas!D559="m"),$A559*LOOKUP($I559+1,'OMS2007'!$A$3:$A$220,'OMS2007'!B$3:B$220)+(1-$A559)*LOOKUP($I559,'OMS2007'!$A$3:$A$220,'OMS2007'!B$3:B$220),$A559*LOOKUP($I559+1,'OMS2007'!$A$3:$A$220,'OMS2007'!E$3:E$220)+(1-$A559)*LOOKUP($I559,'OMS2007'!$A$3:$A$220,'OMS2007'!E$3:E$220))</f>
        <v>#N/A</v>
      </c>
      <c r="C559" s="15" t="e">
        <f>IF(OR(Medidas!D559=1,Medidas!D559="M",Medidas!D559="m"),$A559*LOOKUP($I559+1,'OMS2007'!$A$3:$A$220,'OMS2007'!C$3:C$220)+(1-$A559)*LOOKUP($I559,'OMS2007'!$A$3:$A$220,'OMS2007'!C$3:C$220),$A559*LOOKUP($I559+1,'OMS2007'!$A$3:$A$220,'OMS2007'!F$3:F$220)+(1-$A559)*LOOKUP($I559,'OMS2007'!$A$3:$A$220,'OMS2007'!F$3:F$220))</f>
        <v>#N/A</v>
      </c>
      <c r="D559" s="15" t="e">
        <f>IF(OR(Medidas!D559=1,Medidas!D559="M",Medidas!D559="m"),$A559*LOOKUP($I559+1,'OMS2007'!$A$3:$A$220,'OMS2007'!D$3:D$220)+(1-$A559)*LOOKUP($I559,'OMS2007'!$A$3:$A$220,'OMS2007'!D$3:D$220),$A559*LOOKUP($I559+1,'OMS2007'!$A$3:$A$220,'OMS2007'!G$3:G$220)+(1-$A559)*LOOKUP($I559,'OMS2007'!$A$3:$A$220,'OMS2007'!G$3:G$220))</f>
        <v>#N/A</v>
      </c>
      <c r="E559" s="15">
        <f t="shared" si="56"/>
        <v>1</v>
      </c>
      <c r="F559" s="15">
        <f>IF(OR(Medidas!D559=1,Medidas!D559="M",Medidas!D559="m",Medidas!D559=2,Medidas!D559="F",Medidas!D559="f"),0,1)</f>
        <v>1</v>
      </c>
      <c r="G559" s="15">
        <f>IF(OR(ISBLANK(Medidas!G559),(ISBLANK(Medidas!H559))),1,0)</f>
        <v>1</v>
      </c>
      <c r="H559" s="15">
        <f>IF(AND(NOT(G559),OR(Medidas!G559&lt;20,Medidas!G559&gt;250,Medidas!H559&lt;0.5,Medidas!H559&gt;400)),1,0)</f>
        <v>0</v>
      </c>
      <c r="I559" s="20">
        <f>(Medidas!F559-Medidas!E559)/30.4375</f>
        <v>0</v>
      </c>
      <c r="J559" s="15" t="e">
        <f>Medidas!H559/(Medidas!G559^2)*10000</f>
        <v>#DIV/0!</v>
      </c>
      <c r="K559" s="15" t="e">
        <f t="shared" si="57"/>
        <v>#DIV/0!</v>
      </c>
      <c r="L559" s="15" t="e">
        <f t="shared" si="58"/>
        <v>#DIV/0!</v>
      </c>
      <c r="M559" s="15" t="e">
        <f t="shared" si="59"/>
        <v>#DIV/0!</v>
      </c>
      <c r="N559" s="15" t="e">
        <f t="shared" si="60"/>
        <v>#N/A</v>
      </c>
      <c r="O559" s="15" t="e">
        <f t="shared" si="61"/>
        <v>#N/A</v>
      </c>
    </row>
    <row r="560" spans="1:15" x14ac:dyDescent="0.15">
      <c r="A560" s="106">
        <f t="shared" si="62"/>
        <v>1</v>
      </c>
      <c r="B560" s="15" t="e">
        <f>IF(OR(Medidas!D560=1,Medidas!D560="M",Medidas!D560="m"),$A560*LOOKUP($I560+1,'OMS2007'!$A$3:$A$220,'OMS2007'!B$3:B$220)+(1-$A560)*LOOKUP($I560,'OMS2007'!$A$3:$A$220,'OMS2007'!B$3:B$220),$A560*LOOKUP($I560+1,'OMS2007'!$A$3:$A$220,'OMS2007'!E$3:E$220)+(1-$A560)*LOOKUP($I560,'OMS2007'!$A$3:$A$220,'OMS2007'!E$3:E$220))</f>
        <v>#N/A</v>
      </c>
      <c r="C560" s="15" t="e">
        <f>IF(OR(Medidas!D560=1,Medidas!D560="M",Medidas!D560="m"),$A560*LOOKUP($I560+1,'OMS2007'!$A$3:$A$220,'OMS2007'!C$3:C$220)+(1-$A560)*LOOKUP($I560,'OMS2007'!$A$3:$A$220,'OMS2007'!C$3:C$220),$A560*LOOKUP($I560+1,'OMS2007'!$A$3:$A$220,'OMS2007'!F$3:F$220)+(1-$A560)*LOOKUP($I560,'OMS2007'!$A$3:$A$220,'OMS2007'!F$3:F$220))</f>
        <v>#N/A</v>
      </c>
      <c r="D560" s="15" t="e">
        <f>IF(OR(Medidas!D560=1,Medidas!D560="M",Medidas!D560="m"),$A560*LOOKUP($I560+1,'OMS2007'!$A$3:$A$220,'OMS2007'!D$3:D$220)+(1-$A560)*LOOKUP($I560,'OMS2007'!$A$3:$A$220,'OMS2007'!D$3:D$220),$A560*LOOKUP($I560+1,'OMS2007'!$A$3:$A$220,'OMS2007'!G$3:G$220)+(1-$A560)*LOOKUP($I560,'OMS2007'!$A$3:$A$220,'OMS2007'!G$3:G$220))</f>
        <v>#N/A</v>
      </c>
      <c r="E560" s="15">
        <f t="shared" si="56"/>
        <v>1</v>
      </c>
      <c r="F560" s="15">
        <f>IF(OR(Medidas!D560=1,Medidas!D560="M",Medidas!D560="m",Medidas!D560=2,Medidas!D560="F",Medidas!D560="f"),0,1)</f>
        <v>1</v>
      </c>
      <c r="G560" s="15">
        <f>IF(OR(ISBLANK(Medidas!G560),(ISBLANK(Medidas!H560))),1,0)</f>
        <v>1</v>
      </c>
      <c r="H560" s="15">
        <f>IF(AND(NOT(G560),OR(Medidas!G560&lt;20,Medidas!G560&gt;250,Medidas!H560&lt;0.5,Medidas!H560&gt;400)),1,0)</f>
        <v>0</v>
      </c>
      <c r="I560" s="20">
        <f>(Medidas!F560-Medidas!E560)/30.4375</f>
        <v>0</v>
      </c>
      <c r="J560" s="15" t="e">
        <f>Medidas!H560/(Medidas!G560^2)*10000</f>
        <v>#DIV/0!</v>
      </c>
      <c r="K560" s="15" t="e">
        <f t="shared" si="57"/>
        <v>#DIV/0!</v>
      </c>
      <c r="L560" s="15" t="e">
        <f t="shared" si="58"/>
        <v>#DIV/0!</v>
      </c>
      <c r="M560" s="15" t="e">
        <f t="shared" si="59"/>
        <v>#DIV/0!</v>
      </c>
      <c r="N560" s="15" t="e">
        <f t="shared" si="60"/>
        <v>#N/A</v>
      </c>
      <c r="O560" s="15" t="e">
        <f t="shared" si="61"/>
        <v>#N/A</v>
      </c>
    </row>
    <row r="561" spans="1:15" x14ac:dyDescent="0.15">
      <c r="A561" s="106">
        <f t="shared" si="62"/>
        <v>1</v>
      </c>
      <c r="B561" s="15" t="e">
        <f>IF(OR(Medidas!D561=1,Medidas!D561="M",Medidas!D561="m"),$A561*LOOKUP($I561+1,'OMS2007'!$A$3:$A$220,'OMS2007'!B$3:B$220)+(1-$A561)*LOOKUP($I561,'OMS2007'!$A$3:$A$220,'OMS2007'!B$3:B$220),$A561*LOOKUP($I561+1,'OMS2007'!$A$3:$A$220,'OMS2007'!E$3:E$220)+(1-$A561)*LOOKUP($I561,'OMS2007'!$A$3:$A$220,'OMS2007'!E$3:E$220))</f>
        <v>#N/A</v>
      </c>
      <c r="C561" s="15" t="e">
        <f>IF(OR(Medidas!D561=1,Medidas!D561="M",Medidas!D561="m"),$A561*LOOKUP($I561+1,'OMS2007'!$A$3:$A$220,'OMS2007'!C$3:C$220)+(1-$A561)*LOOKUP($I561,'OMS2007'!$A$3:$A$220,'OMS2007'!C$3:C$220),$A561*LOOKUP($I561+1,'OMS2007'!$A$3:$A$220,'OMS2007'!F$3:F$220)+(1-$A561)*LOOKUP($I561,'OMS2007'!$A$3:$A$220,'OMS2007'!F$3:F$220))</f>
        <v>#N/A</v>
      </c>
      <c r="D561" s="15" t="e">
        <f>IF(OR(Medidas!D561=1,Medidas!D561="M",Medidas!D561="m"),$A561*LOOKUP($I561+1,'OMS2007'!$A$3:$A$220,'OMS2007'!D$3:D$220)+(1-$A561)*LOOKUP($I561,'OMS2007'!$A$3:$A$220,'OMS2007'!D$3:D$220),$A561*LOOKUP($I561+1,'OMS2007'!$A$3:$A$220,'OMS2007'!G$3:G$220)+(1-$A561)*LOOKUP($I561,'OMS2007'!$A$3:$A$220,'OMS2007'!G$3:G$220))</f>
        <v>#N/A</v>
      </c>
      <c r="E561" s="15">
        <f t="shared" si="56"/>
        <v>1</v>
      </c>
      <c r="F561" s="15">
        <f>IF(OR(Medidas!D561=1,Medidas!D561="M",Medidas!D561="m",Medidas!D561=2,Medidas!D561="F",Medidas!D561="f"),0,1)</f>
        <v>1</v>
      </c>
      <c r="G561" s="15">
        <f>IF(OR(ISBLANK(Medidas!G561),(ISBLANK(Medidas!H561))),1,0)</f>
        <v>1</v>
      </c>
      <c r="H561" s="15">
        <f>IF(AND(NOT(G561),OR(Medidas!G561&lt;20,Medidas!G561&gt;250,Medidas!H561&lt;0.5,Medidas!H561&gt;400)),1,0)</f>
        <v>0</v>
      </c>
      <c r="I561" s="20">
        <f>(Medidas!F561-Medidas!E561)/30.4375</f>
        <v>0</v>
      </c>
      <c r="J561" s="15" t="e">
        <f>Medidas!H561/(Medidas!G561^2)*10000</f>
        <v>#DIV/0!</v>
      </c>
      <c r="K561" s="15" t="e">
        <f t="shared" si="57"/>
        <v>#DIV/0!</v>
      </c>
      <c r="L561" s="15" t="e">
        <f t="shared" si="58"/>
        <v>#DIV/0!</v>
      </c>
      <c r="M561" s="15" t="e">
        <f t="shared" si="59"/>
        <v>#DIV/0!</v>
      </c>
      <c r="N561" s="15" t="e">
        <f t="shared" si="60"/>
        <v>#N/A</v>
      </c>
      <c r="O561" s="15" t="e">
        <f t="shared" si="61"/>
        <v>#N/A</v>
      </c>
    </row>
    <row r="562" spans="1:15" x14ac:dyDescent="0.15">
      <c r="A562" s="106">
        <f t="shared" si="62"/>
        <v>1</v>
      </c>
      <c r="B562" s="15" t="e">
        <f>IF(OR(Medidas!D562=1,Medidas!D562="M",Medidas!D562="m"),$A562*LOOKUP($I562+1,'OMS2007'!$A$3:$A$220,'OMS2007'!B$3:B$220)+(1-$A562)*LOOKUP($I562,'OMS2007'!$A$3:$A$220,'OMS2007'!B$3:B$220),$A562*LOOKUP($I562+1,'OMS2007'!$A$3:$A$220,'OMS2007'!E$3:E$220)+(1-$A562)*LOOKUP($I562,'OMS2007'!$A$3:$A$220,'OMS2007'!E$3:E$220))</f>
        <v>#N/A</v>
      </c>
      <c r="C562" s="15" t="e">
        <f>IF(OR(Medidas!D562=1,Medidas!D562="M",Medidas!D562="m"),$A562*LOOKUP($I562+1,'OMS2007'!$A$3:$A$220,'OMS2007'!C$3:C$220)+(1-$A562)*LOOKUP($I562,'OMS2007'!$A$3:$A$220,'OMS2007'!C$3:C$220),$A562*LOOKUP($I562+1,'OMS2007'!$A$3:$A$220,'OMS2007'!F$3:F$220)+(1-$A562)*LOOKUP($I562,'OMS2007'!$A$3:$A$220,'OMS2007'!F$3:F$220))</f>
        <v>#N/A</v>
      </c>
      <c r="D562" s="15" t="e">
        <f>IF(OR(Medidas!D562=1,Medidas!D562="M",Medidas!D562="m"),$A562*LOOKUP($I562+1,'OMS2007'!$A$3:$A$220,'OMS2007'!D$3:D$220)+(1-$A562)*LOOKUP($I562,'OMS2007'!$A$3:$A$220,'OMS2007'!D$3:D$220),$A562*LOOKUP($I562+1,'OMS2007'!$A$3:$A$220,'OMS2007'!G$3:G$220)+(1-$A562)*LOOKUP($I562,'OMS2007'!$A$3:$A$220,'OMS2007'!G$3:G$220))</f>
        <v>#N/A</v>
      </c>
      <c r="E562" s="15">
        <f t="shared" si="56"/>
        <v>1</v>
      </c>
      <c r="F562" s="15">
        <f>IF(OR(Medidas!D562=1,Medidas!D562="M",Medidas!D562="m",Medidas!D562=2,Medidas!D562="F",Medidas!D562="f"),0,1)</f>
        <v>1</v>
      </c>
      <c r="G562" s="15">
        <f>IF(OR(ISBLANK(Medidas!G562),(ISBLANK(Medidas!H562))),1,0)</f>
        <v>1</v>
      </c>
      <c r="H562" s="15">
        <f>IF(AND(NOT(G562),OR(Medidas!G562&lt;20,Medidas!G562&gt;250,Medidas!H562&lt;0.5,Medidas!H562&gt;400)),1,0)</f>
        <v>0</v>
      </c>
      <c r="I562" s="20">
        <f>(Medidas!F562-Medidas!E562)/30.4375</f>
        <v>0</v>
      </c>
      <c r="J562" s="15" t="e">
        <f>Medidas!H562/(Medidas!G562^2)*10000</f>
        <v>#DIV/0!</v>
      </c>
      <c r="K562" s="15" t="e">
        <f t="shared" si="57"/>
        <v>#DIV/0!</v>
      </c>
      <c r="L562" s="15" t="e">
        <f t="shared" si="58"/>
        <v>#DIV/0!</v>
      </c>
      <c r="M562" s="15" t="e">
        <f t="shared" si="59"/>
        <v>#DIV/0!</v>
      </c>
      <c r="N562" s="15" t="e">
        <f t="shared" si="60"/>
        <v>#N/A</v>
      </c>
      <c r="O562" s="15" t="e">
        <f t="shared" si="61"/>
        <v>#N/A</v>
      </c>
    </row>
    <row r="563" spans="1:15" x14ac:dyDescent="0.15">
      <c r="A563" s="106">
        <f t="shared" si="62"/>
        <v>1</v>
      </c>
      <c r="B563" s="15" t="e">
        <f>IF(OR(Medidas!D563=1,Medidas!D563="M",Medidas!D563="m"),$A563*LOOKUP($I563+1,'OMS2007'!$A$3:$A$220,'OMS2007'!B$3:B$220)+(1-$A563)*LOOKUP($I563,'OMS2007'!$A$3:$A$220,'OMS2007'!B$3:B$220),$A563*LOOKUP($I563+1,'OMS2007'!$A$3:$A$220,'OMS2007'!E$3:E$220)+(1-$A563)*LOOKUP($I563,'OMS2007'!$A$3:$A$220,'OMS2007'!E$3:E$220))</f>
        <v>#N/A</v>
      </c>
      <c r="C563" s="15" t="e">
        <f>IF(OR(Medidas!D563=1,Medidas!D563="M",Medidas!D563="m"),$A563*LOOKUP($I563+1,'OMS2007'!$A$3:$A$220,'OMS2007'!C$3:C$220)+(1-$A563)*LOOKUP($I563,'OMS2007'!$A$3:$A$220,'OMS2007'!C$3:C$220),$A563*LOOKUP($I563+1,'OMS2007'!$A$3:$A$220,'OMS2007'!F$3:F$220)+(1-$A563)*LOOKUP($I563,'OMS2007'!$A$3:$A$220,'OMS2007'!F$3:F$220))</f>
        <v>#N/A</v>
      </c>
      <c r="D563" s="15" t="e">
        <f>IF(OR(Medidas!D563=1,Medidas!D563="M",Medidas!D563="m"),$A563*LOOKUP($I563+1,'OMS2007'!$A$3:$A$220,'OMS2007'!D$3:D$220)+(1-$A563)*LOOKUP($I563,'OMS2007'!$A$3:$A$220,'OMS2007'!D$3:D$220),$A563*LOOKUP($I563+1,'OMS2007'!$A$3:$A$220,'OMS2007'!G$3:G$220)+(1-$A563)*LOOKUP($I563,'OMS2007'!$A$3:$A$220,'OMS2007'!G$3:G$220))</f>
        <v>#N/A</v>
      </c>
      <c r="E563" s="15">
        <f t="shared" si="56"/>
        <v>1</v>
      </c>
      <c r="F563" s="15">
        <f>IF(OR(Medidas!D563=1,Medidas!D563="M",Medidas!D563="m",Medidas!D563=2,Medidas!D563="F",Medidas!D563="f"),0,1)</f>
        <v>1</v>
      </c>
      <c r="G563" s="15">
        <f>IF(OR(ISBLANK(Medidas!G563),(ISBLANK(Medidas!H563))),1,0)</f>
        <v>1</v>
      </c>
      <c r="H563" s="15">
        <f>IF(AND(NOT(G563),OR(Medidas!G563&lt;20,Medidas!G563&gt;250,Medidas!H563&lt;0.5,Medidas!H563&gt;400)),1,0)</f>
        <v>0</v>
      </c>
      <c r="I563" s="20">
        <f>(Medidas!F563-Medidas!E563)/30.4375</f>
        <v>0</v>
      </c>
      <c r="J563" s="15" t="e">
        <f>Medidas!H563/(Medidas!G563^2)*10000</f>
        <v>#DIV/0!</v>
      </c>
      <c r="K563" s="15" t="e">
        <f t="shared" si="57"/>
        <v>#DIV/0!</v>
      </c>
      <c r="L563" s="15" t="e">
        <f t="shared" si="58"/>
        <v>#DIV/0!</v>
      </c>
      <c r="M563" s="15" t="e">
        <f t="shared" si="59"/>
        <v>#DIV/0!</v>
      </c>
      <c r="N563" s="15" t="e">
        <f t="shared" si="60"/>
        <v>#N/A</v>
      </c>
      <c r="O563" s="15" t="e">
        <f t="shared" si="61"/>
        <v>#N/A</v>
      </c>
    </row>
    <row r="564" spans="1:15" x14ac:dyDescent="0.15">
      <c r="A564" s="106">
        <f t="shared" si="62"/>
        <v>1</v>
      </c>
      <c r="B564" s="15" t="e">
        <f>IF(OR(Medidas!D564=1,Medidas!D564="M",Medidas!D564="m"),$A564*LOOKUP($I564+1,'OMS2007'!$A$3:$A$220,'OMS2007'!B$3:B$220)+(1-$A564)*LOOKUP($I564,'OMS2007'!$A$3:$A$220,'OMS2007'!B$3:B$220),$A564*LOOKUP($I564+1,'OMS2007'!$A$3:$A$220,'OMS2007'!E$3:E$220)+(1-$A564)*LOOKUP($I564,'OMS2007'!$A$3:$A$220,'OMS2007'!E$3:E$220))</f>
        <v>#N/A</v>
      </c>
      <c r="C564" s="15" t="e">
        <f>IF(OR(Medidas!D564=1,Medidas!D564="M",Medidas!D564="m"),$A564*LOOKUP($I564+1,'OMS2007'!$A$3:$A$220,'OMS2007'!C$3:C$220)+(1-$A564)*LOOKUP($I564,'OMS2007'!$A$3:$A$220,'OMS2007'!C$3:C$220),$A564*LOOKUP($I564+1,'OMS2007'!$A$3:$A$220,'OMS2007'!F$3:F$220)+(1-$A564)*LOOKUP($I564,'OMS2007'!$A$3:$A$220,'OMS2007'!F$3:F$220))</f>
        <v>#N/A</v>
      </c>
      <c r="D564" s="15" t="e">
        <f>IF(OR(Medidas!D564=1,Medidas!D564="M",Medidas!D564="m"),$A564*LOOKUP($I564+1,'OMS2007'!$A$3:$A$220,'OMS2007'!D$3:D$220)+(1-$A564)*LOOKUP($I564,'OMS2007'!$A$3:$A$220,'OMS2007'!D$3:D$220),$A564*LOOKUP($I564+1,'OMS2007'!$A$3:$A$220,'OMS2007'!G$3:G$220)+(1-$A564)*LOOKUP($I564,'OMS2007'!$A$3:$A$220,'OMS2007'!G$3:G$220))</f>
        <v>#N/A</v>
      </c>
      <c r="E564" s="15">
        <f t="shared" si="56"/>
        <v>1</v>
      </c>
      <c r="F564" s="15">
        <f>IF(OR(Medidas!D564=1,Medidas!D564="M",Medidas!D564="m",Medidas!D564=2,Medidas!D564="F",Medidas!D564="f"),0,1)</f>
        <v>1</v>
      </c>
      <c r="G564" s="15">
        <f>IF(OR(ISBLANK(Medidas!G564),(ISBLANK(Medidas!H564))),1,0)</f>
        <v>1</v>
      </c>
      <c r="H564" s="15">
        <f>IF(AND(NOT(G564),OR(Medidas!G564&lt;20,Medidas!G564&gt;250,Medidas!H564&lt;0.5,Medidas!H564&gt;400)),1,0)</f>
        <v>0</v>
      </c>
      <c r="I564" s="20">
        <f>(Medidas!F564-Medidas!E564)/30.4375</f>
        <v>0</v>
      </c>
      <c r="J564" s="15" t="e">
        <f>Medidas!H564/(Medidas!G564^2)*10000</f>
        <v>#DIV/0!</v>
      </c>
      <c r="K564" s="15" t="e">
        <f t="shared" si="57"/>
        <v>#DIV/0!</v>
      </c>
      <c r="L564" s="15" t="e">
        <f t="shared" si="58"/>
        <v>#DIV/0!</v>
      </c>
      <c r="M564" s="15" t="e">
        <f t="shared" si="59"/>
        <v>#DIV/0!</v>
      </c>
      <c r="N564" s="15" t="e">
        <f t="shared" si="60"/>
        <v>#N/A</v>
      </c>
      <c r="O564" s="15" t="e">
        <f t="shared" si="61"/>
        <v>#N/A</v>
      </c>
    </row>
    <row r="565" spans="1:15" x14ac:dyDescent="0.15">
      <c r="A565" s="106">
        <f t="shared" si="62"/>
        <v>1</v>
      </c>
      <c r="B565" s="15" t="e">
        <f>IF(OR(Medidas!D565=1,Medidas!D565="M",Medidas!D565="m"),$A565*LOOKUP($I565+1,'OMS2007'!$A$3:$A$220,'OMS2007'!B$3:B$220)+(1-$A565)*LOOKUP($I565,'OMS2007'!$A$3:$A$220,'OMS2007'!B$3:B$220),$A565*LOOKUP($I565+1,'OMS2007'!$A$3:$A$220,'OMS2007'!E$3:E$220)+(1-$A565)*LOOKUP($I565,'OMS2007'!$A$3:$A$220,'OMS2007'!E$3:E$220))</f>
        <v>#N/A</v>
      </c>
      <c r="C565" s="15" t="e">
        <f>IF(OR(Medidas!D565=1,Medidas!D565="M",Medidas!D565="m"),$A565*LOOKUP($I565+1,'OMS2007'!$A$3:$A$220,'OMS2007'!C$3:C$220)+(1-$A565)*LOOKUP($I565,'OMS2007'!$A$3:$A$220,'OMS2007'!C$3:C$220),$A565*LOOKUP($I565+1,'OMS2007'!$A$3:$A$220,'OMS2007'!F$3:F$220)+(1-$A565)*LOOKUP($I565,'OMS2007'!$A$3:$A$220,'OMS2007'!F$3:F$220))</f>
        <v>#N/A</v>
      </c>
      <c r="D565" s="15" t="e">
        <f>IF(OR(Medidas!D565=1,Medidas!D565="M",Medidas!D565="m"),$A565*LOOKUP($I565+1,'OMS2007'!$A$3:$A$220,'OMS2007'!D$3:D$220)+(1-$A565)*LOOKUP($I565,'OMS2007'!$A$3:$A$220,'OMS2007'!D$3:D$220),$A565*LOOKUP($I565+1,'OMS2007'!$A$3:$A$220,'OMS2007'!G$3:G$220)+(1-$A565)*LOOKUP($I565,'OMS2007'!$A$3:$A$220,'OMS2007'!G$3:G$220))</f>
        <v>#N/A</v>
      </c>
      <c r="E565" s="15">
        <f t="shared" si="56"/>
        <v>1</v>
      </c>
      <c r="F565" s="15">
        <f>IF(OR(Medidas!D565=1,Medidas!D565="M",Medidas!D565="m",Medidas!D565=2,Medidas!D565="F",Medidas!D565="f"),0,1)</f>
        <v>1</v>
      </c>
      <c r="G565" s="15">
        <f>IF(OR(ISBLANK(Medidas!G565),(ISBLANK(Medidas!H565))),1,0)</f>
        <v>1</v>
      </c>
      <c r="H565" s="15">
        <f>IF(AND(NOT(G565),OR(Medidas!G565&lt;20,Medidas!G565&gt;250,Medidas!H565&lt;0.5,Medidas!H565&gt;400)),1,0)</f>
        <v>0</v>
      </c>
      <c r="I565" s="20">
        <f>(Medidas!F565-Medidas!E565)/30.4375</f>
        <v>0</v>
      </c>
      <c r="J565" s="15" t="e">
        <f>Medidas!H565/(Medidas!G565^2)*10000</f>
        <v>#DIV/0!</v>
      </c>
      <c r="K565" s="15" t="e">
        <f t="shared" si="57"/>
        <v>#DIV/0!</v>
      </c>
      <c r="L565" s="15" t="e">
        <f t="shared" si="58"/>
        <v>#DIV/0!</v>
      </c>
      <c r="M565" s="15" t="e">
        <f t="shared" si="59"/>
        <v>#DIV/0!</v>
      </c>
      <c r="N565" s="15" t="e">
        <f t="shared" si="60"/>
        <v>#N/A</v>
      </c>
      <c r="O565" s="15" t="e">
        <f t="shared" si="61"/>
        <v>#N/A</v>
      </c>
    </row>
    <row r="566" spans="1:15" x14ac:dyDescent="0.15">
      <c r="A566" s="106">
        <f t="shared" si="62"/>
        <v>1</v>
      </c>
      <c r="B566" s="15" t="e">
        <f>IF(OR(Medidas!D566=1,Medidas!D566="M",Medidas!D566="m"),$A566*LOOKUP($I566+1,'OMS2007'!$A$3:$A$220,'OMS2007'!B$3:B$220)+(1-$A566)*LOOKUP($I566,'OMS2007'!$A$3:$A$220,'OMS2007'!B$3:B$220),$A566*LOOKUP($I566+1,'OMS2007'!$A$3:$A$220,'OMS2007'!E$3:E$220)+(1-$A566)*LOOKUP($I566,'OMS2007'!$A$3:$A$220,'OMS2007'!E$3:E$220))</f>
        <v>#N/A</v>
      </c>
      <c r="C566" s="15" t="e">
        <f>IF(OR(Medidas!D566=1,Medidas!D566="M",Medidas!D566="m"),$A566*LOOKUP($I566+1,'OMS2007'!$A$3:$A$220,'OMS2007'!C$3:C$220)+(1-$A566)*LOOKUP($I566,'OMS2007'!$A$3:$A$220,'OMS2007'!C$3:C$220),$A566*LOOKUP($I566+1,'OMS2007'!$A$3:$A$220,'OMS2007'!F$3:F$220)+(1-$A566)*LOOKUP($I566,'OMS2007'!$A$3:$A$220,'OMS2007'!F$3:F$220))</f>
        <v>#N/A</v>
      </c>
      <c r="D566" s="15" t="e">
        <f>IF(OR(Medidas!D566=1,Medidas!D566="M",Medidas!D566="m"),$A566*LOOKUP($I566+1,'OMS2007'!$A$3:$A$220,'OMS2007'!D$3:D$220)+(1-$A566)*LOOKUP($I566,'OMS2007'!$A$3:$A$220,'OMS2007'!D$3:D$220),$A566*LOOKUP($I566+1,'OMS2007'!$A$3:$A$220,'OMS2007'!G$3:G$220)+(1-$A566)*LOOKUP($I566,'OMS2007'!$A$3:$A$220,'OMS2007'!G$3:G$220))</f>
        <v>#N/A</v>
      </c>
      <c r="E566" s="15">
        <f t="shared" si="56"/>
        <v>1</v>
      </c>
      <c r="F566" s="15">
        <f>IF(OR(Medidas!D566=1,Medidas!D566="M",Medidas!D566="m",Medidas!D566=2,Medidas!D566="F",Medidas!D566="f"),0,1)</f>
        <v>1</v>
      </c>
      <c r="G566" s="15">
        <f>IF(OR(ISBLANK(Medidas!G566),(ISBLANK(Medidas!H566))),1,0)</f>
        <v>1</v>
      </c>
      <c r="H566" s="15">
        <f>IF(AND(NOT(G566),OR(Medidas!G566&lt;20,Medidas!G566&gt;250,Medidas!H566&lt;0.5,Medidas!H566&gt;400)),1,0)</f>
        <v>0</v>
      </c>
      <c r="I566" s="20">
        <f>(Medidas!F566-Medidas!E566)/30.4375</f>
        <v>0</v>
      </c>
      <c r="J566" s="15" t="e">
        <f>Medidas!H566/(Medidas!G566^2)*10000</f>
        <v>#DIV/0!</v>
      </c>
      <c r="K566" s="15" t="e">
        <f t="shared" si="57"/>
        <v>#DIV/0!</v>
      </c>
      <c r="L566" s="15" t="e">
        <f t="shared" si="58"/>
        <v>#DIV/0!</v>
      </c>
      <c r="M566" s="15" t="e">
        <f t="shared" si="59"/>
        <v>#DIV/0!</v>
      </c>
      <c r="N566" s="15" t="e">
        <f t="shared" si="60"/>
        <v>#N/A</v>
      </c>
      <c r="O566" s="15" t="e">
        <f t="shared" si="61"/>
        <v>#N/A</v>
      </c>
    </row>
    <row r="567" spans="1:15" x14ac:dyDescent="0.15">
      <c r="A567" s="106">
        <f t="shared" si="62"/>
        <v>1</v>
      </c>
      <c r="B567" s="15" t="e">
        <f>IF(OR(Medidas!D567=1,Medidas!D567="M",Medidas!D567="m"),$A567*LOOKUP($I567+1,'OMS2007'!$A$3:$A$220,'OMS2007'!B$3:B$220)+(1-$A567)*LOOKUP($I567,'OMS2007'!$A$3:$A$220,'OMS2007'!B$3:B$220),$A567*LOOKUP($I567+1,'OMS2007'!$A$3:$A$220,'OMS2007'!E$3:E$220)+(1-$A567)*LOOKUP($I567,'OMS2007'!$A$3:$A$220,'OMS2007'!E$3:E$220))</f>
        <v>#N/A</v>
      </c>
      <c r="C567" s="15" t="e">
        <f>IF(OR(Medidas!D567=1,Medidas!D567="M",Medidas!D567="m"),$A567*LOOKUP($I567+1,'OMS2007'!$A$3:$A$220,'OMS2007'!C$3:C$220)+(1-$A567)*LOOKUP($I567,'OMS2007'!$A$3:$A$220,'OMS2007'!C$3:C$220),$A567*LOOKUP($I567+1,'OMS2007'!$A$3:$A$220,'OMS2007'!F$3:F$220)+(1-$A567)*LOOKUP($I567,'OMS2007'!$A$3:$A$220,'OMS2007'!F$3:F$220))</f>
        <v>#N/A</v>
      </c>
      <c r="D567" s="15" t="e">
        <f>IF(OR(Medidas!D567=1,Medidas!D567="M",Medidas!D567="m"),$A567*LOOKUP($I567+1,'OMS2007'!$A$3:$A$220,'OMS2007'!D$3:D$220)+(1-$A567)*LOOKUP($I567,'OMS2007'!$A$3:$A$220,'OMS2007'!D$3:D$220),$A567*LOOKUP($I567+1,'OMS2007'!$A$3:$A$220,'OMS2007'!G$3:G$220)+(1-$A567)*LOOKUP($I567,'OMS2007'!$A$3:$A$220,'OMS2007'!G$3:G$220))</f>
        <v>#N/A</v>
      </c>
      <c r="E567" s="15">
        <f t="shared" si="56"/>
        <v>1</v>
      </c>
      <c r="F567" s="15">
        <f>IF(OR(Medidas!D567=1,Medidas!D567="M",Medidas!D567="m",Medidas!D567=2,Medidas!D567="F",Medidas!D567="f"),0,1)</f>
        <v>1</v>
      </c>
      <c r="G567" s="15">
        <f>IF(OR(ISBLANK(Medidas!G567),(ISBLANK(Medidas!H567))),1,0)</f>
        <v>1</v>
      </c>
      <c r="H567" s="15">
        <f>IF(AND(NOT(G567),OR(Medidas!G567&lt;20,Medidas!G567&gt;250,Medidas!H567&lt;0.5,Medidas!H567&gt;400)),1,0)</f>
        <v>0</v>
      </c>
      <c r="I567" s="20">
        <f>(Medidas!F567-Medidas!E567)/30.4375</f>
        <v>0</v>
      </c>
      <c r="J567" s="15" t="e">
        <f>Medidas!H567/(Medidas!G567^2)*10000</f>
        <v>#DIV/0!</v>
      </c>
      <c r="K567" s="15" t="e">
        <f t="shared" si="57"/>
        <v>#DIV/0!</v>
      </c>
      <c r="L567" s="15" t="e">
        <f t="shared" si="58"/>
        <v>#DIV/0!</v>
      </c>
      <c r="M567" s="15" t="e">
        <f t="shared" si="59"/>
        <v>#DIV/0!</v>
      </c>
      <c r="N567" s="15" t="e">
        <f t="shared" si="60"/>
        <v>#N/A</v>
      </c>
      <c r="O567" s="15" t="e">
        <f t="shared" si="61"/>
        <v>#N/A</v>
      </c>
    </row>
    <row r="568" spans="1:15" x14ac:dyDescent="0.15">
      <c r="A568" s="106">
        <f t="shared" si="62"/>
        <v>1</v>
      </c>
      <c r="B568" s="15" t="e">
        <f>IF(OR(Medidas!D568=1,Medidas!D568="M",Medidas!D568="m"),$A568*LOOKUP($I568+1,'OMS2007'!$A$3:$A$220,'OMS2007'!B$3:B$220)+(1-$A568)*LOOKUP($I568,'OMS2007'!$A$3:$A$220,'OMS2007'!B$3:B$220),$A568*LOOKUP($I568+1,'OMS2007'!$A$3:$A$220,'OMS2007'!E$3:E$220)+(1-$A568)*LOOKUP($I568,'OMS2007'!$A$3:$A$220,'OMS2007'!E$3:E$220))</f>
        <v>#N/A</v>
      </c>
      <c r="C568" s="15" t="e">
        <f>IF(OR(Medidas!D568=1,Medidas!D568="M",Medidas!D568="m"),$A568*LOOKUP($I568+1,'OMS2007'!$A$3:$A$220,'OMS2007'!C$3:C$220)+(1-$A568)*LOOKUP($I568,'OMS2007'!$A$3:$A$220,'OMS2007'!C$3:C$220),$A568*LOOKUP($I568+1,'OMS2007'!$A$3:$A$220,'OMS2007'!F$3:F$220)+(1-$A568)*LOOKUP($I568,'OMS2007'!$A$3:$A$220,'OMS2007'!F$3:F$220))</f>
        <v>#N/A</v>
      </c>
      <c r="D568" s="15" t="e">
        <f>IF(OR(Medidas!D568=1,Medidas!D568="M",Medidas!D568="m"),$A568*LOOKUP($I568+1,'OMS2007'!$A$3:$A$220,'OMS2007'!D$3:D$220)+(1-$A568)*LOOKUP($I568,'OMS2007'!$A$3:$A$220,'OMS2007'!D$3:D$220),$A568*LOOKUP($I568+1,'OMS2007'!$A$3:$A$220,'OMS2007'!G$3:G$220)+(1-$A568)*LOOKUP($I568,'OMS2007'!$A$3:$A$220,'OMS2007'!G$3:G$220))</f>
        <v>#N/A</v>
      </c>
      <c r="E568" s="15">
        <f t="shared" si="56"/>
        <v>1</v>
      </c>
      <c r="F568" s="15">
        <f>IF(OR(Medidas!D568=1,Medidas!D568="M",Medidas!D568="m",Medidas!D568=2,Medidas!D568="F",Medidas!D568="f"),0,1)</f>
        <v>1</v>
      </c>
      <c r="G568" s="15">
        <f>IF(OR(ISBLANK(Medidas!G568),(ISBLANK(Medidas!H568))),1,0)</f>
        <v>1</v>
      </c>
      <c r="H568" s="15">
        <f>IF(AND(NOT(G568),OR(Medidas!G568&lt;20,Medidas!G568&gt;250,Medidas!H568&lt;0.5,Medidas!H568&gt;400)),1,0)</f>
        <v>0</v>
      </c>
      <c r="I568" s="20">
        <f>(Medidas!F568-Medidas!E568)/30.4375</f>
        <v>0</v>
      </c>
      <c r="J568" s="15" t="e">
        <f>Medidas!H568/(Medidas!G568^2)*10000</f>
        <v>#DIV/0!</v>
      </c>
      <c r="K568" s="15" t="e">
        <f t="shared" si="57"/>
        <v>#DIV/0!</v>
      </c>
      <c r="L568" s="15" t="e">
        <f t="shared" si="58"/>
        <v>#DIV/0!</v>
      </c>
      <c r="M568" s="15" t="e">
        <f t="shared" si="59"/>
        <v>#DIV/0!</v>
      </c>
      <c r="N568" s="15" t="e">
        <f t="shared" si="60"/>
        <v>#N/A</v>
      </c>
      <c r="O568" s="15" t="e">
        <f t="shared" si="61"/>
        <v>#N/A</v>
      </c>
    </row>
    <row r="569" spans="1:15" x14ac:dyDescent="0.15">
      <c r="A569" s="106">
        <f t="shared" si="62"/>
        <v>1</v>
      </c>
      <c r="B569" s="15" t="e">
        <f>IF(OR(Medidas!D569=1,Medidas!D569="M",Medidas!D569="m"),$A569*LOOKUP($I569+1,'OMS2007'!$A$3:$A$220,'OMS2007'!B$3:B$220)+(1-$A569)*LOOKUP($I569,'OMS2007'!$A$3:$A$220,'OMS2007'!B$3:B$220),$A569*LOOKUP($I569+1,'OMS2007'!$A$3:$A$220,'OMS2007'!E$3:E$220)+(1-$A569)*LOOKUP($I569,'OMS2007'!$A$3:$A$220,'OMS2007'!E$3:E$220))</f>
        <v>#N/A</v>
      </c>
      <c r="C569" s="15" t="e">
        <f>IF(OR(Medidas!D569=1,Medidas!D569="M",Medidas!D569="m"),$A569*LOOKUP($I569+1,'OMS2007'!$A$3:$A$220,'OMS2007'!C$3:C$220)+(1-$A569)*LOOKUP($I569,'OMS2007'!$A$3:$A$220,'OMS2007'!C$3:C$220),$A569*LOOKUP($I569+1,'OMS2007'!$A$3:$A$220,'OMS2007'!F$3:F$220)+(1-$A569)*LOOKUP($I569,'OMS2007'!$A$3:$A$220,'OMS2007'!F$3:F$220))</f>
        <v>#N/A</v>
      </c>
      <c r="D569" s="15" t="e">
        <f>IF(OR(Medidas!D569=1,Medidas!D569="M",Medidas!D569="m"),$A569*LOOKUP($I569+1,'OMS2007'!$A$3:$A$220,'OMS2007'!D$3:D$220)+(1-$A569)*LOOKUP($I569,'OMS2007'!$A$3:$A$220,'OMS2007'!D$3:D$220),$A569*LOOKUP($I569+1,'OMS2007'!$A$3:$A$220,'OMS2007'!G$3:G$220)+(1-$A569)*LOOKUP($I569,'OMS2007'!$A$3:$A$220,'OMS2007'!G$3:G$220))</f>
        <v>#N/A</v>
      </c>
      <c r="E569" s="15">
        <f t="shared" si="56"/>
        <v>1</v>
      </c>
      <c r="F569" s="15">
        <f>IF(OR(Medidas!D569=1,Medidas!D569="M",Medidas!D569="m",Medidas!D569=2,Medidas!D569="F",Medidas!D569="f"),0,1)</f>
        <v>1</v>
      </c>
      <c r="G569" s="15">
        <f>IF(OR(ISBLANK(Medidas!G569),(ISBLANK(Medidas!H569))),1,0)</f>
        <v>1</v>
      </c>
      <c r="H569" s="15">
        <f>IF(AND(NOT(G569),OR(Medidas!G569&lt;20,Medidas!G569&gt;250,Medidas!H569&lt;0.5,Medidas!H569&gt;400)),1,0)</f>
        <v>0</v>
      </c>
      <c r="I569" s="20">
        <f>(Medidas!F569-Medidas!E569)/30.4375</f>
        <v>0</v>
      </c>
      <c r="J569" s="15" t="e">
        <f>Medidas!H569/(Medidas!G569^2)*10000</f>
        <v>#DIV/0!</v>
      </c>
      <c r="K569" s="15" t="e">
        <f t="shared" si="57"/>
        <v>#DIV/0!</v>
      </c>
      <c r="L569" s="15" t="e">
        <f t="shared" si="58"/>
        <v>#DIV/0!</v>
      </c>
      <c r="M569" s="15" t="e">
        <f t="shared" si="59"/>
        <v>#DIV/0!</v>
      </c>
      <c r="N569" s="15" t="e">
        <f t="shared" si="60"/>
        <v>#N/A</v>
      </c>
      <c r="O569" s="15" t="e">
        <f t="shared" si="61"/>
        <v>#N/A</v>
      </c>
    </row>
    <row r="570" spans="1:15" x14ac:dyDescent="0.15">
      <c r="A570" s="106">
        <f t="shared" si="62"/>
        <v>1</v>
      </c>
      <c r="B570" s="15" t="e">
        <f>IF(OR(Medidas!D570=1,Medidas!D570="M",Medidas!D570="m"),$A570*LOOKUP($I570+1,'OMS2007'!$A$3:$A$220,'OMS2007'!B$3:B$220)+(1-$A570)*LOOKUP($I570,'OMS2007'!$A$3:$A$220,'OMS2007'!B$3:B$220),$A570*LOOKUP($I570+1,'OMS2007'!$A$3:$A$220,'OMS2007'!E$3:E$220)+(1-$A570)*LOOKUP($I570,'OMS2007'!$A$3:$A$220,'OMS2007'!E$3:E$220))</f>
        <v>#N/A</v>
      </c>
      <c r="C570" s="15" t="e">
        <f>IF(OR(Medidas!D570=1,Medidas!D570="M",Medidas!D570="m"),$A570*LOOKUP($I570+1,'OMS2007'!$A$3:$A$220,'OMS2007'!C$3:C$220)+(1-$A570)*LOOKUP($I570,'OMS2007'!$A$3:$A$220,'OMS2007'!C$3:C$220),$A570*LOOKUP($I570+1,'OMS2007'!$A$3:$A$220,'OMS2007'!F$3:F$220)+(1-$A570)*LOOKUP($I570,'OMS2007'!$A$3:$A$220,'OMS2007'!F$3:F$220))</f>
        <v>#N/A</v>
      </c>
      <c r="D570" s="15" t="e">
        <f>IF(OR(Medidas!D570=1,Medidas!D570="M",Medidas!D570="m"),$A570*LOOKUP($I570+1,'OMS2007'!$A$3:$A$220,'OMS2007'!D$3:D$220)+(1-$A570)*LOOKUP($I570,'OMS2007'!$A$3:$A$220,'OMS2007'!D$3:D$220),$A570*LOOKUP($I570+1,'OMS2007'!$A$3:$A$220,'OMS2007'!G$3:G$220)+(1-$A570)*LOOKUP($I570,'OMS2007'!$A$3:$A$220,'OMS2007'!G$3:G$220))</f>
        <v>#N/A</v>
      </c>
      <c r="E570" s="15">
        <f t="shared" si="56"/>
        <v>1</v>
      </c>
      <c r="F570" s="15">
        <f>IF(OR(Medidas!D570=1,Medidas!D570="M",Medidas!D570="m",Medidas!D570=2,Medidas!D570="F",Medidas!D570="f"),0,1)</f>
        <v>1</v>
      </c>
      <c r="G570" s="15">
        <f>IF(OR(ISBLANK(Medidas!G570),(ISBLANK(Medidas!H570))),1,0)</f>
        <v>1</v>
      </c>
      <c r="H570" s="15">
        <f>IF(AND(NOT(G570),OR(Medidas!G570&lt;20,Medidas!G570&gt;250,Medidas!H570&lt;0.5,Medidas!H570&gt;400)),1,0)</f>
        <v>0</v>
      </c>
      <c r="I570" s="20">
        <f>(Medidas!F570-Medidas!E570)/30.4375</f>
        <v>0</v>
      </c>
      <c r="J570" s="15" t="e">
        <f>Medidas!H570/(Medidas!G570^2)*10000</f>
        <v>#DIV/0!</v>
      </c>
      <c r="K570" s="15" t="e">
        <f t="shared" si="57"/>
        <v>#DIV/0!</v>
      </c>
      <c r="L570" s="15" t="e">
        <f t="shared" si="58"/>
        <v>#DIV/0!</v>
      </c>
      <c r="M570" s="15" t="e">
        <f t="shared" si="59"/>
        <v>#DIV/0!</v>
      </c>
      <c r="N570" s="15" t="e">
        <f t="shared" si="60"/>
        <v>#N/A</v>
      </c>
      <c r="O570" s="15" t="e">
        <f t="shared" si="61"/>
        <v>#N/A</v>
      </c>
    </row>
    <row r="571" spans="1:15" x14ac:dyDescent="0.15">
      <c r="A571" s="106">
        <f t="shared" si="62"/>
        <v>1</v>
      </c>
      <c r="B571" s="15" t="e">
        <f>IF(OR(Medidas!D571=1,Medidas!D571="M",Medidas!D571="m"),$A571*LOOKUP($I571+1,'OMS2007'!$A$3:$A$220,'OMS2007'!B$3:B$220)+(1-$A571)*LOOKUP($I571,'OMS2007'!$A$3:$A$220,'OMS2007'!B$3:B$220),$A571*LOOKUP($I571+1,'OMS2007'!$A$3:$A$220,'OMS2007'!E$3:E$220)+(1-$A571)*LOOKUP($I571,'OMS2007'!$A$3:$A$220,'OMS2007'!E$3:E$220))</f>
        <v>#N/A</v>
      </c>
      <c r="C571" s="15" t="e">
        <f>IF(OR(Medidas!D571=1,Medidas!D571="M",Medidas!D571="m"),$A571*LOOKUP($I571+1,'OMS2007'!$A$3:$A$220,'OMS2007'!C$3:C$220)+(1-$A571)*LOOKUP($I571,'OMS2007'!$A$3:$A$220,'OMS2007'!C$3:C$220),$A571*LOOKUP($I571+1,'OMS2007'!$A$3:$A$220,'OMS2007'!F$3:F$220)+(1-$A571)*LOOKUP($I571,'OMS2007'!$A$3:$A$220,'OMS2007'!F$3:F$220))</f>
        <v>#N/A</v>
      </c>
      <c r="D571" s="15" t="e">
        <f>IF(OR(Medidas!D571=1,Medidas!D571="M",Medidas!D571="m"),$A571*LOOKUP($I571+1,'OMS2007'!$A$3:$A$220,'OMS2007'!D$3:D$220)+(1-$A571)*LOOKUP($I571,'OMS2007'!$A$3:$A$220,'OMS2007'!D$3:D$220),$A571*LOOKUP($I571+1,'OMS2007'!$A$3:$A$220,'OMS2007'!G$3:G$220)+(1-$A571)*LOOKUP($I571,'OMS2007'!$A$3:$A$220,'OMS2007'!G$3:G$220))</f>
        <v>#N/A</v>
      </c>
      <c r="E571" s="15">
        <f t="shared" si="56"/>
        <v>1</v>
      </c>
      <c r="F571" s="15">
        <f>IF(OR(Medidas!D571=1,Medidas!D571="M",Medidas!D571="m",Medidas!D571=2,Medidas!D571="F",Medidas!D571="f"),0,1)</f>
        <v>1</v>
      </c>
      <c r="G571" s="15">
        <f>IF(OR(ISBLANK(Medidas!G571),(ISBLANK(Medidas!H571))),1,0)</f>
        <v>1</v>
      </c>
      <c r="H571" s="15">
        <f>IF(AND(NOT(G571),OR(Medidas!G571&lt;20,Medidas!G571&gt;250,Medidas!H571&lt;0.5,Medidas!H571&gt;400)),1,0)</f>
        <v>0</v>
      </c>
      <c r="I571" s="20">
        <f>(Medidas!F571-Medidas!E571)/30.4375</f>
        <v>0</v>
      </c>
      <c r="J571" s="15" t="e">
        <f>Medidas!H571/(Medidas!G571^2)*10000</f>
        <v>#DIV/0!</v>
      </c>
      <c r="K571" s="15" t="e">
        <f t="shared" si="57"/>
        <v>#DIV/0!</v>
      </c>
      <c r="L571" s="15" t="e">
        <f t="shared" si="58"/>
        <v>#DIV/0!</v>
      </c>
      <c r="M571" s="15" t="e">
        <f t="shared" si="59"/>
        <v>#DIV/0!</v>
      </c>
      <c r="N571" s="15" t="e">
        <f t="shared" si="60"/>
        <v>#N/A</v>
      </c>
      <c r="O571" s="15" t="e">
        <f t="shared" si="61"/>
        <v>#N/A</v>
      </c>
    </row>
    <row r="572" spans="1:15" x14ac:dyDescent="0.15">
      <c r="A572" s="106">
        <f t="shared" si="62"/>
        <v>1</v>
      </c>
      <c r="B572" s="15" t="e">
        <f>IF(OR(Medidas!D572=1,Medidas!D572="M",Medidas!D572="m"),$A572*LOOKUP($I572+1,'OMS2007'!$A$3:$A$220,'OMS2007'!B$3:B$220)+(1-$A572)*LOOKUP($I572,'OMS2007'!$A$3:$A$220,'OMS2007'!B$3:B$220),$A572*LOOKUP($I572+1,'OMS2007'!$A$3:$A$220,'OMS2007'!E$3:E$220)+(1-$A572)*LOOKUP($I572,'OMS2007'!$A$3:$A$220,'OMS2007'!E$3:E$220))</f>
        <v>#N/A</v>
      </c>
      <c r="C572" s="15" t="e">
        <f>IF(OR(Medidas!D572=1,Medidas!D572="M",Medidas!D572="m"),$A572*LOOKUP($I572+1,'OMS2007'!$A$3:$A$220,'OMS2007'!C$3:C$220)+(1-$A572)*LOOKUP($I572,'OMS2007'!$A$3:$A$220,'OMS2007'!C$3:C$220),$A572*LOOKUP($I572+1,'OMS2007'!$A$3:$A$220,'OMS2007'!F$3:F$220)+(1-$A572)*LOOKUP($I572,'OMS2007'!$A$3:$A$220,'OMS2007'!F$3:F$220))</f>
        <v>#N/A</v>
      </c>
      <c r="D572" s="15" t="e">
        <f>IF(OR(Medidas!D572=1,Medidas!D572="M",Medidas!D572="m"),$A572*LOOKUP($I572+1,'OMS2007'!$A$3:$A$220,'OMS2007'!D$3:D$220)+(1-$A572)*LOOKUP($I572,'OMS2007'!$A$3:$A$220,'OMS2007'!D$3:D$220),$A572*LOOKUP($I572+1,'OMS2007'!$A$3:$A$220,'OMS2007'!G$3:G$220)+(1-$A572)*LOOKUP($I572,'OMS2007'!$A$3:$A$220,'OMS2007'!G$3:G$220))</f>
        <v>#N/A</v>
      </c>
      <c r="E572" s="15">
        <f t="shared" si="56"/>
        <v>1</v>
      </c>
      <c r="F572" s="15">
        <f>IF(OR(Medidas!D572=1,Medidas!D572="M",Medidas!D572="m",Medidas!D572=2,Medidas!D572="F",Medidas!D572="f"),0,1)</f>
        <v>1</v>
      </c>
      <c r="G572" s="15">
        <f>IF(OR(ISBLANK(Medidas!G572),(ISBLANK(Medidas!H572))),1,0)</f>
        <v>1</v>
      </c>
      <c r="H572" s="15">
        <f>IF(AND(NOT(G572),OR(Medidas!G572&lt;20,Medidas!G572&gt;250,Medidas!H572&lt;0.5,Medidas!H572&gt;400)),1,0)</f>
        <v>0</v>
      </c>
      <c r="I572" s="20">
        <f>(Medidas!F572-Medidas!E572)/30.4375</f>
        <v>0</v>
      </c>
      <c r="J572" s="15" t="e">
        <f>Medidas!H572/(Medidas!G572^2)*10000</f>
        <v>#DIV/0!</v>
      </c>
      <c r="K572" s="15" t="e">
        <f t="shared" si="57"/>
        <v>#DIV/0!</v>
      </c>
      <c r="L572" s="15" t="e">
        <f t="shared" si="58"/>
        <v>#DIV/0!</v>
      </c>
      <c r="M572" s="15" t="e">
        <f t="shared" si="59"/>
        <v>#DIV/0!</v>
      </c>
      <c r="N572" s="15" t="e">
        <f t="shared" si="60"/>
        <v>#N/A</v>
      </c>
      <c r="O572" s="15" t="e">
        <f t="shared" si="61"/>
        <v>#N/A</v>
      </c>
    </row>
    <row r="573" spans="1:15" x14ac:dyDescent="0.15">
      <c r="A573" s="106">
        <f t="shared" si="62"/>
        <v>1</v>
      </c>
      <c r="B573" s="15" t="e">
        <f>IF(OR(Medidas!D573=1,Medidas!D573="M",Medidas!D573="m"),$A573*LOOKUP($I573+1,'OMS2007'!$A$3:$A$220,'OMS2007'!B$3:B$220)+(1-$A573)*LOOKUP($I573,'OMS2007'!$A$3:$A$220,'OMS2007'!B$3:B$220),$A573*LOOKUP($I573+1,'OMS2007'!$A$3:$A$220,'OMS2007'!E$3:E$220)+(1-$A573)*LOOKUP($I573,'OMS2007'!$A$3:$A$220,'OMS2007'!E$3:E$220))</f>
        <v>#N/A</v>
      </c>
      <c r="C573" s="15" t="e">
        <f>IF(OR(Medidas!D573=1,Medidas!D573="M",Medidas!D573="m"),$A573*LOOKUP($I573+1,'OMS2007'!$A$3:$A$220,'OMS2007'!C$3:C$220)+(1-$A573)*LOOKUP($I573,'OMS2007'!$A$3:$A$220,'OMS2007'!C$3:C$220),$A573*LOOKUP($I573+1,'OMS2007'!$A$3:$A$220,'OMS2007'!F$3:F$220)+(1-$A573)*LOOKUP($I573,'OMS2007'!$A$3:$A$220,'OMS2007'!F$3:F$220))</f>
        <v>#N/A</v>
      </c>
      <c r="D573" s="15" t="e">
        <f>IF(OR(Medidas!D573=1,Medidas!D573="M",Medidas!D573="m"),$A573*LOOKUP($I573+1,'OMS2007'!$A$3:$A$220,'OMS2007'!D$3:D$220)+(1-$A573)*LOOKUP($I573,'OMS2007'!$A$3:$A$220,'OMS2007'!D$3:D$220),$A573*LOOKUP($I573+1,'OMS2007'!$A$3:$A$220,'OMS2007'!G$3:G$220)+(1-$A573)*LOOKUP($I573,'OMS2007'!$A$3:$A$220,'OMS2007'!G$3:G$220))</f>
        <v>#N/A</v>
      </c>
      <c r="E573" s="15">
        <f t="shared" si="56"/>
        <v>1</v>
      </c>
      <c r="F573" s="15">
        <f>IF(OR(Medidas!D573=1,Medidas!D573="M",Medidas!D573="m",Medidas!D573=2,Medidas!D573="F",Medidas!D573="f"),0,1)</f>
        <v>1</v>
      </c>
      <c r="G573" s="15">
        <f>IF(OR(ISBLANK(Medidas!G573),(ISBLANK(Medidas!H573))),1,0)</f>
        <v>1</v>
      </c>
      <c r="H573" s="15">
        <f>IF(AND(NOT(G573),OR(Medidas!G573&lt;20,Medidas!G573&gt;250,Medidas!H573&lt;0.5,Medidas!H573&gt;400)),1,0)</f>
        <v>0</v>
      </c>
      <c r="I573" s="20">
        <f>(Medidas!F573-Medidas!E573)/30.4375</f>
        <v>0</v>
      </c>
      <c r="J573" s="15" t="e">
        <f>Medidas!H573/(Medidas!G573^2)*10000</f>
        <v>#DIV/0!</v>
      </c>
      <c r="K573" s="15" t="e">
        <f t="shared" si="57"/>
        <v>#DIV/0!</v>
      </c>
      <c r="L573" s="15" t="e">
        <f t="shared" si="58"/>
        <v>#DIV/0!</v>
      </c>
      <c r="M573" s="15" t="e">
        <f t="shared" si="59"/>
        <v>#DIV/0!</v>
      </c>
      <c r="N573" s="15" t="e">
        <f t="shared" si="60"/>
        <v>#N/A</v>
      </c>
      <c r="O573" s="15" t="e">
        <f t="shared" si="61"/>
        <v>#N/A</v>
      </c>
    </row>
    <row r="574" spans="1:15" x14ac:dyDescent="0.15">
      <c r="A574" s="106">
        <f t="shared" si="62"/>
        <v>1</v>
      </c>
      <c r="B574" s="15" t="e">
        <f>IF(OR(Medidas!D574=1,Medidas!D574="M",Medidas!D574="m"),$A574*LOOKUP($I574+1,'OMS2007'!$A$3:$A$220,'OMS2007'!B$3:B$220)+(1-$A574)*LOOKUP($I574,'OMS2007'!$A$3:$A$220,'OMS2007'!B$3:B$220),$A574*LOOKUP($I574+1,'OMS2007'!$A$3:$A$220,'OMS2007'!E$3:E$220)+(1-$A574)*LOOKUP($I574,'OMS2007'!$A$3:$A$220,'OMS2007'!E$3:E$220))</f>
        <v>#N/A</v>
      </c>
      <c r="C574" s="15" t="e">
        <f>IF(OR(Medidas!D574=1,Medidas!D574="M",Medidas!D574="m"),$A574*LOOKUP($I574+1,'OMS2007'!$A$3:$A$220,'OMS2007'!C$3:C$220)+(1-$A574)*LOOKUP($I574,'OMS2007'!$A$3:$A$220,'OMS2007'!C$3:C$220),$A574*LOOKUP($I574+1,'OMS2007'!$A$3:$A$220,'OMS2007'!F$3:F$220)+(1-$A574)*LOOKUP($I574,'OMS2007'!$A$3:$A$220,'OMS2007'!F$3:F$220))</f>
        <v>#N/A</v>
      </c>
      <c r="D574" s="15" t="e">
        <f>IF(OR(Medidas!D574=1,Medidas!D574="M",Medidas!D574="m"),$A574*LOOKUP($I574+1,'OMS2007'!$A$3:$A$220,'OMS2007'!D$3:D$220)+(1-$A574)*LOOKUP($I574,'OMS2007'!$A$3:$A$220,'OMS2007'!D$3:D$220),$A574*LOOKUP($I574+1,'OMS2007'!$A$3:$A$220,'OMS2007'!G$3:G$220)+(1-$A574)*LOOKUP($I574,'OMS2007'!$A$3:$A$220,'OMS2007'!G$3:G$220))</f>
        <v>#N/A</v>
      </c>
      <c r="E574" s="15">
        <f t="shared" si="56"/>
        <v>1</v>
      </c>
      <c r="F574" s="15">
        <f>IF(OR(Medidas!D574=1,Medidas!D574="M",Medidas!D574="m",Medidas!D574=2,Medidas!D574="F",Medidas!D574="f"),0,1)</f>
        <v>1</v>
      </c>
      <c r="G574" s="15">
        <f>IF(OR(ISBLANK(Medidas!G574),(ISBLANK(Medidas!H574))),1,0)</f>
        <v>1</v>
      </c>
      <c r="H574" s="15">
        <f>IF(AND(NOT(G574),OR(Medidas!G574&lt;20,Medidas!G574&gt;250,Medidas!H574&lt;0.5,Medidas!H574&gt;400)),1,0)</f>
        <v>0</v>
      </c>
      <c r="I574" s="20">
        <f>(Medidas!F574-Medidas!E574)/30.4375</f>
        <v>0</v>
      </c>
      <c r="J574" s="15" t="e">
        <f>Medidas!H574/(Medidas!G574^2)*10000</f>
        <v>#DIV/0!</v>
      </c>
      <c r="K574" s="15" t="e">
        <f t="shared" si="57"/>
        <v>#DIV/0!</v>
      </c>
      <c r="L574" s="15" t="e">
        <f t="shared" si="58"/>
        <v>#DIV/0!</v>
      </c>
      <c r="M574" s="15" t="e">
        <f t="shared" si="59"/>
        <v>#DIV/0!</v>
      </c>
      <c r="N574" s="15" t="e">
        <f t="shared" si="60"/>
        <v>#N/A</v>
      </c>
      <c r="O574" s="15" t="e">
        <f t="shared" si="61"/>
        <v>#N/A</v>
      </c>
    </row>
    <row r="575" spans="1:15" x14ac:dyDescent="0.15">
      <c r="A575" s="106">
        <f t="shared" si="62"/>
        <v>1</v>
      </c>
      <c r="B575" s="15" t="e">
        <f>IF(OR(Medidas!D575=1,Medidas!D575="M",Medidas!D575="m"),$A575*LOOKUP($I575+1,'OMS2007'!$A$3:$A$220,'OMS2007'!B$3:B$220)+(1-$A575)*LOOKUP($I575,'OMS2007'!$A$3:$A$220,'OMS2007'!B$3:B$220),$A575*LOOKUP($I575+1,'OMS2007'!$A$3:$A$220,'OMS2007'!E$3:E$220)+(1-$A575)*LOOKUP($I575,'OMS2007'!$A$3:$A$220,'OMS2007'!E$3:E$220))</f>
        <v>#N/A</v>
      </c>
      <c r="C575" s="15" t="e">
        <f>IF(OR(Medidas!D575=1,Medidas!D575="M",Medidas!D575="m"),$A575*LOOKUP($I575+1,'OMS2007'!$A$3:$A$220,'OMS2007'!C$3:C$220)+(1-$A575)*LOOKUP($I575,'OMS2007'!$A$3:$A$220,'OMS2007'!C$3:C$220),$A575*LOOKUP($I575+1,'OMS2007'!$A$3:$A$220,'OMS2007'!F$3:F$220)+(1-$A575)*LOOKUP($I575,'OMS2007'!$A$3:$A$220,'OMS2007'!F$3:F$220))</f>
        <v>#N/A</v>
      </c>
      <c r="D575" s="15" t="e">
        <f>IF(OR(Medidas!D575=1,Medidas!D575="M",Medidas!D575="m"),$A575*LOOKUP($I575+1,'OMS2007'!$A$3:$A$220,'OMS2007'!D$3:D$220)+(1-$A575)*LOOKUP($I575,'OMS2007'!$A$3:$A$220,'OMS2007'!D$3:D$220),$A575*LOOKUP($I575+1,'OMS2007'!$A$3:$A$220,'OMS2007'!G$3:G$220)+(1-$A575)*LOOKUP($I575,'OMS2007'!$A$3:$A$220,'OMS2007'!G$3:G$220))</f>
        <v>#N/A</v>
      </c>
      <c r="E575" s="15">
        <f t="shared" si="56"/>
        <v>1</v>
      </c>
      <c r="F575" s="15">
        <f>IF(OR(Medidas!D575=1,Medidas!D575="M",Medidas!D575="m",Medidas!D575=2,Medidas!D575="F",Medidas!D575="f"),0,1)</f>
        <v>1</v>
      </c>
      <c r="G575" s="15">
        <f>IF(OR(ISBLANK(Medidas!G575),(ISBLANK(Medidas!H575))),1,0)</f>
        <v>1</v>
      </c>
      <c r="H575" s="15">
        <f>IF(AND(NOT(G575),OR(Medidas!G575&lt;20,Medidas!G575&gt;250,Medidas!H575&lt;0.5,Medidas!H575&gt;400)),1,0)</f>
        <v>0</v>
      </c>
      <c r="I575" s="20">
        <f>(Medidas!F575-Medidas!E575)/30.4375</f>
        <v>0</v>
      </c>
      <c r="J575" s="15" t="e">
        <f>Medidas!H575/(Medidas!G575^2)*10000</f>
        <v>#DIV/0!</v>
      </c>
      <c r="K575" s="15" t="e">
        <f t="shared" si="57"/>
        <v>#DIV/0!</v>
      </c>
      <c r="L575" s="15" t="e">
        <f t="shared" si="58"/>
        <v>#DIV/0!</v>
      </c>
      <c r="M575" s="15" t="e">
        <f t="shared" si="59"/>
        <v>#DIV/0!</v>
      </c>
      <c r="N575" s="15" t="e">
        <f t="shared" si="60"/>
        <v>#N/A</v>
      </c>
      <c r="O575" s="15" t="e">
        <f t="shared" si="61"/>
        <v>#N/A</v>
      </c>
    </row>
    <row r="576" spans="1:15" x14ac:dyDescent="0.15">
      <c r="A576" s="106">
        <f t="shared" si="62"/>
        <v>1</v>
      </c>
      <c r="B576" s="15" t="e">
        <f>IF(OR(Medidas!D576=1,Medidas!D576="M",Medidas!D576="m"),$A576*LOOKUP($I576+1,'OMS2007'!$A$3:$A$220,'OMS2007'!B$3:B$220)+(1-$A576)*LOOKUP($I576,'OMS2007'!$A$3:$A$220,'OMS2007'!B$3:B$220),$A576*LOOKUP($I576+1,'OMS2007'!$A$3:$A$220,'OMS2007'!E$3:E$220)+(1-$A576)*LOOKUP($I576,'OMS2007'!$A$3:$A$220,'OMS2007'!E$3:E$220))</f>
        <v>#N/A</v>
      </c>
      <c r="C576" s="15" t="e">
        <f>IF(OR(Medidas!D576=1,Medidas!D576="M",Medidas!D576="m"),$A576*LOOKUP($I576+1,'OMS2007'!$A$3:$A$220,'OMS2007'!C$3:C$220)+(1-$A576)*LOOKUP($I576,'OMS2007'!$A$3:$A$220,'OMS2007'!C$3:C$220),$A576*LOOKUP($I576+1,'OMS2007'!$A$3:$A$220,'OMS2007'!F$3:F$220)+(1-$A576)*LOOKUP($I576,'OMS2007'!$A$3:$A$220,'OMS2007'!F$3:F$220))</f>
        <v>#N/A</v>
      </c>
      <c r="D576" s="15" t="e">
        <f>IF(OR(Medidas!D576=1,Medidas!D576="M",Medidas!D576="m"),$A576*LOOKUP($I576+1,'OMS2007'!$A$3:$A$220,'OMS2007'!D$3:D$220)+(1-$A576)*LOOKUP($I576,'OMS2007'!$A$3:$A$220,'OMS2007'!D$3:D$220),$A576*LOOKUP($I576+1,'OMS2007'!$A$3:$A$220,'OMS2007'!G$3:G$220)+(1-$A576)*LOOKUP($I576,'OMS2007'!$A$3:$A$220,'OMS2007'!G$3:G$220))</f>
        <v>#N/A</v>
      </c>
      <c r="E576" s="15">
        <f t="shared" si="56"/>
        <v>1</v>
      </c>
      <c r="F576" s="15">
        <f>IF(OR(Medidas!D576=1,Medidas!D576="M",Medidas!D576="m",Medidas!D576=2,Medidas!D576="F",Medidas!D576="f"),0,1)</f>
        <v>1</v>
      </c>
      <c r="G576" s="15">
        <f>IF(OR(ISBLANK(Medidas!G576),(ISBLANK(Medidas!H576))),1,0)</f>
        <v>1</v>
      </c>
      <c r="H576" s="15">
        <f>IF(AND(NOT(G576),OR(Medidas!G576&lt;20,Medidas!G576&gt;250,Medidas!H576&lt;0.5,Medidas!H576&gt;400)),1,0)</f>
        <v>0</v>
      </c>
      <c r="I576" s="20">
        <f>(Medidas!F576-Medidas!E576)/30.4375</f>
        <v>0</v>
      </c>
      <c r="J576" s="15" t="e">
        <f>Medidas!H576/(Medidas!G576^2)*10000</f>
        <v>#DIV/0!</v>
      </c>
      <c r="K576" s="15" t="e">
        <f t="shared" si="57"/>
        <v>#DIV/0!</v>
      </c>
      <c r="L576" s="15" t="e">
        <f t="shared" si="58"/>
        <v>#DIV/0!</v>
      </c>
      <c r="M576" s="15" t="e">
        <f t="shared" si="59"/>
        <v>#DIV/0!</v>
      </c>
      <c r="N576" s="15" t="e">
        <f t="shared" si="60"/>
        <v>#N/A</v>
      </c>
      <c r="O576" s="15" t="e">
        <f t="shared" si="61"/>
        <v>#N/A</v>
      </c>
    </row>
    <row r="577" spans="1:15" x14ac:dyDescent="0.15">
      <c r="A577" s="106">
        <f t="shared" si="62"/>
        <v>1</v>
      </c>
      <c r="B577" s="15" t="e">
        <f>IF(OR(Medidas!D577=1,Medidas!D577="M",Medidas!D577="m"),$A577*LOOKUP($I577+1,'OMS2007'!$A$3:$A$220,'OMS2007'!B$3:B$220)+(1-$A577)*LOOKUP($I577,'OMS2007'!$A$3:$A$220,'OMS2007'!B$3:B$220),$A577*LOOKUP($I577+1,'OMS2007'!$A$3:$A$220,'OMS2007'!E$3:E$220)+(1-$A577)*LOOKUP($I577,'OMS2007'!$A$3:$A$220,'OMS2007'!E$3:E$220))</f>
        <v>#N/A</v>
      </c>
      <c r="C577" s="15" t="e">
        <f>IF(OR(Medidas!D577=1,Medidas!D577="M",Medidas!D577="m"),$A577*LOOKUP($I577+1,'OMS2007'!$A$3:$A$220,'OMS2007'!C$3:C$220)+(1-$A577)*LOOKUP($I577,'OMS2007'!$A$3:$A$220,'OMS2007'!C$3:C$220),$A577*LOOKUP($I577+1,'OMS2007'!$A$3:$A$220,'OMS2007'!F$3:F$220)+(1-$A577)*LOOKUP($I577,'OMS2007'!$A$3:$A$220,'OMS2007'!F$3:F$220))</f>
        <v>#N/A</v>
      </c>
      <c r="D577" s="15" t="e">
        <f>IF(OR(Medidas!D577=1,Medidas!D577="M",Medidas!D577="m"),$A577*LOOKUP($I577+1,'OMS2007'!$A$3:$A$220,'OMS2007'!D$3:D$220)+(1-$A577)*LOOKUP($I577,'OMS2007'!$A$3:$A$220,'OMS2007'!D$3:D$220),$A577*LOOKUP($I577+1,'OMS2007'!$A$3:$A$220,'OMS2007'!G$3:G$220)+(1-$A577)*LOOKUP($I577,'OMS2007'!$A$3:$A$220,'OMS2007'!G$3:G$220))</f>
        <v>#N/A</v>
      </c>
      <c r="E577" s="15">
        <f t="shared" si="56"/>
        <v>1</v>
      </c>
      <c r="F577" s="15">
        <f>IF(OR(Medidas!D577=1,Medidas!D577="M",Medidas!D577="m",Medidas!D577=2,Medidas!D577="F",Medidas!D577="f"),0,1)</f>
        <v>1</v>
      </c>
      <c r="G577" s="15">
        <f>IF(OR(ISBLANK(Medidas!G577),(ISBLANK(Medidas!H577))),1,0)</f>
        <v>1</v>
      </c>
      <c r="H577" s="15">
        <f>IF(AND(NOT(G577),OR(Medidas!G577&lt;20,Medidas!G577&gt;250,Medidas!H577&lt;0.5,Medidas!H577&gt;400)),1,0)</f>
        <v>0</v>
      </c>
      <c r="I577" s="20">
        <f>(Medidas!F577-Medidas!E577)/30.4375</f>
        <v>0</v>
      </c>
      <c r="J577" s="15" t="e">
        <f>Medidas!H577/(Medidas!G577^2)*10000</f>
        <v>#DIV/0!</v>
      </c>
      <c r="K577" s="15" t="e">
        <f t="shared" si="57"/>
        <v>#DIV/0!</v>
      </c>
      <c r="L577" s="15" t="e">
        <f t="shared" si="58"/>
        <v>#DIV/0!</v>
      </c>
      <c r="M577" s="15" t="e">
        <f t="shared" si="59"/>
        <v>#DIV/0!</v>
      </c>
      <c r="N577" s="15" t="e">
        <f t="shared" si="60"/>
        <v>#N/A</v>
      </c>
      <c r="O577" s="15" t="e">
        <f t="shared" si="61"/>
        <v>#N/A</v>
      </c>
    </row>
    <row r="578" spans="1:15" x14ac:dyDescent="0.15">
      <c r="A578" s="106">
        <f t="shared" si="62"/>
        <v>1</v>
      </c>
      <c r="B578" s="15" t="e">
        <f>IF(OR(Medidas!D578=1,Medidas!D578="M",Medidas!D578="m"),$A578*LOOKUP($I578+1,'OMS2007'!$A$3:$A$220,'OMS2007'!B$3:B$220)+(1-$A578)*LOOKUP($I578,'OMS2007'!$A$3:$A$220,'OMS2007'!B$3:B$220),$A578*LOOKUP($I578+1,'OMS2007'!$A$3:$A$220,'OMS2007'!E$3:E$220)+(1-$A578)*LOOKUP($I578,'OMS2007'!$A$3:$A$220,'OMS2007'!E$3:E$220))</f>
        <v>#N/A</v>
      </c>
      <c r="C578" s="15" t="e">
        <f>IF(OR(Medidas!D578=1,Medidas!D578="M",Medidas!D578="m"),$A578*LOOKUP($I578+1,'OMS2007'!$A$3:$A$220,'OMS2007'!C$3:C$220)+(1-$A578)*LOOKUP($I578,'OMS2007'!$A$3:$A$220,'OMS2007'!C$3:C$220),$A578*LOOKUP($I578+1,'OMS2007'!$A$3:$A$220,'OMS2007'!F$3:F$220)+(1-$A578)*LOOKUP($I578,'OMS2007'!$A$3:$A$220,'OMS2007'!F$3:F$220))</f>
        <v>#N/A</v>
      </c>
      <c r="D578" s="15" t="e">
        <f>IF(OR(Medidas!D578=1,Medidas!D578="M",Medidas!D578="m"),$A578*LOOKUP($I578+1,'OMS2007'!$A$3:$A$220,'OMS2007'!D$3:D$220)+(1-$A578)*LOOKUP($I578,'OMS2007'!$A$3:$A$220,'OMS2007'!D$3:D$220),$A578*LOOKUP($I578+1,'OMS2007'!$A$3:$A$220,'OMS2007'!G$3:G$220)+(1-$A578)*LOOKUP($I578,'OMS2007'!$A$3:$A$220,'OMS2007'!G$3:G$220))</f>
        <v>#N/A</v>
      </c>
      <c r="E578" s="15">
        <f t="shared" si="56"/>
        <v>1</v>
      </c>
      <c r="F578" s="15">
        <f>IF(OR(Medidas!D578=1,Medidas!D578="M",Medidas!D578="m",Medidas!D578=2,Medidas!D578="F",Medidas!D578="f"),0,1)</f>
        <v>1</v>
      </c>
      <c r="G578" s="15">
        <f>IF(OR(ISBLANK(Medidas!G578),(ISBLANK(Medidas!H578))),1,0)</f>
        <v>1</v>
      </c>
      <c r="H578" s="15">
        <f>IF(AND(NOT(G578),OR(Medidas!G578&lt;20,Medidas!G578&gt;250,Medidas!H578&lt;0.5,Medidas!H578&gt;400)),1,0)</f>
        <v>0</v>
      </c>
      <c r="I578" s="20">
        <f>(Medidas!F578-Medidas!E578)/30.4375</f>
        <v>0</v>
      </c>
      <c r="J578" s="15" t="e">
        <f>Medidas!H578/(Medidas!G578^2)*10000</f>
        <v>#DIV/0!</v>
      </c>
      <c r="K578" s="15" t="e">
        <f t="shared" si="57"/>
        <v>#DIV/0!</v>
      </c>
      <c r="L578" s="15" t="e">
        <f t="shared" si="58"/>
        <v>#DIV/0!</v>
      </c>
      <c r="M578" s="15" t="e">
        <f t="shared" si="59"/>
        <v>#DIV/0!</v>
      </c>
      <c r="N578" s="15" t="e">
        <f t="shared" si="60"/>
        <v>#N/A</v>
      </c>
      <c r="O578" s="15" t="e">
        <f t="shared" si="61"/>
        <v>#N/A</v>
      </c>
    </row>
    <row r="579" spans="1:15" x14ac:dyDescent="0.15">
      <c r="A579" s="106">
        <f t="shared" si="62"/>
        <v>1</v>
      </c>
      <c r="B579" s="15" t="e">
        <f>IF(OR(Medidas!D579=1,Medidas!D579="M",Medidas!D579="m"),$A579*LOOKUP($I579+1,'OMS2007'!$A$3:$A$220,'OMS2007'!B$3:B$220)+(1-$A579)*LOOKUP($I579,'OMS2007'!$A$3:$A$220,'OMS2007'!B$3:B$220),$A579*LOOKUP($I579+1,'OMS2007'!$A$3:$A$220,'OMS2007'!E$3:E$220)+(1-$A579)*LOOKUP($I579,'OMS2007'!$A$3:$A$220,'OMS2007'!E$3:E$220))</f>
        <v>#N/A</v>
      </c>
      <c r="C579" s="15" t="e">
        <f>IF(OR(Medidas!D579=1,Medidas!D579="M",Medidas!D579="m"),$A579*LOOKUP($I579+1,'OMS2007'!$A$3:$A$220,'OMS2007'!C$3:C$220)+(1-$A579)*LOOKUP($I579,'OMS2007'!$A$3:$A$220,'OMS2007'!C$3:C$220),$A579*LOOKUP($I579+1,'OMS2007'!$A$3:$A$220,'OMS2007'!F$3:F$220)+(1-$A579)*LOOKUP($I579,'OMS2007'!$A$3:$A$220,'OMS2007'!F$3:F$220))</f>
        <v>#N/A</v>
      </c>
      <c r="D579" s="15" t="e">
        <f>IF(OR(Medidas!D579=1,Medidas!D579="M",Medidas!D579="m"),$A579*LOOKUP($I579+1,'OMS2007'!$A$3:$A$220,'OMS2007'!D$3:D$220)+(1-$A579)*LOOKUP($I579,'OMS2007'!$A$3:$A$220,'OMS2007'!D$3:D$220),$A579*LOOKUP($I579+1,'OMS2007'!$A$3:$A$220,'OMS2007'!G$3:G$220)+(1-$A579)*LOOKUP($I579,'OMS2007'!$A$3:$A$220,'OMS2007'!G$3:G$220))</f>
        <v>#N/A</v>
      </c>
      <c r="E579" s="15">
        <f t="shared" si="56"/>
        <v>1</v>
      </c>
      <c r="F579" s="15">
        <f>IF(OR(Medidas!D579=1,Medidas!D579="M",Medidas!D579="m",Medidas!D579=2,Medidas!D579="F",Medidas!D579="f"),0,1)</f>
        <v>1</v>
      </c>
      <c r="G579" s="15">
        <f>IF(OR(ISBLANK(Medidas!G579),(ISBLANK(Medidas!H579))),1,0)</f>
        <v>1</v>
      </c>
      <c r="H579" s="15">
        <f>IF(AND(NOT(G579),OR(Medidas!G579&lt;20,Medidas!G579&gt;250,Medidas!H579&lt;0.5,Medidas!H579&gt;400)),1,0)</f>
        <v>0</v>
      </c>
      <c r="I579" s="20">
        <f>(Medidas!F579-Medidas!E579)/30.4375</f>
        <v>0</v>
      </c>
      <c r="J579" s="15" t="e">
        <f>Medidas!H579/(Medidas!G579^2)*10000</f>
        <v>#DIV/0!</v>
      </c>
      <c r="K579" s="15" t="e">
        <f t="shared" si="57"/>
        <v>#DIV/0!</v>
      </c>
      <c r="L579" s="15" t="e">
        <f t="shared" si="58"/>
        <v>#DIV/0!</v>
      </c>
      <c r="M579" s="15" t="e">
        <f t="shared" si="59"/>
        <v>#DIV/0!</v>
      </c>
      <c r="N579" s="15" t="e">
        <f t="shared" si="60"/>
        <v>#N/A</v>
      </c>
      <c r="O579" s="15" t="e">
        <f t="shared" si="61"/>
        <v>#N/A</v>
      </c>
    </row>
    <row r="580" spans="1:15" x14ac:dyDescent="0.15">
      <c r="A580" s="106">
        <f t="shared" si="62"/>
        <v>1</v>
      </c>
      <c r="B580" s="15" t="e">
        <f>IF(OR(Medidas!D580=1,Medidas!D580="M",Medidas!D580="m"),$A580*LOOKUP($I580+1,'OMS2007'!$A$3:$A$220,'OMS2007'!B$3:B$220)+(1-$A580)*LOOKUP($I580,'OMS2007'!$A$3:$A$220,'OMS2007'!B$3:B$220),$A580*LOOKUP($I580+1,'OMS2007'!$A$3:$A$220,'OMS2007'!E$3:E$220)+(1-$A580)*LOOKUP($I580,'OMS2007'!$A$3:$A$220,'OMS2007'!E$3:E$220))</f>
        <v>#N/A</v>
      </c>
      <c r="C580" s="15" t="e">
        <f>IF(OR(Medidas!D580=1,Medidas!D580="M",Medidas!D580="m"),$A580*LOOKUP($I580+1,'OMS2007'!$A$3:$A$220,'OMS2007'!C$3:C$220)+(1-$A580)*LOOKUP($I580,'OMS2007'!$A$3:$A$220,'OMS2007'!C$3:C$220),$A580*LOOKUP($I580+1,'OMS2007'!$A$3:$A$220,'OMS2007'!F$3:F$220)+(1-$A580)*LOOKUP($I580,'OMS2007'!$A$3:$A$220,'OMS2007'!F$3:F$220))</f>
        <v>#N/A</v>
      </c>
      <c r="D580" s="15" t="e">
        <f>IF(OR(Medidas!D580=1,Medidas!D580="M",Medidas!D580="m"),$A580*LOOKUP($I580+1,'OMS2007'!$A$3:$A$220,'OMS2007'!D$3:D$220)+(1-$A580)*LOOKUP($I580,'OMS2007'!$A$3:$A$220,'OMS2007'!D$3:D$220),$A580*LOOKUP($I580+1,'OMS2007'!$A$3:$A$220,'OMS2007'!G$3:G$220)+(1-$A580)*LOOKUP($I580,'OMS2007'!$A$3:$A$220,'OMS2007'!G$3:G$220))</f>
        <v>#N/A</v>
      </c>
      <c r="E580" s="15">
        <f t="shared" ref="E580:E643" si="63">IF(OR(I580&lt;24,I580&gt;240),1,0)</f>
        <v>1</v>
      </c>
      <c r="F580" s="15">
        <f>IF(OR(Medidas!D580=1,Medidas!D580="M",Medidas!D580="m",Medidas!D580=2,Medidas!D580="F",Medidas!D580="f"),0,1)</f>
        <v>1</v>
      </c>
      <c r="G580" s="15">
        <f>IF(OR(ISBLANK(Medidas!G580),(ISBLANK(Medidas!H580))),1,0)</f>
        <v>1</v>
      </c>
      <c r="H580" s="15">
        <f>IF(AND(NOT(G580),OR(Medidas!G580&lt;20,Medidas!G580&gt;250,Medidas!H580&lt;0.5,Medidas!H580&gt;400)),1,0)</f>
        <v>0</v>
      </c>
      <c r="I580" s="20">
        <f>(Medidas!F580-Medidas!E580)/30.4375</f>
        <v>0</v>
      </c>
      <c r="J580" s="15" t="e">
        <f>Medidas!H580/(Medidas!G580^2)*10000</f>
        <v>#DIV/0!</v>
      </c>
      <c r="K580" s="15" t="e">
        <f t="shared" ref="K580:K643" si="64">(((J580/C580)^B580)-1)/(B580*D580)</f>
        <v>#DIV/0!</v>
      </c>
      <c r="L580" s="15" t="e">
        <f t="shared" ref="L580:L643" si="65">INT(NORMSDIST(K580)*1000)/10</f>
        <v>#DIV/0!</v>
      </c>
      <c r="M580" s="15" t="e">
        <f t="shared" ref="M580:M643" si="66">IF(OR((J580-C580)/N580&lt;-4,(J580-C580)/O580&gt;8),1,0)</f>
        <v>#DIV/0!</v>
      </c>
      <c r="N580" s="15" t="e">
        <f t="shared" ref="N580:N643" si="67">(C580-(C580*(1+B580*D580*(-2))^(1/B580)))/2</f>
        <v>#N/A</v>
      </c>
      <c r="O580" s="15" t="e">
        <f t="shared" ref="O580:O643" si="68">((C580*(1+B580*D580*2)^(1/B580))-C580)/2</f>
        <v>#N/A</v>
      </c>
    </row>
    <row r="581" spans="1:15" x14ac:dyDescent="0.15">
      <c r="A581" s="106">
        <f t="shared" ref="A581:A644" si="69">I581-INT(I581+0.5)+1</f>
        <v>1</v>
      </c>
      <c r="B581" s="15" t="e">
        <f>IF(OR(Medidas!D581=1,Medidas!D581="M",Medidas!D581="m"),$A581*LOOKUP($I581+1,'OMS2007'!$A$3:$A$220,'OMS2007'!B$3:B$220)+(1-$A581)*LOOKUP($I581,'OMS2007'!$A$3:$A$220,'OMS2007'!B$3:B$220),$A581*LOOKUP($I581+1,'OMS2007'!$A$3:$A$220,'OMS2007'!E$3:E$220)+(1-$A581)*LOOKUP($I581,'OMS2007'!$A$3:$A$220,'OMS2007'!E$3:E$220))</f>
        <v>#N/A</v>
      </c>
      <c r="C581" s="15" t="e">
        <f>IF(OR(Medidas!D581=1,Medidas!D581="M",Medidas!D581="m"),$A581*LOOKUP($I581+1,'OMS2007'!$A$3:$A$220,'OMS2007'!C$3:C$220)+(1-$A581)*LOOKUP($I581,'OMS2007'!$A$3:$A$220,'OMS2007'!C$3:C$220),$A581*LOOKUP($I581+1,'OMS2007'!$A$3:$A$220,'OMS2007'!F$3:F$220)+(1-$A581)*LOOKUP($I581,'OMS2007'!$A$3:$A$220,'OMS2007'!F$3:F$220))</f>
        <v>#N/A</v>
      </c>
      <c r="D581" s="15" t="e">
        <f>IF(OR(Medidas!D581=1,Medidas!D581="M",Medidas!D581="m"),$A581*LOOKUP($I581+1,'OMS2007'!$A$3:$A$220,'OMS2007'!D$3:D$220)+(1-$A581)*LOOKUP($I581,'OMS2007'!$A$3:$A$220,'OMS2007'!D$3:D$220),$A581*LOOKUP($I581+1,'OMS2007'!$A$3:$A$220,'OMS2007'!G$3:G$220)+(1-$A581)*LOOKUP($I581,'OMS2007'!$A$3:$A$220,'OMS2007'!G$3:G$220))</f>
        <v>#N/A</v>
      </c>
      <c r="E581" s="15">
        <f t="shared" si="63"/>
        <v>1</v>
      </c>
      <c r="F581" s="15">
        <f>IF(OR(Medidas!D581=1,Medidas!D581="M",Medidas!D581="m",Medidas!D581=2,Medidas!D581="F",Medidas!D581="f"),0,1)</f>
        <v>1</v>
      </c>
      <c r="G581" s="15">
        <f>IF(OR(ISBLANK(Medidas!G581),(ISBLANK(Medidas!H581))),1,0)</f>
        <v>1</v>
      </c>
      <c r="H581" s="15">
        <f>IF(AND(NOT(G581),OR(Medidas!G581&lt;20,Medidas!G581&gt;250,Medidas!H581&lt;0.5,Medidas!H581&gt;400)),1,0)</f>
        <v>0</v>
      </c>
      <c r="I581" s="20">
        <f>(Medidas!F581-Medidas!E581)/30.4375</f>
        <v>0</v>
      </c>
      <c r="J581" s="15" t="e">
        <f>Medidas!H581/(Medidas!G581^2)*10000</f>
        <v>#DIV/0!</v>
      </c>
      <c r="K581" s="15" t="e">
        <f t="shared" si="64"/>
        <v>#DIV/0!</v>
      </c>
      <c r="L581" s="15" t="e">
        <f t="shared" si="65"/>
        <v>#DIV/0!</v>
      </c>
      <c r="M581" s="15" t="e">
        <f t="shared" si="66"/>
        <v>#DIV/0!</v>
      </c>
      <c r="N581" s="15" t="e">
        <f t="shared" si="67"/>
        <v>#N/A</v>
      </c>
      <c r="O581" s="15" t="e">
        <f t="shared" si="68"/>
        <v>#N/A</v>
      </c>
    </row>
    <row r="582" spans="1:15" x14ac:dyDescent="0.15">
      <c r="A582" s="106">
        <f t="shared" si="69"/>
        <v>1</v>
      </c>
      <c r="B582" s="15" t="e">
        <f>IF(OR(Medidas!D582=1,Medidas!D582="M",Medidas!D582="m"),$A582*LOOKUP($I582+1,'OMS2007'!$A$3:$A$220,'OMS2007'!B$3:B$220)+(1-$A582)*LOOKUP($I582,'OMS2007'!$A$3:$A$220,'OMS2007'!B$3:B$220),$A582*LOOKUP($I582+1,'OMS2007'!$A$3:$A$220,'OMS2007'!E$3:E$220)+(1-$A582)*LOOKUP($I582,'OMS2007'!$A$3:$A$220,'OMS2007'!E$3:E$220))</f>
        <v>#N/A</v>
      </c>
      <c r="C582" s="15" t="e">
        <f>IF(OR(Medidas!D582=1,Medidas!D582="M",Medidas!D582="m"),$A582*LOOKUP($I582+1,'OMS2007'!$A$3:$A$220,'OMS2007'!C$3:C$220)+(1-$A582)*LOOKUP($I582,'OMS2007'!$A$3:$A$220,'OMS2007'!C$3:C$220),$A582*LOOKUP($I582+1,'OMS2007'!$A$3:$A$220,'OMS2007'!F$3:F$220)+(1-$A582)*LOOKUP($I582,'OMS2007'!$A$3:$A$220,'OMS2007'!F$3:F$220))</f>
        <v>#N/A</v>
      </c>
      <c r="D582" s="15" t="e">
        <f>IF(OR(Medidas!D582=1,Medidas!D582="M",Medidas!D582="m"),$A582*LOOKUP($I582+1,'OMS2007'!$A$3:$A$220,'OMS2007'!D$3:D$220)+(1-$A582)*LOOKUP($I582,'OMS2007'!$A$3:$A$220,'OMS2007'!D$3:D$220),$A582*LOOKUP($I582+1,'OMS2007'!$A$3:$A$220,'OMS2007'!G$3:G$220)+(1-$A582)*LOOKUP($I582,'OMS2007'!$A$3:$A$220,'OMS2007'!G$3:G$220))</f>
        <v>#N/A</v>
      </c>
      <c r="E582" s="15">
        <f t="shared" si="63"/>
        <v>1</v>
      </c>
      <c r="F582" s="15">
        <f>IF(OR(Medidas!D582=1,Medidas!D582="M",Medidas!D582="m",Medidas!D582=2,Medidas!D582="F",Medidas!D582="f"),0,1)</f>
        <v>1</v>
      </c>
      <c r="G582" s="15">
        <f>IF(OR(ISBLANK(Medidas!G582),(ISBLANK(Medidas!H582))),1,0)</f>
        <v>1</v>
      </c>
      <c r="H582" s="15">
        <f>IF(AND(NOT(G582),OR(Medidas!G582&lt;20,Medidas!G582&gt;250,Medidas!H582&lt;0.5,Medidas!H582&gt;400)),1,0)</f>
        <v>0</v>
      </c>
      <c r="I582" s="20">
        <f>(Medidas!F582-Medidas!E582)/30.4375</f>
        <v>0</v>
      </c>
      <c r="J582" s="15" t="e">
        <f>Medidas!H582/(Medidas!G582^2)*10000</f>
        <v>#DIV/0!</v>
      </c>
      <c r="K582" s="15" t="e">
        <f t="shared" si="64"/>
        <v>#DIV/0!</v>
      </c>
      <c r="L582" s="15" t="e">
        <f t="shared" si="65"/>
        <v>#DIV/0!</v>
      </c>
      <c r="M582" s="15" t="e">
        <f t="shared" si="66"/>
        <v>#DIV/0!</v>
      </c>
      <c r="N582" s="15" t="e">
        <f t="shared" si="67"/>
        <v>#N/A</v>
      </c>
      <c r="O582" s="15" t="e">
        <f t="shared" si="68"/>
        <v>#N/A</v>
      </c>
    </row>
    <row r="583" spans="1:15" x14ac:dyDescent="0.15">
      <c r="A583" s="106">
        <f t="shared" si="69"/>
        <v>1</v>
      </c>
      <c r="B583" s="15" t="e">
        <f>IF(OR(Medidas!D583=1,Medidas!D583="M",Medidas!D583="m"),$A583*LOOKUP($I583+1,'OMS2007'!$A$3:$A$220,'OMS2007'!B$3:B$220)+(1-$A583)*LOOKUP($I583,'OMS2007'!$A$3:$A$220,'OMS2007'!B$3:B$220),$A583*LOOKUP($I583+1,'OMS2007'!$A$3:$A$220,'OMS2007'!E$3:E$220)+(1-$A583)*LOOKUP($I583,'OMS2007'!$A$3:$A$220,'OMS2007'!E$3:E$220))</f>
        <v>#N/A</v>
      </c>
      <c r="C583" s="15" t="e">
        <f>IF(OR(Medidas!D583=1,Medidas!D583="M",Medidas!D583="m"),$A583*LOOKUP($I583+1,'OMS2007'!$A$3:$A$220,'OMS2007'!C$3:C$220)+(1-$A583)*LOOKUP($I583,'OMS2007'!$A$3:$A$220,'OMS2007'!C$3:C$220),$A583*LOOKUP($I583+1,'OMS2007'!$A$3:$A$220,'OMS2007'!F$3:F$220)+(1-$A583)*LOOKUP($I583,'OMS2007'!$A$3:$A$220,'OMS2007'!F$3:F$220))</f>
        <v>#N/A</v>
      </c>
      <c r="D583" s="15" t="e">
        <f>IF(OR(Medidas!D583=1,Medidas!D583="M",Medidas!D583="m"),$A583*LOOKUP($I583+1,'OMS2007'!$A$3:$A$220,'OMS2007'!D$3:D$220)+(1-$A583)*LOOKUP($I583,'OMS2007'!$A$3:$A$220,'OMS2007'!D$3:D$220),$A583*LOOKUP($I583+1,'OMS2007'!$A$3:$A$220,'OMS2007'!G$3:G$220)+(1-$A583)*LOOKUP($I583,'OMS2007'!$A$3:$A$220,'OMS2007'!G$3:G$220))</f>
        <v>#N/A</v>
      </c>
      <c r="E583" s="15">
        <f t="shared" si="63"/>
        <v>1</v>
      </c>
      <c r="F583" s="15">
        <f>IF(OR(Medidas!D583=1,Medidas!D583="M",Medidas!D583="m",Medidas!D583=2,Medidas!D583="F",Medidas!D583="f"),0,1)</f>
        <v>1</v>
      </c>
      <c r="G583" s="15">
        <f>IF(OR(ISBLANK(Medidas!G583),(ISBLANK(Medidas!H583))),1,0)</f>
        <v>1</v>
      </c>
      <c r="H583" s="15">
        <f>IF(AND(NOT(G583),OR(Medidas!G583&lt;20,Medidas!G583&gt;250,Medidas!H583&lt;0.5,Medidas!H583&gt;400)),1,0)</f>
        <v>0</v>
      </c>
      <c r="I583" s="20">
        <f>(Medidas!F583-Medidas!E583)/30.4375</f>
        <v>0</v>
      </c>
      <c r="J583" s="15" t="e">
        <f>Medidas!H583/(Medidas!G583^2)*10000</f>
        <v>#DIV/0!</v>
      </c>
      <c r="K583" s="15" t="e">
        <f t="shared" si="64"/>
        <v>#DIV/0!</v>
      </c>
      <c r="L583" s="15" t="e">
        <f t="shared" si="65"/>
        <v>#DIV/0!</v>
      </c>
      <c r="M583" s="15" t="e">
        <f t="shared" si="66"/>
        <v>#DIV/0!</v>
      </c>
      <c r="N583" s="15" t="e">
        <f t="shared" si="67"/>
        <v>#N/A</v>
      </c>
      <c r="O583" s="15" t="e">
        <f t="shared" si="68"/>
        <v>#N/A</v>
      </c>
    </row>
    <row r="584" spans="1:15" x14ac:dyDescent="0.15">
      <c r="A584" s="106">
        <f t="shared" si="69"/>
        <v>1</v>
      </c>
      <c r="B584" s="15" t="e">
        <f>IF(OR(Medidas!D584=1,Medidas!D584="M",Medidas!D584="m"),$A584*LOOKUP($I584+1,'OMS2007'!$A$3:$A$220,'OMS2007'!B$3:B$220)+(1-$A584)*LOOKUP($I584,'OMS2007'!$A$3:$A$220,'OMS2007'!B$3:B$220),$A584*LOOKUP($I584+1,'OMS2007'!$A$3:$A$220,'OMS2007'!E$3:E$220)+(1-$A584)*LOOKUP($I584,'OMS2007'!$A$3:$A$220,'OMS2007'!E$3:E$220))</f>
        <v>#N/A</v>
      </c>
      <c r="C584" s="15" t="e">
        <f>IF(OR(Medidas!D584=1,Medidas!D584="M",Medidas!D584="m"),$A584*LOOKUP($I584+1,'OMS2007'!$A$3:$A$220,'OMS2007'!C$3:C$220)+(1-$A584)*LOOKUP($I584,'OMS2007'!$A$3:$A$220,'OMS2007'!C$3:C$220),$A584*LOOKUP($I584+1,'OMS2007'!$A$3:$A$220,'OMS2007'!F$3:F$220)+(1-$A584)*LOOKUP($I584,'OMS2007'!$A$3:$A$220,'OMS2007'!F$3:F$220))</f>
        <v>#N/A</v>
      </c>
      <c r="D584" s="15" t="e">
        <f>IF(OR(Medidas!D584=1,Medidas!D584="M",Medidas!D584="m"),$A584*LOOKUP($I584+1,'OMS2007'!$A$3:$A$220,'OMS2007'!D$3:D$220)+(1-$A584)*LOOKUP($I584,'OMS2007'!$A$3:$A$220,'OMS2007'!D$3:D$220),$A584*LOOKUP($I584+1,'OMS2007'!$A$3:$A$220,'OMS2007'!G$3:G$220)+(1-$A584)*LOOKUP($I584,'OMS2007'!$A$3:$A$220,'OMS2007'!G$3:G$220))</f>
        <v>#N/A</v>
      </c>
      <c r="E584" s="15">
        <f t="shared" si="63"/>
        <v>1</v>
      </c>
      <c r="F584" s="15">
        <f>IF(OR(Medidas!D584=1,Medidas!D584="M",Medidas!D584="m",Medidas!D584=2,Medidas!D584="F",Medidas!D584="f"),0,1)</f>
        <v>1</v>
      </c>
      <c r="G584" s="15">
        <f>IF(OR(ISBLANK(Medidas!G584),(ISBLANK(Medidas!H584))),1,0)</f>
        <v>1</v>
      </c>
      <c r="H584" s="15">
        <f>IF(AND(NOT(G584),OR(Medidas!G584&lt;20,Medidas!G584&gt;250,Medidas!H584&lt;0.5,Medidas!H584&gt;400)),1,0)</f>
        <v>0</v>
      </c>
      <c r="I584" s="20">
        <f>(Medidas!F584-Medidas!E584)/30.4375</f>
        <v>0</v>
      </c>
      <c r="J584" s="15" t="e">
        <f>Medidas!H584/(Medidas!G584^2)*10000</f>
        <v>#DIV/0!</v>
      </c>
      <c r="K584" s="15" t="e">
        <f t="shared" si="64"/>
        <v>#DIV/0!</v>
      </c>
      <c r="L584" s="15" t="e">
        <f t="shared" si="65"/>
        <v>#DIV/0!</v>
      </c>
      <c r="M584" s="15" t="e">
        <f t="shared" si="66"/>
        <v>#DIV/0!</v>
      </c>
      <c r="N584" s="15" t="e">
        <f t="shared" si="67"/>
        <v>#N/A</v>
      </c>
      <c r="O584" s="15" t="e">
        <f t="shared" si="68"/>
        <v>#N/A</v>
      </c>
    </row>
    <row r="585" spans="1:15" x14ac:dyDescent="0.15">
      <c r="A585" s="106">
        <f t="shared" si="69"/>
        <v>1</v>
      </c>
      <c r="B585" s="15" t="e">
        <f>IF(OR(Medidas!D585=1,Medidas!D585="M",Medidas!D585="m"),$A585*LOOKUP($I585+1,'OMS2007'!$A$3:$A$220,'OMS2007'!B$3:B$220)+(1-$A585)*LOOKUP($I585,'OMS2007'!$A$3:$A$220,'OMS2007'!B$3:B$220),$A585*LOOKUP($I585+1,'OMS2007'!$A$3:$A$220,'OMS2007'!E$3:E$220)+(1-$A585)*LOOKUP($I585,'OMS2007'!$A$3:$A$220,'OMS2007'!E$3:E$220))</f>
        <v>#N/A</v>
      </c>
      <c r="C585" s="15" t="e">
        <f>IF(OR(Medidas!D585=1,Medidas!D585="M",Medidas!D585="m"),$A585*LOOKUP($I585+1,'OMS2007'!$A$3:$A$220,'OMS2007'!C$3:C$220)+(1-$A585)*LOOKUP($I585,'OMS2007'!$A$3:$A$220,'OMS2007'!C$3:C$220),$A585*LOOKUP($I585+1,'OMS2007'!$A$3:$A$220,'OMS2007'!F$3:F$220)+(1-$A585)*LOOKUP($I585,'OMS2007'!$A$3:$A$220,'OMS2007'!F$3:F$220))</f>
        <v>#N/A</v>
      </c>
      <c r="D585" s="15" t="e">
        <f>IF(OR(Medidas!D585=1,Medidas!D585="M",Medidas!D585="m"),$A585*LOOKUP($I585+1,'OMS2007'!$A$3:$A$220,'OMS2007'!D$3:D$220)+(1-$A585)*LOOKUP($I585,'OMS2007'!$A$3:$A$220,'OMS2007'!D$3:D$220),$A585*LOOKUP($I585+1,'OMS2007'!$A$3:$A$220,'OMS2007'!G$3:G$220)+(1-$A585)*LOOKUP($I585,'OMS2007'!$A$3:$A$220,'OMS2007'!G$3:G$220))</f>
        <v>#N/A</v>
      </c>
      <c r="E585" s="15">
        <f t="shared" si="63"/>
        <v>1</v>
      </c>
      <c r="F585" s="15">
        <f>IF(OR(Medidas!D585=1,Medidas!D585="M",Medidas!D585="m",Medidas!D585=2,Medidas!D585="F",Medidas!D585="f"),0,1)</f>
        <v>1</v>
      </c>
      <c r="G585" s="15">
        <f>IF(OR(ISBLANK(Medidas!G585),(ISBLANK(Medidas!H585))),1,0)</f>
        <v>1</v>
      </c>
      <c r="H585" s="15">
        <f>IF(AND(NOT(G585),OR(Medidas!G585&lt;20,Medidas!G585&gt;250,Medidas!H585&lt;0.5,Medidas!H585&gt;400)),1,0)</f>
        <v>0</v>
      </c>
      <c r="I585" s="20">
        <f>(Medidas!F585-Medidas!E585)/30.4375</f>
        <v>0</v>
      </c>
      <c r="J585" s="15" t="e">
        <f>Medidas!H585/(Medidas!G585^2)*10000</f>
        <v>#DIV/0!</v>
      </c>
      <c r="K585" s="15" t="e">
        <f t="shared" si="64"/>
        <v>#DIV/0!</v>
      </c>
      <c r="L585" s="15" t="e">
        <f t="shared" si="65"/>
        <v>#DIV/0!</v>
      </c>
      <c r="M585" s="15" t="e">
        <f t="shared" si="66"/>
        <v>#DIV/0!</v>
      </c>
      <c r="N585" s="15" t="e">
        <f t="shared" si="67"/>
        <v>#N/A</v>
      </c>
      <c r="O585" s="15" t="e">
        <f t="shared" si="68"/>
        <v>#N/A</v>
      </c>
    </row>
    <row r="586" spans="1:15" x14ac:dyDescent="0.15">
      <c r="A586" s="106">
        <f t="shared" si="69"/>
        <v>1</v>
      </c>
      <c r="B586" s="15" t="e">
        <f>IF(OR(Medidas!D586=1,Medidas!D586="M",Medidas!D586="m"),$A586*LOOKUP($I586+1,'OMS2007'!$A$3:$A$220,'OMS2007'!B$3:B$220)+(1-$A586)*LOOKUP($I586,'OMS2007'!$A$3:$A$220,'OMS2007'!B$3:B$220),$A586*LOOKUP($I586+1,'OMS2007'!$A$3:$A$220,'OMS2007'!E$3:E$220)+(1-$A586)*LOOKUP($I586,'OMS2007'!$A$3:$A$220,'OMS2007'!E$3:E$220))</f>
        <v>#N/A</v>
      </c>
      <c r="C586" s="15" t="e">
        <f>IF(OR(Medidas!D586=1,Medidas!D586="M",Medidas!D586="m"),$A586*LOOKUP($I586+1,'OMS2007'!$A$3:$A$220,'OMS2007'!C$3:C$220)+(1-$A586)*LOOKUP($I586,'OMS2007'!$A$3:$A$220,'OMS2007'!C$3:C$220),$A586*LOOKUP($I586+1,'OMS2007'!$A$3:$A$220,'OMS2007'!F$3:F$220)+(1-$A586)*LOOKUP($I586,'OMS2007'!$A$3:$A$220,'OMS2007'!F$3:F$220))</f>
        <v>#N/A</v>
      </c>
      <c r="D586" s="15" t="e">
        <f>IF(OR(Medidas!D586=1,Medidas!D586="M",Medidas!D586="m"),$A586*LOOKUP($I586+1,'OMS2007'!$A$3:$A$220,'OMS2007'!D$3:D$220)+(1-$A586)*LOOKUP($I586,'OMS2007'!$A$3:$A$220,'OMS2007'!D$3:D$220),$A586*LOOKUP($I586+1,'OMS2007'!$A$3:$A$220,'OMS2007'!G$3:G$220)+(1-$A586)*LOOKUP($I586,'OMS2007'!$A$3:$A$220,'OMS2007'!G$3:G$220))</f>
        <v>#N/A</v>
      </c>
      <c r="E586" s="15">
        <f t="shared" si="63"/>
        <v>1</v>
      </c>
      <c r="F586" s="15">
        <f>IF(OR(Medidas!D586=1,Medidas!D586="M",Medidas!D586="m",Medidas!D586=2,Medidas!D586="F",Medidas!D586="f"),0,1)</f>
        <v>1</v>
      </c>
      <c r="G586" s="15">
        <f>IF(OR(ISBLANK(Medidas!G586),(ISBLANK(Medidas!H586))),1,0)</f>
        <v>1</v>
      </c>
      <c r="H586" s="15">
        <f>IF(AND(NOT(G586),OR(Medidas!G586&lt;20,Medidas!G586&gt;250,Medidas!H586&lt;0.5,Medidas!H586&gt;400)),1,0)</f>
        <v>0</v>
      </c>
      <c r="I586" s="20">
        <f>(Medidas!F586-Medidas!E586)/30.4375</f>
        <v>0</v>
      </c>
      <c r="J586" s="15" t="e">
        <f>Medidas!H586/(Medidas!G586^2)*10000</f>
        <v>#DIV/0!</v>
      </c>
      <c r="K586" s="15" t="e">
        <f t="shared" si="64"/>
        <v>#DIV/0!</v>
      </c>
      <c r="L586" s="15" t="e">
        <f t="shared" si="65"/>
        <v>#DIV/0!</v>
      </c>
      <c r="M586" s="15" t="e">
        <f t="shared" si="66"/>
        <v>#DIV/0!</v>
      </c>
      <c r="N586" s="15" t="e">
        <f t="shared" si="67"/>
        <v>#N/A</v>
      </c>
      <c r="O586" s="15" t="e">
        <f t="shared" si="68"/>
        <v>#N/A</v>
      </c>
    </row>
    <row r="587" spans="1:15" x14ac:dyDescent="0.15">
      <c r="A587" s="106">
        <f t="shared" si="69"/>
        <v>1</v>
      </c>
      <c r="B587" s="15" t="e">
        <f>IF(OR(Medidas!D587=1,Medidas!D587="M",Medidas!D587="m"),$A587*LOOKUP($I587+1,'OMS2007'!$A$3:$A$220,'OMS2007'!B$3:B$220)+(1-$A587)*LOOKUP($I587,'OMS2007'!$A$3:$A$220,'OMS2007'!B$3:B$220),$A587*LOOKUP($I587+1,'OMS2007'!$A$3:$A$220,'OMS2007'!E$3:E$220)+(1-$A587)*LOOKUP($I587,'OMS2007'!$A$3:$A$220,'OMS2007'!E$3:E$220))</f>
        <v>#N/A</v>
      </c>
      <c r="C587" s="15" t="e">
        <f>IF(OR(Medidas!D587=1,Medidas!D587="M",Medidas!D587="m"),$A587*LOOKUP($I587+1,'OMS2007'!$A$3:$A$220,'OMS2007'!C$3:C$220)+(1-$A587)*LOOKUP($I587,'OMS2007'!$A$3:$A$220,'OMS2007'!C$3:C$220),$A587*LOOKUP($I587+1,'OMS2007'!$A$3:$A$220,'OMS2007'!F$3:F$220)+(1-$A587)*LOOKUP($I587,'OMS2007'!$A$3:$A$220,'OMS2007'!F$3:F$220))</f>
        <v>#N/A</v>
      </c>
      <c r="D587" s="15" t="e">
        <f>IF(OR(Medidas!D587=1,Medidas!D587="M",Medidas!D587="m"),$A587*LOOKUP($I587+1,'OMS2007'!$A$3:$A$220,'OMS2007'!D$3:D$220)+(1-$A587)*LOOKUP($I587,'OMS2007'!$A$3:$A$220,'OMS2007'!D$3:D$220),$A587*LOOKUP($I587+1,'OMS2007'!$A$3:$A$220,'OMS2007'!G$3:G$220)+(1-$A587)*LOOKUP($I587,'OMS2007'!$A$3:$A$220,'OMS2007'!G$3:G$220))</f>
        <v>#N/A</v>
      </c>
      <c r="E587" s="15">
        <f t="shared" si="63"/>
        <v>1</v>
      </c>
      <c r="F587" s="15">
        <f>IF(OR(Medidas!D587=1,Medidas!D587="M",Medidas!D587="m",Medidas!D587=2,Medidas!D587="F",Medidas!D587="f"),0,1)</f>
        <v>1</v>
      </c>
      <c r="G587" s="15">
        <f>IF(OR(ISBLANK(Medidas!G587),(ISBLANK(Medidas!H587))),1,0)</f>
        <v>1</v>
      </c>
      <c r="H587" s="15">
        <f>IF(AND(NOT(G587),OR(Medidas!G587&lt;20,Medidas!G587&gt;250,Medidas!H587&lt;0.5,Medidas!H587&gt;400)),1,0)</f>
        <v>0</v>
      </c>
      <c r="I587" s="20">
        <f>(Medidas!F587-Medidas!E587)/30.4375</f>
        <v>0</v>
      </c>
      <c r="J587" s="15" t="e">
        <f>Medidas!H587/(Medidas!G587^2)*10000</f>
        <v>#DIV/0!</v>
      </c>
      <c r="K587" s="15" t="e">
        <f t="shared" si="64"/>
        <v>#DIV/0!</v>
      </c>
      <c r="L587" s="15" t="e">
        <f t="shared" si="65"/>
        <v>#DIV/0!</v>
      </c>
      <c r="M587" s="15" t="e">
        <f t="shared" si="66"/>
        <v>#DIV/0!</v>
      </c>
      <c r="N587" s="15" t="e">
        <f t="shared" si="67"/>
        <v>#N/A</v>
      </c>
      <c r="O587" s="15" t="e">
        <f t="shared" si="68"/>
        <v>#N/A</v>
      </c>
    </row>
    <row r="588" spans="1:15" x14ac:dyDescent="0.15">
      <c r="A588" s="106">
        <f t="shared" si="69"/>
        <v>1</v>
      </c>
      <c r="B588" s="15" t="e">
        <f>IF(OR(Medidas!D588=1,Medidas!D588="M",Medidas!D588="m"),$A588*LOOKUP($I588+1,'OMS2007'!$A$3:$A$220,'OMS2007'!B$3:B$220)+(1-$A588)*LOOKUP($I588,'OMS2007'!$A$3:$A$220,'OMS2007'!B$3:B$220),$A588*LOOKUP($I588+1,'OMS2007'!$A$3:$A$220,'OMS2007'!E$3:E$220)+(1-$A588)*LOOKUP($I588,'OMS2007'!$A$3:$A$220,'OMS2007'!E$3:E$220))</f>
        <v>#N/A</v>
      </c>
      <c r="C588" s="15" t="e">
        <f>IF(OR(Medidas!D588=1,Medidas!D588="M",Medidas!D588="m"),$A588*LOOKUP($I588+1,'OMS2007'!$A$3:$A$220,'OMS2007'!C$3:C$220)+(1-$A588)*LOOKUP($I588,'OMS2007'!$A$3:$A$220,'OMS2007'!C$3:C$220),$A588*LOOKUP($I588+1,'OMS2007'!$A$3:$A$220,'OMS2007'!F$3:F$220)+(1-$A588)*LOOKUP($I588,'OMS2007'!$A$3:$A$220,'OMS2007'!F$3:F$220))</f>
        <v>#N/A</v>
      </c>
      <c r="D588" s="15" t="e">
        <f>IF(OR(Medidas!D588=1,Medidas!D588="M",Medidas!D588="m"),$A588*LOOKUP($I588+1,'OMS2007'!$A$3:$A$220,'OMS2007'!D$3:D$220)+(1-$A588)*LOOKUP($I588,'OMS2007'!$A$3:$A$220,'OMS2007'!D$3:D$220),$A588*LOOKUP($I588+1,'OMS2007'!$A$3:$A$220,'OMS2007'!G$3:G$220)+(1-$A588)*LOOKUP($I588,'OMS2007'!$A$3:$A$220,'OMS2007'!G$3:G$220))</f>
        <v>#N/A</v>
      </c>
      <c r="E588" s="15">
        <f t="shared" si="63"/>
        <v>1</v>
      </c>
      <c r="F588" s="15">
        <f>IF(OR(Medidas!D588=1,Medidas!D588="M",Medidas!D588="m",Medidas!D588=2,Medidas!D588="F",Medidas!D588="f"),0,1)</f>
        <v>1</v>
      </c>
      <c r="G588" s="15">
        <f>IF(OR(ISBLANK(Medidas!G588),(ISBLANK(Medidas!H588))),1,0)</f>
        <v>1</v>
      </c>
      <c r="H588" s="15">
        <f>IF(AND(NOT(G588),OR(Medidas!G588&lt;20,Medidas!G588&gt;250,Medidas!H588&lt;0.5,Medidas!H588&gt;400)),1,0)</f>
        <v>0</v>
      </c>
      <c r="I588" s="20">
        <f>(Medidas!F588-Medidas!E588)/30.4375</f>
        <v>0</v>
      </c>
      <c r="J588" s="15" t="e">
        <f>Medidas!H588/(Medidas!G588^2)*10000</f>
        <v>#DIV/0!</v>
      </c>
      <c r="K588" s="15" t="e">
        <f t="shared" si="64"/>
        <v>#DIV/0!</v>
      </c>
      <c r="L588" s="15" t="e">
        <f t="shared" si="65"/>
        <v>#DIV/0!</v>
      </c>
      <c r="M588" s="15" t="e">
        <f t="shared" si="66"/>
        <v>#DIV/0!</v>
      </c>
      <c r="N588" s="15" t="e">
        <f t="shared" si="67"/>
        <v>#N/A</v>
      </c>
      <c r="O588" s="15" t="e">
        <f t="shared" si="68"/>
        <v>#N/A</v>
      </c>
    </row>
    <row r="589" spans="1:15" x14ac:dyDescent="0.15">
      <c r="A589" s="106">
        <f t="shared" si="69"/>
        <v>1</v>
      </c>
      <c r="B589" s="15" t="e">
        <f>IF(OR(Medidas!D589=1,Medidas!D589="M",Medidas!D589="m"),$A589*LOOKUP($I589+1,'OMS2007'!$A$3:$A$220,'OMS2007'!B$3:B$220)+(1-$A589)*LOOKUP($I589,'OMS2007'!$A$3:$A$220,'OMS2007'!B$3:B$220),$A589*LOOKUP($I589+1,'OMS2007'!$A$3:$A$220,'OMS2007'!E$3:E$220)+(1-$A589)*LOOKUP($I589,'OMS2007'!$A$3:$A$220,'OMS2007'!E$3:E$220))</f>
        <v>#N/A</v>
      </c>
      <c r="C589" s="15" t="e">
        <f>IF(OR(Medidas!D589=1,Medidas!D589="M",Medidas!D589="m"),$A589*LOOKUP($I589+1,'OMS2007'!$A$3:$A$220,'OMS2007'!C$3:C$220)+(1-$A589)*LOOKUP($I589,'OMS2007'!$A$3:$A$220,'OMS2007'!C$3:C$220),$A589*LOOKUP($I589+1,'OMS2007'!$A$3:$A$220,'OMS2007'!F$3:F$220)+(1-$A589)*LOOKUP($I589,'OMS2007'!$A$3:$A$220,'OMS2007'!F$3:F$220))</f>
        <v>#N/A</v>
      </c>
      <c r="D589" s="15" t="e">
        <f>IF(OR(Medidas!D589=1,Medidas!D589="M",Medidas!D589="m"),$A589*LOOKUP($I589+1,'OMS2007'!$A$3:$A$220,'OMS2007'!D$3:D$220)+(1-$A589)*LOOKUP($I589,'OMS2007'!$A$3:$A$220,'OMS2007'!D$3:D$220),$A589*LOOKUP($I589+1,'OMS2007'!$A$3:$A$220,'OMS2007'!G$3:G$220)+(1-$A589)*LOOKUP($I589,'OMS2007'!$A$3:$A$220,'OMS2007'!G$3:G$220))</f>
        <v>#N/A</v>
      </c>
      <c r="E589" s="15">
        <f t="shared" si="63"/>
        <v>1</v>
      </c>
      <c r="F589" s="15">
        <f>IF(OR(Medidas!D589=1,Medidas!D589="M",Medidas!D589="m",Medidas!D589=2,Medidas!D589="F",Medidas!D589="f"),0,1)</f>
        <v>1</v>
      </c>
      <c r="G589" s="15">
        <f>IF(OR(ISBLANK(Medidas!G589),(ISBLANK(Medidas!H589))),1,0)</f>
        <v>1</v>
      </c>
      <c r="H589" s="15">
        <f>IF(AND(NOT(G589),OR(Medidas!G589&lt;20,Medidas!G589&gt;250,Medidas!H589&lt;0.5,Medidas!H589&gt;400)),1,0)</f>
        <v>0</v>
      </c>
      <c r="I589" s="20">
        <f>(Medidas!F589-Medidas!E589)/30.4375</f>
        <v>0</v>
      </c>
      <c r="J589" s="15" t="e">
        <f>Medidas!H589/(Medidas!G589^2)*10000</f>
        <v>#DIV/0!</v>
      </c>
      <c r="K589" s="15" t="e">
        <f t="shared" si="64"/>
        <v>#DIV/0!</v>
      </c>
      <c r="L589" s="15" t="e">
        <f t="shared" si="65"/>
        <v>#DIV/0!</v>
      </c>
      <c r="M589" s="15" t="e">
        <f t="shared" si="66"/>
        <v>#DIV/0!</v>
      </c>
      <c r="N589" s="15" t="e">
        <f t="shared" si="67"/>
        <v>#N/A</v>
      </c>
      <c r="O589" s="15" t="e">
        <f t="shared" si="68"/>
        <v>#N/A</v>
      </c>
    </row>
    <row r="590" spans="1:15" x14ac:dyDescent="0.15">
      <c r="A590" s="106">
        <f t="shared" si="69"/>
        <v>1</v>
      </c>
      <c r="B590" s="15" t="e">
        <f>IF(OR(Medidas!D590=1,Medidas!D590="M",Medidas!D590="m"),$A590*LOOKUP($I590+1,'OMS2007'!$A$3:$A$220,'OMS2007'!B$3:B$220)+(1-$A590)*LOOKUP($I590,'OMS2007'!$A$3:$A$220,'OMS2007'!B$3:B$220),$A590*LOOKUP($I590+1,'OMS2007'!$A$3:$A$220,'OMS2007'!E$3:E$220)+(1-$A590)*LOOKUP($I590,'OMS2007'!$A$3:$A$220,'OMS2007'!E$3:E$220))</f>
        <v>#N/A</v>
      </c>
      <c r="C590" s="15" t="e">
        <f>IF(OR(Medidas!D590=1,Medidas!D590="M",Medidas!D590="m"),$A590*LOOKUP($I590+1,'OMS2007'!$A$3:$A$220,'OMS2007'!C$3:C$220)+(1-$A590)*LOOKUP($I590,'OMS2007'!$A$3:$A$220,'OMS2007'!C$3:C$220),$A590*LOOKUP($I590+1,'OMS2007'!$A$3:$A$220,'OMS2007'!F$3:F$220)+(1-$A590)*LOOKUP($I590,'OMS2007'!$A$3:$A$220,'OMS2007'!F$3:F$220))</f>
        <v>#N/A</v>
      </c>
      <c r="D590" s="15" t="e">
        <f>IF(OR(Medidas!D590=1,Medidas!D590="M",Medidas!D590="m"),$A590*LOOKUP($I590+1,'OMS2007'!$A$3:$A$220,'OMS2007'!D$3:D$220)+(1-$A590)*LOOKUP($I590,'OMS2007'!$A$3:$A$220,'OMS2007'!D$3:D$220),$A590*LOOKUP($I590+1,'OMS2007'!$A$3:$A$220,'OMS2007'!G$3:G$220)+(1-$A590)*LOOKUP($I590,'OMS2007'!$A$3:$A$220,'OMS2007'!G$3:G$220))</f>
        <v>#N/A</v>
      </c>
      <c r="E590" s="15">
        <f t="shared" si="63"/>
        <v>1</v>
      </c>
      <c r="F590" s="15">
        <f>IF(OR(Medidas!D590=1,Medidas!D590="M",Medidas!D590="m",Medidas!D590=2,Medidas!D590="F",Medidas!D590="f"),0,1)</f>
        <v>1</v>
      </c>
      <c r="G590" s="15">
        <f>IF(OR(ISBLANK(Medidas!G590),(ISBLANK(Medidas!H590))),1,0)</f>
        <v>1</v>
      </c>
      <c r="H590" s="15">
        <f>IF(AND(NOT(G590),OR(Medidas!G590&lt;20,Medidas!G590&gt;250,Medidas!H590&lt;0.5,Medidas!H590&gt;400)),1,0)</f>
        <v>0</v>
      </c>
      <c r="I590" s="20">
        <f>(Medidas!F590-Medidas!E590)/30.4375</f>
        <v>0</v>
      </c>
      <c r="J590" s="15" t="e">
        <f>Medidas!H590/(Medidas!G590^2)*10000</f>
        <v>#DIV/0!</v>
      </c>
      <c r="K590" s="15" t="e">
        <f t="shared" si="64"/>
        <v>#DIV/0!</v>
      </c>
      <c r="L590" s="15" t="e">
        <f t="shared" si="65"/>
        <v>#DIV/0!</v>
      </c>
      <c r="M590" s="15" t="e">
        <f t="shared" si="66"/>
        <v>#DIV/0!</v>
      </c>
      <c r="N590" s="15" t="e">
        <f t="shared" si="67"/>
        <v>#N/A</v>
      </c>
      <c r="O590" s="15" t="e">
        <f t="shared" si="68"/>
        <v>#N/A</v>
      </c>
    </row>
    <row r="591" spans="1:15" x14ac:dyDescent="0.15">
      <c r="A591" s="106">
        <f t="shared" si="69"/>
        <v>1</v>
      </c>
      <c r="B591" s="15" t="e">
        <f>IF(OR(Medidas!D591=1,Medidas!D591="M",Medidas!D591="m"),$A591*LOOKUP($I591+1,'OMS2007'!$A$3:$A$220,'OMS2007'!B$3:B$220)+(1-$A591)*LOOKUP($I591,'OMS2007'!$A$3:$A$220,'OMS2007'!B$3:B$220),$A591*LOOKUP($I591+1,'OMS2007'!$A$3:$A$220,'OMS2007'!E$3:E$220)+(1-$A591)*LOOKUP($I591,'OMS2007'!$A$3:$A$220,'OMS2007'!E$3:E$220))</f>
        <v>#N/A</v>
      </c>
      <c r="C591" s="15" t="e">
        <f>IF(OR(Medidas!D591=1,Medidas!D591="M",Medidas!D591="m"),$A591*LOOKUP($I591+1,'OMS2007'!$A$3:$A$220,'OMS2007'!C$3:C$220)+(1-$A591)*LOOKUP($I591,'OMS2007'!$A$3:$A$220,'OMS2007'!C$3:C$220),$A591*LOOKUP($I591+1,'OMS2007'!$A$3:$A$220,'OMS2007'!F$3:F$220)+(1-$A591)*LOOKUP($I591,'OMS2007'!$A$3:$A$220,'OMS2007'!F$3:F$220))</f>
        <v>#N/A</v>
      </c>
      <c r="D591" s="15" t="e">
        <f>IF(OR(Medidas!D591=1,Medidas!D591="M",Medidas!D591="m"),$A591*LOOKUP($I591+1,'OMS2007'!$A$3:$A$220,'OMS2007'!D$3:D$220)+(1-$A591)*LOOKUP($I591,'OMS2007'!$A$3:$A$220,'OMS2007'!D$3:D$220),$A591*LOOKUP($I591+1,'OMS2007'!$A$3:$A$220,'OMS2007'!G$3:G$220)+(1-$A591)*LOOKUP($I591,'OMS2007'!$A$3:$A$220,'OMS2007'!G$3:G$220))</f>
        <v>#N/A</v>
      </c>
      <c r="E591" s="15">
        <f t="shared" si="63"/>
        <v>1</v>
      </c>
      <c r="F591" s="15">
        <f>IF(OR(Medidas!D591=1,Medidas!D591="M",Medidas!D591="m",Medidas!D591=2,Medidas!D591="F",Medidas!D591="f"),0,1)</f>
        <v>1</v>
      </c>
      <c r="G591" s="15">
        <f>IF(OR(ISBLANK(Medidas!G591),(ISBLANK(Medidas!H591))),1,0)</f>
        <v>1</v>
      </c>
      <c r="H591" s="15">
        <f>IF(AND(NOT(G591),OR(Medidas!G591&lt;20,Medidas!G591&gt;250,Medidas!H591&lt;0.5,Medidas!H591&gt;400)),1,0)</f>
        <v>0</v>
      </c>
      <c r="I591" s="20">
        <f>(Medidas!F591-Medidas!E591)/30.4375</f>
        <v>0</v>
      </c>
      <c r="J591" s="15" t="e">
        <f>Medidas!H591/(Medidas!G591^2)*10000</f>
        <v>#DIV/0!</v>
      </c>
      <c r="K591" s="15" t="e">
        <f t="shared" si="64"/>
        <v>#DIV/0!</v>
      </c>
      <c r="L591" s="15" t="e">
        <f t="shared" si="65"/>
        <v>#DIV/0!</v>
      </c>
      <c r="M591" s="15" t="e">
        <f t="shared" si="66"/>
        <v>#DIV/0!</v>
      </c>
      <c r="N591" s="15" t="e">
        <f t="shared" si="67"/>
        <v>#N/A</v>
      </c>
      <c r="O591" s="15" t="e">
        <f t="shared" si="68"/>
        <v>#N/A</v>
      </c>
    </row>
    <row r="592" spans="1:15" x14ac:dyDescent="0.15">
      <c r="A592" s="106">
        <f t="shared" si="69"/>
        <v>1</v>
      </c>
      <c r="B592" s="15" t="e">
        <f>IF(OR(Medidas!D592=1,Medidas!D592="M",Medidas!D592="m"),$A592*LOOKUP($I592+1,'OMS2007'!$A$3:$A$220,'OMS2007'!B$3:B$220)+(1-$A592)*LOOKUP($I592,'OMS2007'!$A$3:$A$220,'OMS2007'!B$3:B$220),$A592*LOOKUP($I592+1,'OMS2007'!$A$3:$A$220,'OMS2007'!E$3:E$220)+(1-$A592)*LOOKUP($I592,'OMS2007'!$A$3:$A$220,'OMS2007'!E$3:E$220))</f>
        <v>#N/A</v>
      </c>
      <c r="C592" s="15" t="e">
        <f>IF(OR(Medidas!D592=1,Medidas!D592="M",Medidas!D592="m"),$A592*LOOKUP($I592+1,'OMS2007'!$A$3:$A$220,'OMS2007'!C$3:C$220)+(1-$A592)*LOOKUP($I592,'OMS2007'!$A$3:$A$220,'OMS2007'!C$3:C$220),$A592*LOOKUP($I592+1,'OMS2007'!$A$3:$A$220,'OMS2007'!F$3:F$220)+(1-$A592)*LOOKUP($I592,'OMS2007'!$A$3:$A$220,'OMS2007'!F$3:F$220))</f>
        <v>#N/A</v>
      </c>
      <c r="D592" s="15" t="e">
        <f>IF(OR(Medidas!D592=1,Medidas!D592="M",Medidas!D592="m"),$A592*LOOKUP($I592+1,'OMS2007'!$A$3:$A$220,'OMS2007'!D$3:D$220)+(1-$A592)*LOOKUP($I592,'OMS2007'!$A$3:$A$220,'OMS2007'!D$3:D$220),$A592*LOOKUP($I592+1,'OMS2007'!$A$3:$A$220,'OMS2007'!G$3:G$220)+(1-$A592)*LOOKUP($I592,'OMS2007'!$A$3:$A$220,'OMS2007'!G$3:G$220))</f>
        <v>#N/A</v>
      </c>
      <c r="E592" s="15">
        <f t="shared" si="63"/>
        <v>1</v>
      </c>
      <c r="F592" s="15">
        <f>IF(OR(Medidas!D592=1,Medidas!D592="M",Medidas!D592="m",Medidas!D592=2,Medidas!D592="F",Medidas!D592="f"),0,1)</f>
        <v>1</v>
      </c>
      <c r="G592" s="15">
        <f>IF(OR(ISBLANK(Medidas!G592),(ISBLANK(Medidas!H592))),1,0)</f>
        <v>1</v>
      </c>
      <c r="H592" s="15">
        <f>IF(AND(NOT(G592),OR(Medidas!G592&lt;20,Medidas!G592&gt;250,Medidas!H592&lt;0.5,Medidas!H592&gt;400)),1,0)</f>
        <v>0</v>
      </c>
      <c r="I592" s="20">
        <f>(Medidas!F592-Medidas!E592)/30.4375</f>
        <v>0</v>
      </c>
      <c r="J592" s="15" t="e">
        <f>Medidas!H592/(Medidas!G592^2)*10000</f>
        <v>#DIV/0!</v>
      </c>
      <c r="K592" s="15" t="e">
        <f t="shared" si="64"/>
        <v>#DIV/0!</v>
      </c>
      <c r="L592" s="15" t="e">
        <f t="shared" si="65"/>
        <v>#DIV/0!</v>
      </c>
      <c r="M592" s="15" t="e">
        <f t="shared" si="66"/>
        <v>#DIV/0!</v>
      </c>
      <c r="N592" s="15" t="e">
        <f t="shared" si="67"/>
        <v>#N/A</v>
      </c>
      <c r="O592" s="15" t="e">
        <f t="shared" si="68"/>
        <v>#N/A</v>
      </c>
    </row>
    <row r="593" spans="1:15" x14ac:dyDescent="0.15">
      <c r="A593" s="106">
        <f t="shared" si="69"/>
        <v>1</v>
      </c>
      <c r="B593" s="15" t="e">
        <f>IF(OR(Medidas!D593=1,Medidas!D593="M",Medidas!D593="m"),$A593*LOOKUP($I593+1,'OMS2007'!$A$3:$A$220,'OMS2007'!B$3:B$220)+(1-$A593)*LOOKUP($I593,'OMS2007'!$A$3:$A$220,'OMS2007'!B$3:B$220),$A593*LOOKUP($I593+1,'OMS2007'!$A$3:$A$220,'OMS2007'!E$3:E$220)+(1-$A593)*LOOKUP($I593,'OMS2007'!$A$3:$A$220,'OMS2007'!E$3:E$220))</f>
        <v>#N/A</v>
      </c>
      <c r="C593" s="15" t="e">
        <f>IF(OR(Medidas!D593=1,Medidas!D593="M",Medidas!D593="m"),$A593*LOOKUP($I593+1,'OMS2007'!$A$3:$A$220,'OMS2007'!C$3:C$220)+(1-$A593)*LOOKUP($I593,'OMS2007'!$A$3:$A$220,'OMS2007'!C$3:C$220),$A593*LOOKUP($I593+1,'OMS2007'!$A$3:$A$220,'OMS2007'!F$3:F$220)+(1-$A593)*LOOKUP($I593,'OMS2007'!$A$3:$A$220,'OMS2007'!F$3:F$220))</f>
        <v>#N/A</v>
      </c>
      <c r="D593" s="15" t="e">
        <f>IF(OR(Medidas!D593=1,Medidas!D593="M",Medidas!D593="m"),$A593*LOOKUP($I593+1,'OMS2007'!$A$3:$A$220,'OMS2007'!D$3:D$220)+(1-$A593)*LOOKUP($I593,'OMS2007'!$A$3:$A$220,'OMS2007'!D$3:D$220),$A593*LOOKUP($I593+1,'OMS2007'!$A$3:$A$220,'OMS2007'!G$3:G$220)+(1-$A593)*LOOKUP($I593,'OMS2007'!$A$3:$A$220,'OMS2007'!G$3:G$220))</f>
        <v>#N/A</v>
      </c>
      <c r="E593" s="15">
        <f t="shared" si="63"/>
        <v>1</v>
      </c>
      <c r="F593" s="15">
        <f>IF(OR(Medidas!D593=1,Medidas!D593="M",Medidas!D593="m",Medidas!D593=2,Medidas!D593="F",Medidas!D593="f"),0,1)</f>
        <v>1</v>
      </c>
      <c r="G593" s="15">
        <f>IF(OR(ISBLANK(Medidas!G593),(ISBLANK(Medidas!H593))),1,0)</f>
        <v>1</v>
      </c>
      <c r="H593" s="15">
        <f>IF(AND(NOT(G593),OR(Medidas!G593&lt;20,Medidas!G593&gt;250,Medidas!H593&lt;0.5,Medidas!H593&gt;400)),1,0)</f>
        <v>0</v>
      </c>
      <c r="I593" s="20">
        <f>(Medidas!F593-Medidas!E593)/30.4375</f>
        <v>0</v>
      </c>
      <c r="J593" s="15" t="e">
        <f>Medidas!H593/(Medidas!G593^2)*10000</f>
        <v>#DIV/0!</v>
      </c>
      <c r="K593" s="15" t="e">
        <f t="shared" si="64"/>
        <v>#DIV/0!</v>
      </c>
      <c r="L593" s="15" t="e">
        <f t="shared" si="65"/>
        <v>#DIV/0!</v>
      </c>
      <c r="M593" s="15" t="e">
        <f t="shared" si="66"/>
        <v>#DIV/0!</v>
      </c>
      <c r="N593" s="15" t="e">
        <f t="shared" si="67"/>
        <v>#N/A</v>
      </c>
      <c r="O593" s="15" t="e">
        <f t="shared" si="68"/>
        <v>#N/A</v>
      </c>
    </row>
    <row r="594" spans="1:15" x14ac:dyDescent="0.15">
      <c r="A594" s="106">
        <f t="shared" si="69"/>
        <v>1</v>
      </c>
      <c r="B594" s="15" t="e">
        <f>IF(OR(Medidas!D594=1,Medidas!D594="M",Medidas!D594="m"),$A594*LOOKUP($I594+1,'OMS2007'!$A$3:$A$220,'OMS2007'!B$3:B$220)+(1-$A594)*LOOKUP($I594,'OMS2007'!$A$3:$A$220,'OMS2007'!B$3:B$220),$A594*LOOKUP($I594+1,'OMS2007'!$A$3:$A$220,'OMS2007'!E$3:E$220)+(1-$A594)*LOOKUP($I594,'OMS2007'!$A$3:$A$220,'OMS2007'!E$3:E$220))</f>
        <v>#N/A</v>
      </c>
      <c r="C594" s="15" t="e">
        <f>IF(OR(Medidas!D594=1,Medidas!D594="M",Medidas!D594="m"),$A594*LOOKUP($I594+1,'OMS2007'!$A$3:$A$220,'OMS2007'!C$3:C$220)+(1-$A594)*LOOKUP($I594,'OMS2007'!$A$3:$A$220,'OMS2007'!C$3:C$220),$A594*LOOKUP($I594+1,'OMS2007'!$A$3:$A$220,'OMS2007'!F$3:F$220)+(1-$A594)*LOOKUP($I594,'OMS2007'!$A$3:$A$220,'OMS2007'!F$3:F$220))</f>
        <v>#N/A</v>
      </c>
      <c r="D594" s="15" t="e">
        <f>IF(OR(Medidas!D594=1,Medidas!D594="M",Medidas!D594="m"),$A594*LOOKUP($I594+1,'OMS2007'!$A$3:$A$220,'OMS2007'!D$3:D$220)+(1-$A594)*LOOKUP($I594,'OMS2007'!$A$3:$A$220,'OMS2007'!D$3:D$220),$A594*LOOKUP($I594+1,'OMS2007'!$A$3:$A$220,'OMS2007'!G$3:G$220)+(1-$A594)*LOOKUP($I594,'OMS2007'!$A$3:$A$220,'OMS2007'!G$3:G$220))</f>
        <v>#N/A</v>
      </c>
      <c r="E594" s="15">
        <f t="shared" si="63"/>
        <v>1</v>
      </c>
      <c r="F594" s="15">
        <f>IF(OR(Medidas!D594=1,Medidas!D594="M",Medidas!D594="m",Medidas!D594=2,Medidas!D594="F",Medidas!D594="f"),0,1)</f>
        <v>1</v>
      </c>
      <c r="G594" s="15">
        <f>IF(OR(ISBLANK(Medidas!G594),(ISBLANK(Medidas!H594))),1,0)</f>
        <v>1</v>
      </c>
      <c r="H594" s="15">
        <f>IF(AND(NOT(G594),OR(Medidas!G594&lt;20,Medidas!G594&gt;250,Medidas!H594&lt;0.5,Medidas!H594&gt;400)),1,0)</f>
        <v>0</v>
      </c>
      <c r="I594" s="20">
        <f>(Medidas!F594-Medidas!E594)/30.4375</f>
        <v>0</v>
      </c>
      <c r="J594" s="15" t="e">
        <f>Medidas!H594/(Medidas!G594^2)*10000</f>
        <v>#DIV/0!</v>
      </c>
      <c r="K594" s="15" t="e">
        <f t="shared" si="64"/>
        <v>#DIV/0!</v>
      </c>
      <c r="L594" s="15" t="e">
        <f t="shared" si="65"/>
        <v>#DIV/0!</v>
      </c>
      <c r="M594" s="15" t="e">
        <f t="shared" si="66"/>
        <v>#DIV/0!</v>
      </c>
      <c r="N594" s="15" t="e">
        <f t="shared" si="67"/>
        <v>#N/A</v>
      </c>
      <c r="O594" s="15" t="e">
        <f t="shared" si="68"/>
        <v>#N/A</v>
      </c>
    </row>
    <row r="595" spans="1:15" x14ac:dyDescent="0.15">
      <c r="A595" s="106">
        <f t="shared" si="69"/>
        <v>1</v>
      </c>
      <c r="B595" s="15" t="e">
        <f>IF(OR(Medidas!D595=1,Medidas!D595="M",Medidas!D595="m"),$A595*LOOKUP($I595+1,'OMS2007'!$A$3:$A$220,'OMS2007'!B$3:B$220)+(1-$A595)*LOOKUP($I595,'OMS2007'!$A$3:$A$220,'OMS2007'!B$3:B$220),$A595*LOOKUP($I595+1,'OMS2007'!$A$3:$A$220,'OMS2007'!E$3:E$220)+(1-$A595)*LOOKUP($I595,'OMS2007'!$A$3:$A$220,'OMS2007'!E$3:E$220))</f>
        <v>#N/A</v>
      </c>
      <c r="C595" s="15" t="e">
        <f>IF(OR(Medidas!D595=1,Medidas!D595="M",Medidas!D595="m"),$A595*LOOKUP($I595+1,'OMS2007'!$A$3:$A$220,'OMS2007'!C$3:C$220)+(1-$A595)*LOOKUP($I595,'OMS2007'!$A$3:$A$220,'OMS2007'!C$3:C$220),$A595*LOOKUP($I595+1,'OMS2007'!$A$3:$A$220,'OMS2007'!F$3:F$220)+(1-$A595)*LOOKUP($I595,'OMS2007'!$A$3:$A$220,'OMS2007'!F$3:F$220))</f>
        <v>#N/A</v>
      </c>
      <c r="D595" s="15" t="e">
        <f>IF(OR(Medidas!D595=1,Medidas!D595="M",Medidas!D595="m"),$A595*LOOKUP($I595+1,'OMS2007'!$A$3:$A$220,'OMS2007'!D$3:D$220)+(1-$A595)*LOOKUP($I595,'OMS2007'!$A$3:$A$220,'OMS2007'!D$3:D$220),$A595*LOOKUP($I595+1,'OMS2007'!$A$3:$A$220,'OMS2007'!G$3:G$220)+(1-$A595)*LOOKUP($I595,'OMS2007'!$A$3:$A$220,'OMS2007'!G$3:G$220))</f>
        <v>#N/A</v>
      </c>
      <c r="E595" s="15">
        <f t="shared" si="63"/>
        <v>1</v>
      </c>
      <c r="F595" s="15">
        <f>IF(OR(Medidas!D595=1,Medidas!D595="M",Medidas!D595="m",Medidas!D595=2,Medidas!D595="F",Medidas!D595="f"),0,1)</f>
        <v>1</v>
      </c>
      <c r="G595" s="15">
        <f>IF(OR(ISBLANK(Medidas!G595),(ISBLANK(Medidas!H595))),1,0)</f>
        <v>1</v>
      </c>
      <c r="H595" s="15">
        <f>IF(AND(NOT(G595),OR(Medidas!G595&lt;20,Medidas!G595&gt;250,Medidas!H595&lt;0.5,Medidas!H595&gt;400)),1,0)</f>
        <v>0</v>
      </c>
      <c r="I595" s="20">
        <f>(Medidas!F595-Medidas!E595)/30.4375</f>
        <v>0</v>
      </c>
      <c r="J595" s="15" t="e">
        <f>Medidas!H595/(Medidas!G595^2)*10000</f>
        <v>#DIV/0!</v>
      </c>
      <c r="K595" s="15" t="e">
        <f t="shared" si="64"/>
        <v>#DIV/0!</v>
      </c>
      <c r="L595" s="15" t="e">
        <f t="shared" si="65"/>
        <v>#DIV/0!</v>
      </c>
      <c r="M595" s="15" t="e">
        <f t="shared" si="66"/>
        <v>#DIV/0!</v>
      </c>
      <c r="N595" s="15" t="e">
        <f t="shared" si="67"/>
        <v>#N/A</v>
      </c>
      <c r="O595" s="15" t="e">
        <f t="shared" si="68"/>
        <v>#N/A</v>
      </c>
    </row>
    <row r="596" spans="1:15" x14ac:dyDescent="0.15">
      <c r="A596" s="106">
        <f t="shared" si="69"/>
        <v>1</v>
      </c>
      <c r="B596" s="15" t="e">
        <f>IF(OR(Medidas!D596=1,Medidas!D596="M",Medidas!D596="m"),$A596*LOOKUP($I596+1,'OMS2007'!$A$3:$A$220,'OMS2007'!B$3:B$220)+(1-$A596)*LOOKUP($I596,'OMS2007'!$A$3:$A$220,'OMS2007'!B$3:B$220),$A596*LOOKUP($I596+1,'OMS2007'!$A$3:$A$220,'OMS2007'!E$3:E$220)+(1-$A596)*LOOKUP($I596,'OMS2007'!$A$3:$A$220,'OMS2007'!E$3:E$220))</f>
        <v>#N/A</v>
      </c>
      <c r="C596" s="15" t="e">
        <f>IF(OR(Medidas!D596=1,Medidas!D596="M",Medidas!D596="m"),$A596*LOOKUP($I596+1,'OMS2007'!$A$3:$A$220,'OMS2007'!C$3:C$220)+(1-$A596)*LOOKUP($I596,'OMS2007'!$A$3:$A$220,'OMS2007'!C$3:C$220),$A596*LOOKUP($I596+1,'OMS2007'!$A$3:$A$220,'OMS2007'!F$3:F$220)+(1-$A596)*LOOKUP($I596,'OMS2007'!$A$3:$A$220,'OMS2007'!F$3:F$220))</f>
        <v>#N/A</v>
      </c>
      <c r="D596" s="15" t="e">
        <f>IF(OR(Medidas!D596=1,Medidas!D596="M",Medidas!D596="m"),$A596*LOOKUP($I596+1,'OMS2007'!$A$3:$A$220,'OMS2007'!D$3:D$220)+(1-$A596)*LOOKUP($I596,'OMS2007'!$A$3:$A$220,'OMS2007'!D$3:D$220),$A596*LOOKUP($I596+1,'OMS2007'!$A$3:$A$220,'OMS2007'!G$3:G$220)+(1-$A596)*LOOKUP($I596,'OMS2007'!$A$3:$A$220,'OMS2007'!G$3:G$220))</f>
        <v>#N/A</v>
      </c>
      <c r="E596" s="15">
        <f t="shared" si="63"/>
        <v>1</v>
      </c>
      <c r="F596" s="15">
        <f>IF(OR(Medidas!D596=1,Medidas!D596="M",Medidas!D596="m",Medidas!D596=2,Medidas!D596="F",Medidas!D596="f"),0,1)</f>
        <v>1</v>
      </c>
      <c r="G596" s="15">
        <f>IF(OR(ISBLANK(Medidas!G596),(ISBLANK(Medidas!H596))),1,0)</f>
        <v>1</v>
      </c>
      <c r="H596" s="15">
        <f>IF(AND(NOT(G596),OR(Medidas!G596&lt;20,Medidas!G596&gt;250,Medidas!H596&lt;0.5,Medidas!H596&gt;400)),1,0)</f>
        <v>0</v>
      </c>
      <c r="I596" s="20">
        <f>(Medidas!F596-Medidas!E596)/30.4375</f>
        <v>0</v>
      </c>
      <c r="J596" s="15" t="e">
        <f>Medidas!H596/(Medidas!G596^2)*10000</f>
        <v>#DIV/0!</v>
      </c>
      <c r="K596" s="15" t="e">
        <f t="shared" si="64"/>
        <v>#DIV/0!</v>
      </c>
      <c r="L596" s="15" t="e">
        <f t="shared" si="65"/>
        <v>#DIV/0!</v>
      </c>
      <c r="M596" s="15" t="e">
        <f t="shared" si="66"/>
        <v>#DIV/0!</v>
      </c>
      <c r="N596" s="15" t="e">
        <f t="shared" si="67"/>
        <v>#N/A</v>
      </c>
      <c r="O596" s="15" t="e">
        <f t="shared" si="68"/>
        <v>#N/A</v>
      </c>
    </row>
    <row r="597" spans="1:15" x14ac:dyDescent="0.15">
      <c r="A597" s="106">
        <f t="shared" si="69"/>
        <v>1</v>
      </c>
      <c r="B597" s="15" t="e">
        <f>IF(OR(Medidas!D597=1,Medidas!D597="M",Medidas!D597="m"),$A597*LOOKUP($I597+1,'OMS2007'!$A$3:$A$220,'OMS2007'!B$3:B$220)+(1-$A597)*LOOKUP($I597,'OMS2007'!$A$3:$A$220,'OMS2007'!B$3:B$220),$A597*LOOKUP($I597+1,'OMS2007'!$A$3:$A$220,'OMS2007'!E$3:E$220)+(1-$A597)*LOOKUP($I597,'OMS2007'!$A$3:$A$220,'OMS2007'!E$3:E$220))</f>
        <v>#N/A</v>
      </c>
      <c r="C597" s="15" t="e">
        <f>IF(OR(Medidas!D597=1,Medidas!D597="M",Medidas!D597="m"),$A597*LOOKUP($I597+1,'OMS2007'!$A$3:$A$220,'OMS2007'!C$3:C$220)+(1-$A597)*LOOKUP($I597,'OMS2007'!$A$3:$A$220,'OMS2007'!C$3:C$220),$A597*LOOKUP($I597+1,'OMS2007'!$A$3:$A$220,'OMS2007'!F$3:F$220)+(1-$A597)*LOOKUP($I597,'OMS2007'!$A$3:$A$220,'OMS2007'!F$3:F$220))</f>
        <v>#N/A</v>
      </c>
      <c r="D597" s="15" t="e">
        <f>IF(OR(Medidas!D597=1,Medidas!D597="M",Medidas!D597="m"),$A597*LOOKUP($I597+1,'OMS2007'!$A$3:$A$220,'OMS2007'!D$3:D$220)+(1-$A597)*LOOKUP($I597,'OMS2007'!$A$3:$A$220,'OMS2007'!D$3:D$220),$A597*LOOKUP($I597+1,'OMS2007'!$A$3:$A$220,'OMS2007'!G$3:G$220)+(1-$A597)*LOOKUP($I597,'OMS2007'!$A$3:$A$220,'OMS2007'!G$3:G$220))</f>
        <v>#N/A</v>
      </c>
      <c r="E597" s="15">
        <f t="shared" si="63"/>
        <v>1</v>
      </c>
      <c r="F597" s="15">
        <f>IF(OR(Medidas!D597=1,Medidas!D597="M",Medidas!D597="m",Medidas!D597=2,Medidas!D597="F",Medidas!D597="f"),0,1)</f>
        <v>1</v>
      </c>
      <c r="G597" s="15">
        <f>IF(OR(ISBLANK(Medidas!G597),(ISBLANK(Medidas!H597))),1,0)</f>
        <v>1</v>
      </c>
      <c r="H597" s="15">
        <f>IF(AND(NOT(G597),OR(Medidas!G597&lt;20,Medidas!G597&gt;250,Medidas!H597&lt;0.5,Medidas!H597&gt;400)),1,0)</f>
        <v>0</v>
      </c>
      <c r="I597" s="20">
        <f>(Medidas!F597-Medidas!E597)/30.4375</f>
        <v>0</v>
      </c>
      <c r="J597" s="15" t="e">
        <f>Medidas!H597/(Medidas!G597^2)*10000</f>
        <v>#DIV/0!</v>
      </c>
      <c r="K597" s="15" t="e">
        <f t="shared" si="64"/>
        <v>#DIV/0!</v>
      </c>
      <c r="L597" s="15" t="e">
        <f t="shared" si="65"/>
        <v>#DIV/0!</v>
      </c>
      <c r="M597" s="15" t="e">
        <f t="shared" si="66"/>
        <v>#DIV/0!</v>
      </c>
      <c r="N597" s="15" t="e">
        <f t="shared" si="67"/>
        <v>#N/A</v>
      </c>
      <c r="O597" s="15" t="e">
        <f t="shared" si="68"/>
        <v>#N/A</v>
      </c>
    </row>
    <row r="598" spans="1:15" x14ac:dyDescent="0.15">
      <c r="A598" s="106">
        <f t="shared" si="69"/>
        <v>1</v>
      </c>
      <c r="B598" s="15" t="e">
        <f>IF(OR(Medidas!D598=1,Medidas!D598="M",Medidas!D598="m"),$A598*LOOKUP($I598+1,'OMS2007'!$A$3:$A$220,'OMS2007'!B$3:B$220)+(1-$A598)*LOOKUP($I598,'OMS2007'!$A$3:$A$220,'OMS2007'!B$3:B$220),$A598*LOOKUP($I598+1,'OMS2007'!$A$3:$A$220,'OMS2007'!E$3:E$220)+(1-$A598)*LOOKUP($I598,'OMS2007'!$A$3:$A$220,'OMS2007'!E$3:E$220))</f>
        <v>#N/A</v>
      </c>
      <c r="C598" s="15" t="e">
        <f>IF(OR(Medidas!D598=1,Medidas!D598="M",Medidas!D598="m"),$A598*LOOKUP($I598+1,'OMS2007'!$A$3:$A$220,'OMS2007'!C$3:C$220)+(1-$A598)*LOOKUP($I598,'OMS2007'!$A$3:$A$220,'OMS2007'!C$3:C$220),$A598*LOOKUP($I598+1,'OMS2007'!$A$3:$A$220,'OMS2007'!F$3:F$220)+(1-$A598)*LOOKUP($I598,'OMS2007'!$A$3:$A$220,'OMS2007'!F$3:F$220))</f>
        <v>#N/A</v>
      </c>
      <c r="D598" s="15" t="e">
        <f>IF(OR(Medidas!D598=1,Medidas!D598="M",Medidas!D598="m"),$A598*LOOKUP($I598+1,'OMS2007'!$A$3:$A$220,'OMS2007'!D$3:D$220)+(1-$A598)*LOOKUP($I598,'OMS2007'!$A$3:$A$220,'OMS2007'!D$3:D$220),$A598*LOOKUP($I598+1,'OMS2007'!$A$3:$A$220,'OMS2007'!G$3:G$220)+(1-$A598)*LOOKUP($I598,'OMS2007'!$A$3:$A$220,'OMS2007'!G$3:G$220))</f>
        <v>#N/A</v>
      </c>
      <c r="E598" s="15">
        <f t="shared" si="63"/>
        <v>1</v>
      </c>
      <c r="F598" s="15">
        <f>IF(OR(Medidas!D598=1,Medidas!D598="M",Medidas!D598="m",Medidas!D598=2,Medidas!D598="F",Medidas!D598="f"),0,1)</f>
        <v>1</v>
      </c>
      <c r="G598" s="15">
        <f>IF(OR(ISBLANK(Medidas!G598),(ISBLANK(Medidas!H598))),1,0)</f>
        <v>1</v>
      </c>
      <c r="H598" s="15">
        <f>IF(AND(NOT(G598),OR(Medidas!G598&lt;20,Medidas!G598&gt;250,Medidas!H598&lt;0.5,Medidas!H598&gt;400)),1,0)</f>
        <v>0</v>
      </c>
      <c r="I598" s="20">
        <f>(Medidas!F598-Medidas!E598)/30.4375</f>
        <v>0</v>
      </c>
      <c r="J598" s="15" t="e">
        <f>Medidas!H598/(Medidas!G598^2)*10000</f>
        <v>#DIV/0!</v>
      </c>
      <c r="K598" s="15" t="e">
        <f t="shared" si="64"/>
        <v>#DIV/0!</v>
      </c>
      <c r="L598" s="15" t="e">
        <f t="shared" si="65"/>
        <v>#DIV/0!</v>
      </c>
      <c r="M598" s="15" t="e">
        <f t="shared" si="66"/>
        <v>#DIV/0!</v>
      </c>
      <c r="N598" s="15" t="e">
        <f t="shared" si="67"/>
        <v>#N/A</v>
      </c>
      <c r="O598" s="15" t="e">
        <f t="shared" si="68"/>
        <v>#N/A</v>
      </c>
    </row>
    <row r="599" spans="1:15" x14ac:dyDescent="0.15">
      <c r="A599" s="106">
        <f t="shared" si="69"/>
        <v>1</v>
      </c>
      <c r="B599" s="15" t="e">
        <f>IF(OR(Medidas!D599=1,Medidas!D599="M",Medidas!D599="m"),$A599*LOOKUP($I599+1,'OMS2007'!$A$3:$A$220,'OMS2007'!B$3:B$220)+(1-$A599)*LOOKUP($I599,'OMS2007'!$A$3:$A$220,'OMS2007'!B$3:B$220),$A599*LOOKUP($I599+1,'OMS2007'!$A$3:$A$220,'OMS2007'!E$3:E$220)+(1-$A599)*LOOKUP($I599,'OMS2007'!$A$3:$A$220,'OMS2007'!E$3:E$220))</f>
        <v>#N/A</v>
      </c>
      <c r="C599" s="15" t="e">
        <f>IF(OR(Medidas!D599=1,Medidas!D599="M",Medidas!D599="m"),$A599*LOOKUP($I599+1,'OMS2007'!$A$3:$A$220,'OMS2007'!C$3:C$220)+(1-$A599)*LOOKUP($I599,'OMS2007'!$A$3:$A$220,'OMS2007'!C$3:C$220),$A599*LOOKUP($I599+1,'OMS2007'!$A$3:$A$220,'OMS2007'!F$3:F$220)+(1-$A599)*LOOKUP($I599,'OMS2007'!$A$3:$A$220,'OMS2007'!F$3:F$220))</f>
        <v>#N/A</v>
      </c>
      <c r="D599" s="15" t="e">
        <f>IF(OR(Medidas!D599=1,Medidas!D599="M",Medidas!D599="m"),$A599*LOOKUP($I599+1,'OMS2007'!$A$3:$A$220,'OMS2007'!D$3:D$220)+(1-$A599)*LOOKUP($I599,'OMS2007'!$A$3:$A$220,'OMS2007'!D$3:D$220),$A599*LOOKUP($I599+1,'OMS2007'!$A$3:$A$220,'OMS2007'!G$3:G$220)+(1-$A599)*LOOKUP($I599,'OMS2007'!$A$3:$A$220,'OMS2007'!G$3:G$220))</f>
        <v>#N/A</v>
      </c>
      <c r="E599" s="15">
        <f t="shared" si="63"/>
        <v>1</v>
      </c>
      <c r="F599" s="15">
        <f>IF(OR(Medidas!D599=1,Medidas!D599="M",Medidas!D599="m",Medidas!D599=2,Medidas!D599="F",Medidas!D599="f"),0,1)</f>
        <v>1</v>
      </c>
      <c r="G599" s="15">
        <f>IF(OR(ISBLANK(Medidas!G599),(ISBLANK(Medidas!H599))),1,0)</f>
        <v>1</v>
      </c>
      <c r="H599" s="15">
        <f>IF(AND(NOT(G599),OR(Medidas!G599&lt;20,Medidas!G599&gt;250,Medidas!H599&lt;0.5,Medidas!H599&gt;400)),1,0)</f>
        <v>0</v>
      </c>
      <c r="I599" s="20">
        <f>(Medidas!F599-Medidas!E599)/30.4375</f>
        <v>0</v>
      </c>
      <c r="J599" s="15" t="e">
        <f>Medidas!H599/(Medidas!G599^2)*10000</f>
        <v>#DIV/0!</v>
      </c>
      <c r="K599" s="15" t="e">
        <f t="shared" si="64"/>
        <v>#DIV/0!</v>
      </c>
      <c r="L599" s="15" t="e">
        <f t="shared" si="65"/>
        <v>#DIV/0!</v>
      </c>
      <c r="M599" s="15" t="e">
        <f t="shared" si="66"/>
        <v>#DIV/0!</v>
      </c>
      <c r="N599" s="15" t="e">
        <f t="shared" si="67"/>
        <v>#N/A</v>
      </c>
      <c r="O599" s="15" t="e">
        <f t="shared" si="68"/>
        <v>#N/A</v>
      </c>
    </row>
    <row r="600" spans="1:15" x14ac:dyDescent="0.15">
      <c r="A600" s="106">
        <f t="shared" si="69"/>
        <v>1</v>
      </c>
      <c r="B600" s="15" t="e">
        <f>IF(OR(Medidas!D600=1,Medidas!D600="M",Medidas!D600="m"),$A600*LOOKUP($I600+1,'OMS2007'!$A$3:$A$220,'OMS2007'!B$3:B$220)+(1-$A600)*LOOKUP($I600,'OMS2007'!$A$3:$A$220,'OMS2007'!B$3:B$220),$A600*LOOKUP($I600+1,'OMS2007'!$A$3:$A$220,'OMS2007'!E$3:E$220)+(1-$A600)*LOOKUP($I600,'OMS2007'!$A$3:$A$220,'OMS2007'!E$3:E$220))</f>
        <v>#N/A</v>
      </c>
      <c r="C600" s="15" t="e">
        <f>IF(OR(Medidas!D600=1,Medidas!D600="M",Medidas!D600="m"),$A600*LOOKUP($I600+1,'OMS2007'!$A$3:$A$220,'OMS2007'!C$3:C$220)+(1-$A600)*LOOKUP($I600,'OMS2007'!$A$3:$A$220,'OMS2007'!C$3:C$220),$A600*LOOKUP($I600+1,'OMS2007'!$A$3:$A$220,'OMS2007'!F$3:F$220)+(1-$A600)*LOOKUP($I600,'OMS2007'!$A$3:$A$220,'OMS2007'!F$3:F$220))</f>
        <v>#N/A</v>
      </c>
      <c r="D600" s="15" t="e">
        <f>IF(OR(Medidas!D600=1,Medidas!D600="M",Medidas!D600="m"),$A600*LOOKUP($I600+1,'OMS2007'!$A$3:$A$220,'OMS2007'!D$3:D$220)+(1-$A600)*LOOKUP($I600,'OMS2007'!$A$3:$A$220,'OMS2007'!D$3:D$220),$A600*LOOKUP($I600+1,'OMS2007'!$A$3:$A$220,'OMS2007'!G$3:G$220)+(1-$A600)*LOOKUP($I600,'OMS2007'!$A$3:$A$220,'OMS2007'!G$3:G$220))</f>
        <v>#N/A</v>
      </c>
      <c r="E600" s="15">
        <f t="shared" si="63"/>
        <v>1</v>
      </c>
      <c r="F600" s="15">
        <f>IF(OR(Medidas!D600=1,Medidas!D600="M",Medidas!D600="m",Medidas!D600=2,Medidas!D600="F",Medidas!D600="f"),0,1)</f>
        <v>1</v>
      </c>
      <c r="G600" s="15">
        <f>IF(OR(ISBLANK(Medidas!G600),(ISBLANK(Medidas!H600))),1,0)</f>
        <v>1</v>
      </c>
      <c r="H600" s="15">
        <f>IF(AND(NOT(G600),OR(Medidas!G600&lt;20,Medidas!G600&gt;250,Medidas!H600&lt;0.5,Medidas!H600&gt;400)),1,0)</f>
        <v>0</v>
      </c>
      <c r="I600" s="20">
        <f>(Medidas!F600-Medidas!E600)/30.4375</f>
        <v>0</v>
      </c>
      <c r="J600" s="15" t="e">
        <f>Medidas!H600/(Medidas!G600^2)*10000</f>
        <v>#DIV/0!</v>
      </c>
      <c r="K600" s="15" t="e">
        <f t="shared" si="64"/>
        <v>#DIV/0!</v>
      </c>
      <c r="L600" s="15" t="e">
        <f t="shared" si="65"/>
        <v>#DIV/0!</v>
      </c>
      <c r="M600" s="15" t="e">
        <f t="shared" si="66"/>
        <v>#DIV/0!</v>
      </c>
      <c r="N600" s="15" t="e">
        <f t="shared" si="67"/>
        <v>#N/A</v>
      </c>
      <c r="O600" s="15" t="e">
        <f t="shared" si="68"/>
        <v>#N/A</v>
      </c>
    </row>
    <row r="601" spans="1:15" x14ac:dyDescent="0.15">
      <c r="A601" s="106">
        <f t="shared" si="69"/>
        <v>1</v>
      </c>
      <c r="B601" s="15" t="e">
        <f>IF(OR(Medidas!D601=1,Medidas!D601="M",Medidas!D601="m"),$A601*LOOKUP($I601+1,'OMS2007'!$A$3:$A$220,'OMS2007'!B$3:B$220)+(1-$A601)*LOOKUP($I601,'OMS2007'!$A$3:$A$220,'OMS2007'!B$3:B$220),$A601*LOOKUP($I601+1,'OMS2007'!$A$3:$A$220,'OMS2007'!E$3:E$220)+(1-$A601)*LOOKUP($I601,'OMS2007'!$A$3:$A$220,'OMS2007'!E$3:E$220))</f>
        <v>#N/A</v>
      </c>
      <c r="C601" s="15" t="e">
        <f>IF(OR(Medidas!D601=1,Medidas!D601="M",Medidas!D601="m"),$A601*LOOKUP($I601+1,'OMS2007'!$A$3:$A$220,'OMS2007'!C$3:C$220)+(1-$A601)*LOOKUP($I601,'OMS2007'!$A$3:$A$220,'OMS2007'!C$3:C$220),$A601*LOOKUP($I601+1,'OMS2007'!$A$3:$A$220,'OMS2007'!F$3:F$220)+(1-$A601)*LOOKUP($I601,'OMS2007'!$A$3:$A$220,'OMS2007'!F$3:F$220))</f>
        <v>#N/A</v>
      </c>
      <c r="D601" s="15" t="e">
        <f>IF(OR(Medidas!D601=1,Medidas!D601="M",Medidas!D601="m"),$A601*LOOKUP($I601+1,'OMS2007'!$A$3:$A$220,'OMS2007'!D$3:D$220)+(1-$A601)*LOOKUP($I601,'OMS2007'!$A$3:$A$220,'OMS2007'!D$3:D$220),$A601*LOOKUP($I601+1,'OMS2007'!$A$3:$A$220,'OMS2007'!G$3:G$220)+(1-$A601)*LOOKUP($I601,'OMS2007'!$A$3:$A$220,'OMS2007'!G$3:G$220))</f>
        <v>#N/A</v>
      </c>
      <c r="E601" s="15">
        <f t="shared" si="63"/>
        <v>1</v>
      </c>
      <c r="F601" s="15">
        <f>IF(OR(Medidas!D601=1,Medidas!D601="M",Medidas!D601="m",Medidas!D601=2,Medidas!D601="F",Medidas!D601="f"),0,1)</f>
        <v>1</v>
      </c>
      <c r="G601" s="15">
        <f>IF(OR(ISBLANK(Medidas!G601),(ISBLANK(Medidas!H601))),1,0)</f>
        <v>1</v>
      </c>
      <c r="H601" s="15">
        <f>IF(AND(NOT(G601),OR(Medidas!G601&lt;20,Medidas!G601&gt;250,Medidas!H601&lt;0.5,Medidas!H601&gt;400)),1,0)</f>
        <v>0</v>
      </c>
      <c r="I601" s="20">
        <f>(Medidas!F601-Medidas!E601)/30.4375</f>
        <v>0</v>
      </c>
      <c r="J601" s="15" t="e">
        <f>Medidas!H601/(Medidas!G601^2)*10000</f>
        <v>#DIV/0!</v>
      </c>
      <c r="K601" s="15" t="e">
        <f t="shared" si="64"/>
        <v>#DIV/0!</v>
      </c>
      <c r="L601" s="15" t="e">
        <f t="shared" si="65"/>
        <v>#DIV/0!</v>
      </c>
      <c r="M601" s="15" t="e">
        <f t="shared" si="66"/>
        <v>#DIV/0!</v>
      </c>
      <c r="N601" s="15" t="e">
        <f t="shared" si="67"/>
        <v>#N/A</v>
      </c>
      <c r="O601" s="15" t="e">
        <f t="shared" si="68"/>
        <v>#N/A</v>
      </c>
    </row>
    <row r="602" spans="1:15" x14ac:dyDescent="0.15">
      <c r="A602" s="106">
        <f t="shared" si="69"/>
        <v>1</v>
      </c>
      <c r="B602" s="15" t="e">
        <f>IF(OR(Medidas!D602=1,Medidas!D602="M",Medidas!D602="m"),$A602*LOOKUP($I602+1,'OMS2007'!$A$3:$A$220,'OMS2007'!B$3:B$220)+(1-$A602)*LOOKUP($I602,'OMS2007'!$A$3:$A$220,'OMS2007'!B$3:B$220),$A602*LOOKUP($I602+1,'OMS2007'!$A$3:$A$220,'OMS2007'!E$3:E$220)+(1-$A602)*LOOKUP($I602,'OMS2007'!$A$3:$A$220,'OMS2007'!E$3:E$220))</f>
        <v>#N/A</v>
      </c>
      <c r="C602" s="15" t="e">
        <f>IF(OR(Medidas!D602=1,Medidas!D602="M",Medidas!D602="m"),$A602*LOOKUP($I602+1,'OMS2007'!$A$3:$A$220,'OMS2007'!C$3:C$220)+(1-$A602)*LOOKUP($I602,'OMS2007'!$A$3:$A$220,'OMS2007'!C$3:C$220),$A602*LOOKUP($I602+1,'OMS2007'!$A$3:$A$220,'OMS2007'!F$3:F$220)+(1-$A602)*LOOKUP($I602,'OMS2007'!$A$3:$A$220,'OMS2007'!F$3:F$220))</f>
        <v>#N/A</v>
      </c>
      <c r="D602" s="15" t="e">
        <f>IF(OR(Medidas!D602=1,Medidas!D602="M",Medidas!D602="m"),$A602*LOOKUP($I602+1,'OMS2007'!$A$3:$A$220,'OMS2007'!D$3:D$220)+(1-$A602)*LOOKUP($I602,'OMS2007'!$A$3:$A$220,'OMS2007'!D$3:D$220),$A602*LOOKUP($I602+1,'OMS2007'!$A$3:$A$220,'OMS2007'!G$3:G$220)+(1-$A602)*LOOKUP($I602,'OMS2007'!$A$3:$A$220,'OMS2007'!G$3:G$220))</f>
        <v>#N/A</v>
      </c>
      <c r="E602" s="15">
        <f t="shared" si="63"/>
        <v>1</v>
      </c>
      <c r="F602" s="15">
        <f>IF(OR(Medidas!D602=1,Medidas!D602="M",Medidas!D602="m",Medidas!D602=2,Medidas!D602="F",Medidas!D602="f"),0,1)</f>
        <v>1</v>
      </c>
      <c r="G602" s="15">
        <f>IF(OR(ISBLANK(Medidas!G602),(ISBLANK(Medidas!H602))),1,0)</f>
        <v>1</v>
      </c>
      <c r="H602" s="15">
        <f>IF(AND(NOT(G602),OR(Medidas!G602&lt;20,Medidas!G602&gt;250,Medidas!H602&lt;0.5,Medidas!H602&gt;400)),1,0)</f>
        <v>0</v>
      </c>
      <c r="I602" s="20">
        <f>(Medidas!F602-Medidas!E602)/30.4375</f>
        <v>0</v>
      </c>
      <c r="J602" s="15" t="e">
        <f>Medidas!H602/(Medidas!G602^2)*10000</f>
        <v>#DIV/0!</v>
      </c>
      <c r="K602" s="15" t="e">
        <f t="shared" si="64"/>
        <v>#DIV/0!</v>
      </c>
      <c r="L602" s="15" t="e">
        <f t="shared" si="65"/>
        <v>#DIV/0!</v>
      </c>
      <c r="M602" s="15" t="e">
        <f t="shared" si="66"/>
        <v>#DIV/0!</v>
      </c>
      <c r="N602" s="15" t="e">
        <f t="shared" si="67"/>
        <v>#N/A</v>
      </c>
      <c r="O602" s="15" t="e">
        <f t="shared" si="68"/>
        <v>#N/A</v>
      </c>
    </row>
    <row r="603" spans="1:15" x14ac:dyDescent="0.15">
      <c r="A603" s="106">
        <f t="shared" si="69"/>
        <v>1</v>
      </c>
      <c r="B603" s="15" t="e">
        <f>IF(OR(Medidas!D603=1,Medidas!D603="M",Medidas!D603="m"),$A603*LOOKUP($I603+1,'OMS2007'!$A$3:$A$220,'OMS2007'!B$3:B$220)+(1-$A603)*LOOKUP($I603,'OMS2007'!$A$3:$A$220,'OMS2007'!B$3:B$220),$A603*LOOKUP($I603+1,'OMS2007'!$A$3:$A$220,'OMS2007'!E$3:E$220)+(1-$A603)*LOOKUP($I603,'OMS2007'!$A$3:$A$220,'OMS2007'!E$3:E$220))</f>
        <v>#N/A</v>
      </c>
      <c r="C603" s="15" t="e">
        <f>IF(OR(Medidas!D603=1,Medidas!D603="M",Medidas!D603="m"),$A603*LOOKUP($I603+1,'OMS2007'!$A$3:$A$220,'OMS2007'!C$3:C$220)+(1-$A603)*LOOKUP($I603,'OMS2007'!$A$3:$A$220,'OMS2007'!C$3:C$220),$A603*LOOKUP($I603+1,'OMS2007'!$A$3:$A$220,'OMS2007'!F$3:F$220)+(1-$A603)*LOOKUP($I603,'OMS2007'!$A$3:$A$220,'OMS2007'!F$3:F$220))</f>
        <v>#N/A</v>
      </c>
      <c r="D603" s="15" t="e">
        <f>IF(OR(Medidas!D603=1,Medidas!D603="M",Medidas!D603="m"),$A603*LOOKUP($I603+1,'OMS2007'!$A$3:$A$220,'OMS2007'!D$3:D$220)+(1-$A603)*LOOKUP($I603,'OMS2007'!$A$3:$A$220,'OMS2007'!D$3:D$220),$A603*LOOKUP($I603+1,'OMS2007'!$A$3:$A$220,'OMS2007'!G$3:G$220)+(1-$A603)*LOOKUP($I603,'OMS2007'!$A$3:$A$220,'OMS2007'!G$3:G$220))</f>
        <v>#N/A</v>
      </c>
      <c r="E603" s="15">
        <f t="shared" si="63"/>
        <v>1</v>
      </c>
      <c r="F603" s="15">
        <f>IF(OR(Medidas!D603=1,Medidas!D603="M",Medidas!D603="m",Medidas!D603=2,Medidas!D603="F",Medidas!D603="f"),0,1)</f>
        <v>1</v>
      </c>
      <c r="G603" s="15">
        <f>IF(OR(ISBLANK(Medidas!G603),(ISBLANK(Medidas!H603))),1,0)</f>
        <v>1</v>
      </c>
      <c r="H603" s="15">
        <f>IF(AND(NOT(G603),OR(Medidas!G603&lt;20,Medidas!G603&gt;250,Medidas!H603&lt;0.5,Medidas!H603&gt;400)),1,0)</f>
        <v>0</v>
      </c>
      <c r="I603" s="20">
        <f>(Medidas!F603-Medidas!E603)/30.4375</f>
        <v>0</v>
      </c>
      <c r="J603" s="15" t="e">
        <f>Medidas!H603/(Medidas!G603^2)*10000</f>
        <v>#DIV/0!</v>
      </c>
      <c r="K603" s="15" t="e">
        <f t="shared" si="64"/>
        <v>#DIV/0!</v>
      </c>
      <c r="L603" s="15" t="e">
        <f t="shared" si="65"/>
        <v>#DIV/0!</v>
      </c>
      <c r="M603" s="15" t="e">
        <f t="shared" si="66"/>
        <v>#DIV/0!</v>
      </c>
      <c r="N603" s="15" t="e">
        <f t="shared" si="67"/>
        <v>#N/A</v>
      </c>
      <c r="O603" s="15" t="e">
        <f t="shared" si="68"/>
        <v>#N/A</v>
      </c>
    </row>
    <row r="604" spans="1:15" x14ac:dyDescent="0.15">
      <c r="A604" s="106">
        <f t="shared" si="69"/>
        <v>1</v>
      </c>
      <c r="B604" s="15" t="e">
        <f>IF(OR(Medidas!D604=1,Medidas!D604="M",Medidas!D604="m"),$A604*LOOKUP($I604+1,'OMS2007'!$A$3:$A$220,'OMS2007'!B$3:B$220)+(1-$A604)*LOOKUP($I604,'OMS2007'!$A$3:$A$220,'OMS2007'!B$3:B$220),$A604*LOOKUP($I604+1,'OMS2007'!$A$3:$A$220,'OMS2007'!E$3:E$220)+(1-$A604)*LOOKUP($I604,'OMS2007'!$A$3:$A$220,'OMS2007'!E$3:E$220))</f>
        <v>#N/A</v>
      </c>
      <c r="C604" s="15" t="e">
        <f>IF(OR(Medidas!D604=1,Medidas!D604="M",Medidas!D604="m"),$A604*LOOKUP($I604+1,'OMS2007'!$A$3:$A$220,'OMS2007'!C$3:C$220)+(1-$A604)*LOOKUP($I604,'OMS2007'!$A$3:$A$220,'OMS2007'!C$3:C$220),$A604*LOOKUP($I604+1,'OMS2007'!$A$3:$A$220,'OMS2007'!F$3:F$220)+(1-$A604)*LOOKUP($I604,'OMS2007'!$A$3:$A$220,'OMS2007'!F$3:F$220))</f>
        <v>#N/A</v>
      </c>
      <c r="D604" s="15" t="e">
        <f>IF(OR(Medidas!D604=1,Medidas!D604="M",Medidas!D604="m"),$A604*LOOKUP($I604+1,'OMS2007'!$A$3:$A$220,'OMS2007'!D$3:D$220)+(1-$A604)*LOOKUP($I604,'OMS2007'!$A$3:$A$220,'OMS2007'!D$3:D$220),$A604*LOOKUP($I604+1,'OMS2007'!$A$3:$A$220,'OMS2007'!G$3:G$220)+(1-$A604)*LOOKUP($I604,'OMS2007'!$A$3:$A$220,'OMS2007'!G$3:G$220))</f>
        <v>#N/A</v>
      </c>
      <c r="E604" s="15">
        <f t="shared" si="63"/>
        <v>1</v>
      </c>
      <c r="F604" s="15">
        <f>IF(OR(Medidas!D604=1,Medidas!D604="M",Medidas!D604="m",Medidas!D604=2,Medidas!D604="F",Medidas!D604="f"),0,1)</f>
        <v>1</v>
      </c>
      <c r="G604" s="15">
        <f>IF(OR(ISBLANK(Medidas!G604),(ISBLANK(Medidas!H604))),1,0)</f>
        <v>1</v>
      </c>
      <c r="H604" s="15">
        <f>IF(AND(NOT(G604),OR(Medidas!G604&lt;20,Medidas!G604&gt;250,Medidas!H604&lt;0.5,Medidas!H604&gt;400)),1,0)</f>
        <v>0</v>
      </c>
      <c r="I604" s="20">
        <f>(Medidas!F604-Medidas!E604)/30.4375</f>
        <v>0</v>
      </c>
      <c r="J604" s="15" t="e">
        <f>Medidas!H604/(Medidas!G604^2)*10000</f>
        <v>#DIV/0!</v>
      </c>
      <c r="K604" s="15" t="e">
        <f t="shared" si="64"/>
        <v>#DIV/0!</v>
      </c>
      <c r="L604" s="15" t="e">
        <f t="shared" si="65"/>
        <v>#DIV/0!</v>
      </c>
      <c r="M604" s="15" t="e">
        <f t="shared" si="66"/>
        <v>#DIV/0!</v>
      </c>
      <c r="N604" s="15" t="e">
        <f t="shared" si="67"/>
        <v>#N/A</v>
      </c>
      <c r="O604" s="15" t="e">
        <f t="shared" si="68"/>
        <v>#N/A</v>
      </c>
    </row>
    <row r="605" spans="1:15" x14ac:dyDescent="0.15">
      <c r="A605" s="106">
        <f t="shared" si="69"/>
        <v>1</v>
      </c>
      <c r="B605" s="15" t="e">
        <f>IF(OR(Medidas!D605=1,Medidas!D605="M",Medidas!D605="m"),$A605*LOOKUP($I605+1,'OMS2007'!$A$3:$A$220,'OMS2007'!B$3:B$220)+(1-$A605)*LOOKUP($I605,'OMS2007'!$A$3:$A$220,'OMS2007'!B$3:B$220),$A605*LOOKUP($I605+1,'OMS2007'!$A$3:$A$220,'OMS2007'!E$3:E$220)+(1-$A605)*LOOKUP($I605,'OMS2007'!$A$3:$A$220,'OMS2007'!E$3:E$220))</f>
        <v>#N/A</v>
      </c>
      <c r="C605" s="15" t="e">
        <f>IF(OR(Medidas!D605=1,Medidas!D605="M",Medidas!D605="m"),$A605*LOOKUP($I605+1,'OMS2007'!$A$3:$A$220,'OMS2007'!C$3:C$220)+(1-$A605)*LOOKUP($I605,'OMS2007'!$A$3:$A$220,'OMS2007'!C$3:C$220),$A605*LOOKUP($I605+1,'OMS2007'!$A$3:$A$220,'OMS2007'!F$3:F$220)+(1-$A605)*LOOKUP($I605,'OMS2007'!$A$3:$A$220,'OMS2007'!F$3:F$220))</f>
        <v>#N/A</v>
      </c>
      <c r="D605" s="15" t="e">
        <f>IF(OR(Medidas!D605=1,Medidas!D605="M",Medidas!D605="m"),$A605*LOOKUP($I605+1,'OMS2007'!$A$3:$A$220,'OMS2007'!D$3:D$220)+(1-$A605)*LOOKUP($I605,'OMS2007'!$A$3:$A$220,'OMS2007'!D$3:D$220),$A605*LOOKUP($I605+1,'OMS2007'!$A$3:$A$220,'OMS2007'!G$3:G$220)+(1-$A605)*LOOKUP($I605,'OMS2007'!$A$3:$A$220,'OMS2007'!G$3:G$220))</f>
        <v>#N/A</v>
      </c>
      <c r="E605" s="15">
        <f t="shared" si="63"/>
        <v>1</v>
      </c>
      <c r="F605" s="15">
        <f>IF(OR(Medidas!D605=1,Medidas!D605="M",Medidas!D605="m",Medidas!D605=2,Medidas!D605="F",Medidas!D605="f"),0,1)</f>
        <v>1</v>
      </c>
      <c r="G605" s="15">
        <f>IF(OR(ISBLANK(Medidas!G605),(ISBLANK(Medidas!H605))),1,0)</f>
        <v>1</v>
      </c>
      <c r="H605" s="15">
        <f>IF(AND(NOT(G605),OR(Medidas!G605&lt;20,Medidas!G605&gt;250,Medidas!H605&lt;0.5,Medidas!H605&gt;400)),1,0)</f>
        <v>0</v>
      </c>
      <c r="I605" s="20">
        <f>(Medidas!F605-Medidas!E605)/30.4375</f>
        <v>0</v>
      </c>
      <c r="J605" s="15" t="e">
        <f>Medidas!H605/(Medidas!G605^2)*10000</f>
        <v>#DIV/0!</v>
      </c>
      <c r="K605" s="15" t="e">
        <f t="shared" si="64"/>
        <v>#DIV/0!</v>
      </c>
      <c r="L605" s="15" t="e">
        <f t="shared" si="65"/>
        <v>#DIV/0!</v>
      </c>
      <c r="M605" s="15" t="e">
        <f t="shared" si="66"/>
        <v>#DIV/0!</v>
      </c>
      <c r="N605" s="15" t="e">
        <f t="shared" si="67"/>
        <v>#N/A</v>
      </c>
      <c r="O605" s="15" t="e">
        <f t="shared" si="68"/>
        <v>#N/A</v>
      </c>
    </row>
    <row r="606" spans="1:15" x14ac:dyDescent="0.15">
      <c r="A606" s="106">
        <f t="shared" si="69"/>
        <v>1</v>
      </c>
      <c r="B606" s="15" t="e">
        <f>IF(OR(Medidas!D606=1,Medidas!D606="M",Medidas!D606="m"),$A606*LOOKUP($I606+1,'OMS2007'!$A$3:$A$220,'OMS2007'!B$3:B$220)+(1-$A606)*LOOKUP($I606,'OMS2007'!$A$3:$A$220,'OMS2007'!B$3:B$220),$A606*LOOKUP($I606+1,'OMS2007'!$A$3:$A$220,'OMS2007'!E$3:E$220)+(1-$A606)*LOOKUP($I606,'OMS2007'!$A$3:$A$220,'OMS2007'!E$3:E$220))</f>
        <v>#N/A</v>
      </c>
      <c r="C606" s="15" t="e">
        <f>IF(OR(Medidas!D606=1,Medidas!D606="M",Medidas!D606="m"),$A606*LOOKUP($I606+1,'OMS2007'!$A$3:$A$220,'OMS2007'!C$3:C$220)+(1-$A606)*LOOKUP($I606,'OMS2007'!$A$3:$A$220,'OMS2007'!C$3:C$220),$A606*LOOKUP($I606+1,'OMS2007'!$A$3:$A$220,'OMS2007'!F$3:F$220)+(1-$A606)*LOOKUP($I606,'OMS2007'!$A$3:$A$220,'OMS2007'!F$3:F$220))</f>
        <v>#N/A</v>
      </c>
      <c r="D606" s="15" t="e">
        <f>IF(OR(Medidas!D606=1,Medidas!D606="M",Medidas!D606="m"),$A606*LOOKUP($I606+1,'OMS2007'!$A$3:$A$220,'OMS2007'!D$3:D$220)+(1-$A606)*LOOKUP($I606,'OMS2007'!$A$3:$A$220,'OMS2007'!D$3:D$220),$A606*LOOKUP($I606+1,'OMS2007'!$A$3:$A$220,'OMS2007'!G$3:G$220)+(1-$A606)*LOOKUP($I606,'OMS2007'!$A$3:$A$220,'OMS2007'!G$3:G$220))</f>
        <v>#N/A</v>
      </c>
      <c r="E606" s="15">
        <f t="shared" si="63"/>
        <v>1</v>
      </c>
      <c r="F606" s="15">
        <f>IF(OR(Medidas!D606=1,Medidas!D606="M",Medidas!D606="m",Medidas!D606=2,Medidas!D606="F",Medidas!D606="f"),0,1)</f>
        <v>1</v>
      </c>
      <c r="G606" s="15">
        <f>IF(OR(ISBLANK(Medidas!G606),(ISBLANK(Medidas!H606))),1,0)</f>
        <v>1</v>
      </c>
      <c r="H606" s="15">
        <f>IF(AND(NOT(G606),OR(Medidas!G606&lt;20,Medidas!G606&gt;250,Medidas!H606&lt;0.5,Medidas!H606&gt;400)),1,0)</f>
        <v>0</v>
      </c>
      <c r="I606" s="20">
        <f>(Medidas!F606-Medidas!E606)/30.4375</f>
        <v>0</v>
      </c>
      <c r="J606" s="15" t="e">
        <f>Medidas!H606/(Medidas!G606^2)*10000</f>
        <v>#DIV/0!</v>
      </c>
      <c r="K606" s="15" t="e">
        <f t="shared" si="64"/>
        <v>#DIV/0!</v>
      </c>
      <c r="L606" s="15" t="e">
        <f t="shared" si="65"/>
        <v>#DIV/0!</v>
      </c>
      <c r="M606" s="15" t="e">
        <f t="shared" si="66"/>
        <v>#DIV/0!</v>
      </c>
      <c r="N606" s="15" t="e">
        <f t="shared" si="67"/>
        <v>#N/A</v>
      </c>
      <c r="O606" s="15" t="e">
        <f t="shared" si="68"/>
        <v>#N/A</v>
      </c>
    </row>
    <row r="607" spans="1:15" x14ac:dyDescent="0.15">
      <c r="A607" s="106">
        <f t="shared" si="69"/>
        <v>1</v>
      </c>
      <c r="B607" s="15" t="e">
        <f>IF(OR(Medidas!D607=1,Medidas!D607="M",Medidas!D607="m"),$A607*LOOKUP($I607+1,'OMS2007'!$A$3:$A$220,'OMS2007'!B$3:B$220)+(1-$A607)*LOOKUP($I607,'OMS2007'!$A$3:$A$220,'OMS2007'!B$3:B$220),$A607*LOOKUP($I607+1,'OMS2007'!$A$3:$A$220,'OMS2007'!E$3:E$220)+(1-$A607)*LOOKUP($I607,'OMS2007'!$A$3:$A$220,'OMS2007'!E$3:E$220))</f>
        <v>#N/A</v>
      </c>
      <c r="C607" s="15" t="e">
        <f>IF(OR(Medidas!D607=1,Medidas!D607="M",Medidas!D607="m"),$A607*LOOKUP($I607+1,'OMS2007'!$A$3:$A$220,'OMS2007'!C$3:C$220)+(1-$A607)*LOOKUP($I607,'OMS2007'!$A$3:$A$220,'OMS2007'!C$3:C$220),$A607*LOOKUP($I607+1,'OMS2007'!$A$3:$A$220,'OMS2007'!F$3:F$220)+(1-$A607)*LOOKUP($I607,'OMS2007'!$A$3:$A$220,'OMS2007'!F$3:F$220))</f>
        <v>#N/A</v>
      </c>
      <c r="D607" s="15" t="e">
        <f>IF(OR(Medidas!D607=1,Medidas!D607="M",Medidas!D607="m"),$A607*LOOKUP($I607+1,'OMS2007'!$A$3:$A$220,'OMS2007'!D$3:D$220)+(1-$A607)*LOOKUP($I607,'OMS2007'!$A$3:$A$220,'OMS2007'!D$3:D$220),$A607*LOOKUP($I607+1,'OMS2007'!$A$3:$A$220,'OMS2007'!G$3:G$220)+(1-$A607)*LOOKUP($I607,'OMS2007'!$A$3:$A$220,'OMS2007'!G$3:G$220))</f>
        <v>#N/A</v>
      </c>
      <c r="E607" s="15">
        <f t="shared" si="63"/>
        <v>1</v>
      </c>
      <c r="F607" s="15">
        <f>IF(OR(Medidas!D607=1,Medidas!D607="M",Medidas!D607="m",Medidas!D607=2,Medidas!D607="F",Medidas!D607="f"),0,1)</f>
        <v>1</v>
      </c>
      <c r="G607" s="15">
        <f>IF(OR(ISBLANK(Medidas!G607),(ISBLANK(Medidas!H607))),1,0)</f>
        <v>1</v>
      </c>
      <c r="H607" s="15">
        <f>IF(AND(NOT(G607),OR(Medidas!G607&lt;20,Medidas!G607&gt;250,Medidas!H607&lt;0.5,Medidas!H607&gt;400)),1,0)</f>
        <v>0</v>
      </c>
      <c r="I607" s="20">
        <f>(Medidas!F607-Medidas!E607)/30.4375</f>
        <v>0</v>
      </c>
      <c r="J607" s="15" t="e">
        <f>Medidas!H607/(Medidas!G607^2)*10000</f>
        <v>#DIV/0!</v>
      </c>
      <c r="K607" s="15" t="e">
        <f t="shared" si="64"/>
        <v>#DIV/0!</v>
      </c>
      <c r="L607" s="15" t="e">
        <f t="shared" si="65"/>
        <v>#DIV/0!</v>
      </c>
      <c r="M607" s="15" t="e">
        <f t="shared" si="66"/>
        <v>#DIV/0!</v>
      </c>
      <c r="N607" s="15" t="e">
        <f t="shared" si="67"/>
        <v>#N/A</v>
      </c>
      <c r="O607" s="15" t="e">
        <f t="shared" si="68"/>
        <v>#N/A</v>
      </c>
    </row>
    <row r="608" spans="1:15" x14ac:dyDescent="0.15">
      <c r="A608" s="106">
        <f t="shared" si="69"/>
        <v>1</v>
      </c>
      <c r="B608" s="15" t="e">
        <f>IF(OR(Medidas!D608=1,Medidas!D608="M",Medidas!D608="m"),$A608*LOOKUP($I608+1,'OMS2007'!$A$3:$A$220,'OMS2007'!B$3:B$220)+(1-$A608)*LOOKUP($I608,'OMS2007'!$A$3:$A$220,'OMS2007'!B$3:B$220),$A608*LOOKUP($I608+1,'OMS2007'!$A$3:$A$220,'OMS2007'!E$3:E$220)+(1-$A608)*LOOKUP($I608,'OMS2007'!$A$3:$A$220,'OMS2007'!E$3:E$220))</f>
        <v>#N/A</v>
      </c>
      <c r="C608" s="15" t="e">
        <f>IF(OR(Medidas!D608=1,Medidas!D608="M",Medidas!D608="m"),$A608*LOOKUP($I608+1,'OMS2007'!$A$3:$A$220,'OMS2007'!C$3:C$220)+(1-$A608)*LOOKUP($I608,'OMS2007'!$A$3:$A$220,'OMS2007'!C$3:C$220),$A608*LOOKUP($I608+1,'OMS2007'!$A$3:$A$220,'OMS2007'!F$3:F$220)+(1-$A608)*LOOKUP($I608,'OMS2007'!$A$3:$A$220,'OMS2007'!F$3:F$220))</f>
        <v>#N/A</v>
      </c>
      <c r="D608" s="15" t="e">
        <f>IF(OR(Medidas!D608=1,Medidas!D608="M",Medidas!D608="m"),$A608*LOOKUP($I608+1,'OMS2007'!$A$3:$A$220,'OMS2007'!D$3:D$220)+(1-$A608)*LOOKUP($I608,'OMS2007'!$A$3:$A$220,'OMS2007'!D$3:D$220),$A608*LOOKUP($I608+1,'OMS2007'!$A$3:$A$220,'OMS2007'!G$3:G$220)+(1-$A608)*LOOKUP($I608,'OMS2007'!$A$3:$A$220,'OMS2007'!G$3:G$220))</f>
        <v>#N/A</v>
      </c>
      <c r="E608" s="15">
        <f t="shared" si="63"/>
        <v>1</v>
      </c>
      <c r="F608" s="15">
        <f>IF(OR(Medidas!D608=1,Medidas!D608="M",Medidas!D608="m",Medidas!D608=2,Medidas!D608="F",Medidas!D608="f"),0,1)</f>
        <v>1</v>
      </c>
      <c r="G608" s="15">
        <f>IF(OR(ISBLANK(Medidas!G608),(ISBLANK(Medidas!H608))),1,0)</f>
        <v>1</v>
      </c>
      <c r="H608" s="15">
        <f>IF(AND(NOT(G608),OR(Medidas!G608&lt;20,Medidas!G608&gt;250,Medidas!H608&lt;0.5,Medidas!H608&gt;400)),1,0)</f>
        <v>0</v>
      </c>
      <c r="I608" s="20">
        <f>(Medidas!F608-Medidas!E608)/30.4375</f>
        <v>0</v>
      </c>
      <c r="J608" s="15" t="e">
        <f>Medidas!H608/(Medidas!G608^2)*10000</f>
        <v>#DIV/0!</v>
      </c>
      <c r="K608" s="15" t="e">
        <f t="shared" si="64"/>
        <v>#DIV/0!</v>
      </c>
      <c r="L608" s="15" t="e">
        <f t="shared" si="65"/>
        <v>#DIV/0!</v>
      </c>
      <c r="M608" s="15" t="e">
        <f t="shared" si="66"/>
        <v>#DIV/0!</v>
      </c>
      <c r="N608" s="15" t="e">
        <f t="shared" si="67"/>
        <v>#N/A</v>
      </c>
      <c r="O608" s="15" t="e">
        <f t="shared" si="68"/>
        <v>#N/A</v>
      </c>
    </row>
    <row r="609" spans="1:15" x14ac:dyDescent="0.15">
      <c r="A609" s="106">
        <f t="shared" si="69"/>
        <v>1</v>
      </c>
      <c r="B609" s="15" t="e">
        <f>IF(OR(Medidas!D609=1,Medidas!D609="M",Medidas!D609="m"),$A609*LOOKUP($I609+1,'OMS2007'!$A$3:$A$220,'OMS2007'!B$3:B$220)+(1-$A609)*LOOKUP($I609,'OMS2007'!$A$3:$A$220,'OMS2007'!B$3:B$220),$A609*LOOKUP($I609+1,'OMS2007'!$A$3:$A$220,'OMS2007'!E$3:E$220)+(1-$A609)*LOOKUP($I609,'OMS2007'!$A$3:$A$220,'OMS2007'!E$3:E$220))</f>
        <v>#N/A</v>
      </c>
      <c r="C609" s="15" t="e">
        <f>IF(OR(Medidas!D609=1,Medidas!D609="M",Medidas!D609="m"),$A609*LOOKUP($I609+1,'OMS2007'!$A$3:$A$220,'OMS2007'!C$3:C$220)+(1-$A609)*LOOKUP($I609,'OMS2007'!$A$3:$A$220,'OMS2007'!C$3:C$220),$A609*LOOKUP($I609+1,'OMS2007'!$A$3:$A$220,'OMS2007'!F$3:F$220)+(1-$A609)*LOOKUP($I609,'OMS2007'!$A$3:$A$220,'OMS2007'!F$3:F$220))</f>
        <v>#N/A</v>
      </c>
      <c r="D609" s="15" t="e">
        <f>IF(OR(Medidas!D609=1,Medidas!D609="M",Medidas!D609="m"),$A609*LOOKUP($I609+1,'OMS2007'!$A$3:$A$220,'OMS2007'!D$3:D$220)+(1-$A609)*LOOKUP($I609,'OMS2007'!$A$3:$A$220,'OMS2007'!D$3:D$220),$A609*LOOKUP($I609+1,'OMS2007'!$A$3:$A$220,'OMS2007'!G$3:G$220)+(1-$A609)*LOOKUP($I609,'OMS2007'!$A$3:$A$220,'OMS2007'!G$3:G$220))</f>
        <v>#N/A</v>
      </c>
      <c r="E609" s="15">
        <f t="shared" si="63"/>
        <v>1</v>
      </c>
      <c r="F609" s="15">
        <f>IF(OR(Medidas!D609=1,Medidas!D609="M",Medidas!D609="m",Medidas!D609=2,Medidas!D609="F",Medidas!D609="f"),0,1)</f>
        <v>1</v>
      </c>
      <c r="G609" s="15">
        <f>IF(OR(ISBLANK(Medidas!G609),(ISBLANK(Medidas!H609))),1,0)</f>
        <v>1</v>
      </c>
      <c r="H609" s="15">
        <f>IF(AND(NOT(G609),OR(Medidas!G609&lt;20,Medidas!G609&gt;250,Medidas!H609&lt;0.5,Medidas!H609&gt;400)),1,0)</f>
        <v>0</v>
      </c>
      <c r="I609" s="20">
        <f>(Medidas!F609-Medidas!E609)/30.4375</f>
        <v>0</v>
      </c>
      <c r="J609" s="15" t="e">
        <f>Medidas!H609/(Medidas!G609^2)*10000</f>
        <v>#DIV/0!</v>
      </c>
      <c r="K609" s="15" t="e">
        <f t="shared" si="64"/>
        <v>#DIV/0!</v>
      </c>
      <c r="L609" s="15" t="e">
        <f t="shared" si="65"/>
        <v>#DIV/0!</v>
      </c>
      <c r="M609" s="15" t="e">
        <f t="shared" si="66"/>
        <v>#DIV/0!</v>
      </c>
      <c r="N609" s="15" t="e">
        <f t="shared" si="67"/>
        <v>#N/A</v>
      </c>
      <c r="O609" s="15" t="e">
        <f t="shared" si="68"/>
        <v>#N/A</v>
      </c>
    </row>
    <row r="610" spans="1:15" x14ac:dyDescent="0.15">
      <c r="A610" s="106">
        <f t="shared" si="69"/>
        <v>1</v>
      </c>
      <c r="B610" s="15" t="e">
        <f>IF(OR(Medidas!D610=1,Medidas!D610="M",Medidas!D610="m"),$A610*LOOKUP($I610+1,'OMS2007'!$A$3:$A$220,'OMS2007'!B$3:B$220)+(1-$A610)*LOOKUP($I610,'OMS2007'!$A$3:$A$220,'OMS2007'!B$3:B$220),$A610*LOOKUP($I610+1,'OMS2007'!$A$3:$A$220,'OMS2007'!E$3:E$220)+(1-$A610)*LOOKUP($I610,'OMS2007'!$A$3:$A$220,'OMS2007'!E$3:E$220))</f>
        <v>#N/A</v>
      </c>
      <c r="C610" s="15" t="e">
        <f>IF(OR(Medidas!D610=1,Medidas!D610="M",Medidas!D610="m"),$A610*LOOKUP($I610+1,'OMS2007'!$A$3:$A$220,'OMS2007'!C$3:C$220)+(1-$A610)*LOOKUP($I610,'OMS2007'!$A$3:$A$220,'OMS2007'!C$3:C$220),$A610*LOOKUP($I610+1,'OMS2007'!$A$3:$A$220,'OMS2007'!F$3:F$220)+(1-$A610)*LOOKUP($I610,'OMS2007'!$A$3:$A$220,'OMS2007'!F$3:F$220))</f>
        <v>#N/A</v>
      </c>
      <c r="D610" s="15" t="e">
        <f>IF(OR(Medidas!D610=1,Medidas!D610="M",Medidas!D610="m"),$A610*LOOKUP($I610+1,'OMS2007'!$A$3:$A$220,'OMS2007'!D$3:D$220)+(1-$A610)*LOOKUP($I610,'OMS2007'!$A$3:$A$220,'OMS2007'!D$3:D$220),$A610*LOOKUP($I610+1,'OMS2007'!$A$3:$A$220,'OMS2007'!G$3:G$220)+(1-$A610)*LOOKUP($I610,'OMS2007'!$A$3:$A$220,'OMS2007'!G$3:G$220))</f>
        <v>#N/A</v>
      </c>
      <c r="E610" s="15">
        <f t="shared" si="63"/>
        <v>1</v>
      </c>
      <c r="F610" s="15">
        <f>IF(OR(Medidas!D610=1,Medidas!D610="M",Medidas!D610="m",Medidas!D610=2,Medidas!D610="F",Medidas!D610="f"),0,1)</f>
        <v>1</v>
      </c>
      <c r="G610" s="15">
        <f>IF(OR(ISBLANK(Medidas!G610),(ISBLANK(Medidas!H610))),1,0)</f>
        <v>1</v>
      </c>
      <c r="H610" s="15">
        <f>IF(AND(NOT(G610),OR(Medidas!G610&lt;20,Medidas!G610&gt;250,Medidas!H610&lt;0.5,Medidas!H610&gt;400)),1,0)</f>
        <v>0</v>
      </c>
      <c r="I610" s="20">
        <f>(Medidas!F610-Medidas!E610)/30.4375</f>
        <v>0</v>
      </c>
      <c r="J610" s="15" t="e">
        <f>Medidas!H610/(Medidas!G610^2)*10000</f>
        <v>#DIV/0!</v>
      </c>
      <c r="K610" s="15" t="e">
        <f t="shared" si="64"/>
        <v>#DIV/0!</v>
      </c>
      <c r="L610" s="15" t="e">
        <f t="shared" si="65"/>
        <v>#DIV/0!</v>
      </c>
      <c r="M610" s="15" t="e">
        <f t="shared" si="66"/>
        <v>#DIV/0!</v>
      </c>
      <c r="N610" s="15" t="e">
        <f t="shared" si="67"/>
        <v>#N/A</v>
      </c>
      <c r="O610" s="15" t="e">
        <f t="shared" si="68"/>
        <v>#N/A</v>
      </c>
    </row>
    <row r="611" spans="1:15" x14ac:dyDescent="0.15">
      <c r="A611" s="106">
        <f t="shared" si="69"/>
        <v>1</v>
      </c>
      <c r="B611" s="15" t="e">
        <f>IF(OR(Medidas!D611=1,Medidas!D611="M",Medidas!D611="m"),$A611*LOOKUP($I611+1,'OMS2007'!$A$3:$A$220,'OMS2007'!B$3:B$220)+(1-$A611)*LOOKUP($I611,'OMS2007'!$A$3:$A$220,'OMS2007'!B$3:B$220),$A611*LOOKUP($I611+1,'OMS2007'!$A$3:$A$220,'OMS2007'!E$3:E$220)+(1-$A611)*LOOKUP($I611,'OMS2007'!$A$3:$A$220,'OMS2007'!E$3:E$220))</f>
        <v>#N/A</v>
      </c>
      <c r="C611" s="15" t="e">
        <f>IF(OR(Medidas!D611=1,Medidas!D611="M",Medidas!D611="m"),$A611*LOOKUP($I611+1,'OMS2007'!$A$3:$A$220,'OMS2007'!C$3:C$220)+(1-$A611)*LOOKUP($I611,'OMS2007'!$A$3:$A$220,'OMS2007'!C$3:C$220),$A611*LOOKUP($I611+1,'OMS2007'!$A$3:$A$220,'OMS2007'!F$3:F$220)+(1-$A611)*LOOKUP($I611,'OMS2007'!$A$3:$A$220,'OMS2007'!F$3:F$220))</f>
        <v>#N/A</v>
      </c>
      <c r="D611" s="15" t="e">
        <f>IF(OR(Medidas!D611=1,Medidas!D611="M",Medidas!D611="m"),$A611*LOOKUP($I611+1,'OMS2007'!$A$3:$A$220,'OMS2007'!D$3:D$220)+(1-$A611)*LOOKUP($I611,'OMS2007'!$A$3:$A$220,'OMS2007'!D$3:D$220),$A611*LOOKUP($I611+1,'OMS2007'!$A$3:$A$220,'OMS2007'!G$3:G$220)+(1-$A611)*LOOKUP($I611,'OMS2007'!$A$3:$A$220,'OMS2007'!G$3:G$220))</f>
        <v>#N/A</v>
      </c>
      <c r="E611" s="15">
        <f t="shared" si="63"/>
        <v>1</v>
      </c>
      <c r="F611" s="15">
        <f>IF(OR(Medidas!D611=1,Medidas!D611="M",Medidas!D611="m",Medidas!D611=2,Medidas!D611="F",Medidas!D611="f"),0,1)</f>
        <v>1</v>
      </c>
      <c r="G611" s="15">
        <f>IF(OR(ISBLANK(Medidas!G611),(ISBLANK(Medidas!H611))),1,0)</f>
        <v>1</v>
      </c>
      <c r="H611" s="15">
        <f>IF(AND(NOT(G611),OR(Medidas!G611&lt;20,Medidas!G611&gt;250,Medidas!H611&lt;0.5,Medidas!H611&gt;400)),1,0)</f>
        <v>0</v>
      </c>
      <c r="I611" s="20">
        <f>(Medidas!F611-Medidas!E611)/30.4375</f>
        <v>0</v>
      </c>
      <c r="J611" s="15" t="e">
        <f>Medidas!H611/(Medidas!G611^2)*10000</f>
        <v>#DIV/0!</v>
      </c>
      <c r="K611" s="15" t="e">
        <f t="shared" si="64"/>
        <v>#DIV/0!</v>
      </c>
      <c r="L611" s="15" t="e">
        <f t="shared" si="65"/>
        <v>#DIV/0!</v>
      </c>
      <c r="M611" s="15" t="e">
        <f t="shared" si="66"/>
        <v>#DIV/0!</v>
      </c>
      <c r="N611" s="15" t="e">
        <f t="shared" si="67"/>
        <v>#N/A</v>
      </c>
      <c r="O611" s="15" t="e">
        <f t="shared" si="68"/>
        <v>#N/A</v>
      </c>
    </row>
    <row r="612" spans="1:15" x14ac:dyDescent="0.15">
      <c r="A612" s="106">
        <f t="shared" si="69"/>
        <v>1</v>
      </c>
      <c r="B612" s="15" t="e">
        <f>IF(OR(Medidas!D612=1,Medidas!D612="M",Medidas!D612="m"),$A612*LOOKUP($I612+1,'OMS2007'!$A$3:$A$220,'OMS2007'!B$3:B$220)+(1-$A612)*LOOKUP($I612,'OMS2007'!$A$3:$A$220,'OMS2007'!B$3:B$220),$A612*LOOKUP($I612+1,'OMS2007'!$A$3:$A$220,'OMS2007'!E$3:E$220)+(1-$A612)*LOOKUP($I612,'OMS2007'!$A$3:$A$220,'OMS2007'!E$3:E$220))</f>
        <v>#N/A</v>
      </c>
      <c r="C612" s="15" t="e">
        <f>IF(OR(Medidas!D612=1,Medidas!D612="M",Medidas!D612="m"),$A612*LOOKUP($I612+1,'OMS2007'!$A$3:$A$220,'OMS2007'!C$3:C$220)+(1-$A612)*LOOKUP($I612,'OMS2007'!$A$3:$A$220,'OMS2007'!C$3:C$220),$A612*LOOKUP($I612+1,'OMS2007'!$A$3:$A$220,'OMS2007'!F$3:F$220)+(1-$A612)*LOOKUP($I612,'OMS2007'!$A$3:$A$220,'OMS2007'!F$3:F$220))</f>
        <v>#N/A</v>
      </c>
      <c r="D612" s="15" t="e">
        <f>IF(OR(Medidas!D612=1,Medidas!D612="M",Medidas!D612="m"),$A612*LOOKUP($I612+1,'OMS2007'!$A$3:$A$220,'OMS2007'!D$3:D$220)+(1-$A612)*LOOKUP($I612,'OMS2007'!$A$3:$A$220,'OMS2007'!D$3:D$220),$A612*LOOKUP($I612+1,'OMS2007'!$A$3:$A$220,'OMS2007'!G$3:G$220)+(1-$A612)*LOOKUP($I612,'OMS2007'!$A$3:$A$220,'OMS2007'!G$3:G$220))</f>
        <v>#N/A</v>
      </c>
      <c r="E612" s="15">
        <f t="shared" si="63"/>
        <v>1</v>
      </c>
      <c r="F612" s="15">
        <f>IF(OR(Medidas!D612=1,Medidas!D612="M",Medidas!D612="m",Medidas!D612=2,Medidas!D612="F",Medidas!D612="f"),0,1)</f>
        <v>1</v>
      </c>
      <c r="G612" s="15">
        <f>IF(OR(ISBLANK(Medidas!G612),(ISBLANK(Medidas!H612))),1,0)</f>
        <v>1</v>
      </c>
      <c r="H612" s="15">
        <f>IF(AND(NOT(G612),OR(Medidas!G612&lt;20,Medidas!G612&gt;250,Medidas!H612&lt;0.5,Medidas!H612&gt;400)),1,0)</f>
        <v>0</v>
      </c>
      <c r="I612" s="20">
        <f>(Medidas!F612-Medidas!E612)/30.4375</f>
        <v>0</v>
      </c>
      <c r="J612" s="15" t="e">
        <f>Medidas!H612/(Medidas!G612^2)*10000</f>
        <v>#DIV/0!</v>
      </c>
      <c r="K612" s="15" t="e">
        <f t="shared" si="64"/>
        <v>#DIV/0!</v>
      </c>
      <c r="L612" s="15" t="e">
        <f t="shared" si="65"/>
        <v>#DIV/0!</v>
      </c>
      <c r="M612" s="15" t="e">
        <f t="shared" si="66"/>
        <v>#DIV/0!</v>
      </c>
      <c r="N612" s="15" t="e">
        <f t="shared" si="67"/>
        <v>#N/A</v>
      </c>
      <c r="O612" s="15" t="e">
        <f t="shared" si="68"/>
        <v>#N/A</v>
      </c>
    </row>
    <row r="613" spans="1:15" x14ac:dyDescent="0.15">
      <c r="A613" s="106">
        <f t="shared" si="69"/>
        <v>1</v>
      </c>
      <c r="B613" s="15" t="e">
        <f>IF(OR(Medidas!D613=1,Medidas!D613="M",Medidas!D613="m"),$A613*LOOKUP($I613+1,'OMS2007'!$A$3:$A$220,'OMS2007'!B$3:B$220)+(1-$A613)*LOOKUP($I613,'OMS2007'!$A$3:$A$220,'OMS2007'!B$3:B$220),$A613*LOOKUP($I613+1,'OMS2007'!$A$3:$A$220,'OMS2007'!E$3:E$220)+(1-$A613)*LOOKUP($I613,'OMS2007'!$A$3:$A$220,'OMS2007'!E$3:E$220))</f>
        <v>#N/A</v>
      </c>
      <c r="C613" s="15" t="e">
        <f>IF(OR(Medidas!D613=1,Medidas!D613="M",Medidas!D613="m"),$A613*LOOKUP($I613+1,'OMS2007'!$A$3:$A$220,'OMS2007'!C$3:C$220)+(1-$A613)*LOOKUP($I613,'OMS2007'!$A$3:$A$220,'OMS2007'!C$3:C$220),$A613*LOOKUP($I613+1,'OMS2007'!$A$3:$A$220,'OMS2007'!F$3:F$220)+(1-$A613)*LOOKUP($I613,'OMS2007'!$A$3:$A$220,'OMS2007'!F$3:F$220))</f>
        <v>#N/A</v>
      </c>
      <c r="D613" s="15" t="e">
        <f>IF(OR(Medidas!D613=1,Medidas!D613="M",Medidas!D613="m"),$A613*LOOKUP($I613+1,'OMS2007'!$A$3:$A$220,'OMS2007'!D$3:D$220)+(1-$A613)*LOOKUP($I613,'OMS2007'!$A$3:$A$220,'OMS2007'!D$3:D$220),$A613*LOOKUP($I613+1,'OMS2007'!$A$3:$A$220,'OMS2007'!G$3:G$220)+(1-$A613)*LOOKUP($I613,'OMS2007'!$A$3:$A$220,'OMS2007'!G$3:G$220))</f>
        <v>#N/A</v>
      </c>
      <c r="E613" s="15">
        <f t="shared" si="63"/>
        <v>1</v>
      </c>
      <c r="F613" s="15">
        <f>IF(OR(Medidas!D613=1,Medidas!D613="M",Medidas!D613="m",Medidas!D613=2,Medidas!D613="F",Medidas!D613="f"),0,1)</f>
        <v>1</v>
      </c>
      <c r="G613" s="15">
        <f>IF(OR(ISBLANK(Medidas!G613),(ISBLANK(Medidas!H613))),1,0)</f>
        <v>1</v>
      </c>
      <c r="H613" s="15">
        <f>IF(AND(NOT(G613),OR(Medidas!G613&lt;20,Medidas!G613&gt;250,Medidas!H613&lt;0.5,Medidas!H613&gt;400)),1,0)</f>
        <v>0</v>
      </c>
      <c r="I613" s="20">
        <f>(Medidas!F613-Medidas!E613)/30.4375</f>
        <v>0</v>
      </c>
      <c r="J613" s="15" t="e">
        <f>Medidas!H613/(Medidas!G613^2)*10000</f>
        <v>#DIV/0!</v>
      </c>
      <c r="K613" s="15" t="e">
        <f t="shared" si="64"/>
        <v>#DIV/0!</v>
      </c>
      <c r="L613" s="15" t="e">
        <f t="shared" si="65"/>
        <v>#DIV/0!</v>
      </c>
      <c r="M613" s="15" t="e">
        <f t="shared" si="66"/>
        <v>#DIV/0!</v>
      </c>
      <c r="N613" s="15" t="e">
        <f t="shared" si="67"/>
        <v>#N/A</v>
      </c>
      <c r="O613" s="15" t="e">
        <f t="shared" si="68"/>
        <v>#N/A</v>
      </c>
    </row>
    <row r="614" spans="1:15" x14ac:dyDescent="0.15">
      <c r="A614" s="106">
        <f t="shared" si="69"/>
        <v>1</v>
      </c>
      <c r="B614" s="15" t="e">
        <f>IF(OR(Medidas!D614=1,Medidas!D614="M",Medidas!D614="m"),$A614*LOOKUP($I614+1,'OMS2007'!$A$3:$A$220,'OMS2007'!B$3:B$220)+(1-$A614)*LOOKUP($I614,'OMS2007'!$A$3:$A$220,'OMS2007'!B$3:B$220),$A614*LOOKUP($I614+1,'OMS2007'!$A$3:$A$220,'OMS2007'!E$3:E$220)+(1-$A614)*LOOKUP($I614,'OMS2007'!$A$3:$A$220,'OMS2007'!E$3:E$220))</f>
        <v>#N/A</v>
      </c>
      <c r="C614" s="15" t="e">
        <f>IF(OR(Medidas!D614=1,Medidas!D614="M",Medidas!D614="m"),$A614*LOOKUP($I614+1,'OMS2007'!$A$3:$A$220,'OMS2007'!C$3:C$220)+(1-$A614)*LOOKUP($I614,'OMS2007'!$A$3:$A$220,'OMS2007'!C$3:C$220),$A614*LOOKUP($I614+1,'OMS2007'!$A$3:$A$220,'OMS2007'!F$3:F$220)+(1-$A614)*LOOKUP($I614,'OMS2007'!$A$3:$A$220,'OMS2007'!F$3:F$220))</f>
        <v>#N/A</v>
      </c>
      <c r="D614" s="15" t="e">
        <f>IF(OR(Medidas!D614=1,Medidas!D614="M",Medidas!D614="m"),$A614*LOOKUP($I614+1,'OMS2007'!$A$3:$A$220,'OMS2007'!D$3:D$220)+(1-$A614)*LOOKUP($I614,'OMS2007'!$A$3:$A$220,'OMS2007'!D$3:D$220),$A614*LOOKUP($I614+1,'OMS2007'!$A$3:$A$220,'OMS2007'!G$3:G$220)+(1-$A614)*LOOKUP($I614,'OMS2007'!$A$3:$A$220,'OMS2007'!G$3:G$220))</f>
        <v>#N/A</v>
      </c>
      <c r="E614" s="15">
        <f t="shared" si="63"/>
        <v>1</v>
      </c>
      <c r="F614" s="15">
        <f>IF(OR(Medidas!D614=1,Medidas!D614="M",Medidas!D614="m",Medidas!D614=2,Medidas!D614="F",Medidas!D614="f"),0,1)</f>
        <v>1</v>
      </c>
      <c r="G614" s="15">
        <f>IF(OR(ISBLANK(Medidas!G614),(ISBLANK(Medidas!H614))),1,0)</f>
        <v>1</v>
      </c>
      <c r="H614" s="15">
        <f>IF(AND(NOT(G614),OR(Medidas!G614&lt;20,Medidas!G614&gt;250,Medidas!H614&lt;0.5,Medidas!H614&gt;400)),1,0)</f>
        <v>0</v>
      </c>
      <c r="I614" s="20">
        <f>(Medidas!F614-Medidas!E614)/30.4375</f>
        <v>0</v>
      </c>
      <c r="J614" s="15" t="e">
        <f>Medidas!H614/(Medidas!G614^2)*10000</f>
        <v>#DIV/0!</v>
      </c>
      <c r="K614" s="15" t="e">
        <f t="shared" si="64"/>
        <v>#DIV/0!</v>
      </c>
      <c r="L614" s="15" t="e">
        <f t="shared" si="65"/>
        <v>#DIV/0!</v>
      </c>
      <c r="M614" s="15" t="e">
        <f t="shared" si="66"/>
        <v>#DIV/0!</v>
      </c>
      <c r="N614" s="15" t="e">
        <f t="shared" si="67"/>
        <v>#N/A</v>
      </c>
      <c r="O614" s="15" t="e">
        <f t="shared" si="68"/>
        <v>#N/A</v>
      </c>
    </row>
    <row r="615" spans="1:15" x14ac:dyDescent="0.15">
      <c r="A615" s="106">
        <f t="shared" si="69"/>
        <v>1</v>
      </c>
      <c r="B615" s="15" t="e">
        <f>IF(OR(Medidas!D615=1,Medidas!D615="M",Medidas!D615="m"),$A615*LOOKUP($I615+1,'OMS2007'!$A$3:$A$220,'OMS2007'!B$3:B$220)+(1-$A615)*LOOKUP($I615,'OMS2007'!$A$3:$A$220,'OMS2007'!B$3:B$220),$A615*LOOKUP($I615+1,'OMS2007'!$A$3:$A$220,'OMS2007'!E$3:E$220)+(1-$A615)*LOOKUP($I615,'OMS2007'!$A$3:$A$220,'OMS2007'!E$3:E$220))</f>
        <v>#N/A</v>
      </c>
      <c r="C615" s="15" t="e">
        <f>IF(OR(Medidas!D615=1,Medidas!D615="M",Medidas!D615="m"),$A615*LOOKUP($I615+1,'OMS2007'!$A$3:$A$220,'OMS2007'!C$3:C$220)+(1-$A615)*LOOKUP($I615,'OMS2007'!$A$3:$A$220,'OMS2007'!C$3:C$220),$A615*LOOKUP($I615+1,'OMS2007'!$A$3:$A$220,'OMS2007'!F$3:F$220)+(1-$A615)*LOOKUP($I615,'OMS2007'!$A$3:$A$220,'OMS2007'!F$3:F$220))</f>
        <v>#N/A</v>
      </c>
      <c r="D615" s="15" t="e">
        <f>IF(OR(Medidas!D615=1,Medidas!D615="M",Medidas!D615="m"),$A615*LOOKUP($I615+1,'OMS2007'!$A$3:$A$220,'OMS2007'!D$3:D$220)+(1-$A615)*LOOKUP($I615,'OMS2007'!$A$3:$A$220,'OMS2007'!D$3:D$220),$A615*LOOKUP($I615+1,'OMS2007'!$A$3:$A$220,'OMS2007'!G$3:G$220)+(1-$A615)*LOOKUP($I615,'OMS2007'!$A$3:$A$220,'OMS2007'!G$3:G$220))</f>
        <v>#N/A</v>
      </c>
      <c r="E615" s="15">
        <f t="shared" si="63"/>
        <v>1</v>
      </c>
      <c r="F615" s="15">
        <f>IF(OR(Medidas!D615=1,Medidas!D615="M",Medidas!D615="m",Medidas!D615=2,Medidas!D615="F",Medidas!D615="f"),0,1)</f>
        <v>1</v>
      </c>
      <c r="G615" s="15">
        <f>IF(OR(ISBLANK(Medidas!G615),(ISBLANK(Medidas!H615))),1,0)</f>
        <v>1</v>
      </c>
      <c r="H615" s="15">
        <f>IF(AND(NOT(G615),OR(Medidas!G615&lt;20,Medidas!G615&gt;250,Medidas!H615&lt;0.5,Medidas!H615&gt;400)),1,0)</f>
        <v>0</v>
      </c>
      <c r="I615" s="20">
        <f>(Medidas!F615-Medidas!E615)/30.4375</f>
        <v>0</v>
      </c>
      <c r="J615" s="15" t="e">
        <f>Medidas!H615/(Medidas!G615^2)*10000</f>
        <v>#DIV/0!</v>
      </c>
      <c r="K615" s="15" t="e">
        <f t="shared" si="64"/>
        <v>#DIV/0!</v>
      </c>
      <c r="L615" s="15" t="e">
        <f t="shared" si="65"/>
        <v>#DIV/0!</v>
      </c>
      <c r="M615" s="15" t="e">
        <f t="shared" si="66"/>
        <v>#DIV/0!</v>
      </c>
      <c r="N615" s="15" t="e">
        <f t="shared" si="67"/>
        <v>#N/A</v>
      </c>
      <c r="O615" s="15" t="e">
        <f t="shared" si="68"/>
        <v>#N/A</v>
      </c>
    </row>
    <row r="616" spans="1:15" x14ac:dyDescent="0.15">
      <c r="A616" s="106">
        <f t="shared" si="69"/>
        <v>1</v>
      </c>
      <c r="B616" s="15" t="e">
        <f>IF(OR(Medidas!D616=1,Medidas!D616="M",Medidas!D616="m"),$A616*LOOKUP($I616+1,'OMS2007'!$A$3:$A$220,'OMS2007'!B$3:B$220)+(1-$A616)*LOOKUP($I616,'OMS2007'!$A$3:$A$220,'OMS2007'!B$3:B$220),$A616*LOOKUP($I616+1,'OMS2007'!$A$3:$A$220,'OMS2007'!E$3:E$220)+(1-$A616)*LOOKUP($I616,'OMS2007'!$A$3:$A$220,'OMS2007'!E$3:E$220))</f>
        <v>#N/A</v>
      </c>
      <c r="C616" s="15" t="e">
        <f>IF(OR(Medidas!D616=1,Medidas!D616="M",Medidas!D616="m"),$A616*LOOKUP($I616+1,'OMS2007'!$A$3:$A$220,'OMS2007'!C$3:C$220)+(1-$A616)*LOOKUP($I616,'OMS2007'!$A$3:$A$220,'OMS2007'!C$3:C$220),$A616*LOOKUP($I616+1,'OMS2007'!$A$3:$A$220,'OMS2007'!F$3:F$220)+(1-$A616)*LOOKUP($I616,'OMS2007'!$A$3:$A$220,'OMS2007'!F$3:F$220))</f>
        <v>#N/A</v>
      </c>
      <c r="D616" s="15" t="e">
        <f>IF(OR(Medidas!D616=1,Medidas!D616="M",Medidas!D616="m"),$A616*LOOKUP($I616+1,'OMS2007'!$A$3:$A$220,'OMS2007'!D$3:D$220)+(1-$A616)*LOOKUP($I616,'OMS2007'!$A$3:$A$220,'OMS2007'!D$3:D$220),$A616*LOOKUP($I616+1,'OMS2007'!$A$3:$A$220,'OMS2007'!G$3:G$220)+(1-$A616)*LOOKUP($I616,'OMS2007'!$A$3:$A$220,'OMS2007'!G$3:G$220))</f>
        <v>#N/A</v>
      </c>
      <c r="E616" s="15">
        <f t="shared" si="63"/>
        <v>1</v>
      </c>
      <c r="F616" s="15">
        <f>IF(OR(Medidas!D616=1,Medidas!D616="M",Medidas!D616="m",Medidas!D616=2,Medidas!D616="F",Medidas!D616="f"),0,1)</f>
        <v>1</v>
      </c>
      <c r="G616" s="15">
        <f>IF(OR(ISBLANK(Medidas!G616),(ISBLANK(Medidas!H616))),1,0)</f>
        <v>1</v>
      </c>
      <c r="H616" s="15">
        <f>IF(AND(NOT(G616),OR(Medidas!G616&lt;20,Medidas!G616&gt;250,Medidas!H616&lt;0.5,Medidas!H616&gt;400)),1,0)</f>
        <v>0</v>
      </c>
      <c r="I616" s="20">
        <f>(Medidas!F616-Medidas!E616)/30.4375</f>
        <v>0</v>
      </c>
      <c r="J616" s="15" t="e">
        <f>Medidas!H616/(Medidas!G616^2)*10000</f>
        <v>#DIV/0!</v>
      </c>
      <c r="K616" s="15" t="e">
        <f t="shared" si="64"/>
        <v>#DIV/0!</v>
      </c>
      <c r="L616" s="15" t="e">
        <f t="shared" si="65"/>
        <v>#DIV/0!</v>
      </c>
      <c r="M616" s="15" t="e">
        <f t="shared" si="66"/>
        <v>#DIV/0!</v>
      </c>
      <c r="N616" s="15" t="e">
        <f t="shared" si="67"/>
        <v>#N/A</v>
      </c>
      <c r="O616" s="15" t="e">
        <f t="shared" si="68"/>
        <v>#N/A</v>
      </c>
    </row>
    <row r="617" spans="1:15" x14ac:dyDescent="0.15">
      <c r="A617" s="106">
        <f t="shared" si="69"/>
        <v>1</v>
      </c>
      <c r="B617" s="15" t="e">
        <f>IF(OR(Medidas!D617=1,Medidas!D617="M",Medidas!D617="m"),$A617*LOOKUP($I617+1,'OMS2007'!$A$3:$A$220,'OMS2007'!B$3:B$220)+(1-$A617)*LOOKUP($I617,'OMS2007'!$A$3:$A$220,'OMS2007'!B$3:B$220),$A617*LOOKUP($I617+1,'OMS2007'!$A$3:$A$220,'OMS2007'!E$3:E$220)+(1-$A617)*LOOKUP($I617,'OMS2007'!$A$3:$A$220,'OMS2007'!E$3:E$220))</f>
        <v>#N/A</v>
      </c>
      <c r="C617" s="15" t="e">
        <f>IF(OR(Medidas!D617=1,Medidas!D617="M",Medidas!D617="m"),$A617*LOOKUP($I617+1,'OMS2007'!$A$3:$A$220,'OMS2007'!C$3:C$220)+(1-$A617)*LOOKUP($I617,'OMS2007'!$A$3:$A$220,'OMS2007'!C$3:C$220),$A617*LOOKUP($I617+1,'OMS2007'!$A$3:$A$220,'OMS2007'!F$3:F$220)+(1-$A617)*LOOKUP($I617,'OMS2007'!$A$3:$A$220,'OMS2007'!F$3:F$220))</f>
        <v>#N/A</v>
      </c>
      <c r="D617" s="15" t="e">
        <f>IF(OR(Medidas!D617=1,Medidas!D617="M",Medidas!D617="m"),$A617*LOOKUP($I617+1,'OMS2007'!$A$3:$A$220,'OMS2007'!D$3:D$220)+(1-$A617)*LOOKUP($I617,'OMS2007'!$A$3:$A$220,'OMS2007'!D$3:D$220),$A617*LOOKUP($I617+1,'OMS2007'!$A$3:$A$220,'OMS2007'!G$3:G$220)+(1-$A617)*LOOKUP($I617,'OMS2007'!$A$3:$A$220,'OMS2007'!G$3:G$220))</f>
        <v>#N/A</v>
      </c>
      <c r="E617" s="15">
        <f t="shared" si="63"/>
        <v>1</v>
      </c>
      <c r="F617" s="15">
        <f>IF(OR(Medidas!D617=1,Medidas!D617="M",Medidas!D617="m",Medidas!D617=2,Medidas!D617="F",Medidas!D617="f"),0,1)</f>
        <v>1</v>
      </c>
      <c r="G617" s="15">
        <f>IF(OR(ISBLANK(Medidas!G617),(ISBLANK(Medidas!H617))),1,0)</f>
        <v>1</v>
      </c>
      <c r="H617" s="15">
        <f>IF(AND(NOT(G617),OR(Medidas!G617&lt;20,Medidas!G617&gt;250,Medidas!H617&lt;0.5,Medidas!H617&gt;400)),1,0)</f>
        <v>0</v>
      </c>
      <c r="I617" s="20">
        <f>(Medidas!F617-Medidas!E617)/30.4375</f>
        <v>0</v>
      </c>
      <c r="J617" s="15" t="e">
        <f>Medidas!H617/(Medidas!G617^2)*10000</f>
        <v>#DIV/0!</v>
      </c>
      <c r="K617" s="15" t="e">
        <f t="shared" si="64"/>
        <v>#DIV/0!</v>
      </c>
      <c r="L617" s="15" t="e">
        <f t="shared" si="65"/>
        <v>#DIV/0!</v>
      </c>
      <c r="M617" s="15" t="e">
        <f t="shared" si="66"/>
        <v>#DIV/0!</v>
      </c>
      <c r="N617" s="15" t="e">
        <f t="shared" si="67"/>
        <v>#N/A</v>
      </c>
      <c r="O617" s="15" t="e">
        <f t="shared" si="68"/>
        <v>#N/A</v>
      </c>
    </row>
    <row r="618" spans="1:15" x14ac:dyDescent="0.15">
      <c r="A618" s="106">
        <f t="shared" si="69"/>
        <v>1</v>
      </c>
      <c r="B618" s="15" t="e">
        <f>IF(OR(Medidas!D618=1,Medidas!D618="M",Medidas!D618="m"),$A618*LOOKUP($I618+1,'OMS2007'!$A$3:$A$220,'OMS2007'!B$3:B$220)+(1-$A618)*LOOKUP($I618,'OMS2007'!$A$3:$A$220,'OMS2007'!B$3:B$220),$A618*LOOKUP($I618+1,'OMS2007'!$A$3:$A$220,'OMS2007'!E$3:E$220)+(1-$A618)*LOOKUP($I618,'OMS2007'!$A$3:$A$220,'OMS2007'!E$3:E$220))</f>
        <v>#N/A</v>
      </c>
      <c r="C618" s="15" t="e">
        <f>IF(OR(Medidas!D618=1,Medidas!D618="M",Medidas!D618="m"),$A618*LOOKUP($I618+1,'OMS2007'!$A$3:$A$220,'OMS2007'!C$3:C$220)+(1-$A618)*LOOKUP($I618,'OMS2007'!$A$3:$A$220,'OMS2007'!C$3:C$220),$A618*LOOKUP($I618+1,'OMS2007'!$A$3:$A$220,'OMS2007'!F$3:F$220)+(1-$A618)*LOOKUP($I618,'OMS2007'!$A$3:$A$220,'OMS2007'!F$3:F$220))</f>
        <v>#N/A</v>
      </c>
      <c r="D618" s="15" t="e">
        <f>IF(OR(Medidas!D618=1,Medidas!D618="M",Medidas!D618="m"),$A618*LOOKUP($I618+1,'OMS2007'!$A$3:$A$220,'OMS2007'!D$3:D$220)+(1-$A618)*LOOKUP($I618,'OMS2007'!$A$3:$A$220,'OMS2007'!D$3:D$220),$A618*LOOKUP($I618+1,'OMS2007'!$A$3:$A$220,'OMS2007'!G$3:G$220)+(1-$A618)*LOOKUP($I618,'OMS2007'!$A$3:$A$220,'OMS2007'!G$3:G$220))</f>
        <v>#N/A</v>
      </c>
      <c r="E618" s="15">
        <f t="shared" si="63"/>
        <v>1</v>
      </c>
      <c r="F618" s="15">
        <f>IF(OR(Medidas!D618=1,Medidas!D618="M",Medidas!D618="m",Medidas!D618=2,Medidas!D618="F",Medidas!D618="f"),0,1)</f>
        <v>1</v>
      </c>
      <c r="G618" s="15">
        <f>IF(OR(ISBLANK(Medidas!G618),(ISBLANK(Medidas!H618))),1,0)</f>
        <v>1</v>
      </c>
      <c r="H618" s="15">
        <f>IF(AND(NOT(G618),OR(Medidas!G618&lt;20,Medidas!G618&gt;250,Medidas!H618&lt;0.5,Medidas!H618&gt;400)),1,0)</f>
        <v>0</v>
      </c>
      <c r="I618" s="20">
        <f>(Medidas!F618-Medidas!E618)/30.4375</f>
        <v>0</v>
      </c>
      <c r="J618" s="15" t="e">
        <f>Medidas!H618/(Medidas!G618^2)*10000</f>
        <v>#DIV/0!</v>
      </c>
      <c r="K618" s="15" t="e">
        <f t="shared" si="64"/>
        <v>#DIV/0!</v>
      </c>
      <c r="L618" s="15" t="e">
        <f t="shared" si="65"/>
        <v>#DIV/0!</v>
      </c>
      <c r="M618" s="15" t="e">
        <f t="shared" si="66"/>
        <v>#DIV/0!</v>
      </c>
      <c r="N618" s="15" t="e">
        <f t="shared" si="67"/>
        <v>#N/A</v>
      </c>
      <c r="O618" s="15" t="e">
        <f t="shared" si="68"/>
        <v>#N/A</v>
      </c>
    </row>
    <row r="619" spans="1:15" x14ac:dyDescent="0.15">
      <c r="A619" s="106">
        <f t="shared" si="69"/>
        <v>1</v>
      </c>
      <c r="B619" s="15" t="e">
        <f>IF(OR(Medidas!D619=1,Medidas!D619="M",Medidas!D619="m"),$A619*LOOKUP($I619+1,'OMS2007'!$A$3:$A$220,'OMS2007'!B$3:B$220)+(1-$A619)*LOOKUP($I619,'OMS2007'!$A$3:$A$220,'OMS2007'!B$3:B$220),$A619*LOOKUP($I619+1,'OMS2007'!$A$3:$A$220,'OMS2007'!E$3:E$220)+(1-$A619)*LOOKUP($I619,'OMS2007'!$A$3:$A$220,'OMS2007'!E$3:E$220))</f>
        <v>#N/A</v>
      </c>
      <c r="C619" s="15" t="e">
        <f>IF(OR(Medidas!D619=1,Medidas!D619="M",Medidas!D619="m"),$A619*LOOKUP($I619+1,'OMS2007'!$A$3:$A$220,'OMS2007'!C$3:C$220)+(1-$A619)*LOOKUP($I619,'OMS2007'!$A$3:$A$220,'OMS2007'!C$3:C$220),$A619*LOOKUP($I619+1,'OMS2007'!$A$3:$A$220,'OMS2007'!F$3:F$220)+(1-$A619)*LOOKUP($I619,'OMS2007'!$A$3:$A$220,'OMS2007'!F$3:F$220))</f>
        <v>#N/A</v>
      </c>
      <c r="D619" s="15" t="e">
        <f>IF(OR(Medidas!D619=1,Medidas!D619="M",Medidas!D619="m"),$A619*LOOKUP($I619+1,'OMS2007'!$A$3:$A$220,'OMS2007'!D$3:D$220)+(1-$A619)*LOOKUP($I619,'OMS2007'!$A$3:$A$220,'OMS2007'!D$3:D$220),$A619*LOOKUP($I619+1,'OMS2007'!$A$3:$A$220,'OMS2007'!G$3:G$220)+(1-$A619)*LOOKUP($I619,'OMS2007'!$A$3:$A$220,'OMS2007'!G$3:G$220))</f>
        <v>#N/A</v>
      </c>
      <c r="E619" s="15">
        <f t="shared" si="63"/>
        <v>1</v>
      </c>
      <c r="F619" s="15">
        <f>IF(OR(Medidas!D619=1,Medidas!D619="M",Medidas!D619="m",Medidas!D619=2,Medidas!D619="F",Medidas!D619="f"),0,1)</f>
        <v>1</v>
      </c>
      <c r="G619" s="15">
        <f>IF(OR(ISBLANK(Medidas!G619),(ISBLANK(Medidas!H619))),1,0)</f>
        <v>1</v>
      </c>
      <c r="H619" s="15">
        <f>IF(AND(NOT(G619),OR(Medidas!G619&lt;20,Medidas!G619&gt;250,Medidas!H619&lt;0.5,Medidas!H619&gt;400)),1,0)</f>
        <v>0</v>
      </c>
      <c r="I619" s="20">
        <f>(Medidas!F619-Medidas!E619)/30.4375</f>
        <v>0</v>
      </c>
      <c r="J619" s="15" t="e">
        <f>Medidas!H619/(Medidas!G619^2)*10000</f>
        <v>#DIV/0!</v>
      </c>
      <c r="K619" s="15" t="e">
        <f t="shared" si="64"/>
        <v>#DIV/0!</v>
      </c>
      <c r="L619" s="15" t="e">
        <f t="shared" si="65"/>
        <v>#DIV/0!</v>
      </c>
      <c r="M619" s="15" t="e">
        <f t="shared" si="66"/>
        <v>#DIV/0!</v>
      </c>
      <c r="N619" s="15" t="e">
        <f t="shared" si="67"/>
        <v>#N/A</v>
      </c>
      <c r="O619" s="15" t="e">
        <f t="shared" si="68"/>
        <v>#N/A</v>
      </c>
    </row>
    <row r="620" spans="1:15" x14ac:dyDescent="0.15">
      <c r="A620" s="106">
        <f t="shared" si="69"/>
        <v>1</v>
      </c>
      <c r="B620" s="15" t="e">
        <f>IF(OR(Medidas!D620=1,Medidas!D620="M",Medidas!D620="m"),$A620*LOOKUP($I620+1,'OMS2007'!$A$3:$A$220,'OMS2007'!B$3:B$220)+(1-$A620)*LOOKUP($I620,'OMS2007'!$A$3:$A$220,'OMS2007'!B$3:B$220),$A620*LOOKUP($I620+1,'OMS2007'!$A$3:$A$220,'OMS2007'!E$3:E$220)+(1-$A620)*LOOKUP($I620,'OMS2007'!$A$3:$A$220,'OMS2007'!E$3:E$220))</f>
        <v>#N/A</v>
      </c>
      <c r="C620" s="15" t="e">
        <f>IF(OR(Medidas!D620=1,Medidas!D620="M",Medidas!D620="m"),$A620*LOOKUP($I620+1,'OMS2007'!$A$3:$A$220,'OMS2007'!C$3:C$220)+(1-$A620)*LOOKUP($I620,'OMS2007'!$A$3:$A$220,'OMS2007'!C$3:C$220),$A620*LOOKUP($I620+1,'OMS2007'!$A$3:$A$220,'OMS2007'!F$3:F$220)+(1-$A620)*LOOKUP($I620,'OMS2007'!$A$3:$A$220,'OMS2007'!F$3:F$220))</f>
        <v>#N/A</v>
      </c>
      <c r="D620" s="15" t="e">
        <f>IF(OR(Medidas!D620=1,Medidas!D620="M",Medidas!D620="m"),$A620*LOOKUP($I620+1,'OMS2007'!$A$3:$A$220,'OMS2007'!D$3:D$220)+(1-$A620)*LOOKUP($I620,'OMS2007'!$A$3:$A$220,'OMS2007'!D$3:D$220),$A620*LOOKUP($I620+1,'OMS2007'!$A$3:$A$220,'OMS2007'!G$3:G$220)+(1-$A620)*LOOKUP($I620,'OMS2007'!$A$3:$A$220,'OMS2007'!G$3:G$220))</f>
        <v>#N/A</v>
      </c>
      <c r="E620" s="15">
        <f t="shared" si="63"/>
        <v>1</v>
      </c>
      <c r="F620" s="15">
        <f>IF(OR(Medidas!D620=1,Medidas!D620="M",Medidas!D620="m",Medidas!D620=2,Medidas!D620="F",Medidas!D620="f"),0,1)</f>
        <v>1</v>
      </c>
      <c r="G620" s="15">
        <f>IF(OR(ISBLANK(Medidas!G620),(ISBLANK(Medidas!H620))),1,0)</f>
        <v>1</v>
      </c>
      <c r="H620" s="15">
        <f>IF(AND(NOT(G620),OR(Medidas!G620&lt;20,Medidas!G620&gt;250,Medidas!H620&lt;0.5,Medidas!H620&gt;400)),1,0)</f>
        <v>0</v>
      </c>
      <c r="I620" s="20">
        <f>(Medidas!F620-Medidas!E620)/30.4375</f>
        <v>0</v>
      </c>
      <c r="J620" s="15" t="e">
        <f>Medidas!H620/(Medidas!G620^2)*10000</f>
        <v>#DIV/0!</v>
      </c>
      <c r="K620" s="15" t="e">
        <f t="shared" si="64"/>
        <v>#DIV/0!</v>
      </c>
      <c r="L620" s="15" t="e">
        <f t="shared" si="65"/>
        <v>#DIV/0!</v>
      </c>
      <c r="M620" s="15" t="e">
        <f t="shared" si="66"/>
        <v>#DIV/0!</v>
      </c>
      <c r="N620" s="15" t="e">
        <f t="shared" si="67"/>
        <v>#N/A</v>
      </c>
      <c r="O620" s="15" t="e">
        <f t="shared" si="68"/>
        <v>#N/A</v>
      </c>
    </row>
    <row r="621" spans="1:15" x14ac:dyDescent="0.15">
      <c r="A621" s="106">
        <f t="shared" si="69"/>
        <v>1</v>
      </c>
      <c r="B621" s="15" t="e">
        <f>IF(OR(Medidas!D621=1,Medidas!D621="M",Medidas!D621="m"),$A621*LOOKUP($I621+1,'OMS2007'!$A$3:$A$220,'OMS2007'!B$3:B$220)+(1-$A621)*LOOKUP($I621,'OMS2007'!$A$3:$A$220,'OMS2007'!B$3:B$220),$A621*LOOKUP($I621+1,'OMS2007'!$A$3:$A$220,'OMS2007'!E$3:E$220)+(1-$A621)*LOOKUP($I621,'OMS2007'!$A$3:$A$220,'OMS2007'!E$3:E$220))</f>
        <v>#N/A</v>
      </c>
      <c r="C621" s="15" t="e">
        <f>IF(OR(Medidas!D621=1,Medidas!D621="M",Medidas!D621="m"),$A621*LOOKUP($I621+1,'OMS2007'!$A$3:$A$220,'OMS2007'!C$3:C$220)+(1-$A621)*LOOKUP($I621,'OMS2007'!$A$3:$A$220,'OMS2007'!C$3:C$220),$A621*LOOKUP($I621+1,'OMS2007'!$A$3:$A$220,'OMS2007'!F$3:F$220)+(1-$A621)*LOOKUP($I621,'OMS2007'!$A$3:$A$220,'OMS2007'!F$3:F$220))</f>
        <v>#N/A</v>
      </c>
      <c r="D621" s="15" t="e">
        <f>IF(OR(Medidas!D621=1,Medidas!D621="M",Medidas!D621="m"),$A621*LOOKUP($I621+1,'OMS2007'!$A$3:$A$220,'OMS2007'!D$3:D$220)+(1-$A621)*LOOKUP($I621,'OMS2007'!$A$3:$A$220,'OMS2007'!D$3:D$220),$A621*LOOKUP($I621+1,'OMS2007'!$A$3:$A$220,'OMS2007'!G$3:G$220)+(1-$A621)*LOOKUP($I621,'OMS2007'!$A$3:$A$220,'OMS2007'!G$3:G$220))</f>
        <v>#N/A</v>
      </c>
      <c r="E621" s="15">
        <f t="shared" si="63"/>
        <v>1</v>
      </c>
      <c r="F621" s="15">
        <f>IF(OR(Medidas!D621=1,Medidas!D621="M",Medidas!D621="m",Medidas!D621=2,Medidas!D621="F",Medidas!D621="f"),0,1)</f>
        <v>1</v>
      </c>
      <c r="G621" s="15">
        <f>IF(OR(ISBLANK(Medidas!G621),(ISBLANK(Medidas!H621))),1,0)</f>
        <v>1</v>
      </c>
      <c r="H621" s="15">
        <f>IF(AND(NOT(G621),OR(Medidas!G621&lt;20,Medidas!G621&gt;250,Medidas!H621&lt;0.5,Medidas!H621&gt;400)),1,0)</f>
        <v>0</v>
      </c>
      <c r="I621" s="20">
        <f>(Medidas!F621-Medidas!E621)/30.4375</f>
        <v>0</v>
      </c>
      <c r="J621" s="15" t="e">
        <f>Medidas!H621/(Medidas!G621^2)*10000</f>
        <v>#DIV/0!</v>
      </c>
      <c r="K621" s="15" t="e">
        <f t="shared" si="64"/>
        <v>#DIV/0!</v>
      </c>
      <c r="L621" s="15" t="e">
        <f t="shared" si="65"/>
        <v>#DIV/0!</v>
      </c>
      <c r="M621" s="15" t="e">
        <f t="shared" si="66"/>
        <v>#DIV/0!</v>
      </c>
      <c r="N621" s="15" t="e">
        <f t="shared" si="67"/>
        <v>#N/A</v>
      </c>
      <c r="O621" s="15" t="e">
        <f t="shared" si="68"/>
        <v>#N/A</v>
      </c>
    </row>
    <row r="622" spans="1:15" x14ac:dyDescent="0.15">
      <c r="A622" s="106">
        <f t="shared" si="69"/>
        <v>1</v>
      </c>
      <c r="B622" s="15" t="e">
        <f>IF(OR(Medidas!D622=1,Medidas!D622="M",Medidas!D622="m"),$A622*LOOKUP($I622+1,'OMS2007'!$A$3:$A$220,'OMS2007'!B$3:B$220)+(1-$A622)*LOOKUP($I622,'OMS2007'!$A$3:$A$220,'OMS2007'!B$3:B$220),$A622*LOOKUP($I622+1,'OMS2007'!$A$3:$A$220,'OMS2007'!E$3:E$220)+(1-$A622)*LOOKUP($I622,'OMS2007'!$A$3:$A$220,'OMS2007'!E$3:E$220))</f>
        <v>#N/A</v>
      </c>
      <c r="C622" s="15" t="e">
        <f>IF(OR(Medidas!D622=1,Medidas!D622="M",Medidas!D622="m"),$A622*LOOKUP($I622+1,'OMS2007'!$A$3:$A$220,'OMS2007'!C$3:C$220)+(1-$A622)*LOOKUP($I622,'OMS2007'!$A$3:$A$220,'OMS2007'!C$3:C$220),$A622*LOOKUP($I622+1,'OMS2007'!$A$3:$A$220,'OMS2007'!F$3:F$220)+(1-$A622)*LOOKUP($I622,'OMS2007'!$A$3:$A$220,'OMS2007'!F$3:F$220))</f>
        <v>#N/A</v>
      </c>
      <c r="D622" s="15" t="e">
        <f>IF(OR(Medidas!D622=1,Medidas!D622="M",Medidas!D622="m"),$A622*LOOKUP($I622+1,'OMS2007'!$A$3:$A$220,'OMS2007'!D$3:D$220)+(1-$A622)*LOOKUP($I622,'OMS2007'!$A$3:$A$220,'OMS2007'!D$3:D$220),$A622*LOOKUP($I622+1,'OMS2007'!$A$3:$A$220,'OMS2007'!G$3:G$220)+(1-$A622)*LOOKUP($I622,'OMS2007'!$A$3:$A$220,'OMS2007'!G$3:G$220))</f>
        <v>#N/A</v>
      </c>
      <c r="E622" s="15">
        <f t="shared" si="63"/>
        <v>1</v>
      </c>
      <c r="F622" s="15">
        <f>IF(OR(Medidas!D622=1,Medidas!D622="M",Medidas!D622="m",Medidas!D622=2,Medidas!D622="F",Medidas!D622="f"),0,1)</f>
        <v>1</v>
      </c>
      <c r="G622" s="15">
        <f>IF(OR(ISBLANK(Medidas!G622),(ISBLANK(Medidas!H622))),1,0)</f>
        <v>1</v>
      </c>
      <c r="H622" s="15">
        <f>IF(AND(NOT(G622),OR(Medidas!G622&lt;20,Medidas!G622&gt;250,Medidas!H622&lt;0.5,Medidas!H622&gt;400)),1,0)</f>
        <v>0</v>
      </c>
      <c r="I622" s="20">
        <f>(Medidas!F622-Medidas!E622)/30.4375</f>
        <v>0</v>
      </c>
      <c r="J622" s="15" t="e">
        <f>Medidas!H622/(Medidas!G622^2)*10000</f>
        <v>#DIV/0!</v>
      </c>
      <c r="K622" s="15" t="e">
        <f t="shared" si="64"/>
        <v>#DIV/0!</v>
      </c>
      <c r="L622" s="15" t="e">
        <f t="shared" si="65"/>
        <v>#DIV/0!</v>
      </c>
      <c r="M622" s="15" t="e">
        <f t="shared" si="66"/>
        <v>#DIV/0!</v>
      </c>
      <c r="N622" s="15" t="e">
        <f t="shared" si="67"/>
        <v>#N/A</v>
      </c>
      <c r="O622" s="15" t="e">
        <f t="shared" si="68"/>
        <v>#N/A</v>
      </c>
    </row>
    <row r="623" spans="1:15" x14ac:dyDescent="0.15">
      <c r="A623" s="106">
        <f t="shared" si="69"/>
        <v>1</v>
      </c>
      <c r="B623" s="15" t="e">
        <f>IF(OR(Medidas!D623=1,Medidas!D623="M",Medidas!D623="m"),$A623*LOOKUP($I623+1,'OMS2007'!$A$3:$A$220,'OMS2007'!B$3:B$220)+(1-$A623)*LOOKUP($I623,'OMS2007'!$A$3:$A$220,'OMS2007'!B$3:B$220),$A623*LOOKUP($I623+1,'OMS2007'!$A$3:$A$220,'OMS2007'!E$3:E$220)+(1-$A623)*LOOKUP($I623,'OMS2007'!$A$3:$A$220,'OMS2007'!E$3:E$220))</f>
        <v>#N/A</v>
      </c>
      <c r="C623" s="15" t="e">
        <f>IF(OR(Medidas!D623=1,Medidas!D623="M",Medidas!D623="m"),$A623*LOOKUP($I623+1,'OMS2007'!$A$3:$A$220,'OMS2007'!C$3:C$220)+(1-$A623)*LOOKUP($I623,'OMS2007'!$A$3:$A$220,'OMS2007'!C$3:C$220),$A623*LOOKUP($I623+1,'OMS2007'!$A$3:$A$220,'OMS2007'!F$3:F$220)+(1-$A623)*LOOKUP($I623,'OMS2007'!$A$3:$A$220,'OMS2007'!F$3:F$220))</f>
        <v>#N/A</v>
      </c>
      <c r="D623" s="15" t="e">
        <f>IF(OR(Medidas!D623=1,Medidas!D623="M",Medidas!D623="m"),$A623*LOOKUP($I623+1,'OMS2007'!$A$3:$A$220,'OMS2007'!D$3:D$220)+(1-$A623)*LOOKUP($I623,'OMS2007'!$A$3:$A$220,'OMS2007'!D$3:D$220),$A623*LOOKUP($I623+1,'OMS2007'!$A$3:$A$220,'OMS2007'!G$3:G$220)+(1-$A623)*LOOKUP($I623,'OMS2007'!$A$3:$A$220,'OMS2007'!G$3:G$220))</f>
        <v>#N/A</v>
      </c>
      <c r="E623" s="15">
        <f t="shared" si="63"/>
        <v>1</v>
      </c>
      <c r="F623" s="15">
        <f>IF(OR(Medidas!D623=1,Medidas!D623="M",Medidas!D623="m",Medidas!D623=2,Medidas!D623="F",Medidas!D623="f"),0,1)</f>
        <v>1</v>
      </c>
      <c r="G623" s="15">
        <f>IF(OR(ISBLANK(Medidas!G623),(ISBLANK(Medidas!H623))),1,0)</f>
        <v>1</v>
      </c>
      <c r="H623" s="15">
        <f>IF(AND(NOT(G623),OR(Medidas!G623&lt;20,Medidas!G623&gt;250,Medidas!H623&lt;0.5,Medidas!H623&gt;400)),1,0)</f>
        <v>0</v>
      </c>
      <c r="I623" s="20">
        <f>(Medidas!F623-Medidas!E623)/30.4375</f>
        <v>0</v>
      </c>
      <c r="J623" s="15" t="e">
        <f>Medidas!H623/(Medidas!G623^2)*10000</f>
        <v>#DIV/0!</v>
      </c>
      <c r="K623" s="15" t="e">
        <f t="shared" si="64"/>
        <v>#DIV/0!</v>
      </c>
      <c r="L623" s="15" t="e">
        <f t="shared" si="65"/>
        <v>#DIV/0!</v>
      </c>
      <c r="M623" s="15" t="e">
        <f t="shared" si="66"/>
        <v>#DIV/0!</v>
      </c>
      <c r="N623" s="15" t="e">
        <f t="shared" si="67"/>
        <v>#N/A</v>
      </c>
      <c r="O623" s="15" t="e">
        <f t="shared" si="68"/>
        <v>#N/A</v>
      </c>
    </row>
    <row r="624" spans="1:15" x14ac:dyDescent="0.15">
      <c r="A624" s="106">
        <f t="shared" si="69"/>
        <v>1</v>
      </c>
      <c r="B624" s="15" t="e">
        <f>IF(OR(Medidas!D624=1,Medidas!D624="M",Medidas!D624="m"),$A624*LOOKUP($I624+1,'OMS2007'!$A$3:$A$220,'OMS2007'!B$3:B$220)+(1-$A624)*LOOKUP($I624,'OMS2007'!$A$3:$A$220,'OMS2007'!B$3:B$220),$A624*LOOKUP($I624+1,'OMS2007'!$A$3:$A$220,'OMS2007'!E$3:E$220)+(1-$A624)*LOOKUP($I624,'OMS2007'!$A$3:$A$220,'OMS2007'!E$3:E$220))</f>
        <v>#N/A</v>
      </c>
      <c r="C624" s="15" t="e">
        <f>IF(OR(Medidas!D624=1,Medidas!D624="M",Medidas!D624="m"),$A624*LOOKUP($I624+1,'OMS2007'!$A$3:$A$220,'OMS2007'!C$3:C$220)+(1-$A624)*LOOKUP($I624,'OMS2007'!$A$3:$A$220,'OMS2007'!C$3:C$220),$A624*LOOKUP($I624+1,'OMS2007'!$A$3:$A$220,'OMS2007'!F$3:F$220)+(1-$A624)*LOOKUP($I624,'OMS2007'!$A$3:$A$220,'OMS2007'!F$3:F$220))</f>
        <v>#N/A</v>
      </c>
      <c r="D624" s="15" t="e">
        <f>IF(OR(Medidas!D624=1,Medidas!D624="M",Medidas!D624="m"),$A624*LOOKUP($I624+1,'OMS2007'!$A$3:$A$220,'OMS2007'!D$3:D$220)+(1-$A624)*LOOKUP($I624,'OMS2007'!$A$3:$A$220,'OMS2007'!D$3:D$220),$A624*LOOKUP($I624+1,'OMS2007'!$A$3:$A$220,'OMS2007'!G$3:G$220)+(1-$A624)*LOOKUP($I624,'OMS2007'!$A$3:$A$220,'OMS2007'!G$3:G$220))</f>
        <v>#N/A</v>
      </c>
      <c r="E624" s="15">
        <f t="shared" si="63"/>
        <v>1</v>
      </c>
      <c r="F624" s="15">
        <f>IF(OR(Medidas!D624=1,Medidas!D624="M",Medidas!D624="m",Medidas!D624=2,Medidas!D624="F",Medidas!D624="f"),0,1)</f>
        <v>1</v>
      </c>
      <c r="G624" s="15">
        <f>IF(OR(ISBLANK(Medidas!G624),(ISBLANK(Medidas!H624))),1,0)</f>
        <v>1</v>
      </c>
      <c r="H624" s="15">
        <f>IF(AND(NOT(G624),OR(Medidas!G624&lt;20,Medidas!G624&gt;250,Medidas!H624&lt;0.5,Medidas!H624&gt;400)),1,0)</f>
        <v>0</v>
      </c>
      <c r="I624" s="20">
        <f>(Medidas!F624-Medidas!E624)/30.4375</f>
        <v>0</v>
      </c>
      <c r="J624" s="15" t="e">
        <f>Medidas!H624/(Medidas!G624^2)*10000</f>
        <v>#DIV/0!</v>
      </c>
      <c r="K624" s="15" t="e">
        <f t="shared" si="64"/>
        <v>#DIV/0!</v>
      </c>
      <c r="L624" s="15" t="e">
        <f t="shared" si="65"/>
        <v>#DIV/0!</v>
      </c>
      <c r="M624" s="15" t="e">
        <f t="shared" si="66"/>
        <v>#DIV/0!</v>
      </c>
      <c r="N624" s="15" t="e">
        <f t="shared" si="67"/>
        <v>#N/A</v>
      </c>
      <c r="O624" s="15" t="e">
        <f t="shared" si="68"/>
        <v>#N/A</v>
      </c>
    </row>
    <row r="625" spans="1:15" x14ac:dyDescent="0.15">
      <c r="A625" s="106">
        <f t="shared" si="69"/>
        <v>1</v>
      </c>
      <c r="B625" s="15" t="e">
        <f>IF(OR(Medidas!D625=1,Medidas!D625="M",Medidas!D625="m"),$A625*LOOKUP($I625+1,'OMS2007'!$A$3:$A$220,'OMS2007'!B$3:B$220)+(1-$A625)*LOOKUP($I625,'OMS2007'!$A$3:$A$220,'OMS2007'!B$3:B$220),$A625*LOOKUP($I625+1,'OMS2007'!$A$3:$A$220,'OMS2007'!E$3:E$220)+(1-$A625)*LOOKUP($I625,'OMS2007'!$A$3:$A$220,'OMS2007'!E$3:E$220))</f>
        <v>#N/A</v>
      </c>
      <c r="C625" s="15" t="e">
        <f>IF(OR(Medidas!D625=1,Medidas!D625="M",Medidas!D625="m"),$A625*LOOKUP($I625+1,'OMS2007'!$A$3:$A$220,'OMS2007'!C$3:C$220)+(1-$A625)*LOOKUP($I625,'OMS2007'!$A$3:$A$220,'OMS2007'!C$3:C$220),$A625*LOOKUP($I625+1,'OMS2007'!$A$3:$A$220,'OMS2007'!F$3:F$220)+(1-$A625)*LOOKUP($I625,'OMS2007'!$A$3:$A$220,'OMS2007'!F$3:F$220))</f>
        <v>#N/A</v>
      </c>
      <c r="D625" s="15" t="e">
        <f>IF(OR(Medidas!D625=1,Medidas!D625="M",Medidas!D625="m"),$A625*LOOKUP($I625+1,'OMS2007'!$A$3:$A$220,'OMS2007'!D$3:D$220)+(1-$A625)*LOOKUP($I625,'OMS2007'!$A$3:$A$220,'OMS2007'!D$3:D$220),$A625*LOOKUP($I625+1,'OMS2007'!$A$3:$A$220,'OMS2007'!G$3:G$220)+(1-$A625)*LOOKUP($I625,'OMS2007'!$A$3:$A$220,'OMS2007'!G$3:G$220))</f>
        <v>#N/A</v>
      </c>
      <c r="E625" s="15">
        <f t="shared" si="63"/>
        <v>1</v>
      </c>
      <c r="F625" s="15">
        <f>IF(OR(Medidas!D625=1,Medidas!D625="M",Medidas!D625="m",Medidas!D625=2,Medidas!D625="F",Medidas!D625="f"),0,1)</f>
        <v>1</v>
      </c>
      <c r="G625" s="15">
        <f>IF(OR(ISBLANK(Medidas!G625),(ISBLANK(Medidas!H625))),1,0)</f>
        <v>1</v>
      </c>
      <c r="H625" s="15">
        <f>IF(AND(NOT(G625),OR(Medidas!G625&lt;20,Medidas!G625&gt;250,Medidas!H625&lt;0.5,Medidas!H625&gt;400)),1,0)</f>
        <v>0</v>
      </c>
      <c r="I625" s="20">
        <f>(Medidas!F625-Medidas!E625)/30.4375</f>
        <v>0</v>
      </c>
      <c r="J625" s="15" t="e">
        <f>Medidas!H625/(Medidas!G625^2)*10000</f>
        <v>#DIV/0!</v>
      </c>
      <c r="K625" s="15" t="e">
        <f t="shared" si="64"/>
        <v>#DIV/0!</v>
      </c>
      <c r="L625" s="15" t="e">
        <f t="shared" si="65"/>
        <v>#DIV/0!</v>
      </c>
      <c r="M625" s="15" t="e">
        <f t="shared" si="66"/>
        <v>#DIV/0!</v>
      </c>
      <c r="N625" s="15" t="e">
        <f t="shared" si="67"/>
        <v>#N/A</v>
      </c>
      <c r="O625" s="15" t="e">
        <f t="shared" si="68"/>
        <v>#N/A</v>
      </c>
    </row>
    <row r="626" spans="1:15" x14ac:dyDescent="0.15">
      <c r="A626" s="106">
        <f t="shared" si="69"/>
        <v>1</v>
      </c>
      <c r="B626" s="15" t="e">
        <f>IF(OR(Medidas!D626=1,Medidas!D626="M",Medidas!D626="m"),$A626*LOOKUP($I626+1,'OMS2007'!$A$3:$A$220,'OMS2007'!B$3:B$220)+(1-$A626)*LOOKUP($I626,'OMS2007'!$A$3:$A$220,'OMS2007'!B$3:B$220),$A626*LOOKUP($I626+1,'OMS2007'!$A$3:$A$220,'OMS2007'!E$3:E$220)+(1-$A626)*LOOKUP($I626,'OMS2007'!$A$3:$A$220,'OMS2007'!E$3:E$220))</f>
        <v>#N/A</v>
      </c>
      <c r="C626" s="15" t="e">
        <f>IF(OR(Medidas!D626=1,Medidas!D626="M",Medidas!D626="m"),$A626*LOOKUP($I626+1,'OMS2007'!$A$3:$A$220,'OMS2007'!C$3:C$220)+(1-$A626)*LOOKUP($I626,'OMS2007'!$A$3:$A$220,'OMS2007'!C$3:C$220),$A626*LOOKUP($I626+1,'OMS2007'!$A$3:$A$220,'OMS2007'!F$3:F$220)+(1-$A626)*LOOKUP($I626,'OMS2007'!$A$3:$A$220,'OMS2007'!F$3:F$220))</f>
        <v>#N/A</v>
      </c>
      <c r="D626" s="15" t="e">
        <f>IF(OR(Medidas!D626=1,Medidas!D626="M",Medidas!D626="m"),$A626*LOOKUP($I626+1,'OMS2007'!$A$3:$A$220,'OMS2007'!D$3:D$220)+(1-$A626)*LOOKUP($I626,'OMS2007'!$A$3:$A$220,'OMS2007'!D$3:D$220),$A626*LOOKUP($I626+1,'OMS2007'!$A$3:$A$220,'OMS2007'!G$3:G$220)+(1-$A626)*LOOKUP($I626,'OMS2007'!$A$3:$A$220,'OMS2007'!G$3:G$220))</f>
        <v>#N/A</v>
      </c>
      <c r="E626" s="15">
        <f t="shared" si="63"/>
        <v>1</v>
      </c>
      <c r="F626" s="15">
        <f>IF(OR(Medidas!D626=1,Medidas!D626="M",Medidas!D626="m",Medidas!D626=2,Medidas!D626="F",Medidas!D626="f"),0,1)</f>
        <v>1</v>
      </c>
      <c r="G626" s="15">
        <f>IF(OR(ISBLANK(Medidas!G626),(ISBLANK(Medidas!H626))),1,0)</f>
        <v>1</v>
      </c>
      <c r="H626" s="15">
        <f>IF(AND(NOT(G626),OR(Medidas!G626&lt;20,Medidas!G626&gt;250,Medidas!H626&lt;0.5,Medidas!H626&gt;400)),1,0)</f>
        <v>0</v>
      </c>
      <c r="I626" s="20">
        <f>(Medidas!F626-Medidas!E626)/30.4375</f>
        <v>0</v>
      </c>
      <c r="J626" s="15" t="e">
        <f>Medidas!H626/(Medidas!G626^2)*10000</f>
        <v>#DIV/0!</v>
      </c>
      <c r="K626" s="15" t="e">
        <f t="shared" si="64"/>
        <v>#DIV/0!</v>
      </c>
      <c r="L626" s="15" t="e">
        <f t="shared" si="65"/>
        <v>#DIV/0!</v>
      </c>
      <c r="M626" s="15" t="e">
        <f t="shared" si="66"/>
        <v>#DIV/0!</v>
      </c>
      <c r="N626" s="15" t="e">
        <f t="shared" si="67"/>
        <v>#N/A</v>
      </c>
      <c r="O626" s="15" t="e">
        <f t="shared" si="68"/>
        <v>#N/A</v>
      </c>
    </row>
    <row r="627" spans="1:15" x14ac:dyDescent="0.15">
      <c r="A627" s="106">
        <f t="shared" si="69"/>
        <v>1</v>
      </c>
      <c r="B627" s="15" t="e">
        <f>IF(OR(Medidas!D627=1,Medidas!D627="M",Medidas!D627="m"),$A627*LOOKUP($I627+1,'OMS2007'!$A$3:$A$220,'OMS2007'!B$3:B$220)+(1-$A627)*LOOKUP($I627,'OMS2007'!$A$3:$A$220,'OMS2007'!B$3:B$220),$A627*LOOKUP($I627+1,'OMS2007'!$A$3:$A$220,'OMS2007'!E$3:E$220)+(1-$A627)*LOOKUP($I627,'OMS2007'!$A$3:$A$220,'OMS2007'!E$3:E$220))</f>
        <v>#N/A</v>
      </c>
      <c r="C627" s="15" t="e">
        <f>IF(OR(Medidas!D627=1,Medidas!D627="M",Medidas!D627="m"),$A627*LOOKUP($I627+1,'OMS2007'!$A$3:$A$220,'OMS2007'!C$3:C$220)+(1-$A627)*LOOKUP($I627,'OMS2007'!$A$3:$A$220,'OMS2007'!C$3:C$220),$A627*LOOKUP($I627+1,'OMS2007'!$A$3:$A$220,'OMS2007'!F$3:F$220)+(1-$A627)*LOOKUP($I627,'OMS2007'!$A$3:$A$220,'OMS2007'!F$3:F$220))</f>
        <v>#N/A</v>
      </c>
      <c r="D627" s="15" t="e">
        <f>IF(OR(Medidas!D627=1,Medidas!D627="M",Medidas!D627="m"),$A627*LOOKUP($I627+1,'OMS2007'!$A$3:$A$220,'OMS2007'!D$3:D$220)+(1-$A627)*LOOKUP($I627,'OMS2007'!$A$3:$A$220,'OMS2007'!D$3:D$220),$A627*LOOKUP($I627+1,'OMS2007'!$A$3:$A$220,'OMS2007'!G$3:G$220)+(1-$A627)*LOOKUP($I627,'OMS2007'!$A$3:$A$220,'OMS2007'!G$3:G$220))</f>
        <v>#N/A</v>
      </c>
      <c r="E627" s="15">
        <f t="shared" si="63"/>
        <v>1</v>
      </c>
      <c r="F627" s="15">
        <f>IF(OR(Medidas!D627=1,Medidas!D627="M",Medidas!D627="m",Medidas!D627=2,Medidas!D627="F",Medidas!D627="f"),0,1)</f>
        <v>1</v>
      </c>
      <c r="G627" s="15">
        <f>IF(OR(ISBLANK(Medidas!G627),(ISBLANK(Medidas!H627))),1,0)</f>
        <v>1</v>
      </c>
      <c r="H627" s="15">
        <f>IF(AND(NOT(G627),OR(Medidas!G627&lt;20,Medidas!G627&gt;250,Medidas!H627&lt;0.5,Medidas!H627&gt;400)),1,0)</f>
        <v>0</v>
      </c>
      <c r="I627" s="20">
        <f>(Medidas!F627-Medidas!E627)/30.4375</f>
        <v>0</v>
      </c>
      <c r="J627" s="15" t="e">
        <f>Medidas!H627/(Medidas!G627^2)*10000</f>
        <v>#DIV/0!</v>
      </c>
      <c r="K627" s="15" t="e">
        <f t="shared" si="64"/>
        <v>#DIV/0!</v>
      </c>
      <c r="L627" s="15" t="e">
        <f t="shared" si="65"/>
        <v>#DIV/0!</v>
      </c>
      <c r="M627" s="15" t="e">
        <f t="shared" si="66"/>
        <v>#DIV/0!</v>
      </c>
      <c r="N627" s="15" t="e">
        <f t="shared" si="67"/>
        <v>#N/A</v>
      </c>
      <c r="O627" s="15" t="e">
        <f t="shared" si="68"/>
        <v>#N/A</v>
      </c>
    </row>
    <row r="628" spans="1:15" x14ac:dyDescent="0.15">
      <c r="A628" s="106">
        <f t="shared" si="69"/>
        <v>1</v>
      </c>
      <c r="B628" s="15" t="e">
        <f>IF(OR(Medidas!D628=1,Medidas!D628="M",Medidas!D628="m"),$A628*LOOKUP($I628+1,'OMS2007'!$A$3:$A$220,'OMS2007'!B$3:B$220)+(1-$A628)*LOOKUP($I628,'OMS2007'!$A$3:$A$220,'OMS2007'!B$3:B$220),$A628*LOOKUP($I628+1,'OMS2007'!$A$3:$A$220,'OMS2007'!E$3:E$220)+(1-$A628)*LOOKUP($I628,'OMS2007'!$A$3:$A$220,'OMS2007'!E$3:E$220))</f>
        <v>#N/A</v>
      </c>
      <c r="C628" s="15" t="e">
        <f>IF(OR(Medidas!D628=1,Medidas!D628="M",Medidas!D628="m"),$A628*LOOKUP($I628+1,'OMS2007'!$A$3:$A$220,'OMS2007'!C$3:C$220)+(1-$A628)*LOOKUP($I628,'OMS2007'!$A$3:$A$220,'OMS2007'!C$3:C$220),$A628*LOOKUP($I628+1,'OMS2007'!$A$3:$A$220,'OMS2007'!F$3:F$220)+(1-$A628)*LOOKUP($I628,'OMS2007'!$A$3:$A$220,'OMS2007'!F$3:F$220))</f>
        <v>#N/A</v>
      </c>
      <c r="D628" s="15" t="e">
        <f>IF(OR(Medidas!D628=1,Medidas!D628="M",Medidas!D628="m"),$A628*LOOKUP($I628+1,'OMS2007'!$A$3:$A$220,'OMS2007'!D$3:D$220)+(1-$A628)*LOOKUP($I628,'OMS2007'!$A$3:$A$220,'OMS2007'!D$3:D$220),$A628*LOOKUP($I628+1,'OMS2007'!$A$3:$A$220,'OMS2007'!G$3:G$220)+(1-$A628)*LOOKUP($I628,'OMS2007'!$A$3:$A$220,'OMS2007'!G$3:G$220))</f>
        <v>#N/A</v>
      </c>
      <c r="E628" s="15">
        <f t="shared" si="63"/>
        <v>1</v>
      </c>
      <c r="F628" s="15">
        <f>IF(OR(Medidas!D628=1,Medidas!D628="M",Medidas!D628="m",Medidas!D628=2,Medidas!D628="F",Medidas!D628="f"),0,1)</f>
        <v>1</v>
      </c>
      <c r="G628" s="15">
        <f>IF(OR(ISBLANK(Medidas!G628),(ISBLANK(Medidas!H628))),1,0)</f>
        <v>1</v>
      </c>
      <c r="H628" s="15">
        <f>IF(AND(NOT(G628),OR(Medidas!G628&lt;20,Medidas!G628&gt;250,Medidas!H628&lt;0.5,Medidas!H628&gt;400)),1,0)</f>
        <v>0</v>
      </c>
      <c r="I628" s="20">
        <f>(Medidas!F628-Medidas!E628)/30.4375</f>
        <v>0</v>
      </c>
      <c r="J628" s="15" t="e">
        <f>Medidas!H628/(Medidas!G628^2)*10000</f>
        <v>#DIV/0!</v>
      </c>
      <c r="K628" s="15" t="e">
        <f t="shared" si="64"/>
        <v>#DIV/0!</v>
      </c>
      <c r="L628" s="15" t="e">
        <f t="shared" si="65"/>
        <v>#DIV/0!</v>
      </c>
      <c r="M628" s="15" t="e">
        <f t="shared" si="66"/>
        <v>#DIV/0!</v>
      </c>
      <c r="N628" s="15" t="e">
        <f t="shared" si="67"/>
        <v>#N/A</v>
      </c>
      <c r="O628" s="15" t="e">
        <f t="shared" si="68"/>
        <v>#N/A</v>
      </c>
    </row>
    <row r="629" spans="1:15" x14ac:dyDescent="0.15">
      <c r="A629" s="106">
        <f t="shared" si="69"/>
        <v>1</v>
      </c>
      <c r="B629" s="15" t="e">
        <f>IF(OR(Medidas!D629=1,Medidas!D629="M",Medidas!D629="m"),$A629*LOOKUP($I629+1,'OMS2007'!$A$3:$A$220,'OMS2007'!B$3:B$220)+(1-$A629)*LOOKUP($I629,'OMS2007'!$A$3:$A$220,'OMS2007'!B$3:B$220),$A629*LOOKUP($I629+1,'OMS2007'!$A$3:$A$220,'OMS2007'!E$3:E$220)+(1-$A629)*LOOKUP($I629,'OMS2007'!$A$3:$A$220,'OMS2007'!E$3:E$220))</f>
        <v>#N/A</v>
      </c>
      <c r="C629" s="15" t="e">
        <f>IF(OR(Medidas!D629=1,Medidas!D629="M",Medidas!D629="m"),$A629*LOOKUP($I629+1,'OMS2007'!$A$3:$A$220,'OMS2007'!C$3:C$220)+(1-$A629)*LOOKUP($I629,'OMS2007'!$A$3:$A$220,'OMS2007'!C$3:C$220),$A629*LOOKUP($I629+1,'OMS2007'!$A$3:$A$220,'OMS2007'!F$3:F$220)+(1-$A629)*LOOKUP($I629,'OMS2007'!$A$3:$A$220,'OMS2007'!F$3:F$220))</f>
        <v>#N/A</v>
      </c>
      <c r="D629" s="15" t="e">
        <f>IF(OR(Medidas!D629=1,Medidas!D629="M",Medidas!D629="m"),$A629*LOOKUP($I629+1,'OMS2007'!$A$3:$A$220,'OMS2007'!D$3:D$220)+(1-$A629)*LOOKUP($I629,'OMS2007'!$A$3:$A$220,'OMS2007'!D$3:D$220),$A629*LOOKUP($I629+1,'OMS2007'!$A$3:$A$220,'OMS2007'!G$3:G$220)+(1-$A629)*LOOKUP($I629,'OMS2007'!$A$3:$A$220,'OMS2007'!G$3:G$220))</f>
        <v>#N/A</v>
      </c>
      <c r="E629" s="15">
        <f t="shared" si="63"/>
        <v>1</v>
      </c>
      <c r="F629" s="15">
        <f>IF(OR(Medidas!D629=1,Medidas!D629="M",Medidas!D629="m",Medidas!D629=2,Medidas!D629="F",Medidas!D629="f"),0,1)</f>
        <v>1</v>
      </c>
      <c r="G629" s="15">
        <f>IF(OR(ISBLANK(Medidas!G629),(ISBLANK(Medidas!H629))),1,0)</f>
        <v>1</v>
      </c>
      <c r="H629" s="15">
        <f>IF(AND(NOT(G629),OR(Medidas!G629&lt;20,Medidas!G629&gt;250,Medidas!H629&lt;0.5,Medidas!H629&gt;400)),1,0)</f>
        <v>0</v>
      </c>
      <c r="I629" s="20">
        <f>(Medidas!F629-Medidas!E629)/30.4375</f>
        <v>0</v>
      </c>
      <c r="J629" s="15" t="e">
        <f>Medidas!H629/(Medidas!G629^2)*10000</f>
        <v>#DIV/0!</v>
      </c>
      <c r="K629" s="15" t="e">
        <f t="shared" si="64"/>
        <v>#DIV/0!</v>
      </c>
      <c r="L629" s="15" t="e">
        <f t="shared" si="65"/>
        <v>#DIV/0!</v>
      </c>
      <c r="M629" s="15" t="e">
        <f t="shared" si="66"/>
        <v>#DIV/0!</v>
      </c>
      <c r="N629" s="15" t="e">
        <f t="shared" si="67"/>
        <v>#N/A</v>
      </c>
      <c r="O629" s="15" t="e">
        <f t="shared" si="68"/>
        <v>#N/A</v>
      </c>
    </row>
    <row r="630" spans="1:15" x14ac:dyDescent="0.15">
      <c r="A630" s="106">
        <f t="shared" si="69"/>
        <v>1</v>
      </c>
      <c r="B630" s="15" t="e">
        <f>IF(OR(Medidas!D630=1,Medidas!D630="M",Medidas!D630="m"),$A630*LOOKUP($I630+1,'OMS2007'!$A$3:$A$220,'OMS2007'!B$3:B$220)+(1-$A630)*LOOKUP($I630,'OMS2007'!$A$3:$A$220,'OMS2007'!B$3:B$220),$A630*LOOKUP($I630+1,'OMS2007'!$A$3:$A$220,'OMS2007'!E$3:E$220)+(1-$A630)*LOOKUP($I630,'OMS2007'!$A$3:$A$220,'OMS2007'!E$3:E$220))</f>
        <v>#N/A</v>
      </c>
      <c r="C630" s="15" t="e">
        <f>IF(OR(Medidas!D630=1,Medidas!D630="M",Medidas!D630="m"),$A630*LOOKUP($I630+1,'OMS2007'!$A$3:$A$220,'OMS2007'!C$3:C$220)+(1-$A630)*LOOKUP($I630,'OMS2007'!$A$3:$A$220,'OMS2007'!C$3:C$220),$A630*LOOKUP($I630+1,'OMS2007'!$A$3:$A$220,'OMS2007'!F$3:F$220)+(1-$A630)*LOOKUP($I630,'OMS2007'!$A$3:$A$220,'OMS2007'!F$3:F$220))</f>
        <v>#N/A</v>
      </c>
      <c r="D630" s="15" t="e">
        <f>IF(OR(Medidas!D630=1,Medidas!D630="M",Medidas!D630="m"),$A630*LOOKUP($I630+1,'OMS2007'!$A$3:$A$220,'OMS2007'!D$3:D$220)+(1-$A630)*LOOKUP($I630,'OMS2007'!$A$3:$A$220,'OMS2007'!D$3:D$220),$A630*LOOKUP($I630+1,'OMS2007'!$A$3:$A$220,'OMS2007'!G$3:G$220)+(1-$A630)*LOOKUP($I630,'OMS2007'!$A$3:$A$220,'OMS2007'!G$3:G$220))</f>
        <v>#N/A</v>
      </c>
      <c r="E630" s="15">
        <f t="shared" si="63"/>
        <v>1</v>
      </c>
      <c r="F630" s="15">
        <f>IF(OR(Medidas!D630=1,Medidas!D630="M",Medidas!D630="m",Medidas!D630=2,Medidas!D630="F",Medidas!D630="f"),0,1)</f>
        <v>1</v>
      </c>
      <c r="G630" s="15">
        <f>IF(OR(ISBLANK(Medidas!G630),(ISBLANK(Medidas!H630))),1,0)</f>
        <v>1</v>
      </c>
      <c r="H630" s="15">
        <f>IF(AND(NOT(G630),OR(Medidas!G630&lt;20,Medidas!G630&gt;250,Medidas!H630&lt;0.5,Medidas!H630&gt;400)),1,0)</f>
        <v>0</v>
      </c>
      <c r="I630" s="20">
        <f>(Medidas!F630-Medidas!E630)/30.4375</f>
        <v>0</v>
      </c>
      <c r="J630" s="15" t="e">
        <f>Medidas!H630/(Medidas!G630^2)*10000</f>
        <v>#DIV/0!</v>
      </c>
      <c r="K630" s="15" t="e">
        <f t="shared" si="64"/>
        <v>#DIV/0!</v>
      </c>
      <c r="L630" s="15" t="e">
        <f t="shared" si="65"/>
        <v>#DIV/0!</v>
      </c>
      <c r="M630" s="15" t="e">
        <f t="shared" si="66"/>
        <v>#DIV/0!</v>
      </c>
      <c r="N630" s="15" t="e">
        <f t="shared" si="67"/>
        <v>#N/A</v>
      </c>
      <c r="O630" s="15" t="e">
        <f t="shared" si="68"/>
        <v>#N/A</v>
      </c>
    </row>
    <row r="631" spans="1:15" x14ac:dyDescent="0.15">
      <c r="A631" s="106">
        <f t="shared" si="69"/>
        <v>1</v>
      </c>
      <c r="B631" s="15" t="e">
        <f>IF(OR(Medidas!D631=1,Medidas!D631="M",Medidas!D631="m"),$A631*LOOKUP($I631+1,'OMS2007'!$A$3:$A$220,'OMS2007'!B$3:B$220)+(1-$A631)*LOOKUP($I631,'OMS2007'!$A$3:$A$220,'OMS2007'!B$3:B$220),$A631*LOOKUP($I631+1,'OMS2007'!$A$3:$A$220,'OMS2007'!E$3:E$220)+(1-$A631)*LOOKUP($I631,'OMS2007'!$A$3:$A$220,'OMS2007'!E$3:E$220))</f>
        <v>#N/A</v>
      </c>
      <c r="C631" s="15" t="e">
        <f>IF(OR(Medidas!D631=1,Medidas!D631="M",Medidas!D631="m"),$A631*LOOKUP($I631+1,'OMS2007'!$A$3:$A$220,'OMS2007'!C$3:C$220)+(1-$A631)*LOOKUP($I631,'OMS2007'!$A$3:$A$220,'OMS2007'!C$3:C$220),$A631*LOOKUP($I631+1,'OMS2007'!$A$3:$A$220,'OMS2007'!F$3:F$220)+(1-$A631)*LOOKUP($I631,'OMS2007'!$A$3:$A$220,'OMS2007'!F$3:F$220))</f>
        <v>#N/A</v>
      </c>
      <c r="D631" s="15" t="e">
        <f>IF(OR(Medidas!D631=1,Medidas!D631="M",Medidas!D631="m"),$A631*LOOKUP($I631+1,'OMS2007'!$A$3:$A$220,'OMS2007'!D$3:D$220)+(1-$A631)*LOOKUP($I631,'OMS2007'!$A$3:$A$220,'OMS2007'!D$3:D$220),$A631*LOOKUP($I631+1,'OMS2007'!$A$3:$A$220,'OMS2007'!G$3:G$220)+(1-$A631)*LOOKUP($I631,'OMS2007'!$A$3:$A$220,'OMS2007'!G$3:G$220))</f>
        <v>#N/A</v>
      </c>
      <c r="E631" s="15">
        <f t="shared" si="63"/>
        <v>1</v>
      </c>
      <c r="F631" s="15">
        <f>IF(OR(Medidas!D631=1,Medidas!D631="M",Medidas!D631="m",Medidas!D631=2,Medidas!D631="F",Medidas!D631="f"),0,1)</f>
        <v>1</v>
      </c>
      <c r="G631" s="15">
        <f>IF(OR(ISBLANK(Medidas!G631),(ISBLANK(Medidas!H631))),1,0)</f>
        <v>1</v>
      </c>
      <c r="H631" s="15">
        <f>IF(AND(NOT(G631),OR(Medidas!G631&lt;20,Medidas!G631&gt;250,Medidas!H631&lt;0.5,Medidas!H631&gt;400)),1,0)</f>
        <v>0</v>
      </c>
      <c r="I631" s="20">
        <f>(Medidas!F631-Medidas!E631)/30.4375</f>
        <v>0</v>
      </c>
      <c r="J631" s="15" t="e">
        <f>Medidas!H631/(Medidas!G631^2)*10000</f>
        <v>#DIV/0!</v>
      </c>
      <c r="K631" s="15" t="e">
        <f t="shared" si="64"/>
        <v>#DIV/0!</v>
      </c>
      <c r="L631" s="15" t="e">
        <f t="shared" si="65"/>
        <v>#DIV/0!</v>
      </c>
      <c r="M631" s="15" t="e">
        <f t="shared" si="66"/>
        <v>#DIV/0!</v>
      </c>
      <c r="N631" s="15" t="e">
        <f t="shared" si="67"/>
        <v>#N/A</v>
      </c>
      <c r="O631" s="15" t="e">
        <f t="shared" si="68"/>
        <v>#N/A</v>
      </c>
    </row>
    <row r="632" spans="1:15" x14ac:dyDescent="0.15">
      <c r="A632" s="106">
        <f t="shared" si="69"/>
        <v>1</v>
      </c>
      <c r="B632" s="15" t="e">
        <f>IF(OR(Medidas!D632=1,Medidas!D632="M",Medidas!D632="m"),$A632*LOOKUP($I632+1,'OMS2007'!$A$3:$A$220,'OMS2007'!B$3:B$220)+(1-$A632)*LOOKUP($I632,'OMS2007'!$A$3:$A$220,'OMS2007'!B$3:B$220),$A632*LOOKUP($I632+1,'OMS2007'!$A$3:$A$220,'OMS2007'!E$3:E$220)+(1-$A632)*LOOKUP($I632,'OMS2007'!$A$3:$A$220,'OMS2007'!E$3:E$220))</f>
        <v>#N/A</v>
      </c>
      <c r="C632" s="15" t="e">
        <f>IF(OR(Medidas!D632=1,Medidas!D632="M",Medidas!D632="m"),$A632*LOOKUP($I632+1,'OMS2007'!$A$3:$A$220,'OMS2007'!C$3:C$220)+(1-$A632)*LOOKUP($I632,'OMS2007'!$A$3:$A$220,'OMS2007'!C$3:C$220),$A632*LOOKUP($I632+1,'OMS2007'!$A$3:$A$220,'OMS2007'!F$3:F$220)+(1-$A632)*LOOKUP($I632,'OMS2007'!$A$3:$A$220,'OMS2007'!F$3:F$220))</f>
        <v>#N/A</v>
      </c>
      <c r="D632" s="15" t="e">
        <f>IF(OR(Medidas!D632=1,Medidas!D632="M",Medidas!D632="m"),$A632*LOOKUP($I632+1,'OMS2007'!$A$3:$A$220,'OMS2007'!D$3:D$220)+(1-$A632)*LOOKUP($I632,'OMS2007'!$A$3:$A$220,'OMS2007'!D$3:D$220),$A632*LOOKUP($I632+1,'OMS2007'!$A$3:$A$220,'OMS2007'!G$3:G$220)+(1-$A632)*LOOKUP($I632,'OMS2007'!$A$3:$A$220,'OMS2007'!G$3:G$220))</f>
        <v>#N/A</v>
      </c>
      <c r="E632" s="15">
        <f t="shared" si="63"/>
        <v>1</v>
      </c>
      <c r="F632" s="15">
        <f>IF(OR(Medidas!D632=1,Medidas!D632="M",Medidas!D632="m",Medidas!D632=2,Medidas!D632="F",Medidas!D632="f"),0,1)</f>
        <v>1</v>
      </c>
      <c r="G632" s="15">
        <f>IF(OR(ISBLANK(Medidas!G632),(ISBLANK(Medidas!H632))),1,0)</f>
        <v>1</v>
      </c>
      <c r="H632" s="15">
        <f>IF(AND(NOT(G632),OR(Medidas!G632&lt;20,Medidas!G632&gt;250,Medidas!H632&lt;0.5,Medidas!H632&gt;400)),1,0)</f>
        <v>0</v>
      </c>
      <c r="I632" s="20">
        <f>(Medidas!F632-Medidas!E632)/30.4375</f>
        <v>0</v>
      </c>
      <c r="J632" s="15" t="e">
        <f>Medidas!H632/(Medidas!G632^2)*10000</f>
        <v>#DIV/0!</v>
      </c>
      <c r="K632" s="15" t="e">
        <f t="shared" si="64"/>
        <v>#DIV/0!</v>
      </c>
      <c r="L632" s="15" t="e">
        <f t="shared" si="65"/>
        <v>#DIV/0!</v>
      </c>
      <c r="M632" s="15" t="e">
        <f t="shared" si="66"/>
        <v>#DIV/0!</v>
      </c>
      <c r="N632" s="15" t="e">
        <f t="shared" si="67"/>
        <v>#N/A</v>
      </c>
      <c r="O632" s="15" t="e">
        <f t="shared" si="68"/>
        <v>#N/A</v>
      </c>
    </row>
    <row r="633" spans="1:15" x14ac:dyDescent="0.15">
      <c r="A633" s="106">
        <f t="shared" si="69"/>
        <v>1</v>
      </c>
      <c r="B633" s="15" t="e">
        <f>IF(OR(Medidas!D633=1,Medidas!D633="M",Medidas!D633="m"),$A633*LOOKUP($I633+1,'OMS2007'!$A$3:$A$220,'OMS2007'!B$3:B$220)+(1-$A633)*LOOKUP($I633,'OMS2007'!$A$3:$A$220,'OMS2007'!B$3:B$220),$A633*LOOKUP($I633+1,'OMS2007'!$A$3:$A$220,'OMS2007'!E$3:E$220)+(1-$A633)*LOOKUP($I633,'OMS2007'!$A$3:$A$220,'OMS2007'!E$3:E$220))</f>
        <v>#N/A</v>
      </c>
      <c r="C633" s="15" t="e">
        <f>IF(OR(Medidas!D633=1,Medidas!D633="M",Medidas!D633="m"),$A633*LOOKUP($I633+1,'OMS2007'!$A$3:$A$220,'OMS2007'!C$3:C$220)+(1-$A633)*LOOKUP($I633,'OMS2007'!$A$3:$A$220,'OMS2007'!C$3:C$220),$A633*LOOKUP($I633+1,'OMS2007'!$A$3:$A$220,'OMS2007'!F$3:F$220)+(1-$A633)*LOOKUP($I633,'OMS2007'!$A$3:$A$220,'OMS2007'!F$3:F$220))</f>
        <v>#N/A</v>
      </c>
      <c r="D633" s="15" t="e">
        <f>IF(OR(Medidas!D633=1,Medidas!D633="M",Medidas!D633="m"),$A633*LOOKUP($I633+1,'OMS2007'!$A$3:$A$220,'OMS2007'!D$3:D$220)+(1-$A633)*LOOKUP($I633,'OMS2007'!$A$3:$A$220,'OMS2007'!D$3:D$220),$A633*LOOKUP($I633+1,'OMS2007'!$A$3:$A$220,'OMS2007'!G$3:G$220)+(1-$A633)*LOOKUP($I633,'OMS2007'!$A$3:$A$220,'OMS2007'!G$3:G$220))</f>
        <v>#N/A</v>
      </c>
      <c r="E633" s="15">
        <f t="shared" si="63"/>
        <v>1</v>
      </c>
      <c r="F633" s="15">
        <f>IF(OR(Medidas!D633=1,Medidas!D633="M",Medidas!D633="m",Medidas!D633=2,Medidas!D633="F",Medidas!D633="f"),0,1)</f>
        <v>1</v>
      </c>
      <c r="G633" s="15">
        <f>IF(OR(ISBLANK(Medidas!G633),(ISBLANK(Medidas!H633))),1,0)</f>
        <v>1</v>
      </c>
      <c r="H633" s="15">
        <f>IF(AND(NOT(G633),OR(Medidas!G633&lt;20,Medidas!G633&gt;250,Medidas!H633&lt;0.5,Medidas!H633&gt;400)),1,0)</f>
        <v>0</v>
      </c>
      <c r="I633" s="20">
        <f>(Medidas!F633-Medidas!E633)/30.4375</f>
        <v>0</v>
      </c>
      <c r="J633" s="15" t="e">
        <f>Medidas!H633/(Medidas!G633^2)*10000</f>
        <v>#DIV/0!</v>
      </c>
      <c r="K633" s="15" t="e">
        <f t="shared" si="64"/>
        <v>#DIV/0!</v>
      </c>
      <c r="L633" s="15" t="e">
        <f t="shared" si="65"/>
        <v>#DIV/0!</v>
      </c>
      <c r="M633" s="15" t="e">
        <f t="shared" si="66"/>
        <v>#DIV/0!</v>
      </c>
      <c r="N633" s="15" t="e">
        <f t="shared" si="67"/>
        <v>#N/A</v>
      </c>
      <c r="O633" s="15" t="e">
        <f t="shared" si="68"/>
        <v>#N/A</v>
      </c>
    </row>
    <row r="634" spans="1:15" x14ac:dyDescent="0.15">
      <c r="A634" s="106">
        <f t="shared" si="69"/>
        <v>1</v>
      </c>
      <c r="B634" s="15" t="e">
        <f>IF(OR(Medidas!D634=1,Medidas!D634="M",Medidas!D634="m"),$A634*LOOKUP($I634+1,'OMS2007'!$A$3:$A$220,'OMS2007'!B$3:B$220)+(1-$A634)*LOOKUP($I634,'OMS2007'!$A$3:$A$220,'OMS2007'!B$3:B$220),$A634*LOOKUP($I634+1,'OMS2007'!$A$3:$A$220,'OMS2007'!E$3:E$220)+(1-$A634)*LOOKUP($I634,'OMS2007'!$A$3:$A$220,'OMS2007'!E$3:E$220))</f>
        <v>#N/A</v>
      </c>
      <c r="C634" s="15" t="e">
        <f>IF(OR(Medidas!D634=1,Medidas!D634="M",Medidas!D634="m"),$A634*LOOKUP($I634+1,'OMS2007'!$A$3:$A$220,'OMS2007'!C$3:C$220)+(1-$A634)*LOOKUP($I634,'OMS2007'!$A$3:$A$220,'OMS2007'!C$3:C$220),$A634*LOOKUP($I634+1,'OMS2007'!$A$3:$A$220,'OMS2007'!F$3:F$220)+(1-$A634)*LOOKUP($I634,'OMS2007'!$A$3:$A$220,'OMS2007'!F$3:F$220))</f>
        <v>#N/A</v>
      </c>
      <c r="D634" s="15" t="e">
        <f>IF(OR(Medidas!D634=1,Medidas!D634="M",Medidas!D634="m"),$A634*LOOKUP($I634+1,'OMS2007'!$A$3:$A$220,'OMS2007'!D$3:D$220)+(1-$A634)*LOOKUP($I634,'OMS2007'!$A$3:$A$220,'OMS2007'!D$3:D$220),$A634*LOOKUP($I634+1,'OMS2007'!$A$3:$A$220,'OMS2007'!G$3:G$220)+(1-$A634)*LOOKUP($I634,'OMS2007'!$A$3:$A$220,'OMS2007'!G$3:G$220))</f>
        <v>#N/A</v>
      </c>
      <c r="E634" s="15">
        <f t="shared" si="63"/>
        <v>1</v>
      </c>
      <c r="F634" s="15">
        <f>IF(OR(Medidas!D634=1,Medidas!D634="M",Medidas!D634="m",Medidas!D634=2,Medidas!D634="F",Medidas!D634="f"),0,1)</f>
        <v>1</v>
      </c>
      <c r="G634" s="15">
        <f>IF(OR(ISBLANK(Medidas!G634),(ISBLANK(Medidas!H634))),1,0)</f>
        <v>1</v>
      </c>
      <c r="H634" s="15">
        <f>IF(AND(NOT(G634),OR(Medidas!G634&lt;20,Medidas!G634&gt;250,Medidas!H634&lt;0.5,Medidas!H634&gt;400)),1,0)</f>
        <v>0</v>
      </c>
      <c r="I634" s="20">
        <f>(Medidas!F634-Medidas!E634)/30.4375</f>
        <v>0</v>
      </c>
      <c r="J634" s="15" t="e">
        <f>Medidas!H634/(Medidas!G634^2)*10000</f>
        <v>#DIV/0!</v>
      </c>
      <c r="K634" s="15" t="e">
        <f t="shared" si="64"/>
        <v>#DIV/0!</v>
      </c>
      <c r="L634" s="15" t="e">
        <f t="shared" si="65"/>
        <v>#DIV/0!</v>
      </c>
      <c r="M634" s="15" t="e">
        <f t="shared" si="66"/>
        <v>#DIV/0!</v>
      </c>
      <c r="N634" s="15" t="e">
        <f t="shared" si="67"/>
        <v>#N/A</v>
      </c>
      <c r="O634" s="15" t="e">
        <f t="shared" si="68"/>
        <v>#N/A</v>
      </c>
    </row>
    <row r="635" spans="1:15" x14ac:dyDescent="0.15">
      <c r="A635" s="106">
        <f t="shared" si="69"/>
        <v>1</v>
      </c>
      <c r="B635" s="15" t="e">
        <f>IF(OR(Medidas!D635=1,Medidas!D635="M",Medidas!D635="m"),$A635*LOOKUP($I635+1,'OMS2007'!$A$3:$A$220,'OMS2007'!B$3:B$220)+(1-$A635)*LOOKUP($I635,'OMS2007'!$A$3:$A$220,'OMS2007'!B$3:B$220),$A635*LOOKUP($I635+1,'OMS2007'!$A$3:$A$220,'OMS2007'!E$3:E$220)+(1-$A635)*LOOKUP($I635,'OMS2007'!$A$3:$A$220,'OMS2007'!E$3:E$220))</f>
        <v>#N/A</v>
      </c>
      <c r="C635" s="15" t="e">
        <f>IF(OR(Medidas!D635=1,Medidas!D635="M",Medidas!D635="m"),$A635*LOOKUP($I635+1,'OMS2007'!$A$3:$A$220,'OMS2007'!C$3:C$220)+(1-$A635)*LOOKUP($I635,'OMS2007'!$A$3:$A$220,'OMS2007'!C$3:C$220),$A635*LOOKUP($I635+1,'OMS2007'!$A$3:$A$220,'OMS2007'!F$3:F$220)+(1-$A635)*LOOKUP($I635,'OMS2007'!$A$3:$A$220,'OMS2007'!F$3:F$220))</f>
        <v>#N/A</v>
      </c>
      <c r="D635" s="15" t="e">
        <f>IF(OR(Medidas!D635=1,Medidas!D635="M",Medidas!D635="m"),$A635*LOOKUP($I635+1,'OMS2007'!$A$3:$A$220,'OMS2007'!D$3:D$220)+(1-$A635)*LOOKUP($I635,'OMS2007'!$A$3:$A$220,'OMS2007'!D$3:D$220),$A635*LOOKUP($I635+1,'OMS2007'!$A$3:$A$220,'OMS2007'!G$3:G$220)+(1-$A635)*LOOKUP($I635,'OMS2007'!$A$3:$A$220,'OMS2007'!G$3:G$220))</f>
        <v>#N/A</v>
      </c>
      <c r="E635" s="15">
        <f t="shared" si="63"/>
        <v>1</v>
      </c>
      <c r="F635" s="15">
        <f>IF(OR(Medidas!D635=1,Medidas!D635="M",Medidas!D635="m",Medidas!D635=2,Medidas!D635="F",Medidas!D635="f"),0,1)</f>
        <v>1</v>
      </c>
      <c r="G635" s="15">
        <f>IF(OR(ISBLANK(Medidas!G635),(ISBLANK(Medidas!H635))),1,0)</f>
        <v>1</v>
      </c>
      <c r="H635" s="15">
        <f>IF(AND(NOT(G635),OR(Medidas!G635&lt;20,Medidas!G635&gt;250,Medidas!H635&lt;0.5,Medidas!H635&gt;400)),1,0)</f>
        <v>0</v>
      </c>
      <c r="I635" s="20">
        <f>(Medidas!F635-Medidas!E635)/30.4375</f>
        <v>0</v>
      </c>
      <c r="J635" s="15" t="e">
        <f>Medidas!H635/(Medidas!G635^2)*10000</f>
        <v>#DIV/0!</v>
      </c>
      <c r="K635" s="15" t="e">
        <f t="shared" si="64"/>
        <v>#DIV/0!</v>
      </c>
      <c r="L635" s="15" t="e">
        <f t="shared" si="65"/>
        <v>#DIV/0!</v>
      </c>
      <c r="M635" s="15" t="e">
        <f t="shared" si="66"/>
        <v>#DIV/0!</v>
      </c>
      <c r="N635" s="15" t="e">
        <f t="shared" si="67"/>
        <v>#N/A</v>
      </c>
      <c r="O635" s="15" t="e">
        <f t="shared" si="68"/>
        <v>#N/A</v>
      </c>
    </row>
    <row r="636" spans="1:15" x14ac:dyDescent="0.15">
      <c r="A636" s="106">
        <f t="shared" si="69"/>
        <v>1</v>
      </c>
      <c r="B636" s="15" t="e">
        <f>IF(OR(Medidas!D636=1,Medidas!D636="M",Medidas!D636="m"),$A636*LOOKUP($I636+1,'OMS2007'!$A$3:$A$220,'OMS2007'!B$3:B$220)+(1-$A636)*LOOKUP($I636,'OMS2007'!$A$3:$A$220,'OMS2007'!B$3:B$220),$A636*LOOKUP($I636+1,'OMS2007'!$A$3:$A$220,'OMS2007'!E$3:E$220)+(1-$A636)*LOOKUP($I636,'OMS2007'!$A$3:$A$220,'OMS2007'!E$3:E$220))</f>
        <v>#N/A</v>
      </c>
      <c r="C636" s="15" t="e">
        <f>IF(OR(Medidas!D636=1,Medidas!D636="M",Medidas!D636="m"),$A636*LOOKUP($I636+1,'OMS2007'!$A$3:$A$220,'OMS2007'!C$3:C$220)+(1-$A636)*LOOKUP($I636,'OMS2007'!$A$3:$A$220,'OMS2007'!C$3:C$220),$A636*LOOKUP($I636+1,'OMS2007'!$A$3:$A$220,'OMS2007'!F$3:F$220)+(1-$A636)*LOOKUP($I636,'OMS2007'!$A$3:$A$220,'OMS2007'!F$3:F$220))</f>
        <v>#N/A</v>
      </c>
      <c r="D636" s="15" t="e">
        <f>IF(OR(Medidas!D636=1,Medidas!D636="M",Medidas!D636="m"),$A636*LOOKUP($I636+1,'OMS2007'!$A$3:$A$220,'OMS2007'!D$3:D$220)+(1-$A636)*LOOKUP($I636,'OMS2007'!$A$3:$A$220,'OMS2007'!D$3:D$220),$A636*LOOKUP($I636+1,'OMS2007'!$A$3:$A$220,'OMS2007'!G$3:G$220)+(1-$A636)*LOOKUP($I636,'OMS2007'!$A$3:$A$220,'OMS2007'!G$3:G$220))</f>
        <v>#N/A</v>
      </c>
      <c r="E636" s="15">
        <f t="shared" si="63"/>
        <v>1</v>
      </c>
      <c r="F636" s="15">
        <f>IF(OR(Medidas!D636=1,Medidas!D636="M",Medidas!D636="m",Medidas!D636=2,Medidas!D636="F",Medidas!D636="f"),0,1)</f>
        <v>1</v>
      </c>
      <c r="G636" s="15">
        <f>IF(OR(ISBLANK(Medidas!G636),(ISBLANK(Medidas!H636))),1,0)</f>
        <v>1</v>
      </c>
      <c r="H636" s="15">
        <f>IF(AND(NOT(G636),OR(Medidas!G636&lt;20,Medidas!G636&gt;250,Medidas!H636&lt;0.5,Medidas!H636&gt;400)),1,0)</f>
        <v>0</v>
      </c>
      <c r="I636" s="20">
        <f>(Medidas!F636-Medidas!E636)/30.4375</f>
        <v>0</v>
      </c>
      <c r="J636" s="15" t="e">
        <f>Medidas!H636/(Medidas!G636^2)*10000</f>
        <v>#DIV/0!</v>
      </c>
      <c r="K636" s="15" t="e">
        <f t="shared" si="64"/>
        <v>#DIV/0!</v>
      </c>
      <c r="L636" s="15" t="e">
        <f t="shared" si="65"/>
        <v>#DIV/0!</v>
      </c>
      <c r="M636" s="15" t="e">
        <f t="shared" si="66"/>
        <v>#DIV/0!</v>
      </c>
      <c r="N636" s="15" t="e">
        <f t="shared" si="67"/>
        <v>#N/A</v>
      </c>
      <c r="O636" s="15" t="e">
        <f t="shared" si="68"/>
        <v>#N/A</v>
      </c>
    </row>
    <row r="637" spans="1:15" x14ac:dyDescent="0.15">
      <c r="A637" s="106">
        <f t="shared" si="69"/>
        <v>1</v>
      </c>
      <c r="B637" s="15" t="e">
        <f>IF(OR(Medidas!D637=1,Medidas!D637="M",Medidas!D637="m"),$A637*LOOKUP($I637+1,'OMS2007'!$A$3:$A$220,'OMS2007'!B$3:B$220)+(1-$A637)*LOOKUP($I637,'OMS2007'!$A$3:$A$220,'OMS2007'!B$3:B$220),$A637*LOOKUP($I637+1,'OMS2007'!$A$3:$A$220,'OMS2007'!E$3:E$220)+(1-$A637)*LOOKUP($I637,'OMS2007'!$A$3:$A$220,'OMS2007'!E$3:E$220))</f>
        <v>#N/A</v>
      </c>
      <c r="C637" s="15" t="e">
        <f>IF(OR(Medidas!D637=1,Medidas!D637="M",Medidas!D637="m"),$A637*LOOKUP($I637+1,'OMS2007'!$A$3:$A$220,'OMS2007'!C$3:C$220)+(1-$A637)*LOOKUP($I637,'OMS2007'!$A$3:$A$220,'OMS2007'!C$3:C$220),$A637*LOOKUP($I637+1,'OMS2007'!$A$3:$A$220,'OMS2007'!F$3:F$220)+(1-$A637)*LOOKUP($I637,'OMS2007'!$A$3:$A$220,'OMS2007'!F$3:F$220))</f>
        <v>#N/A</v>
      </c>
      <c r="D637" s="15" t="e">
        <f>IF(OR(Medidas!D637=1,Medidas!D637="M",Medidas!D637="m"),$A637*LOOKUP($I637+1,'OMS2007'!$A$3:$A$220,'OMS2007'!D$3:D$220)+(1-$A637)*LOOKUP($I637,'OMS2007'!$A$3:$A$220,'OMS2007'!D$3:D$220),$A637*LOOKUP($I637+1,'OMS2007'!$A$3:$A$220,'OMS2007'!G$3:G$220)+(1-$A637)*LOOKUP($I637,'OMS2007'!$A$3:$A$220,'OMS2007'!G$3:G$220))</f>
        <v>#N/A</v>
      </c>
      <c r="E637" s="15">
        <f t="shared" si="63"/>
        <v>1</v>
      </c>
      <c r="F637" s="15">
        <f>IF(OR(Medidas!D637=1,Medidas!D637="M",Medidas!D637="m",Medidas!D637=2,Medidas!D637="F",Medidas!D637="f"),0,1)</f>
        <v>1</v>
      </c>
      <c r="G637" s="15">
        <f>IF(OR(ISBLANK(Medidas!G637),(ISBLANK(Medidas!H637))),1,0)</f>
        <v>1</v>
      </c>
      <c r="H637" s="15">
        <f>IF(AND(NOT(G637),OR(Medidas!G637&lt;20,Medidas!G637&gt;250,Medidas!H637&lt;0.5,Medidas!H637&gt;400)),1,0)</f>
        <v>0</v>
      </c>
      <c r="I637" s="20">
        <f>(Medidas!F637-Medidas!E637)/30.4375</f>
        <v>0</v>
      </c>
      <c r="J637" s="15" t="e">
        <f>Medidas!H637/(Medidas!G637^2)*10000</f>
        <v>#DIV/0!</v>
      </c>
      <c r="K637" s="15" t="e">
        <f t="shared" si="64"/>
        <v>#DIV/0!</v>
      </c>
      <c r="L637" s="15" t="e">
        <f t="shared" si="65"/>
        <v>#DIV/0!</v>
      </c>
      <c r="M637" s="15" t="e">
        <f t="shared" si="66"/>
        <v>#DIV/0!</v>
      </c>
      <c r="N637" s="15" t="e">
        <f t="shared" si="67"/>
        <v>#N/A</v>
      </c>
      <c r="O637" s="15" t="e">
        <f t="shared" si="68"/>
        <v>#N/A</v>
      </c>
    </row>
    <row r="638" spans="1:15" x14ac:dyDescent="0.15">
      <c r="A638" s="106">
        <f t="shared" si="69"/>
        <v>1</v>
      </c>
      <c r="B638" s="15" t="e">
        <f>IF(OR(Medidas!D638=1,Medidas!D638="M",Medidas!D638="m"),$A638*LOOKUP($I638+1,'OMS2007'!$A$3:$A$220,'OMS2007'!B$3:B$220)+(1-$A638)*LOOKUP($I638,'OMS2007'!$A$3:$A$220,'OMS2007'!B$3:B$220),$A638*LOOKUP($I638+1,'OMS2007'!$A$3:$A$220,'OMS2007'!E$3:E$220)+(1-$A638)*LOOKUP($I638,'OMS2007'!$A$3:$A$220,'OMS2007'!E$3:E$220))</f>
        <v>#N/A</v>
      </c>
      <c r="C638" s="15" t="e">
        <f>IF(OR(Medidas!D638=1,Medidas!D638="M",Medidas!D638="m"),$A638*LOOKUP($I638+1,'OMS2007'!$A$3:$A$220,'OMS2007'!C$3:C$220)+(1-$A638)*LOOKUP($I638,'OMS2007'!$A$3:$A$220,'OMS2007'!C$3:C$220),$A638*LOOKUP($I638+1,'OMS2007'!$A$3:$A$220,'OMS2007'!F$3:F$220)+(1-$A638)*LOOKUP($I638,'OMS2007'!$A$3:$A$220,'OMS2007'!F$3:F$220))</f>
        <v>#N/A</v>
      </c>
      <c r="D638" s="15" t="e">
        <f>IF(OR(Medidas!D638=1,Medidas!D638="M",Medidas!D638="m"),$A638*LOOKUP($I638+1,'OMS2007'!$A$3:$A$220,'OMS2007'!D$3:D$220)+(1-$A638)*LOOKUP($I638,'OMS2007'!$A$3:$A$220,'OMS2007'!D$3:D$220),$A638*LOOKUP($I638+1,'OMS2007'!$A$3:$A$220,'OMS2007'!G$3:G$220)+(1-$A638)*LOOKUP($I638,'OMS2007'!$A$3:$A$220,'OMS2007'!G$3:G$220))</f>
        <v>#N/A</v>
      </c>
      <c r="E638" s="15">
        <f t="shared" si="63"/>
        <v>1</v>
      </c>
      <c r="F638" s="15">
        <f>IF(OR(Medidas!D638=1,Medidas!D638="M",Medidas!D638="m",Medidas!D638=2,Medidas!D638="F",Medidas!D638="f"),0,1)</f>
        <v>1</v>
      </c>
      <c r="G638" s="15">
        <f>IF(OR(ISBLANK(Medidas!G638),(ISBLANK(Medidas!H638))),1,0)</f>
        <v>1</v>
      </c>
      <c r="H638" s="15">
        <f>IF(AND(NOT(G638),OR(Medidas!G638&lt;20,Medidas!G638&gt;250,Medidas!H638&lt;0.5,Medidas!H638&gt;400)),1,0)</f>
        <v>0</v>
      </c>
      <c r="I638" s="20">
        <f>(Medidas!F638-Medidas!E638)/30.4375</f>
        <v>0</v>
      </c>
      <c r="J638" s="15" t="e">
        <f>Medidas!H638/(Medidas!G638^2)*10000</f>
        <v>#DIV/0!</v>
      </c>
      <c r="K638" s="15" t="e">
        <f t="shared" si="64"/>
        <v>#DIV/0!</v>
      </c>
      <c r="L638" s="15" t="e">
        <f t="shared" si="65"/>
        <v>#DIV/0!</v>
      </c>
      <c r="M638" s="15" t="e">
        <f t="shared" si="66"/>
        <v>#DIV/0!</v>
      </c>
      <c r="N638" s="15" t="e">
        <f t="shared" si="67"/>
        <v>#N/A</v>
      </c>
      <c r="O638" s="15" t="e">
        <f t="shared" si="68"/>
        <v>#N/A</v>
      </c>
    </row>
    <row r="639" spans="1:15" x14ac:dyDescent="0.15">
      <c r="A639" s="106">
        <f t="shared" si="69"/>
        <v>1</v>
      </c>
      <c r="B639" s="15" t="e">
        <f>IF(OR(Medidas!D639=1,Medidas!D639="M",Medidas!D639="m"),$A639*LOOKUP($I639+1,'OMS2007'!$A$3:$A$220,'OMS2007'!B$3:B$220)+(1-$A639)*LOOKUP($I639,'OMS2007'!$A$3:$A$220,'OMS2007'!B$3:B$220),$A639*LOOKUP($I639+1,'OMS2007'!$A$3:$A$220,'OMS2007'!E$3:E$220)+(1-$A639)*LOOKUP($I639,'OMS2007'!$A$3:$A$220,'OMS2007'!E$3:E$220))</f>
        <v>#N/A</v>
      </c>
      <c r="C639" s="15" t="e">
        <f>IF(OR(Medidas!D639=1,Medidas!D639="M",Medidas!D639="m"),$A639*LOOKUP($I639+1,'OMS2007'!$A$3:$A$220,'OMS2007'!C$3:C$220)+(1-$A639)*LOOKUP($I639,'OMS2007'!$A$3:$A$220,'OMS2007'!C$3:C$220),$A639*LOOKUP($I639+1,'OMS2007'!$A$3:$A$220,'OMS2007'!F$3:F$220)+(1-$A639)*LOOKUP($I639,'OMS2007'!$A$3:$A$220,'OMS2007'!F$3:F$220))</f>
        <v>#N/A</v>
      </c>
      <c r="D639" s="15" t="e">
        <f>IF(OR(Medidas!D639=1,Medidas!D639="M",Medidas!D639="m"),$A639*LOOKUP($I639+1,'OMS2007'!$A$3:$A$220,'OMS2007'!D$3:D$220)+(1-$A639)*LOOKUP($I639,'OMS2007'!$A$3:$A$220,'OMS2007'!D$3:D$220),$A639*LOOKUP($I639+1,'OMS2007'!$A$3:$A$220,'OMS2007'!G$3:G$220)+(1-$A639)*LOOKUP($I639,'OMS2007'!$A$3:$A$220,'OMS2007'!G$3:G$220))</f>
        <v>#N/A</v>
      </c>
      <c r="E639" s="15">
        <f t="shared" si="63"/>
        <v>1</v>
      </c>
      <c r="F639" s="15">
        <f>IF(OR(Medidas!D639=1,Medidas!D639="M",Medidas!D639="m",Medidas!D639=2,Medidas!D639="F",Medidas!D639="f"),0,1)</f>
        <v>1</v>
      </c>
      <c r="G639" s="15">
        <f>IF(OR(ISBLANK(Medidas!G639),(ISBLANK(Medidas!H639))),1,0)</f>
        <v>1</v>
      </c>
      <c r="H639" s="15">
        <f>IF(AND(NOT(G639),OR(Medidas!G639&lt;20,Medidas!G639&gt;250,Medidas!H639&lt;0.5,Medidas!H639&gt;400)),1,0)</f>
        <v>0</v>
      </c>
      <c r="I639" s="20">
        <f>(Medidas!F639-Medidas!E639)/30.4375</f>
        <v>0</v>
      </c>
      <c r="J639" s="15" t="e">
        <f>Medidas!H639/(Medidas!G639^2)*10000</f>
        <v>#DIV/0!</v>
      </c>
      <c r="K639" s="15" t="e">
        <f t="shared" si="64"/>
        <v>#DIV/0!</v>
      </c>
      <c r="L639" s="15" t="e">
        <f t="shared" si="65"/>
        <v>#DIV/0!</v>
      </c>
      <c r="M639" s="15" t="e">
        <f t="shared" si="66"/>
        <v>#DIV/0!</v>
      </c>
      <c r="N639" s="15" t="e">
        <f t="shared" si="67"/>
        <v>#N/A</v>
      </c>
      <c r="O639" s="15" t="e">
        <f t="shared" si="68"/>
        <v>#N/A</v>
      </c>
    </row>
    <row r="640" spans="1:15" x14ac:dyDescent="0.15">
      <c r="A640" s="106">
        <f t="shared" si="69"/>
        <v>1</v>
      </c>
      <c r="B640" s="15" t="e">
        <f>IF(OR(Medidas!D640=1,Medidas!D640="M",Medidas!D640="m"),$A640*LOOKUP($I640+1,'OMS2007'!$A$3:$A$220,'OMS2007'!B$3:B$220)+(1-$A640)*LOOKUP($I640,'OMS2007'!$A$3:$A$220,'OMS2007'!B$3:B$220),$A640*LOOKUP($I640+1,'OMS2007'!$A$3:$A$220,'OMS2007'!E$3:E$220)+(1-$A640)*LOOKUP($I640,'OMS2007'!$A$3:$A$220,'OMS2007'!E$3:E$220))</f>
        <v>#N/A</v>
      </c>
      <c r="C640" s="15" t="e">
        <f>IF(OR(Medidas!D640=1,Medidas!D640="M",Medidas!D640="m"),$A640*LOOKUP($I640+1,'OMS2007'!$A$3:$A$220,'OMS2007'!C$3:C$220)+(1-$A640)*LOOKUP($I640,'OMS2007'!$A$3:$A$220,'OMS2007'!C$3:C$220),$A640*LOOKUP($I640+1,'OMS2007'!$A$3:$A$220,'OMS2007'!F$3:F$220)+(1-$A640)*LOOKUP($I640,'OMS2007'!$A$3:$A$220,'OMS2007'!F$3:F$220))</f>
        <v>#N/A</v>
      </c>
      <c r="D640" s="15" t="e">
        <f>IF(OR(Medidas!D640=1,Medidas!D640="M",Medidas!D640="m"),$A640*LOOKUP($I640+1,'OMS2007'!$A$3:$A$220,'OMS2007'!D$3:D$220)+(1-$A640)*LOOKUP($I640,'OMS2007'!$A$3:$A$220,'OMS2007'!D$3:D$220),$A640*LOOKUP($I640+1,'OMS2007'!$A$3:$A$220,'OMS2007'!G$3:G$220)+(1-$A640)*LOOKUP($I640,'OMS2007'!$A$3:$A$220,'OMS2007'!G$3:G$220))</f>
        <v>#N/A</v>
      </c>
      <c r="E640" s="15">
        <f t="shared" si="63"/>
        <v>1</v>
      </c>
      <c r="F640" s="15">
        <f>IF(OR(Medidas!D640=1,Medidas!D640="M",Medidas!D640="m",Medidas!D640=2,Medidas!D640="F",Medidas!D640="f"),0,1)</f>
        <v>1</v>
      </c>
      <c r="G640" s="15">
        <f>IF(OR(ISBLANK(Medidas!G640),(ISBLANK(Medidas!H640))),1,0)</f>
        <v>1</v>
      </c>
      <c r="H640" s="15">
        <f>IF(AND(NOT(G640),OR(Medidas!G640&lt;20,Medidas!G640&gt;250,Medidas!H640&lt;0.5,Medidas!H640&gt;400)),1,0)</f>
        <v>0</v>
      </c>
      <c r="I640" s="20">
        <f>(Medidas!F640-Medidas!E640)/30.4375</f>
        <v>0</v>
      </c>
      <c r="J640" s="15" t="e">
        <f>Medidas!H640/(Medidas!G640^2)*10000</f>
        <v>#DIV/0!</v>
      </c>
      <c r="K640" s="15" t="e">
        <f t="shared" si="64"/>
        <v>#DIV/0!</v>
      </c>
      <c r="L640" s="15" t="e">
        <f t="shared" si="65"/>
        <v>#DIV/0!</v>
      </c>
      <c r="M640" s="15" t="e">
        <f t="shared" si="66"/>
        <v>#DIV/0!</v>
      </c>
      <c r="N640" s="15" t="e">
        <f t="shared" si="67"/>
        <v>#N/A</v>
      </c>
      <c r="O640" s="15" t="e">
        <f t="shared" si="68"/>
        <v>#N/A</v>
      </c>
    </row>
    <row r="641" spans="1:15" x14ac:dyDescent="0.15">
      <c r="A641" s="106">
        <f t="shared" si="69"/>
        <v>1</v>
      </c>
      <c r="B641" s="15" t="e">
        <f>IF(OR(Medidas!D641=1,Medidas!D641="M",Medidas!D641="m"),$A641*LOOKUP($I641+1,'OMS2007'!$A$3:$A$220,'OMS2007'!B$3:B$220)+(1-$A641)*LOOKUP($I641,'OMS2007'!$A$3:$A$220,'OMS2007'!B$3:B$220),$A641*LOOKUP($I641+1,'OMS2007'!$A$3:$A$220,'OMS2007'!E$3:E$220)+(1-$A641)*LOOKUP($I641,'OMS2007'!$A$3:$A$220,'OMS2007'!E$3:E$220))</f>
        <v>#N/A</v>
      </c>
      <c r="C641" s="15" t="e">
        <f>IF(OR(Medidas!D641=1,Medidas!D641="M",Medidas!D641="m"),$A641*LOOKUP($I641+1,'OMS2007'!$A$3:$A$220,'OMS2007'!C$3:C$220)+(1-$A641)*LOOKUP($I641,'OMS2007'!$A$3:$A$220,'OMS2007'!C$3:C$220),$A641*LOOKUP($I641+1,'OMS2007'!$A$3:$A$220,'OMS2007'!F$3:F$220)+(1-$A641)*LOOKUP($I641,'OMS2007'!$A$3:$A$220,'OMS2007'!F$3:F$220))</f>
        <v>#N/A</v>
      </c>
      <c r="D641" s="15" t="e">
        <f>IF(OR(Medidas!D641=1,Medidas!D641="M",Medidas!D641="m"),$A641*LOOKUP($I641+1,'OMS2007'!$A$3:$A$220,'OMS2007'!D$3:D$220)+(1-$A641)*LOOKUP($I641,'OMS2007'!$A$3:$A$220,'OMS2007'!D$3:D$220),$A641*LOOKUP($I641+1,'OMS2007'!$A$3:$A$220,'OMS2007'!G$3:G$220)+(1-$A641)*LOOKUP($I641,'OMS2007'!$A$3:$A$220,'OMS2007'!G$3:G$220))</f>
        <v>#N/A</v>
      </c>
      <c r="E641" s="15">
        <f t="shared" si="63"/>
        <v>1</v>
      </c>
      <c r="F641" s="15">
        <f>IF(OR(Medidas!D641=1,Medidas!D641="M",Medidas!D641="m",Medidas!D641=2,Medidas!D641="F",Medidas!D641="f"),0,1)</f>
        <v>1</v>
      </c>
      <c r="G641" s="15">
        <f>IF(OR(ISBLANK(Medidas!G641),(ISBLANK(Medidas!H641))),1,0)</f>
        <v>1</v>
      </c>
      <c r="H641" s="15">
        <f>IF(AND(NOT(G641),OR(Medidas!G641&lt;20,Medidas!G641&gt;250,Medidas!H641&lt;0.5,Medidas!H641&gt;400)),1,0)</f>
        <v>0</v>
      </c>
      <c r="I641" s="20">
        <f>(Medidas!F641-Medidas!E641)/30.4375</f>
        <v>0</v>
      </c>
      <c r="J641" s="15" t="e">
        <f>Medidas!H641/(Medidas!G641^2)*10000</f>
        <v>#DIV/0!</v>
      </c>
      <c r="K641" s="15" t="e">
        <f t="shared" si="64"/>
        <v>#DIV/0!</v>
      </c>
      <c r="L641" s="15" t="e">
        <f t="shared" si="65"/>
        <v>#DIV/0!</v>
      </c>
      <c r="M641" s="15" t="e">
        <f t="shared" si="66"/>
        <v>#DIV/0!</v>
      </c>
      <c r="N641" s="15" t="e">
        <f t="shared" si="67"/>
        <v>#N/A</v>
      </c>
      <c r="O641" s="15" t="e">
        <f t="shared" si="68"/>
        <v>#N/A</v>
      </c>
    </row>
    <row r="642" spans="1:15" x14ac:dyDescent="0.15">
      <c r="A642" s="106">
        <f t="shared" si="69"/>
        <v>1</v>
      </c>
      <c r="B642" s="15" t="e">
        <f>IF(OR(Medidas!D642=1,Medidas!D642="M",Medidas!D642="m"),$A642*LOOKUP($I642+1,'OMS2007'!$A$3:$A$220,'OMS2007'!B$3:B$220)+(1-$A642)*LOOKUP($I642,'OMS2007'!$A$3:$A$220,'OMS2007'!B$3:B$220),$A642*LOOKUP($I642+1,'OMS2007'!$A$3:$A$220,'OMS2007'!E$3:E$220)+(1-$A642)*LOOKUP($I642,'OMS2007'!$A$3:$A$220,'OMS2007'!E$3:E$220))</f>
        <v>#N/A</v>
      </c>
      <c r="C642" s="15" t="e">
        <f>IF(OR(Medidas!D642=1,Medidas!D642="M",Medidas!D642="m"),$A642*LOOKUP($I642+1,'OMS2007'!$A$3:$A$220,'OMS2007'!C$3:C$220)+(1-$A642)*LOOKUP($I642,'OMS2007'!$A$3:$A$220,'OMS2007'!C$3:C$220),$A642*LOOKUP($I642+1,'OMS2007'!$A$3:$A$220,'OMS2007'!F$3:F$220)+(1-$A642)*LOOKUP($I642,'OMS2007'!$A$3:$A$220,'OMS2007'!F$3:F$220))</f>
        <v>#N/A</v>
      </c>
      <c r="D642" s="15" t="e">
        <f>IF(OR(Medidas!D642=1,Medidas!D642="M",Medidas!D642="m"),$A642*LOOKUP($I642+1,'OMS2007'!$A$3:$A$220,'OMS2007'!D$3:D$220)+(1-$A642)*LOOKUP($I642,'OMS2007'!$A$3:$A$220,'OMS2007'!D$3:D$220),$A642*LOOKUP($I642+1,'OMS2007'!$A$3:$A$220,'OMS2007'!G$3:G$220)+(1-$A642)*LOOKUP($I642,'OMS2007'!$A$3:$A$220,'OMS2007'!G$3:G$220))</f>
        <v>#N/A</v>
      </c>
      <c r="E642" s="15">
        <f t="shared" si="63"/>
        <v>1</v>
      </c>
      <c r="F642" s="15">
        <f>IF(OR(Medidas!D642=1,Medidas!D642="M",Medidas!D642="m",Medidas!D642=2,Medidas!D642="F",Medidas!D642="f"),0,1)</f>
        <v>1</v>
      </c>
      <c r="G642" s="15">
        <f>IF(OR(ISBLANK(Medidas!G642),(ISBLANK(Medidas!H642))),1,0)</f>
        <v>1</v>
      </c>
      <c r="H642" s="15">
        <f>IF(AND(NOT(G642),OR(Medidas!G642&lt;20,Medidas!G642&gt;250,Medidas!H642&lt;0.5,Medidas!H642&gt;400)),1,0)</f>
        <v>0</v>
      </c>
      <c r="I642" s="20">
        <f>(Medidas!F642-Medidas!E642)/30.4375</f>
        <v>0</v>
      </c>
      <c r="J642" s="15" t="e">
        <f>Medidas!H642/(Medidas!G642^2)*10000</f>
        <v>#DIV/0!</v>
      </c>
      <c r="K642" s="15" t="e">
        <f t="shared" si="64"/>
        <v>#DIV/0!</v>
      </c>
      <c r="L642" s="15" t="e">
        <f t="shared" si="65"/>
        <v>#DIV/0!</v>
      </c>
      <c r="M642" s="15" t="e">
        <f t="shared" si="66"/>
        <v>#DIV/0!</v>
      </c>
      <c r="N642" s="15" t="e">
        <f t="shared" si="67"/>
        <v>#N/A</v>
      </c>
      <c r="O642" s="15" t="e">
        <f t="shared" si="68"/>
        <v>#N/A</v>
      </c>
    </row>
    <row r="643" spans="1:15" x14ac:dyDescent="0.15">
      <c r="A643" s="106">
        <f t="shared" si="69"/>
        <v>1</v>
      </c>
      <c r="B643" s="15" t="e">
        <f>IF(OR(Medidas!D643=1,Medidas!D643="M",Medidas!D643="m"),$A643*LOOKUP($I643+1,'OMS2007'!$A$3:$A$220,'OMS2007'!B$3:B$220)+(1-$A643)*LOOKUP($I643,'OMS2007'!$A$3:$A$220,'OMS2007'!B$3:B$220),$A643*LOOKUP($I643+1,'OMS2007'!$A$3:$A$220,'OMS2007'!E$3:E$220)+(1-$A643)*LOOKUP($I643,'OMS2007'!$A$3:$A$220,'OMS2007'!E$3:E$220))</f>
        <v>#N/A</v>
      </c>
      <c r="C643" s="15" t="e">
        <f>IF(OR(Medidas!D643=1,Medidas!D643="M",Medidas!D643="m"),$A643*LOOKUP($I643+1,'OMS2007'!$A$3:$A$220,'OMS2007'!C$3:C$220)+(1-$A643)*LOOKUP($I643,'OMS2007'!$A$3:$A$220,'OMS2007'!C$3:C$220),$A643*LOOKUP($I643+1,'OMS2007'!$A$3:$A$220,'OMS2007'!F$3:F$220)+(1-$A643)*LOOKUP($I643,'OMS2007'!$A$3:$A$220,'OMS2007'!F$3:F$220))</f>
        <v>#N/A</v>
      </c>
      <c r="D643" s="15" t="e">
        <f>IF(OR(Medidas!D643=1,Medidas!D643="M",Medidas!D643="m"),$A643*LOOKUP($I643+1,'OMS2007'!$A$3:$A$220,'OMS2007'!D$3:D$220)+(1-$A643)*LOOKUP($I643,'OMS2007'!$A$3:$A$220,'OMS2007'!D$3:D$220),$A643*LOOKUP($I643+1,'OMS2007'!$A$3:$A$220,'OMS2007'!G$3:G$220)+(1-$A643)*LOOKUP($I643,'OMS2007'!$A$3:$A$220,'OMS2007'!G$3:G$220))</f>
        <v>#N/A</v>
      </c>
      <c r="E643" s="15">
        <f t="shared" si="63"/>
        <v>1</v>
      </c>
      <c r="F643" s="15">
        <f>IF(OR(Medidas!D643=1,Medidas!D643="M",Medidas!D643="m",Medidas!D643=2,Medidas!D643="F",Medidas!D643="f"),0,1)</f>
        <v>1</v>
      </c>
      <c r="G643" s="15">
        <f>IF(OR(ISBLANK(Medidas!G643),(ISBLANK(Medidas!H643))),1,0)</f>
        <v>1</v>
      </c>
      <c r="H643" s="15">
        <f>IF(AND(NOT(G643),OR(Medidas!G643&lt;20,Medidas!G643&gt;250,Medidas!H643&lt;0.5,Medidas!H643&gt;400)),1,0)</f>
        <v>0</v>
      </c>
      <c r="I643" s="20">
        <f>(Medidas!F643-Medidas!E643)/30.4375</f>
        <v>0</v>
      </c>
      <c r="J643" s="15" t="e">
        <f>Medidas!H643/(Medidas!G643^2)*10000</f>
        <v>#DIV/0!</v>
      </c>
      <c r="K643" s="15" t="e">
        <f t="shared" si="64"/>
        <v>#DIV/0!</v>
      </c>
      <c r="L643" s="15" t="e">
        <f t="shared" si="65"/>
        <v>#DIV/0!</v>
      </c>
      <c r="M643" s="15" t="e">
        <f t="shared" si="66"/>
        <v>#DIV/0!</v>
      </c>
      <c r="N643" s="15" t="e">
        <f t="shared" si="67"/>
        <v>#N/A</v>
      </c>
      <c r="O643" s="15" t="e">
        <f t="shared" si="68"/>
        <v>#N/A</v>
      </c>
    </row>
    <row r="644" spans="1:15" x14ac:dyDescent="0.15">
      <c r="A644" s="106">
        <f t="shared" si="69"/>
        <v>1</v>
      </c>
      <c r="B644" s="15" t="e">
        <f>IF(OR(Medidas!D644=1,Medidas!D644="M",Medidas!D644="m"),$A644*LOOKUP($I644+1,'OMS2007'!$A$3:$A$220,'OMS2007'!B$3:B$220)+(1-$A644)*LOOKUP($I644,'OMS2007'!$A$3:$A$220,'OMS2007'!B$3:B$220),$A644*LOOKUP($I644+1,'OMS2007'!$A$3:$A$220,'OMS2007'!E$3:E$220)+(1-$A644)*LOOKUP($I644,'OMS2007'!$A$3:$A$220,'OMS2007'!E$3:E$220))</f>
        <v>#N/A</v>
      </c>
      <c r="C644" s="15" t="e">
        <f>IF(OR(Medidas!D644=1,Medidas!D644="M",Medidas!D644="m"),$A644*LOOKUP($I644+1,'OMS2007'!$A$3:$A$220,'OMS2007'!C$3:C$220)+(1-$A644)*LOOKUP($I644,'OMS2007'!$A$3:$A$220,'OMS2007'!C$3:C$220),$A644*LOOKUP($I644+1,'OMS2007'!$A$3:$A$220,'OMS2007'!F$3:F$220)+(1-$A644)*LOOKUP($I644,'OMS2007'!$A$3:$A$220,'OMS2007'!F$3:F$220))</f>
        <v>#N/A</v>
      </c>
      <c r="D644" s="15" t="e">
        <f>IF(OR(Medidas!D644=1,Medidas!D644="M",Medidas!D644="m"),$A644*LOOKUP($I644+1,'OMS2007'!$A$3:$A$220,'OMS2007'!D$3:D$220)+(1-$A644)*LOOKUP($I644,'OMS2007'!$A$3:$A$220,'OMS2007'!D$3:D$220),$A644*LOOKUP($I644+1,'OMS2007'!$A$3:$A$220,'OMS2007'!G$3:G$220)+(1-$A644)*LOOKUP($I644,'OMS2007'!$A$3:$A$220,'OMS2007'!G$3:G$220))</f>
        <v>#N/A</v>
      </c>
      <c r="E644" s="15">
        <f t="shared" ref="E644:E707" si="70">IF(OR(I644&lt;24,I644&gt;240),1,0)</f>
        <v>1</v>
      </c>
      <c r="F644" s="15">
        <f>IF(OR(Medidas!D644=1,Medidas!D644="M",Medidas!D644="m",Medidas!D644=2,Medidas!D644="F",Medidas!D644="f"),0,1)</f>
        <v>1</v>
      </c>
      <c r="G644" s="15">
        <f>IF(OR(ISBLANK(Medidas!G644),(ISBLANK(Medidas!H644))),1,0)</f>
        <v>1</v>
      </c>
      <c r="H644" s="15">
        <f>IF(AND(NOT(G644),OR(Medidas!G644&lt;20,Medidas!G644&gt;250,Medidas!H644&lt;0.5,Medidas!H644&gt;400)),1,0)</f>
        <v>0</v>
      </c>
      <c r="I644" s="20">
        <f>(Medidas!F644-Medidas!E644)/30.4375</f>
        <v>0</v>
      </c>
      <c r="J644" s="15" t="e">
        <f>Medidas!H644/(Medidas!G644^2)*10000</f>
        <v>#DIV/0!</v>
      </c>
      <c r="K644" s="15" t="e">
        <f t="shared" ref="K644:K707" si="71">(((J644/C644)^B644)-1)/(B644*D644)</f>
        <v>#DIV/0!</v>
      </c>
      <c r="L644" s="15" t="e">
        <f t="shared" ref="L644:L707" si="72">INT(NORMSDIST(K644)*1000)/10</f>
        <v>#DIV/0!</v>
      </c>
      <c r="M644" s="15" t="e">
        <f t="shared" ref="M644:M707" si="73">IF(OR((J644-C644)/N644&lt;-4,(J644-C644)/O644&gt;8),1,0)</f>
        <v>#DIV/0!</v>
      </c>
      <c r="N644" s="15" t="e">
        <f t="shared" ref="N644:N707" si="74">(C644-(C644*(1+B644*D644*(-2))^(1/B644)))/2</f>
        <v>#N/A</v>
      </c>
      <c r="O644" s="15" t="e">
        <f t="shared" ref="O644:O707" si="75">((C644*(1+B644*D644*2)^(1/B644))-C644)/2</f>
        <v>#N/A</v>
      </c>
    </row>
    <row r="645" spans="1:15" x14ac:dyDescent="0.15">
      <c r="A645" s="106">
        <f t="shared" ref="A645:A708" si="76">I645-INT(I645+0.5)+1</f>
        <v>1</v>
      </c>
      <c r="B645" s="15" t="e">
        <f>IF(OR(Medidas!D645=1,Medidas!D645="M",Medidas!D645="m"),$A645*LOOKUP($I645+1,'OMS2007'!$A$3:$A$220,'OMS2007'!B$3:B$220)+(1-$A645)*LOOKUP($I645,'OMS2007'!$A$3:$A$220,'OMS2007'!B$3:B$220),$A645*LOOKUP($I645+1,'OMS2007'!$A$3:$A$220,'OMS2007'!E$3:E$220)+(1-$A645)*LOOKUP($I645,'OMS2007'!$A$3:$A$220,'OMS2007'!E$3:E$220))</f>
        <v>#N/A</v>
      </c>
      <c r="C645" s="15" t="e">
        <f>IF(OR(Medidas!D645=1,Medidas!D645="M",Medidas!D645="m"),$A645*LOOKUP($I645+1,'OMS2007'!$A$3:$A$220,'OMS2007'!C$3:C$220)+(1-$A645)*LOOKUP($I645,'OMS2007'!$A$3:$A$220,'OMS2007'!C$3:C$220),$A645*LOOKUP($I645+1,'OMS2007'!$A$3:$A$220,'OMS2007'!F$3:F$220)+(1-$A645)*LOOKUP($I645,'OMS2007'!$A$3:$A$220,'OMS2007'!F$3:F$220))</f>
        <v>#N/A</v>
      </c>
      <c r="D645" s="15" t="e">
        <f>IF(OR(Medidas!D645=1,Medidas!D645="M",Medidas!D645="m"),$A645*LOOKUP($I645+1,'OMS2007'!$A$3:$A$220,'OMS2007'!D$3:D$220)+(1-$A645)*LOOKUP($I645,'OMS2007'!$A$3:$A$220,'OMS2007'!D$3:D$220),$A645*LOOKUP($I645+1,'OMS2007'!$A$3:$A$220,'OMS2007'!G$3:G$220)+(1-$A645)*LOOKUP($I645,'OMS2007'!$A$3:$A$220,'OMS2007'!G$3:G$220))</f>
        <v>#N/A</v>
      </c>
      <c r="E645" s="15">
        <f t="shared" si="70"/>
        <v>1</v>
      </c>
      <c r="F645" s="15">
        <f>IF(OR(Medidas!D645=1,Medidas!D645="M",Medidas!D645="m",Medidas!D645=2,Medidas!D645="F",Medidas!D645="f"),0,1)</f>
        <v>1</v>
      </c>
      <c r="G645" s="15">
        <f>IF(OR(ISBLANK(Medidas!G645),(ISBLANK(Medidas!H645))),1,0)</f>
        <v>1</v>
      </c>
      <c r="H645" s="15">
        <f>IF(AND(NOT(G645),OR(Medidas!G645&lt;20,Medidas!G645&gt;250,Medidas!H645&lt;0.5,Medidas!H645&gt;400)),1,0)</f>
        <v>0</v>
      </c>
      <c r="I645" s="20">
        <f>(Medidas!F645-Medidas!E645)/30.4375</f>
        <v>0</v>
      </c>
      <c r="J645" s="15" t="e">
        <f>Medidas!H645/(Medidas!G645^2)*10000</f>
        <v>#DIV/0!</v>
      </c>
      <c r="K645" s="15" t="e">
        <f t="shared" si="71"/>
        <v>#DIV/0!</v>
      </c>
      <c r="L645" s="15" t="e">
        <f t="shared" si="72"/>
        <v>#DIV/0!</v>
      </c>
      <c r="M645" s="15" t="e">
        <f t="shared" si="73"/>
        <v>#DIV/0!</v>
      </c>
      <c r="N645" s="15" t="e">
        <f t="shared" si="74"/>
        <v>#N/A</v>
      </c>
      <c r="O645" s="15" t="e">
        <f t="shared" si="75"/>
        <v>#N/A</v>
      </c>
    </row>
    <row r="646" spans="1:15" x14ac:dyDescent="0.15">
      <c r="A646" s="106">
        <f t="shared" si="76"/>
        <v>1</v>
      </c>
      <c r="B646" s="15" t="e">
        <f>IF(OR(Medidas!D646=1,Medidas!D646="M",Medidas!D646="m"),$A646*LOOKUP($I646+1,'OMS2007'!$A$3:$A$220,'OMS2007'!B$3:B$220)+(1-$A646)*LOOKUP($I646,'OMS2007'!$A$3:$A$220,'OMS2007'!B$3:B$220),$A646*LOOKUP($I646+1,'OMS2007'!$A$3:$A$220,'OMS2007'!E$3:E$220)+(1-$A646)*LOOKUP($I646,'OMS2007'!$A$3:$A$220,'OMS2007'!E$3:E$220))</f>
        <v>#N/A</v>
      </c>
      <c r="C646" s="15" t="e">
        <f>IF(OR(Medidas!D646=1,Medidas!D646="M",Medidas!D646="m"),$A646*LOOKUP($I646+1,'OMS2007'!$A$3:$A$220,'OMS2007'!C$3:C$220)+(1-$A646)*LOOKUP($I646,'OMS2007'!$A$3:$A$220,'OMS2007'!C$3:C$220),$A646*LOOKUP($I646+1,'OMS2007'!$A$3:$A$220,'OMS2007'!F$3:F$220)+(1-$A646)*LOOKUP($I646,'OMS2007'!$A$3:$A$220,'OMS2007'!F$3:F$220))</f>
        <v>#N/A</v>
      </c>
      <c r="D646" s="15" t="e">
        <f>IF(OR(Medidas!D646=1,Medidas!D646="M",Medidas!D646="m"),$A646*LOOKUP($I646+1,'OMS2007'!$A$3:$A$220,'OMS2007'!D$3:D$220)+(1-$A646)*LOOKUP($I646,'OMS2007'!$A$3:$A$220,'OMS2007'!D$3:D$220),$A646*LOOKUP($I646+1,'OMS2007'!$A$3:$A$220,'OMS2007'!G$3:G$220)+(1-$A646)*LOOKUP($I646,'OMS2007'!$A$3:$A$220,'OMS2007'!G$3:G$220))</f>
        <v>#N/A</v>
      </c>
      <c r="E646" s="15">
        <f t="shared" si="70"/>
        <v>1</v>
      </c>
      <c r="F646" s="15">
        <f>IF(OR(Medidas!D646=1,Medidas!D646="M",Medidas!D646="m",Medidas!D646=2,Medidas!D646="F",Medidas!D646="f"),0,1)</f>
        <v>1</v>
      </c>
      <c r="G646" s="15">
        <f>IF(OR(ISBLANK(Medidas!G646),(ISBLANK(Medidas!H646))),1,0)</f>
        <v>1</v>
      </c>
      <c r="H646" s="15">
        <f>IF(AND(NOT(G646),OR(Medidas!G646&lt;20,Medidas!G646&gt;250,Medidas!H646&lt;0.5,Medidas!H646&gt;400)),1,0)</f>
        <v>0</v>
      </c>
      <c r="I646" s="20">
        <f>(Medidas!F646-Medidas!E646)/30.4375</f>
        <v>0</v>
      </c>
      <c r="J646" s="15" t="e">
        <f>Medidas!H646/(Medidas!G646^2)*10000</f>
        <v>#DIV/0!</v>
      </c>
      <c r="K646" s="15" t="e">
        <f t="shared" si="71"/>
        <v>#DIV/0!</v>
      </c>
      <c r="L646" s="15" t="e">
        <f t="shared" si="72"/>
        <v>#DIV/0!</v>
      </c>
      <c r="M646" s="15" t="e">
        <f t="shared" si="73"/>
        <v>#DIV/0!</v>
      </c>
      <c r="N646" s="15" t="e">
        <f t="shared" si="74"/>
        <v>#N/A</v>
      </c>
      <c r="O646" s="15" t="e">
        <f t="shared" si="75"/>
        <v>#N/A</v>
      </c>
    </row>
    <row r="647" spans="1:15" x14ac:dyDescent="0.15">
      <c r="A647" s="106">
        <f t="shared" si="76"/>
        <v>1</v>
      </c>
      <c r="B647" s="15" t="e">
        <f>IF(OR(Medidas!D647=1,Medidas!D647="M",Medidas!D647="m"),$A647*LOOKUP($I647+1,'OMS2007'!$A$3:$A$220,'OMS2007'!B$3:B$220)+(1-$A647)*LOOKUP($I647,'OMS2007'!$A$3:$A$220,'OMS2007'!B$3:B$220),$A647*LOOKUP($I647+1,'OMS2007'!$A$3:$A$220,'OMS2007'!E$3:E$220)+(1-$A647)*LOOKUP($I647,'OMS2007'!$A$3:$A$220,'OMS2007'!E$3:E$220))</f>
        <v>#N/A</v>
      </c>
      <c r="C647" s="15" t="e">
        <f>IF(OR(Medidas!D647=1,Medidas!D647="M",Medidas!D647="m"),$A647*LOOKUP($I647+1,'OMS2007'!$A$3:$A$220,'OMS2007'!C$3:C$220)+(1-$A647)*LOOKUP($I647,'OMS2007'!$A$3:$A$220,'OMS2007'!C$3:C$220),$A647*LOOKUP($I647+1,'OMS2007'!$A$3:$A$220,'OMS2007'!F$3:F$220)+(1-$A647)*LOOKUP($I647,'OMS2007'!$A$3:$A$220,'OMS2007'!F$3:F$220))</f>
        <v>#N/A</v>
      </c>
      <c r="D647" s="15" t="e">
        <f>IF(OR(Medidas!D647=1,Medidas!D647="M",Medidas!D647="m"),$A647*LOOKUP($I647+1,'OMS2007'!$A$3:$A$220,'OMS2007'!D$3:D$220)+(1-$A647)*LOOKUP($I647,'OMS2007'!$A$3:$A$220,'OMS2007'!D$3:D$220),$A647*LOOKUP($I647+1,'OMS2007'!$A$3:$A$220,'OMS2007'!G$3:G$220)+(1-$A647)*LOOKUP($I647,'OMS2007'!$A$3:$A$220,'OMS2007'!G$3:G$220))</f>
        <v>#N/A</v>
      </c>
      <c r="E647" s="15">
        <f t="shared" si="70"/>
        <v>1</v>
      </c>
      <c r="F647" s="15">
        <f>IF(OR(Medidas!D647=1,Medidas!D647="M",Medidas!D647="m",Medidas!D647=2,Medidas!D647="F",Medidas!D647="f"),0,1)</f>
        <v>1</v>
      </c>
      <c r="G647" s="15">
        <f>IF(OR(ISBLANK(Medidas!G647),(ISBLANK(Medidas!H647))),1,0)</f>
        <v>1</v>
      </c>
      <c r="H647" s="15">
        <f>IF(AND(NOT(G647),OR(Medidas!G647&lt;20,Medidas!G647&gt;250,Medidas!H647&lt;0.5,Medidas!H647&gt;400)),1,0)</f>
        <v>0</v>
      </c>
      <c r="I647" s="20">
        <f>(Medidas!F647-Medidas!E647)/30.4375</f>
        <v>0</v>
      </c>
      <c r="J647" s="15" t="e">
        <f>Medidas!H647/(Medidas!G647^2)*10000</f>
        <v>#DIV/0!</v>
      </c>
      <c r="K647" s="15" t="e">
        <f t="shared" si="71"/>
        <v>#DIV/0!</v>
      </c>
      <c r="L647" s="15" t="e">
        <f t="shared" si="72"/>
        <v>#DIV/0!</v>
      </c>
      <c r="M647" s="15" t="e">
        <f t="shared" si="73"/>
        <v>#DIV/0!</v>
      </c>
      <c r="N647" s="15" t="e">
        <f t="shared" si="74"/>
        <v>#N/A</v>
      </c>
      <c r="O647" s="15" t="e">
        <f t="shared" si="75"/>
        <v>#N/A</v>
      </c>
    </row>
    <row r="648" spans="1:15" x14ac:dyDescent="0.15">
      <c r="A648" s="106">
        <f t="shared" si="76"/>
        <v>1</v>
      </c>
      <c r="B648" s="15" t="e">
        <f>IF(OR(Medidas!D648=1,Medidas!D648="M",Medidas!D648="m"),$A648*LOOKUP($I648+1,'OMS2007'!$A$3:$A$220,'OMS2007'!B$3:B$220)+(1-$A648)*LOOKUP($I648,'OMS2007'!$A$3:$A$220,'OMS2007'!B$3:B$220),$A648*LOOKUP($I648+1,'OMS2007'!$A$3:$A$220,'OMS2007'!E$3:E$220)+(1-$A648)*LOOKUP($I648,'OMS2007'!$A$3:$A$220,'OMS2007'!E$3:E$220))</f>
        <v>#N/A</v>
      </c>
      <c r="C648" s="15" t="e">
        <f>IF(OR(Medidas!D648=1,Medidas!D648="M",Medidas!D648="m"),$A648*LOOKUP($I648+1,'OMS2007'!$A$3:$A$220,'OMS2007'!C$3:C$220)+(1-$A648)*LOOKUP($I648,'OMS2007'!$A$3:$A$220,'OMS2007'!C$3:C$220),$A648*LOOKUP($I648+1,'OMS2007'!$A$3:$A$220,'OMS2007'!F$3:F$220)+(1-$A648)*LOOKUP($I648,'OMS2007'!$A$3:$A$220,'OMS2007'!F$3:F$220))</f>
        <v>#N/A</v>
      </c>
      <c r="D648" s="15" t="e">
        <f>IF(OR(Medidas!D648=1,Medidas!D648="M",Medidas!D648="m"),$A648*LOOKUP($I648+1,'OMS2007'!$A$3:$A$220,'OMS2007'!D$3:D$220)+(1-$A648)*LOOKUP($I648,'OMS2007'!$A$3:$A$220,'OMS2007'!D$3:D$220),$A648*LOOKUP($I648+1,'OMS2007'!$A$3:$A$220,'OMS2007'!G$3:G$220)+(1-$A648)*LOOKUP($I648,'OMS2007'!$A$3:$A$220,'OMS2007'!G$3:G$220))</f>
        <v>#N/A</v>
      </c>
      <c r="E648" s="15">
        <f t="shared" si="70"/>
        <v>1</v>
      </c>
      <c r="F648" s="15">
        <f>IF(OR(Medidas!D648=1,Medidas!D648="M",Medidas!D648="m",Medidas!D648=2,Medidas!D648="F",Medidas!D648="f"),0,1)</f>
        <v>1</v>
      </c>
      <c r="G648" s="15">
        <f>IF(OR(ISBLANK(Medidas!G648),(ISBLANK(Medidas!H648))),1,0)</f>
        <v>1</v>
      </c>
      <c r="H648" s="15">
        <f>IF(AND(NOT(G648),OR(Medidas!G648&lt;20,Medidas!G648&gt;250,Medidas!H648&lt;0.5,Medidas!H648&gt;400)),1,0)</f>
        <v>0</v>
      </c>
      <c r="I648" s="20">
        <f>(Medidas!F648-Medidas!E648)/30.4375</f>
        <v>0</v>
      </c>
      <c r="J648" s="15" t="e">
        <f>Medidas!H648/(Medidas!G648^2)*10000</f>
        <v>#DIV/0!</v>
      </c>
      <c r="K648" s="15" t="e">
        <f t="shared" si="71"/>
        <v>#DIV/0!</v>
      </c>
      <c r="L648" s="15" t="e">
        <f t="shared" si="72"/>
        <v>#DIV/0!</v>
      </c>
      <c r="M648" s="15" t="e">
        <f t="shared" si="73"/>
        <v>#DIV/0!</v>
      </c>
      <c r="N648" s="15" t="e">
        <f t="shared" si="74"/>
        <v>#N/A</v>
      </c>
      <c r="O648" s="15" t="e">
        <f t="shared" si="75"/>
        <v>#N/A</v>
      </c>
    </row>
    <row r="649" spans="1:15" x14ac:dyDescent="0.15">
      <c r="A649" s="106">
        <f t="shared" si="76"/>
        <v>1</v>
      </c>
      <c r="B649" s="15" t="e">
        <f>IF(OR(Medidas!D649=1,Medidas!D649="M",Medidas!D649="m"),$A649*LOOKUP($I649+1,'OMS2007'!$A$3:$A$220,'OMS2007'!B$3:B$220)+(1-$A649)*LOOKUP($I649,'OMS2007'!$A$3:$A$220,'OMS2007'!B$3:B$220),$A649*LOOKUP($I649+1,'OMS2007'!$A$3:$A$220,'OMS2007'!E$3:E$220)+(1-$A649)*LOOKUP($I649,'OMS2007'!$A$3:$A$220,'OMS2007'!E$3:E$220))</f>
        <v>#N/A</v>
      </c>
      <c r="C649" s="15" t="e">
        <f>IF(OR(Medidas!D649=1,Medidas!D649="M",Medidas!D649="m"),$A649*LOOKUP($I649+1,'OMS2007'!$A$3:$A$220,'OMS2007'!C$3:C$220)+(1-$A649)*LOOKUP($I649,'OMS2007'!$A$3:$A$220,'OMS2007'!C$3:C$220),$A649*LOOKUP($I649+1,'OMS2007'!$A$3:$A$220,'OMS2007'!F$3:F$220)+(1-$A649)*LOOKUP($I649,'OMS2007'!$A$3:$A$220,'OMS2007'!F$3:F$220))</f>
        <v>#N/A</v>
      </c>
      <c r="D649" s="15" t="e">
        <f>IF(OR(Medidas!D649=1,Medidas!D649="M",Medidas!D649="m"),$A649*LOOKUP($I649+1,'OMS2007'!$A$3:$A$220,'OMS2007'!D$3:D$220)+(1-$A649)*LOOKUP($I649,'OMS2007'!$A$3:$A$220,'OMS2007'!D$3:D$220),$A649*LOOKUP($I649+1,'OMS2007'!$A$3:$A$220,'OMS2007'!G$3:G$220)+(1-$A649)*LOOKUP($I649,'OMS2007'!$A$3:$A$220,'OMS2007'!G$3:G$220))</f>
        <v>#N/A</v>
      </c>
      <c r="E649" s="15">
        <f t="shared" si="70"/>
        <v>1</v>
      </c>
      <c r="F649" s="15">
        <f>IF(OR(Medidas!D649=1,Medidas!D649="M",Medidas!D649="m",Medidas!D649=2,Medidas!D649="F",Medidas!D649="f"),0,1)</f>
        <v>1</v>
      </c>
      <c r="G649" s="15">
        <f>IF(OR(ISBLANK(Medidas!G649),(ISBLANK(Medidas!H649))),1,0)</f>
        <v>1</v>
      </c>
      <c r="H649" s="15">
        <f>IF(AND(NOT(G649),OR(Medidas!G649&lt;20,Medidas!G649&gt;250,Medidas!H649&lt;0.5,Medidas!H649&gt;400)),1,0)</f>
        <v>0</v>
      </c>
      <c r="I649" s="20">
        <f>(Medidas!F649-Medidas!E649)/30.4375</f>
        <v>0</v>
      </c>
      <c r="J649" s="15" t="e">
        <f>Medidas!H649/(Medidas!G649^2)*10000</f>
        <v>#DIV/0!</v>
      </c>
      <c r="K649" s="15" t="e">
        <f t="shared" si="71"/>
        <v>#DIV/0!</v>
      </c>
      <c r="L649" s="15" t="e">
        <f t="shared" si="72"/>
        <v>#DIV/0!</v>
      </c>
      <c r="M649" s="15" t="e">
        <f t="shared" si="73"/>
        <v>#DIV/0!</v>
      </c>
      <c r="N649" s="15" t="e">
        <f t="shared" si="74"/>
        <v>#N/A</v>
      </c>
      <c r="O649" s="15" t="e">
        <f t="shared" si="75"/>
        <v>#N/A</v>
      </c>
    </row>
    <row r="650" spans="1:15" x14ac:dyDescent="0.15">
      <c r="A650" s="106">
        <f t="shared" si="76"/>
        <v>1</v>
      </c>
      <c r="B650" s="15" t="e">
        <f>IF(OR(Medidas!D650=1,Medidas!D650="M",Medidas!D650="m"),$A650*LOOKUP($I650+1,'OMS2007'!$A$3:$A$220,'OMS2007'!B$3:B$220)+(1-$A650)*LOOKUP($I650,'OMS2007'!$A$3:$A$220,'OMS2007'!B$3:B$220),$A650*LOOKUP($I650+1,'OMS2007'!$A$3:$A$220,'OMS2007'!E$3:E$220)+(1-$A650)*LOOKUP($I650,'OMS2007'!$A$3:$A$220,'OMS2007'!E$3:E$220))</f>
        <v>#N/A</v>
      </c>
      <c r="C650" s="15" t="e">
        <f>IF(OR(Medidas!D650=1,Medidas!D650="M",Medidas!D650="m"),$A650*LOOKUP($I650+1,'OMS2007'!$A$3:$A$220,'OMS2007'!C$3:C$220)+(1-$A650)*LOOKUP($I650,'OMS2007'!$A$3:$A$220,'OMS2007'!C$3:C$220),$A650*LOOKUP($I650+1,'OMS2007'!$A$3:$A$220,'OMS2007'!F$3:F$220)+(1-$A650)*LOOKUP($I650,'OMS2007'!$A$3:$A$220,'OMS2007'!F$3:F$220))</f>
        <v>#N/A</v>
      </c>
      <c r="D650" s="15" t="e">
        <f>IF(OR(Medidas!D650=1,Medidas!D650="M",Medidas!D650="m"),$A650*LOOKUP($I650+1,'OMS2007'!$A$3:$A$220,'OMS2007'!D$3:D$220)+(1-$A650)*LOOKUP($I650,'OMS2007'!$A$3:$A$220,'OMS2007'!D$3:D$220),$A650*LOOKUP($I650+1,'OMS2007'!$A$3:$A$220,'OMS2007'!G$3:G$220)+(1-$A650)*LOOKUP($I650,'OMS2007'!$A$3:$A$220,'OMS2007'!G$3:G$220))</f>
        <v>#N/A</v>
      </c>
      <c r="E650" s="15">
        <f t="shared" si="70"/>
        <v>1</v>
      </c>
      <c r="F650" s="15">
        <f>IF(OR(Medidas!D650=1,Medidas!D650="M",Medidas!D650="m",Medidas!D650=2,Medidas!D650="F",Medidas!D650="f"),0,1)</f>
        <v>1</v>
      </c>
      <c r="G650" s="15">
        <f>IF(OR(ISBLANK(Medidas!G650),(ISBLANK(Medidas!H650))),1,0)</f>
        <v>1</v>
      </c>
      <c r="H650" s="15">
        <f>IF(AND(NOT(G650),OR(Medidas!G650&lt;20,Medidas!G650&gt;250,Medidas!H650&lt;0.5,Medidas!H650&gt;400)),1,0)</f>
        <v>0</v>
      </c>
      <c r="I650" s="20">
        <f>(Medidas!F650-Medidas!E650)/30.4375</f>
        <v>0</v>
      </c>
      <c r="J650" s="15" t="e">
        <f>Medidas!H650/(Medidas!G650^2)*10000</f>
        <v>#DIV/0!</v>
      </c>
      <c r="K650" s="15" t="e">
        <f t="shared" si="71"/>
        <v>#DIV/0!</v>
      </c>
      <c r="L650" s="15" t="e">
        <f t="shared" si="72"/>
        <v>#DIV/0!</v>
      </c>
      <c r="M650" s="15" t="e">
        <f t="shared" si="73"/>
        <v>#DIV/0!</v>
      </c>
      <c r="N650" s="15" t="e">
        <f t="shared" si="74"/>
        <v>#N/A</v>
      </c>
      <c r="O650" s="15" t="e">
        <f t="shared" si="75"/>
        <v>#N/A</v>
      </c>
    </row>
    <row r="651" spans="1:15" x14ac:dyDescent="0.15">
      <c r="A651" s="106">
        <f t="shared" si="76"/>
        <v>1</v>
      </c>
      <c r="B651" s="15" t="e">
        <f>IF(OR(Medidas!D651=1,Medidas!D651="M",Medidas!D651="m"),$A651*LOOKUP($I651+1,'OMS2007'!$A$3:$A$220,'OMS2007'!B$3:B$220)+(1-$A651)*LOOKUP($I651,'OMS2007'!$A$3:$A$220,'OMS2007'!B$3:B$220),$A651*LOOKUP($I651+1,'OMS2007'!$A$3:$A$220,'OMS2007'!E$3:E$220)+(1-$A651)*LOOKUP($I651,'OMS2007'!$A$3:$A$220,'OMS2007'!E$3:E$220))</f>
        <v>#N/A</v>
      </c>
      <c r="C651" s="15" t="e">
        <f>IF(OR(Medidas!D651=1,Medidas!D651="M",Medidas!D651="m"),$A651*LOOKUP($I651+1,'OMS2007'!$A$3:$A$220,'OMS2007'!C$3:C$220)+(1-$A651)*LOOKUP($I651,'OMS2007'!$A$3:$A$220,'OMS2007'!C$3:C$220),$A651*LOOKUP($I651+1,'OMS2007'!$A$3:$A$220,'OMS2007'!F$3:F$220)+(1-$A651)*LOOKUP($I651,'OMS2007'!$A$3:$A$220,'OMS2007'!F$3:F$220))</f>
        <v>#N/A</v>
      </c>
      <c r="D651" s="15" t="e">
        <f>IF(OR(Medidas!D651=1,Medidas!D651="M",Medidas!D651="m"),$A651*LOOKUP($I651+1,'OMS2007'!$A$3:$A$220,'OMS2007'!D$3:D$220)+(1-$A651)*LOOKUP($I651,'OMS2007'!$A$3:$A$220,'OMS2007'!D$3:D$220),$A651*LOOKUP($I651+1,'OMS2007'!$A$3:$A$220,'OMS2007'!G$3:G$220)+(1-$A651)*LOOKUP($I651,'OMS2007'!$A$3:$A$220,'OMS2007'!G$3:G$220))</f>
        <v>#N/A</v>
      </c>
      <c r="E651" s="15">
        <f t="shared" si="70"/>
        <v>1</v>
      </c>
      <c r="F651" s="15">
        <f>IF(OR(Medidas!D651=1,Medidas!D651="M",Medidas!D651="m",Medidas!D651=2,Medidas!D651="F",Medidas!D651="f"),0,1)</f>
        <v>1</v>
      </c>
      <c r="G651" s="15">
        <f>IF(OR(ISBLANK(Medidas!G651),(ISBLANK(Medidas!H651))),1,0)</f>
        <v>1</v>
      </c>
      <c r="H651" s="15">
        <f>IF(AND(NOT(G651),OR(Medidas!G651&lt;20,Medidas!G651&gt;250,Medidas!H651&lt;0.5,Medidas!H651&gt;400)),1,0)</f>
        <v>0</v>
      </c>
      <c r="I651" s="20">
        <f>(Medidas!F651-Medidas!E651)/30.4375</f>
        <v>0</v>
      </c>
      <c r="J651" s="15" t="e">
        <f>Medidas!H651/(Medidas!G651^2)*10000</f>
        <v>#DIV/0!</v>
      </c>
      <c r="K651" s="15" t="e">
        <f t="shared" si="71"/>
        <v>#DIV/0!</v>
      </c>
      <c r="L651" s="15" t="e">
        <f t="shared" si="72"/>
        <v>#DIV/0!</v>
      </c>
      <c r="M651" s="15" t="e">
        <f t="shared" si="73"/>
        <v>#DIV/0!</v>
      </c>
      <c r="N651" s="15" t="e">
        <f t="shared" si="74"/>
        <v>#N/A</v>
      </c>
      <c r="O651" s="15" t="e">
        <f t="shared" si="75"/>
        <v>#N/A</v>
      </c>
    </row>
    <row r="652" spans="1:15" x14ac:dyDescent="0.15">
      <c r="A652" s="106">
        <f t="shared" si="76"/>
        <v>1</v>
      </c>
      <c r="B652" s="15" t="e">
        <f>IF(OR(Medidas!D652=1,Medidas!D652="M",Medidas!D652="m"),$A652*LOOKUP($I652+1,'OMS2007'!$A$3:$A$220,'OMS2007'!B$3:B$220)+(1-$A652)*LOOKUP($I652,'OMS2007'!$A$3:$A$220,'OMS2007'!B$3:B$220),$A652*LOOKUP($I652+1,'OMS2007'!$A$3:$A$220,'OMS2007'!E$3:E$220)+(1-$A652)*LOOKUP($I652,'OMS2007'!$A$3:$A$220,'OMS2007'!E$3:E$220))</f>
        <v>#N/A</v>
      </c>
      <c r="C652" s="15" t="e">
        <f>IF(OR(Medidas!D652=1,Medidas!D652="M",Medidas!D652="m"),$A652*LOOKUP($I652+1,'OMS2007'!$A$3:$A$220,'OMS2007'!C$3:C$220)+(1-$A652)*LOOKUP($I652,'OMS2007'!$A$3:$A$220,'OMS2007'!C$3:C$220),$A652*LOOKUP($I652+1,'OMS2007'!$A$3:$A$220,'OMS2007'!F$3:F$220)+(1-$A652)*LOOKUP($I652,'OMS2007'!$A$3:$A$220,'OMS2007'!F$3:F$220))</f>
        <v>#N/A</v>
      </c>
      <c r="D652" s="15" t="e">
        <f>IF(OR(Medidas!D652=1,Medidas!D652="M",Medidas!D652="m"),$A652*LOOKUP($I652+1,'OMS2007'!$A$3:$A$220,'OMS2007'!D$3:D$220)+(1-$A652)*LOOKUP($I652,'OMS2007'!$A$3:$A$220,'OMS2007'!D$3:D$220),$A652*LOOKUP($I652+1,'OMS2007'!$A$3:$A$220,'OMS2007'!G$3:G$220)+(1-$A652)*LOOKUP($I652,'OMS2007'!$A$3:$A$220,'OMS2007'!G$3:G$220))</f>
        <v>#N/A</v>
      </c>
      <c r="E652" s="15">
        <f t="shared" si="70"/>
        <v>1</v>
      </c>
      <c r="F652" s="15">
        <f>IF(OR(Medidas!D652=1,Medidas!D652="M",Medidas!D652="m",Medidas!D652=2,Medidas!D652="F",Medidas!D652="f"),0,1)</f>
        <v>1</v>
      </c>
      <c r="G652" s="15">
        <f>IF(OR(ISBLANK(Medidas!G652),(ISBLANK(Medidas!H652))),1,0)</f>
        <v>1</v>
      </c>
      <c r="H652" s="15">
        <f>IF(AND(NOT(G652),OR(Medidas!G652&lt;20,Medidas!G652&gt;250,Medidas!H652&lt;0.5,Medidas!H652&gt;400)),1,0)</f>
        <v>0</v>
      </c>
      <c r="I652" s="20">
        <f>(Medidas!F652-Medidas!E652)/30.4375</f>
        <v>0</v>
      </c>
      <c r="J652" s="15" t="e">
        <f>Medidas!H652/(Medidas!G652^2)*10000</f>
        <v>#DIV/0!</v>
      </c>
      <c r="K652" s="15" t="e">
        <f t="shared" si="71"/>
        <v>#DIV/0!</v>
      </c>
      <c r="L652" s="15" t="e">
        <f t="shared" si="72"/>
        <v>#DIV/0!</v>
      </c>
      <c r="M652" s="15" t="e">
        <f t="shared" si="73"/>
        <v>#DIV/0!</v>
      </c>
      <c r="N652" s="15" t="e">
        <f t="shared" si="74"/>
        <v>#N/A</v>
      </c>
      <c r="O652" s="15" t="e">
        <f t="shared" si="75"/>
        <v>#N/A</v>
      </c>
    </row>
    <row r="653" spans="1:15" x14ac:dyDescent="0.15">
      <c r="A653" s="106">
        <f t="shared" si="76"/>
        <v>1</v>
      </c>
      <c r="B653" s="15" t="e">
        <f>IF(OR(Medidas!D653=1,Medidas!D653="M",Medidas!D653="m"),$A653*LOOKUP($I653+1,'OMS2007'!$A$3:$A$220,'OMS2007'!B$3:B$220)+(1-$A653)*LOOKUP($I653,'OMS2007'!$A$3:$A$220,'OMS2007'!B$3:B$220),$A653*LOOKUP($I653+1,'OMS2007'!$A$3:$A$220,'OMS2007'!E$3:E$220)+(1-$A653)*LOOKUP($I653,'OMS2007'!$A$3:$A$220,'OMS2007'!E$3:E$220))</f>
        <v>#N/A</v>
      </c>
      <c r="C653" s="15" t="e">
        <f>IF(OR(Medidas!D653=1,Medidas!D653="M",Medidas!D653="m"),$A653*LOOKUP($I653+1,'OMS2007'!$A$3:$A$220,'OMS2007'!C$3:C$220)+(1-$A653)*LOOKUP($I653,'OMS2007'!$A$3:$A$220,'OMS2007'!C$3:C$220),$A653*LOOKUP($I653+1,'OMS2007'!$A$3:$A$220,'OMS2007'!F$3:F$220)+(1-$A653)*LOOKUP($I653,'OMS2007'!$A$3:$A$220,'OMS2007'!F$3:F$220))</f>
        <v>#N/A</v>
      </c>
      <c r="D653" s="15" t="e">
        <f>IF(OR(Medidas!D653=1,Medidas!D653="M",Medidas!D653="m"),$A653*LOOKUP($I653+1,'OMS2007'!$A$3:$A$220,'OMS2007'!D$3:D$220)+(1-$A653)*LOOKUP($I653,'OMS2007'!$A$3:$A$220,'OMS2007'!D$3:D$220),$A653*LOOKUP($I653+1,'OMS2007'!$A$3:$A$220,'OMS2007'!G$3:G$220)+(1-$A653)*LOOKUP($I653,'OMS2007'!$A$3:$A$220,'OMS2007'!G$3:G$220))</f>
        <v>#N/A</v>
      </c>
      <c r="E653" s="15">
        <f t="shared" si="70"/>
        <v>1</v>
      </c>
      <c r="F653" s="15">
        <f>IF(OR(Medidas!D653=1,Medidas!D653="M",Medidas!D653="m",Medidas!D653=2,Medidas!D653="F",Medidas!D653="f"),0,1)</f>
        <v>1</v>
      </c>
      <c r="G653" s="15">
        <f>IF(OR(ISBLANK(Medidas!G653),(ISBLANK(Medidas!H653))),1,0)</f>
        <v>1</v>
      </c>
      <c r="H653" s="15">
        <f>IF(AND(NOT(G653),OR(Medidas!G653&lt;20,Medidas!G653&gt;250,Medidas!H653&lt;0.5,Medidas!H653&gt;400)),1,0)</f>
        <v>0</v>
      </c>
      <c r="I653" s="20">
        <f>(Medidas!F653-Medidas!E653)/30.4375</f>
        <v>0</v>
      </c>
      <c r="J653" s="15" t="e">
        <f>Medidas!H653/(Medidas!G653^2)*10000</f>
        <v>#DIV/0!</v>
      </c>
      <c r="K653" s="15" t="e">
        <f t="shared" si="71"/>
        <v>#DIV/0!</v>
      </c>
      <c r="L653" s="15" t="e">
        <f t="shared" si="72"/>
        <v>#DIV/0!</v>
      </c>
      <c r="M653" s="15" t="e">
        <f t="shared" si="73"/>
        <v>#DIV/0!</v>
      </c>
      <c r="N653" s="15" t="e">
        <f t="shared" si="74"/>
        <v>#N/A</v>
      </c>
      <c r="O653" s="15" t="e">
        <f t="shared" si="75"/>
        <v>#N/A</v>
      </c>
    </row>
    <row r="654" spans="1:15" x14ac:dyDescent="0.15">
      <c r="A654" s="106">
        <f t="shared" si="76"/>
        <v>1</v>
      </c>
      <c r="B654" s="15" t="e">
        <f>IF(OR(Medidas!D654=1,Medidas!D654="M",Medidas!D654="m"),$A654*LOOKUP($I654+1,'OMS2007'!$A$3:$A$220,'OMS2007'!B$3:B$220)+(1-$A654)*LOOKUP($I654,'OMS2007'!$A$3:$A$220,'OMS2007'!B$3:B$220),$A654*LOOKUP($I654+1,'OMS2007'!$A$3:$A$220,'OMS2007'!E$3:E$220)+(1-$A654)*LOOKUP($I654,'OMS2007'!$A$3:$A$220,'OMS2007'!E$3:E$220))</f>
        <v>#N/A</v>
      </c>
      <c r="C654" s="15" t="e">
        <f>IF(OR(Medidas!D654=1,Medidas!D654="M",Medidas!D654="m"),$A654*LOOKUP($I654+1,'OMS2007'!$A$3:$A$220,'OMS2007'!C$3:C$220)+(1-$A654)*LOOKUP($I654,'OMS2007'!$A$3:$A$220,'OMS2007'!C$3:C$220),$A654*LOOKUP($I654+1,'OMS2007'!$A$3:$A$220,'OMS2007'!F$3:F$220)+(1-$A654)*LOOKUP($I654,'OMS2007'!$A$3:$A$220,'OMS2007'!F$3:F$220))</f>
        <v>#N/A</v>
      </c>
      <c r="D654" s="15" t="e">
        <f>IF(OR(Medidas!D654=1,Medidas!D654="M",Medidas!D654="m"),$A654*LOOKUP($I654+1,'OMS2007'!$A$3:$A$220,'OMS2007'!D$3:D$220)+(1-$A654)*LOOKUP($I654,'OMS2007'!$A$3:$A$220,'OMS2007'!D$3:D$220),$A654*LOOKUP($I654+1,'OMS2007'!$A$3:$A$220,'OMS2007'!G$3:G$220)+(1-$A654)*LOOKUP($I654,'OMS2007'!$A$3:$A$220,'OMS2007'!G$3:G$220))</f>
        <v>#N/A</v>
      </c>
      <c r="E654" s="15">
        <f t="shared" si="70"/>
        <v>1</v>
      </c>
      <c r="F654" s="15">
        <f>IF(OR(Medidas!D654=1,Medidas!D654="M",Medidas!D654="m",Medidas!D654=2,Medidas!D654="F",Medidas!D654="f"),0,1)</f>
        <v>1</v>
      </c>
      <c r="G654" s="15">
        <f>IF(OR(ISBLANK(Medidas!G654),(ISBLANK(Medidas!H654))),1,0)</f>
        <v>1</v>
      </c>
      <c r="H654" s="15">
        <f>IF(AND(NOT(G654),OR(Medidas!G654&lt;20,Medidas!G654&gt;250,Medidas!H654&lt;0.5,Medidas!H654&gt;400)),1,0)</f>
        <v>0</v>
      </c>
      <c r="I654" s="20">
        <f>(Medidas!F654-Medidas!E654)/30.4375</f>
        <v>0</v>
      </c>
      <c r="J654" s="15" t="e">
        <f>Medidas!H654/(Medidas!G654^2)*10000</f>
        <v>#DIV/0!</v>
      </c>
      <c r="K654" s="15" t="e">
        <f t="shared" si="71"/>
        <v>#DIV/0!</v>
      </c>
      <c r="L654" s="15" t="e">
        <f t="shared" si="72"/>
        <v>#DIV/0!</v>
      </c>
      <c r="M654" s="15" t="e">
        <f t="shared" si="73"/>
        <v>#DIV/0!</v>
      </c>
      <c r="N654" s="15" t="e">
        <f t="shared" si="74"/>
        <v>#N/A</v>
      </c>
      <c r="O654" s="15" t="e">
        <f t="shared" si="75"/>
        <v>#N/A</v>
      </c>
    </row>
    <row r="655" spans="1:15" x14ac:dyDescent="0.15">
      <c r="A655" s="106">
        <f t="shared" si="76"/>
        <v>1</v>
      </c>
      <c r="B655" s="15" t="e">
        <f>IF(OR(Medidas!D655=1,Medidas!D655="M",Medidas!D655="m"),$A655*LOOKUP($I655+1,'OMS2007'!$A$3:$A$220,'OMS2007'!B$3:B$220)+(1-$A655)*LOOKUP($I655,'OMS2007'!$A$3:$A$220,'OMS2007'!B$3:B$220),$A655*LOOKUP($I655+1,'OMS2007'!$A$3:$A$220,'OMS2007'!E$3:E$220)+(1-$A655)*LOOKUP($I655,'OMS2007'!$A$3:$A$220,'OMS2007'!E$3:E$220))</f>
        <v>#N/A</v>
      </c>
      <c r="C655" s="15" t="e">
        <f>IF(OR(Medidas!D655=1,Medidas!D655="M",Medidas!D655="m"),$A655*LOOKUP($I655+1,'OMS2007'!$A$3:$A$220,'OMS2007'!C$3:C$220)+(1-$A655)*LOOKUP($I655,'OMS2007'!$A$3:$A$220,'OMS2007'!C$3:C$220),$A655*LOOKUP($I655+1,'OMS2007'!$A$3:$A$220,'OMS2007'!F$3:F$220)+(1-$A655)*LOOKUP($I655,'OMS2007'!$A$3:$A$220,'OMS2007'!F$3:F$220))</f>
        <v>#N/A</v>
      </c>
      <c r="D655" s="15" t="e">
        <f>IF(OR(Medidas!D655=1,Medidas!D655="M",Medidas!D655="m"),$A655*LOOKUP($I655+1,'OMS2007'!$A$3:$A$220,'OMS2007'!D$3:D$220)+(1-$A655)*LOOKUP($I655,'OMS2007'!$A$3:$A$220,'OMS2007'!D$3:D$220),$A655*LOOKUP($I655+1,'OMS2007'!$A$3:$A$220,'OMS2007'!G$3:G$220)+(1-$A655)*LOOKUP($I655,'OMS2007'!$A$3:$A$220,'OMS2007'!G$3:G$220))</f>
        <v>#N/A</v>
      </c>
      <c r="E655" s="15">
        <f t="shared" si="70"/>
        <v>1</v>
      </c>
      <c r="F655" s="15">
        <f>IF(OR(Medidas!D655=1,Medidas!D655="M",Medidas!D655="m",Medidas!D655=2,Medidas!D655="F",Medidas!D655="f"),0,1)</f>
        <v>1</v>
      </c>
      <c r="G655" s="15">
        <f>IF(OR(ISBLANK(Medidas!G655),(ISBLANK(Medidas!H655))),1,0)</f>
        <v>1</v>
      </c>
      <c r="H655" s="15">
        <f>IF(AND(NOT(G655),OR(Medidas!G655&lt;20,Medidas!G655&gt;250,Medidas!H655&lt;0.5,Medidas!H655&gt;400)),1,0)</f>
        <v>0</v>
      </c>
      <c r="I655" s="20">
        <f>(Medidas!F655-Medidas!E655)/30.4375</f>
        <v>0</v>
      </c>
      <c r="J655" s="15" t="e">
        <f>Medidas!H655/(Medidas!G655^2)*10000</f>
        <v>#DIV/0!</v>
      </c>
      <c r="K655" s="15" t="e">
        <f t="shared" si="71"/>
        <v>#DIV/0!</v>
      </c>
      <c r="L655" s="15" t="e">
        <f t="shared" si="72"/>
        <v>#DIV/0!</v>
      </c>
      <c r="M655" s="15" t="e">
        <f t="shared" si="73"/>
        <v>#DIV/0!</v>
      </c>
      <c r="N655" s="15" t="e">
        <f t="shared" si="74"/>
        <v>#N/A</v>
      </c>
      <c r="O655" s="15" t="e">
        <f t="shared" si="75"/>
        <v>#N/A</v>
      </c>
    </row>
    <row r="656" spans="1:15" x14ac:dyDescent="0.15">
      <c r="A656" s="106">
        <f t="shared" si="76"/>
        <v>1</v>
      </c>
      <c r="B656" s="15" t="e">
        <f>IF(OR(Medidas!D656=1,Medidas!D656="M",Medidas!D656="m"),$A656*LOOKUP($I656+1,'OMS2007'!$A$3:$A$220,'OMS2007'!B$3:B$220)+(1-$A656)*LOOKUP($I656,'OMS2007'!$A$3:$A$220,'OMS2007'!B$3:B$220),$A656*LOOKUP($I656+1,'OMS2007'!$A$3:$A$220,'OMS2007'!E$3:E$220)+(1-$A656)*LOOKUP($I656,'OMS2007'!$A$3:$A$220,'OMS2007'!E$3:E$220))</f>
        <v>#N/A</v>
      </c>
      <c r="C656" s="15" t="e">
        <f>IF(OR(Medidas!D656=1,Medidas!D656="M",Medidas!D656="m"),$A656*LOOKUP($I656+1,'OMS2007'!$A$3:$A$220,'OMS2007'!C$3:C$220)+(1-$A656)*LOOKUP($I656,'OMS2007'!$A$3:$A$220,'OMS2007'!C$3:C$220),$A656*LOOKUP($I656+1,'OMS2007'!$A$3:$A$220,'OMS2007'!F$3:F$220)+(1-$A656)*LOOKUP($I656,'OMS2007'!$A$3:$A$220,'OMS2007'!F$3:F$220))</f>
        <v>#N/A</v>
      </c>
      <c r="D656" s="15" t="e">
        <f>IF(OR(Medidas!D656=1,Medidas!D656="M",Medidas!D656="m"),$A656*LOOKUP($I656+1,'OMS2007'!$A$3:$A$220,'OMS2007'!D$3:D$220)+(1-$A656)*LOOKUP($I656,'OMS2007'!$A$3:$A$220,'OMS2007'!D$3:D$220),$A656*LOOKUP($I656+1,'OMS2007'!$A$3:$A$220,'OMS2007'!G$3:G$220)+(1-$A656)*LOOKUP($I656,'OMS2007'!$A$3:$A$220,'OMS2007'!G$3:G$220))</f>
        <v>#N/A</v>
      </c>
      <c r="E656" s="15">
        <f t="shared" si="70"/>
        <v>1</v>
      </c>
      <c r="F656" s="15">
        <f>IF(OR(Medidas!D656=1,Medidas!D656="M",Medidas!D656="m",Medidas!D656=2,Medidas!D656="F",Medidas!D656="f"),0,1)</f>
        <v>1</v>
      </c>
      <c r="G656" s="15">
        <f>IF(OR(ISBLANK(Medidas!G656),(ISBLANK(Medidas!H656))),1,0)</f>
        <v>1</v>
      </c>
      <c r="H656" s="15">
        <f>IF(AND(NOT(G656),OR(Medidas!G656&lt;20,Medidas!G656&gt;250,Medidas!H656&lt;0.5,Medidas!H656&gt;400)),1,0)</f>
        <v>0</v>
      </c>
      <c r="I656" s="20">
        <f>(Medidas!F656-Medidas!E656)/30.4375</f>
        <v>0</v>
      </c>
      <c r="J656" s="15" t="e">
        <f>Medidas!H656/(Medidas!G656^2)*10000</f>
        <v>#DIV/0!</v>
      </c>
      <c r="K656" s="15" t="e">
        <f t="shared" si="71"/>
        <v>#DIV/0!</v>
      </c>
      <c r="L656" s="15" t="e">
        <f t="shared" si="72"/>
        <v>#DIV/0!</v>
      </c>
      <c r="M656" s="15" t="e">
        <f t="shared" si="73"/>
        <v>#DIV/0!</v>
      </c>
      <c r="N656" s="15" t="e">
        <f t="shared" si="74"/>
        <v>#N/A</v>
      </c>
      <c r="O656" s="15" t="e">
        <f t="shared" si="75"/>
        <v>#N/A</v>
      </c>
    </row>
    <row r="657" spans="1:15" x14ac:dyDescent="0.15">
      <c r="A657" s="106">
        <f t="shared" si="76"/>
        <v>1</v>
      </c>
      <c r="B657" s="15" t="e">
        <f>IF(OR(Medidas!D657=1,Medidas!D657="M",Medidas!D657="m"),$A657*LOOKUP($I657+1,'OMS2007'!$A$3:$A$220,'OMS2007'!B$3:B$220)+(1-$A657)*LOOKUP($I657,'OMS2007'!$A$3:$A$220,'OMS2007'!B$3:B$220),$A657*LOOKUP($I657+1,'OMS2007'!$A$3:$A$220,'OMS2007'!E$3:E$220)+(1-$A657)*LOOKUP($I657,'OMS2007'!$A$3:$A$220,'OMS2007'!E$3:E$220))</f>
        <v>#N/A</v>
      </c>
      <c r="C657" s="15" t="e">
        <f>IF(OR(Medidas!D657=1,Medidas!D657="M",Medidas!D657="m"),$A657*LOOKUP($I657+1,'OMS2007'!$A$3:$A$220,'OMS2007'!C$3:C$220)+(1-$A657)*LOOKUP($I657,'OMS2007'!$A$3:$A$220,'OMS2007'!C$3:C$220),$A657*LOOKUP($I657+1,'OMS2007'!$A$3:$A$220,'OMS2007'!F$3:F$220)+(1-$A657)*LOOKUP($I657,'OMS2007'!$A$3:$A$220,'OMS2007'!F$3:F$220))</f>
        <v>#N/A</v>
      </c>
      <c r="D657" s="15" t="e">
        <f>IF(OR(Medidas!D657=1,Medidas!D657="M",Medidas!D657="m"),$A657*LOOKUP($I657+1,'OMS2007'!$A$3:$A$220,'OMS2007'!D$3:D$220)+(1-$A657)*LOOKUP($I657,'OMS2007'!$A$3:$A$220,'OMS2007'!D$3:D$220),$A657*LOOKUP($I657+1,'OMS2007'!$A$3:$A$220,'OMS2007'!G$3:G$220)+(1-$A657)*LOOKUP($I657,'OMS2007'!$A$3:$A$220,'OMS2007'!G$3:G$220))</f>
        <v>#N/A</v>
      </c>
      <c r="E657" s="15">
        <f t="shared" si="70"/>
        <v>1</v>
      </c>
      <c r="F657" s="15">
        <f>IF(OR(Medidas!D657=1,Medidas!D657="M",Medidas!D657="m",Medidas!D657=2,Medidas!D657="F",Medidas!D657="f"),0,1)</f>
        <v>1</v>
      </c>
      <c r="G657" s="15">
        <f>IF(OR(ISBLANK(Medidas!G657),(ISBLANK(Medidas!H657))),1,0)</f>
        <v>1</v>
      </c>
      <c r="H657" s="15">
        <f>IF(AND(NOT(G657),OR(Medidas!G657&lt;20,Medidas!G657&gt;250,Medidas!H657&lt;0.5,Medidas!H657&gt;400)),1,0)</f>
        <v>0</v>
      </c>
      <c r="I657" s="20">
        <f>(Medidas!F657-Medidas!E657)/30.4375</f>
        <v>0</v>
      </c>
      <c r="J657" s="15" t="e">
        <f>Medidas!H657/(Medidas!G657^2)*10000</f>
        <v>#DIV/0!</v>
      </c>
      <c r="K657" s="15" t="e">
        <f t="shared" si="71"/>
        <v>#DIV/0!</v>
      </c>
      <c r="L657" s="15" t="e">
        <f t="shared" si="72"/>
        <v>#DIV/0!</v>
      </c>
      <c r="M657" s="15" t="e">
        <f t="shared" si="73"/>
        <v>#DIV/0!</v>
      </c>
      <c r="N657" s="15" t="e">
        <f t="shared" si="74"/>
        <v>#N/A</v>
      </c>
      <c r="O657" s="15" t="e">
        <f t="shared" si="75"/>
        <v>#N/A</v>
      </c>
    </row>
    <row r="658" spans="1:15" x14ac:dyDescent="0.15">
      <c r="A658" s="106">
        <f t="shared" si="76"/>
        <v>1</v>
      </c>
      <c r="B658" s="15" t="e">
        <f>IF(OR(Medidas!D658=1,Medidas!D658="M",Medidas!D658="m"),$A658*LOOKUP($I658+1,'OMS2007'!$A$3:$A$220,'OMS2007'!B$3:B$220)+(1-$A658)*LOOKUP($I658,'OMS2007'!$A$3:$A$220,'OMS2007'!B$3:B$220),$A658*LOOKUP($I658+1,'OMS2007'!$A$3:$A$220,'OMS2007'!E$3:E$220)+(1-$A658)*LOOKUP($I658,'OMS2007'!$A$3:$A$220,'OMS2007'!E$3:E$220))</f>
        <v>#N/A</v>
      </c>
      <c r="C658" s="15" t="e">
        <f>IF(OR(Medidas!D658=1,Medidas!D658="M",Medidas!D658="m"),$A658*LOOKUP($I658+1,'OMS2007'!$A$3:$A$220,'OMS2007'!C$3:C$220)+(1-$A658)*LOOKUP($I658,'OMS2007'!$A$3:$A$220,'OMS2007'!C$3:C$220),$A658*LOOKUP($I658+1,'OMS2007'!$A$3:$A$220,'OMS2007'!F$3:F$220)+(1-$A658)*LOOKUP($I658,'OMS2007'!$A$3:$A$220,'OMS2007'!F$3:F$220))</f>
        <v>#N/A</v>
      </c>
      <c r="D658" s="15" t="e">
        <f>IF(OR(Medidas!D658=1,Medidas!D658="M",Medidas!D658="m"),$A658*LOOKUP($I658+1,'OMS2007'!$A$3:$A$220,'OMS2007'!D$3:D$220)+(1-$A658)*LOOKUP($I658,'OMS2007'!$A$3:$A$220,'OMS2007'!D$3:D$220),$A658*LOOKUP($I658+1,'OMS2007'!$A$3:$A$220,'OMS2007'!G$3:G$220)+(1-$A658)*LOOKUP($I658,'OMS2007'!$A$3:$A$220,'OMS2007'!G$3:G$220))</f>
        <v>#N/A</v>
      </c>
      <c r="E658" s="15">
        <f t="shared" si="70"/>
        <v>1</v>
      </c>
      <c r="F658" s="15">
        <f>IF(OR(Medidas!D658=1,Medidas!D658="M",Medidas!D658="m",Medidas!D658=2,Medidas!D658="F",Medidas!D658="f"),0,1)</f>
        <v>1</v>
      </c>
      <c r="G658" s="15">
        <f>IF(OR(ISBLANK(Medidas!G658),(ISBLANK(Medidas!H658))),1,0)</f>
        <v>1</v>
      </c>
      <c r="H658" s="15">
        <f>IF(AND(NOT(G658),OR(Medidas!G658&lt;20,Medidas!G658&gt;250,Medidas!H658&lt;0.5,Medidas!H658&gt;400)),1,0)</f>
        <v>0</v>
      </c>
      <c r="I658" s="20">
        <f>(Medidas!F658-Medidas!E658)/30.4375</f>
        <v>0</v>
      </c>
      <c r="J658" s="15" t="e">
        <f>Medidas!H658/(Medidas!G658^2)*10000</f>
        <v>#DIV/0!</v>
      </c>
      <c r="K658" s="15" t="e">
        <f t="shared" si="71"/>
        <v>#DIV/0!</v>
      </c>
      <c r="L658" s="15" t="e">
        <f t="shared" si="72"/>
        <v>#DIV/0!</v>
      </c>
      <c r="M658" s="15" t="e">
        <f t="shared" si="73"/>
        <v>#DIV/0!</v>
      </c>
      <c r="N658" s="15" t="e">
        <f t="shared" si="74"/>
        <v>#N/A</v>
      </c>
      <c r="O658" s="15" t="e">
        <f t="shared" si="75"/>
        <v>#N/A</v>
      </c>
    </row>
    <row r="659" spans="1:15" x14ac:dyDescent="0.15">
      <c r="A659" s="106">
        <f t="shared" si="76"/>
        <v>1</v>
      </c>
      <c r="B659" s="15" t="e">
        <f>IF(OR(Medidas!D659=1,Medidas!D659="M",Medidas!D659="m"),$A659*LOOKUP($I659+1,'OMS2007'!$A$3:$A$220,'OMS2007'!B$3:B$220)+(1-$A659)*LOOKUP($I659,'OMS2007'!$A$3:$A$220,'OMS2007'!B$3:B$220),$A659*LOOKUP($I659+1,'OMS2007'!$A$3:$A$220,'OMS2007'!E$3:E$220)+(1-$A659)*LOOKUP($I659,'OMS2007'!$A$3:$A$220,'OMS2007'!E$3:E$220))</f>
        <v>#N/A</v>
      </c>
      <c r="C659" s="15" t="e">
        <f>IF(OR(Medidas!D659=1,Medidas!D659="M",Medidas!D659="m"),$A659*LOOKUP($I659+1,'OMS2007'!$A$3:$A$220,'OMS2007'!C$3:C$220)+(1-$A659)*LOOKUP($I659,'OMS2007'!$A$3:$A$220,'OMS2007'!C$3:C$220),$A659*LOOKUP($I659+1,'OMS2007'!$A$3:$A$220,'OMS2007'!F$3:F$220)+(1-$A659)*LOOKUP($I659,'OMS2007'!$A$3:$A$220,'OMS2007'!F$3:F$220))</f>
        <v>#N/A</v>
      </c>
      <c r="D659" s="15" t="e">
        <f>IF(OR(Medidas!D659=1,Medidas!D659="M",Medidas!D659="m"),$A659*LOOKUP($I659+1,'OMS2007'!$A$3:$A$220,'OMS2007'!D$3:D$220)+(1-$A659)*LOOKUP($I659,'OMS2007'!$A$3:$A$220,'OMS2007'!D$3:D$220),$A659*LOOKUP($I659+1,'OMS2007'!$A$3:$A$220,'OMS2007'!G$3:G$220)+(1-$A659)*LOOKUP($I659,'OMS2007'!$A$3:$A$220,'OMS2007'!G$3:G$220))</f>
        <v>#N/A</v>
      </c>
      <c r="E659" s="15">
        <f t="shared" si="70"/>
        <v>1</v>
      </c>
      <c r="F659" s="15">
        <f>IF(OR(Medidas!D659=1,Medidas!D659="M",Medidas!D659="m",Medidas!D659=2,Medidas!D659="F",Medidas!D659="f"),0,1)</f>
        <v>1</v>
      </c>
      <c r="G659" s="15">
        <f>IF(OR(ISBLANK(Medidas!G659),(ISBLANK(Medidas!H659))),1,0)</f>
        <v>1</v>
      </c>
      <c r="H659" s="15">
        <f>IF(AND(NOT(G659),OR(Medidas!G659&lt;20,Medidas!G659&gt;250,Medidas!H659&lt;0.5,Medidas!H659&gt;400)),1,0)</f>
        <v>0</v>
      </c>
      <c r="I659" s="20">
        <f>(Medidas!F659-Medidas!E659)/30.4375</f>
        <v>0</v>
      </c>
      <c r="J659" s="15" t="e">
        <f>Medidas!H659/(Medidas!G659^2)*10000</f>
        <v>#DIV/0!</v>
      </c>
      <c r="K659" s="15" t="e">
        <f t="shared" si="71"/>
        <v>#DIV/0!</v>
      </c>
      <c r="L659" s="15" t="e">
        <f t="shared" si="72"/>
        <v>#DIV/0!</v>
      </c>
      <c r="M659" s="15" t="e">
        <f t="shared" si="73"/>
        <v>#DIV/0!</v>
      </c>
      <c r="N659" s="15" t="e">
        <f t="shared" si="74"/>
        <v>#N/A</v>
      </c>
      <c r="O659" s="15" t="e">
        <f t="shared" si="75"/>
        <v>#N/A</v>
      </c>
    </row>
    <row r="660" spans="1:15" x14ac:dyDescent="0.15">
      <c r="A660" s="106">
        <f t="shared" si="76"/>
        <v>1</v>
      </c>
      <c r="B660" s="15" t="e">
        <f>IF(OR(Medidas!D660=1,Medidas!D660="M",Medidas!D660="m"),$A660*LOOKUP($I660+1,'OMS2007'!$A$3:$A$220,'OMS2007'!B$3:B$220)+(1-$A660)*LOOKUP($I660,'OMS2007'!$A$3:$A$220,'OMS2007'!B$3:B$220),$A660*LOOKUP($I660+1,'OMS2007'!$A$3:$A$220,'OMS2007'!E$3:E$220)+(1-$A660)*LOOKUP($I660,'OMS2007'!$A$3:$A$220,'OMS2007'!E$3:E$220))</f>
        <v>#N/A</v>
      </c>
      <c r="C660" s="15" t="e">
        <f>IF(OR(Medidas!D660=1,Medidas!D660="M",Medidas!D660="m"),$A660*LOOKUP($I660+1,'OMS2007'!$A$3:$A$220,'OMS2007'!C$3:C$220)+(1-$A660)*LOOKUP($I660,'OMS2007'!$A$3:$A$220,'OMS2007'!C$3:C$220),$A660*LOOKUP($I660+1,'OMS2007'!$A$3:$A$220,'OMS2007'!F$3:F$220)+(1-$A660)*LOOKUP($I660,'OMS2007'!$A$3:$A$220,'OMS2007'!F$3:F$220))</f>
        <v>#N/A</v>
      </c>
      <c r="D660" s="15" t="e">
        <f>IF(OR(Medidas!D660=1,Medidas!D660="M",Medidas!D660="m"),$A660*LOOKUP($I660+1,'OMS2007'!$A$3:$A$220,'OMS2007'!D$3:D$220)+(1-$A660)*LOOKUP($I660,'OMS2007'!$A$3:$A$220,'OMS2007'!D$3:D$220),$A660*LOOKUP($I660+1,'OMS2007'!$A$3:$A$220,'OMS2007'!G$3:G$220)+(1-$A660)*LOOKUP($I660,'OMS2007'!$A$3:$A$220,'OMS2007'!G$3:G$220))</f>
        <v>#N/A</v>
      </c>
      <c r="E660" s="15">
        <f t="shared" si="70"/>
        <v>1</v>
      </c>
      <c r="F660" s="15">
        <f>IF(OR(Medidas!D660=1,Medidas!D660="M",Medidas!D660="m",Medidas!D660=2,Medidas!D660="F",Medidas!D660="f"),0,1)</f>
        <v>1</v>
      </c>
      <c r="G660" s="15">
        <f>IF(OR(ISBLANK(Medidas!G660),(ISBLANK(Medidas!H660))),1,0)</f>
        <v>1</v>
      </c>
      <c r="H660" s="15">
        <f>IF(AND(NOT(G660),OR(Medidas!G660&lt;20,Medidas!G660&gt;250,Medidas!H660&lt;0.5,Medidas!H660&gt;400)),1,0)</f>
        <v>0</v>
      </c>
      <c r="I660" s="20">
        <f>(Medidas!F660-Medidas!E660)/30.4375</f>
        <v>0</v>
      </c>
      <c r="J660" s="15" t="e">
        <f>Medidas!H660/(Medidas!G660^2)*10000</f>
        <v>#DIV/0!</v>
      </c>
      <c r="K660" s="15" t="e">
        <f t="shared" si="71"/>
        <v>#DIV/0!</v>
      </c>
      <c r="L660" s="15" t="e">
        <f t="shared" si="72"/>
        <v>#DIV/0!</v>
      </c>
      <c r="M660" s="15" t="e">
        <f t="shared" si="73"/>
        <v>#DIV/0!</v>
      </c>
      <c r="N660" s="15" t="e">
        <f t="shared" si="74"/>
        <v>#N/A</v>
      </c>
      <c r="O660" s="15" t="e">
        <f t="shared" si="75"/>
        <v>#N/A</v>
      </c>
    </row>
    <row r="661" spans="1:15" x14ac:dyDescent="0.15">
      <c r="A661" s="106">
        <f t="shared" si="76"/>
        <v>1</v>
      </c>
      <c r="B661" s="15" t="e">
        <f>IF(OR(Medidas!D661=1,Medidas!D661="M",Medidas!D661="m"),$A661*LOOKUP($I661+1,'OMS2007'!$A$3:$A$220,'OMS2007'!B$3:B$220)+(1-$A661)*LOOKUP($I661,'OMS2007'!$A$3:$A$220,'OMS2007'!B$3:B$220),$A661*LOOKUP($I661+1,'OMS2007'!$A$3:$A$220,'OMS2007'!E$3:E$220)+(1-$A661)*LOOKUP($I661,'OMS2007'!$A$3:$A$220,'OMS2007'!E$3:E$220))</f>
        <v>#N/A</v>
      </c>
      <c r="C661" s="15" t="e">
        <f>IF(OR(Medidas!D661=1,Medidas!D661="M",Medidas!D661="m"),$A661*LOOKUP($I661+1,'OMS2007'!$A$3:$A$220,'OMS2007'!C$3:C$220)+(1-$A661)*LOOKUP($I661,'OMS2007'!$A$3:$A$220,'OMS2007'!C$3:C$220),$A661*LOOKUP($I661+1,'OMS2007'!$A$3:$A$220,'OMS2007'!F$3:F$220)+(1-$A661)*LOOKUP($I661,'OMS2007'!$A$3:$A$220,'OMS2007'!F$3:F$220))</f>
        <v>#N/A</v>
      </c>
      <c r="D661" s="15" t="e">
        <f>IF(OR(Medidas!D661=1,Medidas!D661="M",Medidas!D661="m"),$A661*LOOKUP($I661+1,'OMS2007'!$A$3:$A$220,'OMS2007'!D$3:D$220)+(1-$A661)*LOOKUP($I661,'OMS2007'!$A$3:$A$220,'OMS2007'!D$3:D$220),$A661*LOOKUP($I661+1,'OMS2007'!$A$3:$A$220,'OMS2007'!G$3:G$220)+(1-$A661)*LOOKUP($I661,'OMS2007'!$A$3:$A$220,'OMS2007'!G$3:G$220))</f>
        <v>#N/A</v>
      </c>
      <c r="E661" s="15">
        <f t="shared" si="70"/>
        <v>1</v>
      </c>
      <c r="F661" s="15">
        <f>IF(OR(Medidas!D661=1,Medidas!D661="M",Medidas!D661="m",Medidas!D661=2,Medidas!D661="F",Medidas!D661="f"),0,1)</f>
        <v>1</v>
      </c>
      <c r="G661" s="15">
        <f>IF(OR(ISBLANK(Medidas!G661),(ISBLANK(Medidas!H661))),1,0)</f>
        <v>1</v>
      </c>
      <c r="H661" s="15">
        <f>IF(AND(NOT(G661),OR(Medidas!G661&lt;20,Medidas!G661&gt;250,Medidas!H661&lt;0.5,Medidas!H661&gt;400)),1,0)</f>
        <v>0</v>
      </c>
      <c r="I661" s="20">
        <f>(Medidas!F661-Medidas!E661)/30.4375</f>
        <v>0</v>
      </c>
      <c r="J661" s="15" t="e">
        <f>Medidas!H661/(Medidas!G661^2)*10000</f>
        <v>#DIV/0!</v>
      </c>
      <c r="K661" s="15" t="e">
        <f t="shared" si="71"/>
        <v>#DIV/0!</v>
      </c>
      <c r="L661" s="15" t="e">
        <f t="shared" si="72"/>
        <v>#DIV/0!</v>
      </c>
      <c r="M661" s="15" t="e">
        <f t="shared" si="73"/>
        <v>#DIV/0!</v>
      </c>
      <c r="N661" s="15" t="e">
        <f t="shared" si="74"/>
        <v>#N/A</v>
      </c>
      <c r="O661" s="15" t="e">
        <f t="shared" si="75"/>
        <v>#N/A</v>
      </c>
    </row>
    <row r="662" spans="1:15" x14ac:dyDescent="0.15">
      <c r="A662" s="106">
        <f t="shared" si="76"/>
        <v>1</v>
      </c>
      <c r="B662" s="15" t="e">
        <f>IF(OR(Medidas!D662=1,Medidas!D662="M",Medidas!D662="m"),$A662*LOOKUP($I662+1,'OMS2007'!$A$3:$A$220,'OMS2007'!B$3:B$220)+(1-$A662)*LOOKUP($I662,'OMS2007'!$A$3:$A$220,'OMS2007'!B$3:B$220),$A662*LOOKUP($I662+1,'OMS2007'!$A$3:$A$220,'OMS2007'!E$3:E$220)+(1-$A662)*LOOKUP($I662,'OMS2007'!$A$3:$A$220,'OMS2007'!E$3:E$220))</f>
        <v>#N/A</v>
      </c>
      <c r="C662" s="15" t="e">
        <f>IF(OR(Medidas!D662=1,Medidas!D662="M",Medidas!D662="m"),$A662*LOOKUP($I662+1,'OMS2007'!$A$3:$A$220,'OMS2007'!C$3:C$220)+(1-$A662)*LOOKUP($I662,'OMS2007'!$A$3:$A$220,'OMS2007'!C$3:C$220),$A662*LOOKUP($I662+1,'OMS2007'!$A$3:$A$220,'OMS2007'!F$3:F$220)+(1-$A662)*LOOKUP($I662,'OMS2007'!$A$3:$A$220,'OMS2007'!F$3:F$220))</f>
        <v>#N/A</v>
      </c>
      <c r="D662" s="15" t="e">
        <f>IF(OR(Medidas!D662=1,Medidas!D662="M",Medidas!D662="m"),$A662*LOOKUP($I662+1,'OMS2007'!$A$3:$A$220,'OMS2007'!D$3:D$220)+(1-$A662)*LOOKUP($I662,'OMS2007'!$A$3:$A$220,'OMS2007'!D$3:D$220),$A662*LOOKUP($I662+1,'OMS2007'!$A$3:$A$220,'OMS2007'!G$3:G$220)+(1-$A662)*LOOKUP($I662,'OMS2007'!$A$3:$A$220,'OMS2007'!G$3:G$220))</f>
        <v>#N/A</v>
      </c>
      <c r="E662" s="15">
        <f t="shared" si="70"/>
        <v>1</v>
      </c>
      <c r="F662" s="15">
        <f>IF(OR(Medidas!D662=1,Medidas!D662="M",Medidas!D662="m",Medidas!D662=2,Medidas!D662="F",Medidas!D662="f"),0,1)</f>
        <v>1</v>
      </c>
      <c r="G662" s="15">
        <f>IF(OR(ISBLANK(Medidas!G662),(ISBLANK(Medidas!H662))),1,0)</f>
        <v>1</v>
      </c>
      <c r="H662" s="15">
        <f>IF(AND(NOT(G662),OR(Medidas!G662&lt;20,Medidas!G662&gt;250,Medidas!H662&lt;0.5,Medidas!H662&gt;400)),1,0)</f>
        <v>0</v>
      </c>
      <c r="I662" s="20">
        <f>(Medidas!F662-Medidas!E662)/30.4375</f>
        <v>0</v>
      </c>
      <c r="J662" s="15" t="e">
        <f>Medidas!H662/(Medidas!G662^2)*10000</f>
        <v>#DIV/0!</v>
      </c>
      <c r="K662" s="15" t="e">
        <f t="shared" si="71"/>
        <v>#DIV/0!</v>
      </c>
      <c r="L662" s="15" t="e">
        <f t="shared" si="72"/>
        <v>#DIV/0!</v>
      </c>
      <c r="M662" s="15" t="e">
        <f t="shared" si="73"/>
        <v>#DIV/0!</v>
      </c>
      <c r="N662" s="15" t="e">
        <f t="shared" si="74"/>
        <v>#N/A</v>
      </c>
      <c r="O662" s="15" t="e">
        <f t="shared" si="75"/>
        <v>#N/A</v>
      </c>
    </row>
    <row r="663" spans="1:15" x14ac:dyDescent="0.15">
      <c r="A663" s="106">
        <f t="shared" si="76"/>
        <v>1</v>
      </c>
      <c r="B663" s="15" t="e">
        <f>IF(OR(Medidas!D663=1,Medidas!D663="M",Medidas!D663="m"),$A663*LOOKUP($I663+1,'OMS2007'!$A$3:$A$220,'OMS2007'!B$3:B$220)+(1-$A663)*LOOKUP($I663,'OMS2007'!$A$3:$A$220,'OMS2007'!B$3:B$220),$A663*LOOKUP($I663+1,'OMS2007'!$A$3:$A$220,'OMS2007'!E$3:E$220)+(1-$A663)*LOOKUP($I663,'OMS2007'!$A$3:$A$220,'OMS2007'!E$3:E$220))</f>
        <v>#N/A</v>
      </c>
      <c r="C663" s="15" t="e">
        <f>IF(OR(Medidas!D663=1,Medidas!D663="M",Medidas!D663="m"),$A663*LOOKUP($I663+1,'OMS2007'!$A$3:$A$220,'OMS2007'!C$3:C$220)+(1-$A663)*LOOKUP($I663,'OMS2007'!$A$3:$A$220,'OMS2007'!C$3:C$220),$A663*LOOKUP($I663+1,'OMS2007'!$A$3:$A$220,'OMS2007'!F$3:F$220)+(1-$A663)*LOOKUP($I663,'OMS2007'!$A$3:$A$220,'OMS2007'!F$3:F$220))</f>
        <v>#N/A</v>
      </c>
      <c r="D663" s="15" t="e">
        <f>IF(OR(Medidas!D663=1,Medidas!D663="M",Medidas!D663="m"),$A663*LOOKUP($I663+1,'OMS2007'!$A$3:$A$220,'OMS2007'!D$3:D$220)+(1-$A663)*LOOKUP($I663,'OMS2007'!$A$3:$A$220,'OMS2007'!D$3:D$220),$A663*LOOKUP($I663+1,'OMS2007'!$A$3:$A$220,'OMS2007'!G$3:G$220)+(1-$A663)*LOOKUP($I663,'OMS2007'!$A$3:$A$220,'OMS2007'!G$3:G$220))</f>
        <v>#N/A</v>
      </c>
      <c r="E663" s="15">
        <f t="shared" si="70"/>
        <v>1</v>
      </c>
      <c r="F663" s="15">
        <f>IF(OR(Medidas!D663=1,Medidas!D663="M",Medidas!D663="m",Medidas!D663=2,Medidas!D663="F",Medidas!D663="f"),0,1)</f>
        <v>1</v>
      </c>
      <c r="G663" s="15">
        <f>IF(OR(ISBLANK(Medidas!G663),(ISBLANK(Medidas!H663))),1,0)</f>
        <v>1</v>
      </c>
      <c r="H663" s="15">
        <f>IF(AND(NOT(G663),OR(Medidas!G663&lt;20,Medidas!G663&gt;250,Medidas!H663&lt;0.5,Medidas!H663&gt;400)),1,0)</f>
        <v>0</v>
      </c>
      <c r="I663" s="20">
        <f>(Medidas!F663-Medidas!E663)/30.4375</f>
        <v>0</v>
      </c>
      <c r="J663" s="15" t="e">
        <f>Medidas!H663/(Medidas!G663^2)*10000</f>
        <v>#DIV/0!</v>
      </c>
      <c r="K663" s="15" t="e">
        <f t="shared" si="71"/>
        <v>#DIV/0!</v>
      </c>
      <c r="L663" s="15" t="e">
        <f t="shared" si="72"/>
        <v>#DIV/0!</v>
      </c>
      <c r="M663" s="15" t="e">
        <f t="shared" si="73"/>
        <v>#DIV/0!</v>
      </c>
      <c r="N663" s="15" t="e">
        <f t="shared" si="74"/>
        <v>#N/A</v>
      </c>
      <c r="O663" s="15" t="e">
        <f t="shared" si="75"/>
        <v>#N/A</v>
      </c>
    </row>
    <row r="664" spans="1:15" x14ac:dyDescent="0.15">
      <c r="A664" s="106">
        <f t="shared" si="76"/>
        <v>1</v>
      </c>
      <c r="B664" s="15" t="e">
        <f>IF(OR(Medidas!D664=1,Medidas!D664="M",Medidas!D664="m"),$A664*LOOKUP($I664+1,'OMS2007'!$A$3:$A$220,'OMS2007'!B$3:B$220)+(1-$A664)*LOOKUP($I664,'OMS2007'!$A$3:$A$220,'OMS2007'!B$3:B$220),$A664*LOOKUP($I664+1,'OMS2007'!$A$3:$A$220,'OMS2007'!E$3:E$220)+(1-$A664)*LOOKUP($I664,'OMS2007'!$A$3:$A$220,'OMS2007'!E$3:E$220))</f>
        <v>#N/A</v>
      </c>
      <c r="C664" s="15" t="e">
        <f>IF(OR(Medidas!D664=1,Medidas!D664="M",Medidas!D664="m"),$A664*LOOKUP($I664+1,'OMS2007'!$A$3:$A$220,'OMS2007'!C$3:C$220)+(1-$A664)*LOOKUP($I664,'OMS2007'!$A$3:$A$220,'OMS2007'!C$3:C$220),$A664*LOOKUP($I664+1,'OMS2007'!$A$3:$A$220,'OMS2007'!F$3:F$220)+(1-$A664)*LOOKUP($I664,'OMS2007'!$A$3:$A$220,'OMS2007'!F$3:F$220))</f>
        <v>#N/A</v>
      </c>
      <c r="D664" s="15" t="e">
        <f>IF(OR(Medidas!D664=1,Medidas!D664="M",Medidas!D664="m"),$A664*LOOKUP($I664+1,'OMS2007'!$A$3:$A$220,'OMS2007'!D$3:D$220)+(1-$A664)*LOOKUP($I664,'OMS2007'!$A$3:$A$220,'OMS2007'!D$3:D$220),$A664*LOOKUP($I664+1,'OMS2007'!$A$3:$A$220,'OMS2007'!G$3:G$220)+(1-$A664)*LOOKUP($I664,'OMS2007'!$A$3:$A$220,'OMS2007'!G$3:G$220))</f>
        <v>#N/A</v>
      </c>
      <c r="E664" s="15">
        <f t="shared" si="70"/>
        <v>1</v>
      </c>
      <c r="F664" s="15">
        <f>IF(OR(Medidas!D664=1,Medidas!D664="M",Medidas!D664="m",Medidas!D664=2,Medidas!D664="F",Medidas!D664="f"),0,1)</f>
        <v>1</v>
      </c>
      <c r="G664" s="15">
        <f>IF(OR(ISBLANK(Medidas!G664),(ISBLANK(Medidas!H664))),1,0)</f>
        <v>1</v>
      </c>
      <c r="H664" s="15">
        <f>IF(AND(NOT(G664),OR(Medidas!G664&lt;20,Medidas!G664&gt;250,Medidas!H664&lt;0.5,Medidas!H664&gt;400)),1,0)</f>
        <v>0</v>
      </c>
      <c r="I664" s="20">
        <f>(Medidas!F664-Medidas!E664)/30.4375</f>
        <v>0</v>
      </c>
      <c r="J664" s="15" t="e">
        <f>Medidas!H664/(Medidas!G664^2)*10000</f>
        <v>#DIV/0!</v>
      </c>
      <c r="K664" s="15" t="e">
        <f t="shared" si="71"/>
        <v>#DIV/0!</v>
      </c>
      <c r="L664" s="15" t="e">
        <f t="shared" si="72"/>
        <v>#DIV/0!</v>
      </c>
      <c r="M664" s="15" t="e">
        <f t="shared" si="73"/>
        <v>#DIV/0!</v>
      </c>
      <c r="N664" s="15" t="e">
        <f t="shared" si="74"/>
        <v>#N/A</v>
      </c>
      <c r="O664" s="15" t="e">
        <f t="shared" si="75"/>
        <v>#N/A</v>
      </c>
    </row>
    <row r="665" spans="1:15" x14ac:dyDescent="0.15">
      <c r="A665" s="106">
        <f t="shared" si="76"/>
        <v>1</v>
      </c>
      <c r="B665" s="15" t="e">
        <f>IF(OR(Medidas!D665=1,Medidas!D665="M",Medidas!D665="m"),$A665*LOOKUP($I665+1,'OMS2007'!$A$3:$A$220,'OMS2007'!B$3:B$220)+(1-$A665)*LOOKUP($I665,'OMS2007'!$A$3:$A$220,'OMS2007'!B$3:B$220),$A665*LOOKUP($I665+1,'OMS2007'!$A$3:$A$220,'OMS2007'!E$3:E$220)+(1-$A665)*LOOKUP($I665,'OMS2007'!$A$3:$A$220,'OMS2007'!E$3:E$220))</f>
        <v>#N/A</v>
      </c>
      <c r="C665" s="15" t="e">
        <f>IF(OR(Medidas!D665=1,Medidas!D665="M",Medidas!D665="m"),$A665*LOOKUP($I665+1,'OMS2007'!$A$3:$A$220,'OMS2007'!C$3:C$220)+(1-$A665)*LOOKUP($I665,'OMS2007'!$A$3:$A$220,'OMS2007'!C$3:C$220),$A665*LOOKUP($I665+1,'OMS2007'!$A$3:$A$220,'OMS2007'!F$3:F$220)+(1-$A665)*LOOKUP($I665,'OMS2007'!$A$3:$A$220,'OMS2007'!F$3:F$220))</f>
        <v>#N/A</v>
      </c>
      <c r="D665" s="15" t="e">
        <f>IF(OR(Medidas!D665=1,Medidas!D665="M",Medidas!D665="m"),$A665*LOOKUP($I665+1,'OMS2007'!$A$3:$A$220,'OMS2007'!D$3:D$220)+(1-$A665)*LOOKUP($I665,'OMS2007'!$A$3:$A$220,'OMS2007'!D$3:D$220),$A665*LOOKUP($I665+1,'OMS2007'!$A$3:$A$220,'OMS2007'!G$3:G$220)+(1-$A665)*LOOKUP($I665,'OMS2007'!$A$3:$A$220,'OMS2007'!G$3:G$220))</f>
        <v>#N/A</v>
      </c>
      <c r="E665" s="15">
        <f t="shared" si="70"/>
        <v>1</v>
      </c>
      <c r="F665" s="15">
        <f>IF(OR(Medidas!D665=1,Medidas!D665="M",Medidas!D665="m",Medidas!D665=2,Medidas!D665="F",Medidas!D665="f"),0,1)</f>
        <v>1</v>
      </c>
      <c r="G665" s="15">
        <f>IF(OR(ISBLANK(Medidas!G665),(ISBLANK(Medidas!H665))),1,0)</f>
        <v>1</v>
      </c>
      <c r="H665" s="15">
        <f>IF(AND(NOT(G665),OR(Medidas!G665&lt;20,Medidas!G665&gt;250,Medidas!H665&lt;0.5,Medidas!H665&gt;400)),1,0)</f>
        <v>0</v>
      </c>
      <c r="I665" s="20">
        <f>(Medidas!F665-Medidas!E665)/30.4375</f>
        <v>0</v>
      </c>
      <c r="J665" s="15" t="e">
        <f>Medidas!H665/(Medidas!G665^2)*10000</f>
        <v>#DIV/0!</v>
      </c>
      <c r="K665" s="15" t="e">
        <f t="shared" si="71"/>
        <v>#DIV/0!</v>
      </c>
      <c r="L665" s="15" t="e">
        <f t="shared" si="72"/>
        <v>#DIV/0!</v>
      </c>
      <c r="M665" s="15" t="e">
        <f t="shared" si="73"/>
        <v>#DIV/0!</v>
      </c>
      <c r="N665" s="15" t="e">
        <f t="shared" si="74"/>
        <v>#N/A</v>
      </c>
      <c r="O665" s="15" t="e">
        <f t="shared" si="75"/>
        <v>#N/A</v>
      </c>
    </row>
    <row r="666" spans="1:15" x14ac:dyDescent="0.15">
      <c r="A666" s="106">
        <f t="shared" si="76"/>
        <v>1</v>
      </c>
      <c r="B666" s="15" t="e">
        <f>IF(OR(Medidas!D666=1,Medidas!D666="M",Medidas!D666="m"),$A666*LOOKUP($I666+1,'OMS2007'!$A$3:$A$220,'OMS2007'!B$3:B$220)+(1-$A666)*LOOKUP($I666,'OMS2007'!$A$3:$A$220,'OMS2007'!B$3:B$220),$A666*LOOKUP($I666+1,'OMS2007'!$A$3:$A$220,'OMS2007'!E$3:E$220)+(1-$A666)*LOOKUP($I666,'OMS2007'!$A$3:$A$220,'OMS2007'!E$3:E$220))</f>
        <v>#N/A</v>
      </c>
      <c r="C666" s="15" t="e">
        <f>IF(OR(Medidas!D666=1,Medidas!D666="M",Medidas!D666="m"),$A666*LOOKUP($I666+1,'OMS2007'!$A$3:$A$220,'OMS2007'!C$3:C$220)+(1-$A666)*LOOKUP($I666,'OMS2007'!$A$3:$A$220,'OMS2007'!C$3:C$220),$A666*LOOKUP($I666+1,'OMS2007'!$A$3:$A$220,'OMS2007'!F$3:F$220)+(1-$A666)*LOOKUP($I666,'OMS2007'!$A$3:$A$220,'OMS2007'!F$3:F$220))</f>
        <v>#N/A</v>
      </c>
      <c r="D666" s="15" t="e">
        <f>IF(OR(Medidas!D666=1,Medidas!D666="M",Medidas!D666="m"),$A666*LOOKUP($I666+1,'OMS2007'!$A$3:$A$220,'OMS2007'!D$3:D$220)+(1-$A666)*LOOKUP($I666,'OMS2007'!$A$3:$A$220,'OMS2007'!D$3:D$220),$A666*LOOKUP($I666+1,'OMS2007'!$A$3:$A$220,'OMS2007'!G$3:G$220)+(1-$A666)*LOOKUP($I666,'OMS2007'!$A$3:$A$220,'OMS2007'!G$3:G$220))</f>
        <v>#N/A</v>
      </c>
      <c r="E666" s="15">
        <f t="shared" si="70"/>
        <v>1</v>
      </c>
      <c r="F666" s="15">
        <f>IF(OR(Medidas!D666=1,Medidas!D666="M",Medidas!D666="m",Medidas!D666=2,Medidas!D666="F",Medidas!D666="f"),0,1)</f>
        <v>1</v>
      </c>
      <c r="G666" s="15">
        <f>IF(OR(ISBLANK(Medidas!G666),(ISBLANK(Medidas!H666))),1,0)</f>
        <v>1</v>
      </c>
      <c r="H666" s="15">
        <f>IF(AND(NOT(G666),OR(Medidas!G666&lt;20,Medidas!G666&gt;250,Medidas!H666&lt;0.5,Medidas!H666&gt;400)),1,0)</f>
        <v>0</v>
      </c>
      <c r="I666" s="20">
        <f>(Medidas!F666-Medidas!E666)/30.4375</f>
        <v>0</v>
      </c>
      <c r="J666" s="15" t="e">
        <f>Medidas!H666/(Medidas!G666^2)*10000</f>
        <v>#DIV/0!</v>
      </c>
      <c r="K666" s="15" t="e">
        <f t="shared" si="71"/>
        <v>#DIV/0!</v>
      </c>
      <c r="L666" s="15" t="e">
        <f t="shared" si="72"/>
        <v>#DIV/0!</v>
      </c>
      <c r="M666" s="15" t="e">
        <f t="shared" si="73"/>
        <v>#DIV/0!</v>
      </c>
      <c r="N666" s="15" t="e">
        <f t="shared" si="74"/>
        <v>#N/A</v>
      </c>
      <c r="O666" s="15" t="e">
        <f t="shared" si="75"/>
        <v>#N/A</v>
      </c>
    </row>
    <row r="667" spans="1:15" x14ac:dyDescent="0.15">
      <c r="A667" s="106">
        <f t="shared" si="76"/>
        <v>1</v>
      </c>
      <c r="B667" s="15" t="e">
        <f>IF(OR(Medidas!D667=1,Medidas!D667="M",Medidas!D667="m"),$A667*LOOKUP($I667+1,'OMS2007'!$A$3:$A$220,'OMS2007'!B$3:B$220)+(1-$A667)*LOOKUP($I667,'OMS2007'!$A$3:$A$220,'OMS2007'!B$3:B$220),$A667*LOOKUP($I667+1,'OMS2007'!$A$3:$A$220,'OMS2007'!E$3:E$220)+(1-$A667)*LOOKUP($I667,'OMS2007'!$A$3:$A$220,'OMS2007'!E$3:E$220))</f>
        <v>#N/A</v>
      </c>
      <c r="C667" s="15" t="e">
        <f>IF(OR(Medidas!D667=1,Medidas!D667="M",Medidas!D667="m"),$A667*LOOKUP($I667+1,'OMS2007'!$A$3:$A$220,'OMS2007'!C$3:C$220)+(1-$A667)*LOOKUP($I667,'OMS2007'!$A$3:$A$220,'OMS2007'!C$3:C$220),$A667*LOOKUP($I667+1,'OMS2007'!$A$3:$A$220,'OMS2007'!F$3:F$220)+(1-$A667)*LOOKUP($I667,'OMS2007'!$A$3:$A$220,'OMS2007'!F$3:F$220))</f>
        <v>#N/A</v>
      </c>
      <c r="D667" s="15" t="e">
        <f>IF(OR(Medidas!D667=1,Medidas!D667="M",Medidas!D667="m"),$A667*LOOKUP($I667+1,'OMS2007'!$A$3:$A$220,'OMS2007'!D$3:D$220)+(1-$A667)*LOOKUP($I667,'OMS2007'!$A$3:$A$220,'OMS2007'!D$3:D$220),$A667*LOOKUP($I667+1,'OMS2007'!$A$3:$A$220,'OMS2007'!G$3:G$220)+(1-$A667)*LOOKUP($I667,'OMS2007'!$A$3:$A$220,'OMS2007'!G$3:G$220))</f>
        <v>#N/A</v>
      </c>
      <c r="E667" s="15">
        <f t="shared" si="70"/>
        <v>1</v>
      </c>
      <c r="F667" s="15">
        <f>IF(OR(Medidas!D667=1,Medidas!D667="M",Medidas!D667="m",Medidas!D667=2,Medidas!D667="F",Medidas!D667="f"),0,1)</f>
        <v>1</v>
      </c>
      <c r="G667" s="15">
        <f>IF(OR(ISBLANK(Medidas!G667),(ISBLANK(Medidas!H667))),1,0)</f>
        <v>1</v>
      </c>
      <c r="H667" s="15">
        <f>IF(AND(NOT(G667),OR(Medidas!G667&lt;20,Medidas!G667&gt;250,Medidas!H667&lt;0.5,Medidas!H667&gt;400)),1,0)</f>
        <v>0</v>
      </c>
      <c r="I667" s="20">
        <f>(Medidas!F667-Medidas!E667)/30.4375</f>
        <v>0</v>
      </c>
      <c r="J667" s="15" t="e">
        <f>Medidas!H667/(Medidas!G667^2)*10000</f>
        <v>#DIV/0!</v>
      </c>
      <c r="K667" s="15" t="e">
        <f t="shared" si="71"/>
        <v>#DIV/0!</v>
      </c>
      <c r="L667" s="15" t="e">
        <f t="shared" si="72"/>
        <v>#DIV/0!</v>
      </c>
      <c r="M667" s="15" t="e">
        <f t="shared" si="73"/>
        <v>#DIV/0!</v>
      </c>
      <c r="N667" s="15" t="e">
        <f t="shared" si="74"/>
        <v>#N/A</v>
      </c>
      <c r="O667" s="15" t="e">
        <f t="shared" si="75"/>
        <v>#N/A</v>
      </c>
    </row>
    <row r="668" spans="1:15" x14ac:dyDescent="0.15">
      <c r="A668" s="106">
        <f t="shared" si="76"/>
        <v>1</v>
      </c>
      <c r="B668" s="15" t="e">
        <f>IF(OR(Medidas!D668=1,Medidas!D668="M",Medidas!D668="m"),$A668*LOOKUP($I668+1,'OMS2007'!$A$3:$A$220,'OMS2007'!B$3:B$220)+(1-$A668)*LOOKUP($I668,'OMS2007'!$A$3:$A$220,'OMS2007'!B$3:B$220),$A668*LOOKUP($I668+1,'OMS2007'!$A$3:$A$220,'OMS2007'!E$3:E$220)+(1-$A668)*LOOKUP($I668,'OMS2007'!$A$3:$A$220,'OMS2007'!E$3:E$220))</f>
        <v>#N/A</v>
      </c>
      <c r="C668" s="15" t="e">
        <f>IF(OR(Medidas!D668=1,Medidas!D668="M",Medidas!D668="m"),$A668*LOOKUP($I668+1,'OMS2007'!$A$3:$A$220,'OMS2007'!C$3:C$220)+(1-$A668)*LOOKUP($I668,'OMS2007'!$A$3:$A$220,'OMS2007'!C$3:C$220),$A668*LOOKUP($I668+1,'OMS2007'!$A$3:$A$220,'OMS2007'!F$3:F$220)+(1-$A668)*LOOKUP($I668,'OMS2007'!$A$3:$A$220,'OMS2007'!F$3:F$220))</f>
        <v>#N/A</v>
      </c>
      <c r="D668" s="15" t="e">
        <f>IF(OR(Medidas!D668=1,Medidas!D668="M",Medidas!D668="m"),$A668*LOOKUP($I668+1,'OMS2007'!$A$3:$A$220,'OMS2007'!D$3:D$220)+(1-$A668)*LOOKUP($I668,'OMS2007'!$A$3:$A$220,'OMS2007'!D$3:D$220),$A668*LOOKUP($I668+1,'OMS2007'!$A$3:$A$220,'OMS2007'!G$3:G$220)+(1-$A668)*LOOKUP($I668,'OMS2007'!$A$3:$A$220,'OMS2007'!G$3:G$220))</f>
        <v>#N/A</v>
      </c>
      <c r="E668" s="15">
        <f t="shared" si="70"/>
        <v>1</v>
      </c>
      <c r="F668" s="15">
        <f>IF(OR(Medidas!D668=1,Medidas!D668="M",Medidas!D668="m",Medidas!D668=2,Medidas!D668="F",Medidas!D668="f"),0,1)</f>
        <v>1</v>
      </c>
      <c r="G668" s="15">
        <f>IF(OR(ISBLANK(Medidas!G668),(ISBLANK(Medidas!H668))),1,0)</f>
        <v>1</v>
      </c>
      <c r="H668" s="15">
        <f>IF(AND(NOT(G668),OR(Medidas!G668&lt;20,Medidas!G668&gt;250,Medidas!H668&lt;0.5,Medidas!H668&gt;400)),1,0)</f>
        <v>0</v>
      </c>
      <c r="I668" s="20">
        <f>(Medidas!F668-Medidas!E668)/30.4375</f>
        <v>0</v>
      </c>
      <c r="J668" s="15" t="e">
        <f>Medidas!H668/(Medidas!G668^2)*10000</f>
        <v>#DIV/0!</v>
      </c>
      <c r="K668" s="15" t="e">
        <f t="shared" si="71"/>
        <v>#DIV/0!</v>
      </c>
      <c r="L668" s="15" t="e">
        <f t="shared" si="72"/>
        <v>#DIV/0!</v>
      </c>
      <c r="M668" s="15" t="e">
        <f t="shared" si="73"/>
        <v>#DIV/0!</v>
      </c>
      <c r="N668" s="15" t="e">
        <f t="shared" si="74"/>
        <v>#N/A</v>
      </c>
      <c r="O668" s="15" t="e">
        <f t="shared" si="75"/>
        <v>#N/A</v>
      </c>
    </row>
    <row r="669" spans="1:15" x14ac:dyDescent="0.15">
      <c r="A669" s="106">
        <f t="shared" si="76"/>
        <v>1</v>
      </c>
      <c r="B669" s="15" t="e">
        <f>IF(OR(Medidas!D669=1,Medidas!D669="M",Medidas!D669="m"),$A669*LOOKUP($I669+1,'OMS2007'!$A$3:$A$220,'OMS2007'!B$3:B$220)+(1-$A669)*LOOKUP($I669,'OMS2007'!$A$3:$A$220,'OMS2007'!B$3:B$220),$A669*LOOKUP($I669+1,'OMS2007'!$A$3:$A$220,'OMS2007'!E$3:E$220)+(1-$A669)*LOOKUP($I669,'OMS2007'!$A$3:$A$220,'OMS2007'!E$3:E$220))</f>
        <v>#N/A</v>
      </c>
      <c r="C669" s="15" t="e">
        <f>IF(OR(Medidas!D669=1,Medidas!D669="M",Medidas!D669="m"),$A669*LOOKUP($I669+1,'OMS2007'!$A$3:$A$220,'OMS2007'!C$3:C$220)+(1-$A669)*LOOKUP($I669,'OMS2007'!$A$3:$A$220,'OMS2007'!C$3:C$220),$A669*LOOKUP($I669+1,'OMS2007'!$A$3:$A$220,'OMS2007'!F$3:F$220)+(1-$A669)*LOOKUP($I669,'OMS2007'!$A$3:$A$220,'OMS2007'!F$3:F$220))</f>
        <v>#N/A</v>
      </c>
      <c r="D669" s="15" t="e">
        <f>IF(OR(Medidas!D669=1,Medidas!D669="M",Medidas!D669="m"),$A669*LOOKUP($I669+1,'OMS2007'!$A$3:$A$220,'OMS2007'!D$3:D$220)+(1-$A669)*LOOKUP($I669,'OMS2007'!$A$3:$A$220,'OMS2007'!D$3:D$220),$A669*LOOKUP($I669+1,'OMS2007'!$A$3:$A$220,'OMS2007'!G$3:G$220)+(1-$A669)*LOOKUP($I669,'OMS2007'!$A$3:$A$220,'OMS2007'!G$3:G$220))</f>
        <v>#N/A</v>
      </c>
      <c r="E669" s="15">
        <f t="shared" si="70"/>
        <v>1</v>
      </c>
      <c r="F669" s="15">
        <f>IF(OR(Medidas!D669=1,Medidas!D669="M",Medidas!D669="m",Medidas!D669=2,Medidas!D669="F",Medidas!D669="f"),0,1)</f>
        <v>1</v>
      </c>
      <c r="G669" s="15">
        <f>IF(OR(ISBLANK(Medidas!G669),(ISBLANK(Medidas!H669))),1,0)</f>
        <v>1</v>
      </c>
      <c r="H669" s="15">
        <f>IF(AND(NOT(G669),OR(Medidas!G669&lt;20,Medidas!G669&gt;250,Medidas!H669&lt;0.5,Medidas!H669&gt;400)),1,0)</f>
        <v>0</v>
      </c>
      <c r="I669" s="20">
        <f>(Medidas!F669-Medidas!E669)/30.4375</f>
        <v>0</v>
      </c>
      <c r="J669" s="15" t="e">
        <f>Medidas!H669/(Medidas!G669^2)*10000</f>
        <v>#DIV/0!</v>
      </c>
      <c r="K669" s="15" t="e">
        <f t="shared" si="71"/>
        <v>#DIV/0!</v>
      </c>
      <c r="L669" s="15" t="e">
        <f t="shared" si="72"/>
        <v>#DIV/0!</v>
      </c>
      <c r="M669" s="15" t="e">
        <f t="shared" si="73"/>
        <v>#DIV/0!</v>
      </c>
      <c r="N669" s="15" t="e">
        <f t="shared" si="74"/>
        <v>#N/A</v>
      </c>
      <c r="O669" s="15" t="e">
        <f t="shared" si="75"/>
        <v>#N/A</v>
      </c>
    </row>
    <row r="670" spans="1:15" x14ac:dyDescent="0.15">
      <c r="A670" s="106">
        <f t="shared" si="76"/>
        <v>1</v>
      </c>
      <c r="B670" s="15" t="e">
        <f>IF(OR(Medidas!D670=1,Medidas!D670="M",Medidas!D670="m"),$A670*LOOKUP($I670+1,'OMS2007'!$A$3:$A$220,'OMS2007'!B$3:B$220)+(1-$A670)*LOOKUP($I670,'OMS2007'!$A$3:$A$220,'OMS2007'!B$3:B$220),$A670*LOOKUP($I670+1,'OMS2007'!$A$3:$A$220,'OMS2007'!E$3:E$220)+(1-$A670)*LOOKUP($I670,'OMS2007'!$A$3:$A$220,'OMS2007'!E$3:E$220))</f>
        <v>#N/A</v>
      </c>
      <c r="C670" s="15" t="e">
        <f>IF(OR(Medidas!D670=1,Medidas!D670="M",Medidas!D670="m"),$A670*LOOKUP($I670+1,'OMS2007'!$A$3:$A$220,'OMS2007'!C$3:C$220)+(1-$A670)*LOOKUP($I670,'OMS2007'!$A$3:$A$220,'OMS2007'!C$3:C$220),$A670*LOOKUP($I670+1,'OMS2007'!$A$3:$A$220,'OMS2007'!F$3:F$220)+(1-$A670)*LOOKUP($I670,'OMS2007'!$A$3:$A$220,'OMS2007'!F$3:F$220))</f>
        <v>#N/A</v>
      </c>
      <c r="D670" s="15" t="e">
        <f>IF(OR(Medidas!D670=1,Medidas!D670="M",Medidas!D670="m"),$A670*LOOKUP($I670+1,'OMS2007'!$A$3:$A$220,'OMS2007'!D$3:D$220)+(1-$A670)*LOOKUP($I670,'OMS2007'!$A$3:$A$220,'OMS2007'!D$3:D$220),$A670*LOOKUP($I670+1,'OMS2007'!$A$3:$A$220,'OMS2007'!G$3:G$220)+(1-$A670)*LOOKUP($I670,'OMS2007'!$A$3:$A$220,'OMS2007'!G$3:G$220))</f>
        <v>#N/A</v>
      </c>
      <c r="E670" s="15">
        <f t="shared" si="70"/>
        <v>1</v>
      </c>
      <c r="F670" s="15">
        <f>IF(OR(Medidas!D670=1,Medidas!D670="M",Medidas!D670="m",Medidas!D670=2,Medidas!D670="F",Medidas!D670="f"),0,1)</f>
        <v>1</v>
      </c>
      <c r="G670" s="15">
        <f>IF(OR(ISBLANK(Medidas!G670),(ISBLANK(Medidas!H670))),1,0)</f>
        <v>1</v>
      </c>
      <c r="H670" s="15">
        <f>IF(AND(NOT(G670),OR(Medidas!G670&lt;20,Medidas!G670&gt;250,Medidas!H670&lt;0.5,Medidas!H670&gt;400)),1,0)</f>
        <v>0</v>
      </c>
      <c r="I670" s="20">
        <f>(Medidas!F670-Medidas!E670)/30.4375</f>
        <v>0</v>
      </c>
      <c r="J670" s="15" t="e">
        <f>Medidas!H670/(Medidas!G670^2)*10000</f>
        <v>#DIV/0!</v>
      </c>
      <c r="K670" s="15" t="e">
        <f t="shared" si="71"/>
        <v>#DIV/0!</v>
      </c>
      <c r="L670" s="15" t="e">
        <f t="shared" si="72"/>
        <v>#DIV/0!</v>
      </c>
      <c r="M670" s="15" t="e">
        <f t="shared" si="73"/>
        <v>#DIV/0!</v>
      </c>
      <c r="N670" s="15" t="e">
        <f t="shared" si="74"/>
        <v>#N/A</v>
      </c>
      <c r="O670" s="15" t="e">
        <f t="shared" si="75"/>
        <v>#N/A</v>
      </c>
    </row>
    <row r="671" spans="1:15" x14ac:dyDescent="0.15">
      <c r="A671" s="106">
        <f t="shared" si="76"/>
        <v>1</v>
      </c>
      <c r="B671" s="15" t="e">
        <f>IF(OR(Medidas!D671=1,Medidas!D671="M",Medidas!D671="m"),$A671*LOOKUP($I671+1,'OMS2007'!$A$3:$A$220,'OMS2007'!B$3:B$220)+(1-$A671)*LOOKUP($I671,'OMS2007'!$A$3:$A$220,'OMS2007'!B$3:B$220),$A671*LOOKUP($I671+1,'OMS2007'!$A$3:$A$220,'OMS2007'!E$3:E$220)+(1-$A671)*LOOKUP($I671,'OMS2007'!$A$3:$A$220,'OMS2007'!E$3:E$220))</f>
        <v>#N/A</v>
      </c>
      <c r="C671" s="15" t="e">
        <f>IF(OR(Medidas!D671=1,Medidas!D671="M",Medidas!D671="m"),$A671*LOOKUP($I671+1,'OMS2007'!$A$3:$A$220,'OMS2007'!C$3:C$220)+(1-$A671)*LOOKUP($I671,'OMS2007'!$A$3:$A$220,'OMS2007'!C$3:C$220),$A671*LOOKUP($I671+1,'OMS2007'!$A$3:$A$220,'OMS2007'!F$3:F$220)+(1-$A671)*LOOKUP($I671,'OMS2007'!$A$3:$A$220,'OMS2007'!F$3:F$220))</f>
        <v>#N/A</v>
      </c>
      <c r="D671" s="15" t="e">
        <f>IF(OR(Medidas!D671=1,Medidas!D671="M",Medidas!D671="m"),$A671*LOOKUP($I671+1,'OMS2007'!$A$3:$A$220,'OMS2007'!D$3:D$220)+(1-$A671)*LOOKUP($I671,'OMS2007'!$A$3:$A$220,'OMS2007'!D$3:D$220),$A671*LOOKUP($I671+1,'OMS2007'!$A$3:$A$220,'OMS2007'!G$3:G$220)+(1-$A671)*LOOKUP($I671,'OMS2007'!$A$3:$A$220,'OMS2007'!G$3:G$220))</f>
        <v>#N/A</v>
      </c>
      <c r="E671" s="15">
        <f t="shared" si="70"/>
        <v>1</v>
      </c>
      <c r="F671" s="15">
        <f>IF(OR(Medidas!D671=1,Medidas!D671="M",Medidas!D671="m",Medidas!D671=2,Medidas!D671="F",Medidas!D671="f"),0,1)</f>
        <v>1</v>
      </c>
      <c r="G671" s="15">
        <f>IF(OR(ISBLANK(Medidas!G671),(ISBLANK(Medidas!H671))),1,0)</f>
        <v>1</v>
      </c>
      <c r="H671" s="15">
        <f>IF(AND(NOT(G671),OR(Medidas!G671&lt;20,Medidas!G671&gt;250,Medidas!H671&lt;0.5,Medidas!H671&gt;400)),1,0)</f>
        <v>0</v>
      </c>
      <c r="I671" s="20">
        <f>(Medidas!F671-Medidas!E671)/30.4375</f>
        <v>0</v>
      </c>
      <c r="J671" s="15" t="e">
        <f>Medidas!H671/(Medidas!G671^2)*10000</f>
        <v>#DIV/0!</v>
      </c>
      <c r="K671" s="15" t="e">
        <f t="shared" si="71"/>
        <v>#DIV/0!</v>
      </c>
      <c r="L671" s="15" t="e">
        <f t="shared" si="72"/>
        <v>#DIV/0!</v>
      </c>
      <c r="M671" s="15" t="e">
        <f t="shared" si="73"/>
        <v>#DIV/0!</v>
      </c>
      <c r="N671" s="15" t="e">
        <f t="shared" si="74"/>
        <v>#N/A</v>
      </c>
      <c r="O671" s="15" t="e">
        <f t="shared" si="75"/>
        <v>#N/A</v>
      </c>
    </row>
    <row r="672" spans="1:15" x14ac:dyDescent="0.15">
      <c r="A672" s="106">
        <f t="shared" si="76"/>
        <v>1</v>
      </c>
      <c r="B672" s="15" t="e">
        <f>IF(OR(Medidas!D672=1,Medidas!D672="M",Medidas!D672="m"),$A672*LOOKUP($I672+1,'OMS2007'!$A$3:$A$220,'OMS2007'!B$3:B$220)+(1-$A672)*LOOKUP($I672,'OMS2007'!$A$3:$A$220,'OMS2007'!B$3:B$220),$A672*LOOKUP($I672+1,'OMS2007'!$A$3:$A$220,'OMS2007'!E$3:E$220)+(1-$A672)*LOOKUP($I672,'OMS2007'!$A$3:$A$220,'OMS2007'!E$3:E$220))</f>
        <v>#N/A</v>
      </c>
      <c r="C672" s="15" t="e">
        <f>IF(OR(Medidas!D672=1,Medidas!D672="M",Medidas!D672="m"),$A672*LOOKUP($I672+1,'OMS2007'!$A$3:$A$220,'OMS2007'!C$3:C$220)+(1-$A672)*LOOKUP($I672,'OMS2007'!$A$3:$A$220,'OMS2007'!C$3:C$220),$A672*LOOKUP($I672+1,'OMS2007'!$A$3:$A$220,'OMS2007'!F$3:F$220)+(1-$A672)*LOOKUP($I672,'OMS2007'!$A$3:$A$220,'OMS2007'!F$3:F$220))</f>
        <v>#N/A</v>
      </c>
      <c r="D672" s="15" t="e">
        <f>IF(OR(Medidas!D672=1,Medidas!D672="M",Medidas!D672="m"),$A672*LOOKUP($I672+1,'OMS2007'!$A$3:$A$220,'OMS2007'!D$3:D$220)+(1-$A672)*LOOKUP($I672,'OMS2007'!$A$3:$A$220,'OMS2007'!D$3:D$220),$A672*LOOKUP($I672+1,'OMS2007'!$A$3:$A$220,'OMS2007'!G$3:G$220)+(1-$A672)*LOOKUP($I672,'OMS2007'!$A$3:$A$220,'OMS2007'!G$3:G$220))</f>
        <v>#N/A</v>
      </c>
      <c r="E672" s="15">
        <f t="shared" si="70"/>
        <v>1</v>
      </c>
      <c r="F672" s="15">
        <f>IF(OR(Medidas!D672=1,Medidas!D672="M",Medidas!D672="m",Medidas!D672=2,Medidas!D672="F",Medidas!D672="f"),0,1)</f>
        <v>1</v>
      </c>
      <c r="G672" s="15">
        <f>IF(OR(ISBLANK(Medidas!G672),(ISBLANK(Medidas!H672))),1,0)</f>
        <v>1</v>
      </c>
      <c r="H672" s="15">
        <f>IF(AND(NOT(G672),OR(Medidas!G672&lt;20,Medidas!G672&gt;250,Medidas!H672&lt;0.5,Medidas!H672&gt;400)),1,0)</f>
        <v>0</v>
      </c>
      <c r="I672" s="20">
        <f>(Medidas!F672-Medidas!E672)/30.4375</f>
        <v>0</v>
      </c>
      <c r="J672" s="15" t="e">
        <f>Medidas!H672/(Medidas!G672^2)*10000</f>
        <v>#DIV/0!</v>
      </c>
      <c r="K672" s="15" t="e">
        <f t="shared" si="71"/>
        <v>#DIV/0!</v>
      </c>
      <c r="L672" s="15" t="e">
        <f t="shared" si="72"/>
        <v>#DIV/0!</v>
      </c>
      <c r="M672" s="15" t="e">
        <f t="shared" si="73"/>
        <v>#DIV/0!</v>
      </c>
      <c r="N672" s="15" t="e">
        <f t="shared" si="74"/>
        <v>#N/A</v>
      </c>
      <c r="O672" s="15" t="e">
        <f t="shared" si="75"/>
        <v>#N/A</v>
      </c>
    </row>
    <row r="673" spans="1:15" x14ac:dyDescent="0.15">
      <c r="A673" s="106">
        <f t="shared" si="76"/>
        <v>1</v>
      </c>
      <c r="B673" s="15" t="e">
        <f>IF(OR(Medidas!D673=1,Medidas!D673="M",Medidas!D673="m"),$A673*LOOKUP($I673+1,'OMS2007'!$A$3:$A$220,'OMS2007'!B$3:B$220)+(1-$A673)*LOOKUP($I673,'OMS2007'!$A$3:$A$220,'OMS2007'!B$3:B$220),$A673*LOOKUP($I673+1,'OMS2007'!$A$3:$A$220,'OMS2007'!E$3:E$220)+(1-$A673)*LOOKUP($I673,'OMS2007'!$A$3:$A$220,'OMS2007'!E$3:E$220))</f>
        <v>#N/A</v>
      </c>
      <c r="C673" s="15" t="e">
        <f>IF(OR(Medidas!D673=1,Medidas!D673="M",Medidas!D673="m"),$A673*LOOKUP($I673+1,'OMS2007'!$A$3:$A$220,'OMS2007'!C$3:C$220)+(1-$A673)*LOOKUP($I673,'OMS2007'!$A$3:$A$220,'OMS2007'!C$3:C$220),$A673*LOOKUP($I673+1,'OMS2007'!$A$3:$A$220,'OMS2007'!F$3:F$220)+(1-$A673)*LOOKUP($I673,'OMS2007'!$A$3:$A$220,'OMS2007'!F$3:F$220))</f>
        <v>#N/A</v>
      </c>
      <c r="D673" s="15" t="e">
        <f>IF(OR(Medidas!D673=1,Medidas!D673="M",Medidas!D673="m"),$A673*LOOKUP($I673+1,'OMS2007'!$A$3:$A$220,'OMS2007'!D$3:D$220)+(1-$A673)*LOOKUP($I673,'OMS2007'!$A$3:$A$220,'OMS2007'!D$3:D$220),$A673*LOOKUP($I673+1,'OMS2007'!$A$3:$A$220,'OMS2007'!G$3:G$220)+(1-$A673)*LOOKUP($I673,'OMS2007'!$A$3:$A$220,'OMS2007'!G$3:G$220))</f>
        <v>#N/A</v>
      </c>
      <c r="E673" s="15">
        <f t="shared" si="70"/>
        <v>1</v>
      </c>
      <c r="F673" s="15">
        <f>IF(OR(Medidas!D673=1,Medidas!D673="M",Medidas!D673="m",Medidas!D673=2,Medidas!D673="F",Medidas!D673="f"),0,1)</f>
        <v>1</v>
      </c>
      <c r="G673" s="15">
        <f>IF(OR(ISBLANK(Medidas!G673),(ISBLANK(Medidas!H673))),1,0)</f>
        <v>1</v>
      </c>
      <c r="H673" s="15">
        <f>IF(AND(NOT(G673),OR(Medidas!G673&lt;20,Medidas!G673&gt;250,Medidas!H673&lt;0.5,Medidas!H673&gt;400)),1,0)</f>
        <v>0</v>
      </c>
      <c r="I673" s="20">
        <f>(Medidas!F673-Medidas!E673)/30.4375</f>
        <v>0</v>
      </c>
      <c r="J673" s="15" t="e">
        <f>Medidas!H673/(Medidas!G673^2)*10000</f>
        <v>#DIV/0!</v>
      </c>
      <c r="K673" s="15" t="e">
        <f t="shared" si="71"/>
        <v>#DIV/0!</v>
      </c>
      <c r="L673" s="15" t="e">
        <f t="shared" si="72"/>
        <v>#DIV/0!</v>
      </c>
      <c r="M673" s="15" t="e">
        <f t="shared" si="73"/>
        <v>#DIV/0!</v>
      </c>
      <c r="N673" s="15" t="e">
        <f t="shared" si="74"/>
        <v>#N/A</v>
      </c>
      <c r="O673" s="15" t="e">
        <f t="shared" si="75"/>
        <v>#N/A</v>
      </c>
    </row>
    <row r="674" spans="1:15" x14ac:dyDescent="0.15">
      <c r="A674" s="106">
        <f t="shared" si="76"/>
        <v>1</v>
      </c>
      <c r="B674" s="15" t="e">
        <f>IF(OR(Medidas!D674=1,Medidas!D674="M",Medidas!D674="m"),$A674*LOOKUP($I674+1,'OMS2007'!$A$3:$A$220,'OMS2007'!B$3:B$220)+(1-$A674)*LOOKUP($I674,'OMS2007'!$A$3:$A$220,'OMS2007'!B$3:B$220),$A674*LOOKUP($I674+1,'OMS2007'!$A$3:$A$220,'OMS2007'!E$3:E$220)+(1-$A674)*LOOKUP($I674,'OMS2007'!$A$3:$A$220,'OMS2007'!E$3:E$220))</f>
        <v>#N/A</v>
      </c>
      <c r="C674" s="15" t="e">
        <f>IF(OR(Medidas!D674=1,Medidas!D674="M",Medidas!D674="m"),$A674*LOOKUP($I674+1,'OMS2007'!$A$3:$A$220,'OMS2007'!C$3:C$220)+(1-$A674)*LOOKUP($I674,'OMS2007'!$A$3:$A$220,'OMS2007'!C$3:C$220),$A674*LOOKUP($I674+1,'OMS2007'!$A$3:$A$220,'OMS2007'!F$3:F$220)+(1-$A674)*LOOKUP($I674,'OMS2007'!$A$3:$A$220,'OMS2007'!F$3:F$220))</f>
        <v>#N/A</v>
      </c>
      <c r="D674" s="15" t="e">
        <f>IF(OR(Medidas!D674=1,Medidas!D674="M",Medidas!D674="m"),$A674*LOOKUP($I674+1,'OMS2007'!$A$3:$A$220,'OMS2007'!D$3:D$220)+(1-$A674)*LOOKUP($I674,'OMS2007'!$A$3:$A$220,'OMS2007'!D$3:D$220),$A674*LOOKUP($I674+1,'OMS2007'!$A$3:$A$220,'OMS2007'!G$3:G$220)+(1-$A674)*LOOKUP($I674,'OMS2007'!$A$3:$A$220,'OMS2007'!G$3:G$220))</f>
        <v>#N/A</v>
      </c>
      <c r="E674" s="15">
        <f t="shared" si="70"/>
        <v>1</v>
      </c>
      <c r="F674" s="15">
        <f>IF(OR(Medidas!D674=1,Medidas!D674="M",Medidas!D674="m",Medidas!D674=2,Medidas!D674="F",Medidas!D674="f"),0,1)</f>
        <v>1</v>
      </c>
      <c r="G674" s="15">
        <f>IF(OR(ISBLANK(Medidas!G674),(ISBLANK(Medidas!H674))),1,0)</f>
        <v>1</v>
      </c>
      <c r="H674" s="15">
        <f>IF(AND(NOT(G674),OR(Medidas!G674&lt;20,Medidas!G674&gt;250,Medidas!H674&lt;0.5,Medidas!H674&gt;400)),1,0)</f>
        <v>0</v>
      </c>
      <c r="I674" s="20">
        <f>(Medidas!F674-Medidas!E674)/30.4375</f>
        <v>0</v>
      </c>
      <c r="J674" s="15" t="e">
        <f>Medidas!H674/(Medidas!G674^2)*10000</f>
        <v>#DIV/0!</v>
      </c>
      <c r="K674" s="15" t="e">
        <f t="shared" si="71"/>
        <v>#DIV/0!</v>
      </c>
      <c r="L674" s="15" t="e">
        <f t="shared" si="72"/>
        <v>#DIV/0!</v>
      </c>
      <c r="M674" s="15" t="e">
        <f t="shared" si="73"/>
        <v>#DIV/0!</v>
      </c>
      <c r="N674" s="15" t="e">
        <f t="shared" si="74"/>
        <v>#N/A</v>
      </c>
      <c r="O674" s="15" t="e">
        <f t="shared" si="75"/>
        <v>#N/A</v>
      </c>
    </row>
    <row r="675" spans="1:15" x14ac:dyDescent="0.15">
      <c r="A675" s="106">
        <f t="shared" si="76"/>
        <v>1</v>
      </c>
      <c r="B675" s="15" t="e">
        <f>IF(OR(Medidas!D675=1,Medidas!D675="M",Medidas!D675="m"),$A675*LOOKUP($I675+1,'OMS2007'!$A$3:$A$220,'OMS2007'!B$3:B$220)+(1-$A675)*LOOKUP($I675,'OMS2007'!$A$3:$A$220,'OMS2007'!B$3:B$220),$A675*LOOKUP($I675+1,'OMS2007'!$A$3:$A$220,'OMS2007'!E$3:E$220)+(1-$A675)*LOOKUP($I675,'OMS2007'!$A$3:$A$220,'OMS2007'!E$3:E$220))</f>
        <v>#N/A</v>
      </c>
      <c r="C675" s="15" t="e">
        <f>IF(OR(Medidas!D675=1,Medidas!D675="M",Medidas!D675="m"),$A675*LOOKUP($I675+1,'OMS2007'!$A$3:$A$220,'OMS2007'!C$3:C$220)+(1-$A675)*LOOKUP($I675,'OMS2007'!$A$3:$A$220,'OMS2007'!C$3:C$220),$A675*LOOKUP($I675+1,'OMS2007'!$A$3:$A$220,'OMS2007'!F$3:F$220)+(1-$A675)*LOOKUP($I675,'OMS2007'!$A$3:$A$220,'OMS2007'!F$3:F$220))</f>
        <v>#N/A</v>
      </c>
      <c r="D675" s="15" t="e">
        <f>IF(OR(Medidas!D675=1,Medidas!D675="M",Medidas!D675="m"),$A675*LOOKUP($I675+1,'OMS2007'!$A$3:$A$220,'OMS2007'!D$3:D$220)+(1-$A675)*LOOKUP($I675,'OMS2007'!$A$3:$A$220,'OMS2007'!D$3:D$220),$A675*LOOKUP($I675+1,'OMS2007'!$A$3:$A$220,'OMS2007'!G$3:G$220)+(1-$A675)*LOOKUP($I675,'OMS2007'!$A$3:$A$220,'OMS2007'!G$3:G$220))</f>
        <v>#N/A</v>
      </c>
      <c r="E675" s="15">
        <f t="shared" si="70"/>
        <v>1</v>
      </c>
      <c r="F675" s="15">
        <f>IF(OR(Medidas!D675=1,Medidas!D675="M",Medidas!D675="m",Medidas!D675=2,Medidas!D675="F",Medidas!D675="f"),0,1)</f>
        <v>1</v>
      </c>
      <c r="G675" s="15">
        <f>IF(OR(ISBLANK(Medidas!G675),(ISBLANK(Medidas!H675))),1,0)</f>
        <v>1</v>
      </c>
      <c r="H675" s="15">
        <f>IF(AND(NOT(G675),OR(Medidas!G675&lt;20,Medidas!G675&gt;250,Medidas!H675&lt;0.5,Medidas!H675&gt;400)),1,0)</f>
        <v>0</v>
      </c>
      <c r="I675" s="20">
        <f>(Medidas!F675-Medidas!E675)/30.4375</f>
        <v>0</v>
      </c>
      <c r="J675" s="15" t="e">
        <f>Medidas!H675/(Medidas!G675^2)*10000</f>
        <v>#DIV/0!</v>
      </c>
      <c r="K675" s="15" t="e">
        <f t="shared" si="71"/>
        <v>#DIV/0!</v>
      </c>
      <c r="L675" s="15" t="e">
        <f t="shared" si="72"/>
        <v>#DIV/0!</v>
      </c>
      <c r="M675" s="15" t="e">
        <f t="shared" si="73"/>
        <v>#DIV/0!</v>
      </c>
      <c r="N675" s="15" t="e">
        <f t="shared" si="74"/>
        <v>#N/A</v>
      </c>
      <c r="O675" s="15" t="e">
        <f t="shared" si="75"/>
        <v>#N/A</v>
      </c>
    </row>
    <row r="676" spans="1:15" x14ac:dyDescent="0.15">
      <c r="A676" s="106">
        <f t="shared" si="76"/>
        <v>1</v>
      </c>
      <c r="B676" s="15" t="e">
        <f>IF(OR(Medidas!D676=1,Medidas!D676="M",Medidas!D676="m"),$A676*LOOKUP($I676+1,'OMS2007'!$A$3:$A$220,'OMS2007'!B$3:B$220)+(1-$A676)*LOOKUP($I676,'OMS2007'!$A$3:$A$220,'OMS2007'!B$3:B$220),$A676*LOOKUP($I676+1,'OMS2007'!$A$3:$A$220,'OMS2007'!E$3:E$220)+(1-$A676)*LOOKUP($I676,'OMS2007'!$A$3:$A$220,'OMS2007'!E$3:E$220))</f>
        <v>#N/A</v>
      </c>
      <c r="C676" s="15" t="e">
        <f>IF(OR(Medidas!D676=1,Medidas!D676="M",Medidas!D676="m"),$A676*LOOKUP($I676+1,'OMS2007'!$A$3:$A$220,'OMS2007'!C$3:C$220)+(1-$A676)*LOOKUP($I676,'OMS2007'!$A$3:$A$220,'OMS2007'!C$3:C$220),$A676*LOOKUP($I676+1,'OMS2007'!$A$3:$A$220,'OMS2007'!F$3:F$220)+(1-$A676)*LOOKUP($I676,'OMS2007'!$A$3:$A$220,'OMS2007'!F$3:F$220))</f>
        <v>#N/A</v>
      </c>
      <c r="D676" s="15" t="e">
        <f>IF(OR(Medidas!D676=1,Medidas!D676="M",Medidas!D676="m"),$A676*LOOKUP($I676+1,'OMS2007'!$A$3:$A$220,'OMS2007'!D$3:D$220)+(1-$A676)*LOOKUP($I676,'OMS2007'!$A$3:$A$220,'OMS2007'!D$3:D$220),$A676*LOOKUP($I676+1,'OMS2007'!$A$3:$A$220,'OMS2007'!G$3:G$220)+(1-$A676)*LOOKUP($I676,'OMS2007'!$A$3:$A$220,'OMS2007'!G$3:G$220))</f>
        <v>#N/A</v>
      </c>
      <c r="E676" s="15">
        <f t="shared" si="70"/>
        <v>1</v>
      </c>
      <c r="F676" s="15">
        <f>IF(OR(Medidas!D676=1,Medidas!D676="M",Medidas!D676="m",Medidas!D676=2,Medidas!D676="F",Medidas!D676="f"),0,1)</f>
        <v>1</v>
      </c>
      <c r="G676" s="15">
        <f>IF(OR(ISBLANK(Medidas!G676),(ISBLANK(Medidas!H676))),1,0)</f>
        <v>1</v>
      </c>
      <c r="H676" s="15">
        <f>IF(AND(NOT(G676),OR(Medidas!G676&lt;20,Medidas!G676&gt;250,Medidas!H676&lt;0.5,Medidas!H676&gt;400)),1,0)</f>
        <v>0</v>
      </c>
      <c r="I676" s="20">
        <f>(Medidas!F676-Medidas!E676)/30.4375</f>
        <v>0</v>
      </c>
      <c r="J676" s="15" t="e">
        <f>Medidas!H676/(Medidas!G676^2)*10000</f>
        <v>#DIV/0!</v>
      </c>
      <c r="K676" s="15" t="e">
        <f t="shared" si="71"/>
        <v>#DIV/0!</v>
      </c>
      <c r="L676" s="15" t="e">
        <f t="shared" si="72"/>
        <v>#DIV/0!</v>
      </c>
      <c r="M676" s="15" t="e">
        <f t="shared" si="73"/>
        <v>#DIV/0!</v>
      </c>
      <c r="N676" s="15" t="e">
        <f t="shared" si="74"/>
        <v>#N/A</v>
      </c>
      <c r="O676" s="15" t="e">
        <f t="shared" si="75"/>
        <v>#N/A</v>
      </c>
    </row>
    <row r="677" spans="1:15" x14ac:dyDescent="0.15">
      <c r="A677" s="106">
        <f t="shared" si="76"/>
        <v>1</v>
      </c>
      <c r="B677" s="15" t="e">
        <f>IF(OR(Medidas!D677=1,Medidas!D677="M",Medidas!D677="m"),$A677*LOOKUP($I677+1,'OMS2007'!$A$3:$A$220,'OMS2007'!B$3:B$220)+(1-$A677)*LOOKUP($I677,'OMS2007'!$A$3:$A$220,'OMS2007'!B$3:B$220),$A677*LOOKUP($I677+1,'OMS2007'!$A$3:$A$220,'OMS2007'!E$3:E$220)+(1-$A677)*LOOKUP($I677,'OMS2007'!$A$3:$A$220,'OMS2007'!E$3:E$220))</f>
        <v>#N/A</v>
      </c>
      <c r="C677" s="15" t="e">
        <f>IF(OR(Medidas!D677=1,Medidas!D677="M",Medidas!D677="m"),$A677*LOOKUP($I677+1,'OMS2007'!$A$3:$A$220,'OMS2007'!C$3:C$220)+(1-$A677)*LOOKUP($I677,'OMS2007'!$A$3:$A$220,'OMS2007'!C$3:C$220),$A677*LOOKUP($I677+1,'OMS2007'!$A$3:$A$220,'OMS2007'!F$3:F$220)+(1-$A677)*LOOKUP($I677,'OMS2007'!$A$3:$A$220,'OMS2007'!F$3:F$220))</f>
        <v>#N/A</v>
      </c>
      <c r="D677" s="15" t="e">
        <f>IF(OR(Medidas!D677=1,Medidas!D677="M",Medidas!D677="m"),$A677*LOOKUP($I677+1,'OMS2007'!$A$3:$A$220,'OMS2007'!D$3:D$220)+(1-$A677)*LOOKUP($I677,'OMS2007'!$A$3:$A$220,'OMS2007'!D$3:D$220),$A677*LOOKUP($I677+1,'OMS2007'!$A$3:$A$220,'OMS2007'!G$3:G$220)+(1-$A677)*LOOKUP($I677,'OMS2007'!$A$3:$A$220,'OMS2007'!G$3:G$220))</f>
        <v>#N/A</v>
      </c>
      <c r="E677" s="15">
        <f t="shared" si="70"/>
        <v>1</v>
      </c>
      <c r="F677" s="15">
        <f>IF(OR(Medidas!D677=1,Medidas!D677="M",Medidas!D677="m",Medidas!D677=2,Medidas!D677="F",Medidas!D677="f"),0,1)</f>
        <v>1</v>
      </c>
      <c r="G677" s="15">
        <f>IF(OR(ISBLANK(Medidas!G677),(ISBLANK(Medidas!H677))),1,0)</f>
        <v>1</v>
      </c>
      <c r="H677" s="15">
        <f>IF(AND(NOT(G677),OR(Medidas!G677&lt;20,Medidas!G677&gt;250,Medidas!H677&lt;0.5,Medidas!H677&gt;400)),1,0)</f>
        <v>0</v>
      </c>
      <c r="I677" s="20">
        <f>(Medidas!F677-Medidas!E677)/30.4375</f>
        <v>0</v>
      </c>
      <c r="J677" s="15" t="e">
        <f>Medidas!H677/(Medidas!G677^2)*10000</f>
        <v>#DIV/0!</v>
      </c>
      <c r="K677" s="15" t="e">
        <f t="shared" si="71"/>
        <v>#DIV/0!</v>
      </c>
      <c r="L677" s="15" t="e">
        <f t="shared" si="72"/>
        <v>#DIV/0!</v>
      </c>
      <c r="M677" s="15" t="e">
        <f t="shared" si="73"/>
        <v>#DIV/0!</v>
      </c>
      <c r="N677" s="15" t="e">
        <f t="shared" si="74"/>
        <v>#N/A</v>
      </c>
      <c r="O677" s="15" t="e">
        <f t="shared" si="75"/>
        <v>#N/A</v>
      </c>
    </row>
    <row r="678" spans="1:15" x14ac:dyDescent="0.15">
      <c r="A678" s="106">
        <f t="shared" si="76"/>
        <v>1</v>
      </c>
      <c r="B678" s="15" t="e">
        <f>IF(OR(Medidas!D678=1,Medidas!D678="M",Medidas!D678="m"),$A678*LOOKUP($I678+1,'OMS2007'!$A$3:$A$220,'OMS2007'!B$3:B$220)+(1-$A678)*LOOKUP($I678,'OMS2007'!$A$3:$A$220,'OMS2007'!B$3:B$220),$A678*LOOKUP($I678+1,'OMS2007'!$A$3:$A$220,'OMS2007'!E$3:E$220)+(1-$A678)*LOOKUP($I678,'OMS2007'!$A$3:$A$220,'OMS2007'!E$3:E$220))</f>
        <v>#N/A</v>
      </c>
      <c r="C678" s="15" t="e">
        <f>IF(OR(Medidas!D678=1,Medidas!D678="M",Medidas!D678="m"),$A678*LOOKUP($I678+1,'OMS2007'!$A$3:$A$220,'OMS2007'!C$3:C$220)+(1-$A678)*LOOKUP($I678,'OMS2007'!$A$3:$A$220,'OMS2007'!C$3:C$220),$A678*LOOKUP($I678+1,'OMS2007'!$A$3:$A$220,'OMS2007'!F$3:F$220)+(1-$A678)*LOOKUP($I678,'OMS2007'!$A$3:$A$220,'OMS2007'!F$3:F$220))</f>
        <v>#N/A</v>
      </c>
      <c r="D678" s="15" t="e">
        <f>IF(OR(Medidas!D678=1,Medidas!D678="M",Medidas!D678="m"),$A678*LOOKUP($I678+1,'OMS2007'!$A$3:$A$220,'OMS2007'!D$3:D$220)+(1-$A678)*LOOKUP($I678,'OMS2007'!$A$3:$A$220,'OMS2007'!D$3:D$220),$A678*LOOKUP($I678+1,'OMS2007'!$A$3:$A$220,'OMS2007'!G$3:G$220)+(1-$A678)*LOOKUP($I678,'OMS2007'!$A$3:$A$220,'OMS2007'!G$3:G$220))</f>
        <v>#N/A</v>
      </c>
      <c r="E678" s="15">
        <f t="shared" si="70"/>
        <v>1</v>
      </c>
      <c r="F678" s="15">
        <f>IF(OR(Medidas!D678=1,Medidas!D678="M",Medidas!D678="m",Medidas!D678=2,Medidas!D678="F",Medidas!D678="f"),0,1)</f>
        <v>1</v>
      </c>
      <c r="G678" s="15">
        <f>IF(OR(ISBLANK(Medidas!G678),(ISBLANK(Medidas!H678))),1,0)</f>
        <v>1</v>
      </c>
      <c r="H678" s="15">
        <f>IF(AND(NOT(G678),OR(Medidas!G678&lt;20,Medidas!G678&gt;250,Medidas!H678&lt;0.5,Medidas!H678&gt;400)),1,0)</f>
        <v>0</v>
      </c>
      <c r="I678" s="20">
        <f>(Medidas!F678-Medidas!E678)/30.4375</f>
        <v>0</v>
      </c>
      <c r="J678" s="15" t="e">
        <f>Medidas!H678/(Medidas!G678^2)*10000</f>
        <v>#DIV/0!</v>
      </c>
      <c r="K678" s="15" t="e">
        <f t="shared" si="71"/>
        <v>#DIV/0!</v>
      </c>
      <c r="L678" s="15" t="e">
        <f t="shared" si="72"/>
        <v>#DIV/0!</v>
      </c>
      <c r="M678" s="15" t="e">
        <f t="shared" si="73"/>
        <v>#DIV/0!</v>
      </c>
      <c r="N678" s="15" t="e">
        <f t="shared" si="74"/>
        <v>#N/A</v>
      </c>
      <c r="O678" s="15" t="e">
        <f t="shared" si="75"/>
        <v>#N/A</v>
      </c>
    </row>
    <row r="679" spans="1:15" x14ac:dyDescent="0.15">
      <c r="A679" s="106">
        <f t="shared" si="76"/>
        <v>1</v>
      </c>
      <c r="B679" s="15" t="e">
        <f>IF(OR(Medidas!D679=1,Medidas!D679="M",Medidas!D679="m"),$A679*LOOKUP($I679+1,'OMS2007'!$A$3:$A$220,'OMS2007'!B$3:B$220)+(1-$A679)*LOOKUP($I679,'OMS2007'!$A$3:$A$220,'OMS2007'!B$3:B$220),$A679*LOOKUP($I679+1,'OMS2007'!$A$3:$A$220,'OMS2007'!E$3:E$220)+(1-$A679)*LOOKUP($I679,'OMS2007'!$A$3:$A$220,'OMS2007'!E$3:E$220))</f>
        <v>#N/A</v>
      </c>
      <c r="C679" s="15" t="e">
        <f>IF(OR(Medidas!D679=1,Medidas!D679="M",Medidas!D679="m"),$A679*LOOKUP($I679+1,'OMS2007'!$A$3:$A$220,'OMS2007'!C$3:C$220)+(1-$A679)*LOOKUP($I679,'OMS2007'!$A$3:$A$220,'OMS2007'!C$3:C$220),$A679*LOOKUP($I679+1,'OMS2007'!$A$3:$A$220,'OMS2007'!F$3:F$220)+(1-$A679)*LOOKUP($I679,'OMS2007'!$A$3:$A$220,'OMS2007'!F$3:F$220))</f>
        <v>#N/A</v>
      </c>
      <c r="D679" s="15" t="e">
        <f>IF(OR(Medidas!D679=1,Medidas!D679="M",Medidas!D679="m"),$A679*LOOKUP($I679+1,'OMS2007'!$A$3:$A$220,'OMS2007'!D$3:D$220)+(1-$A679)*LOOKUP($I679,'OMS2007'!$A$3:$A$220,'OMS2007'!D$3:D$220),$A679*LOOKUP($I679+1,'OMS2007'!$A$3:$A$220,'OMS2007'!G$3:G$220)+(1-$A679)*LOOKUP($I679,'OMS2007'!$A$3:$A$220,'OMS2007'!G$3:G$220))</f>
        <v>#N/A</v>
      </c>
      <c r="E679" s="15">
        <f t="shared" si="70"/>
        <v>1</v>
      </c>
      <c r="F679" s="15">
        <f>IF(OR(Medidas!D679=1,Medidas!D679="M",Medidas!D679="m",Medidas!D679=2,Medidas!D679="F",Medidas!D679="f"),0,1)</f>
        <v>1</v>
      </c>
      <c r="G679" s="15">
        <f>IF(OR(ISBLANK(Medidas!G679),(ISBLANK(Medidas!H679))),1,0)</f>
        <v>1</v>
      </c>
      <c r="H679" s="15">
        <f>IF(AND(NOT(G679),OR(Medidas!G679&lt;20,Medidas!G679&gt;250,Medidas!H679&lt;0.5,Medidas!H679&gt;400)),1,0)</f>
        <v>0</v>
      </c>
      <c r="I679" s="20">
        <f>(Medidas!F679-Medidas!E679)/30.4375</f>
        <v>0</v>
      </c>
      <c r="J679" s="15" t="e">
        <f>Medidas!H679/(Medidas!G679^2)*10000</f>
        <v>#DIV/0!</v>
      </c>
      <c r="K679" s="15" t="e">
        <f t="shared" si="71"/>
        <v>#DIV/0!</v>
      </c>
      <c r="L679" s="15" t="e">
        <f t="shared" si="72"/>
        <v>#DIV/0!</v>
      </c>
      <c r="M679" s="15" t="e">
        <f t="shared" si="73"/>
        <v>#DIV/0!</v>
      </c>
      <c r="N679" s="15" t="e">
        <f t="shared" si="74"/>
        <v>#N/A</v>
      </c>
      <c r="O679" s="15" t="e">
        <f t="shared" si="75"/>
        <v>#N/A</v>
      </c>
    </row>
    <row r="680" spans="1:15" x14ac:dyDescent="0.15">
      <c r="A680" s="106">
        <f t="shared" si="76"/>
        <v>1</v>
      </c>
      <c r="B680" s="15" t="e">
        <f>IF(OR(Medidas!D680=1,Medidas!D680="M",Medidas!D680="m"),$A680*LOOKUP($I680+1,'OMS2007'!$A$3:$A$220,'OMS2007'!B$3:B$220)+(1-$A680)*LOOKUP($I680,'OMS2007'!$A$3:$A$220,'OMS2007'!B$3:B$220),$A680*LOOKUP($I680+1,'OMS2007'!$A$3:$A$220,'OMS2007'!E$3:E$220)+(1-$A680)*LOOKUP($I680,'OMS2007'!$A$3:$A$220,'OMS2007'!E$3:E$220))</f>
        <v>#N/A</v>
      </c>
      <c r="C680" s="15" t="e">
        <f>IF(OR(Medidas!D680=1,Medidas!D680="M",Medidas!D680="m"),$A680*LOOKUP($I680+1,'OMS2007'!$A$3:$A$220,'OMS2007'!C$3:C$220)+(1-$A680)*LOOKUP($I680,'OMS2007'!$A$3:$A$220,'OMS2007'!C$3:C$220),$A680*LOOKUP($I680+1,'OMS2007'!$A$3:$A$220,'OMS2007'!F$3:F$220)+(1-$A680)*LOOKUP($I680,'OMS2007'!$A$3:$A$220,'OMS2007'!F$3:F$220))</f>
        <v>#N/A</v>
      </c>
      <c r="D680" s="15" t="e">
        <f>IF(OR(Medidas!D680=1,Medidas!D680="M",Medidas!D680="m"),$A680*LOOKUP($I680+1,'OMS2007'!$A$3:$A$220,'OMS2007'!D$3:D$220)+(1-$A680)*LOOKUP($I680,'OMS2007'!$A$3:$A$220,'OMS2007'!D$3:D$220),$A680*LOOKUP($I680+1,'OMS2007'!$A$3:$A$220,'OMS2007'!G$3:G$220)+(1-$A680)*LOOKUP($I680,'OMS2007'!$A$3:$A$220,'OMS2007'!G$3:G$220))</f>
        <v>#N/A</v>
      </c>
      <c r="E680" s="15">
        <f t="shared" si="70"/>
        <v>1</v>
      </c>
      <c r="F680" s="15">
        <f>IF(OR(Medidas!D680=1,Medidas!D680="M",Medidas!D680="m",Medidas!D680=2,Medidas!D680="F",Medidas!D680="f"),0,1)</f>
        <v>1</v>
      </c>
      <c r="G680" s="15">
        <f>IF(OR(ISBLANK(Medidas!G680),(ISBLANK(Medidas!H680))),1,0)</f>
        <v>1</v>
      </c>
      <c r="H680" s="15">
        <f>IF(AND(NOT(G680),OR(Medidas!G680&lt;20,Medidas!G680&gt;250,Medidas!H680&lt;0.5,Medidas!H680&gt;400)),1,0)</f>
        <v>0</v>
      </c>
      <c r="I680" s="20">
        <f>(Medidas!F680-Medidas!E680)/30.4375</f>
        <v>0</v>
      </c>
      <c r="J680" s="15" t="e">
        <f>Medidas!H680/(Medidas!G680^2)*10000</f>
        <v>#DIV/0!</v>
      </c>
      <c r="K680" s="15" t="e">
        <f t="shared" si="71"/>
        <v>#DIV/0!</v>
      </c>
      <c r="L680" s="15" t="e">
        <f t="shared" si="72"/>
        <v>#DIV/0!</v>
      </c>
      <c r="M680" s="15" t="e">
        <f t="shared" si="73"/>
        <v>#DIV/0!</v>
      </c>
      <c r="N680" s="15" t="e">
        <f t="shared" si="74"/>
        <v>#N/A</v>
      </c>
      <c r="O680" s="15" t="e">
        <f t="shared" si="75"/>
        <v>#N/A</v>
      </c>
    </row>
    <row r="681" spans="1:15" x14ac:dyDescent="0.15">
      <c r="A681" s="106">
        <f t="shared" si="76"/>
        <v>1</v>
      </c>
      <c r="B681" s="15" t="e">
        <f>IF(OR(Medidas!D681=1,Medidas!D681="M",Medidas!D681="m"),$A681*LOOKUP($I681+1,'OMS2007'!$A$3:$A$220,'OMS2007'!B$3:B$220)+(1-$A681)*LOOKUP($I681,'OMS2007'!$A$3:$A$220,'OMS2007'!B$3:B$220),$A681*LOOKUP($I681+1,'OMS2007'!$A$3:$A$220,'OMS2007'!E$3:E$220)+(1-$A681)*LOOKUP($I681,'OMS2007'!$A$3:$A$220,'OMS2007'!E$3:E$220))</f>
        <v>#N/A</v>
      </c>
      <c r="C681" s="15" t="e">
        <f>IF(OR(Medidas!D681=1,Medidas!D681="M",Medidas!D681="m"),$A681*LOOKUP($I681+1,'OMS2007'!$A$3:$A$220,'OMS2007'!C$3:C$220)+(1-$A681)*LOOKUP($I681,'OMS2007'!$A$3:$A$220,'OMS2007'!C$3:C$220),$A681*LOOKUP($I681+1,'OMS2007'!$A$3:$A$220,'OMS2007'!F$3:F$220)+(1-$A681)*LOOKUP($I681,'OMS2007'!$A$3:$A$220,'OMS2007'!F$3:F$220))</f>
        <v>#N/A</v>
      </c>
      <c r="D681" s="15" t="e">
        <f>IF(OR(Medidas!D681=1,Medidas!D681="M",Medidas!D681="m"),$A681*LOOKUP($I681+1,'OMS2007'!$A$3:$A$220,'OMS2007'!D$3:D$220)+(1-$A681)*LOOKUP($I681,'OMS2007'!$A$3:$A$220,'OMS2007'!D$3:D$220),$A681*LOOKUP($I681+1,'OMS2007'!$A$3:$A$220,'OMS2007'!G$3:G$220)+(1-$A681)*LOOKUP($I681,'OMS2007'!$A$3:$A$220,'OMS2007'!G$3:G$220))</f>
        <v>#N/A</v>
      </c>
      <c r="E681" s="15">
        <f t="shared" si="70"/>
        <v>1</v>
      </c>
      <c r="F681" s="15">
        <f>IF(OR(Medidas!D681=1,Medidas!D681="M",Medidas!D681="m",Medidas!D681=2,Medidas!D681="F",Medidas!D681="f"),0,1)</f>
        <v>1</v>
      </c>
      <c r="G681" s="15">
        <f>IF(OR(ISBLANK(Medidas!G681),(ISBLANK(Medidas!H681))),1,0)</f>
        <v>1</v>
      </c>
      <c r="H681" s="15">
        <f>IF(AND(NOT(G681),OR(Medidas!G681&lt;20,Medidas!G681&gt;250,Medidas!H681&lt;0.5,Medidas!H681&gt;400)),1,0)</f>
        <v>0</v>
      </c>
      <c r="I681" s="20">
        <f>(Medidas!F681-Medidas!E681)/30.4375</f>
        <v>0</v>
      </c>
      <c r="J681" s="15" t="e">
        <f>Medidas!H681/(Medidas!G681^2)*10000</f>
        <v>#DIV/0!</v>
      </c>
      <c r="K681" s="15" t="e">
        <f t="shared" si="71"/>
        <v>#DIV/0!</v>
      </c>
      <c r="L681" s="15" t="e">
        <f t="shared" si="72"/>
        <v>#DIV/0!</v>
      </c>
      <c r="M681" s="15" t="e">
        <f t="shared" si="73"/>
        <v>#DIV/0!</v>
      </c>
      <c r="N681" s="15" t="e">
        <f t="shared" si="74"/>
        <v>#N/A</v>
      </c>
      <c r="O681" s="15" t="e">
        <f t="shared" si="75"/>
        <v>#N/A</v>
      </c>
    </row>
    <row r="682" spans="1:15" x14ac:dyDescent="0.15">
      <c r="A682" s="106">
        <f t="shared" si="76"/>
        <v>1</v>
      </c>
      <c r="B682" s="15" t="e">
        <f>IF(OR(Medidas!D682=1,Medidas!D682="M",Medidas!D682="m"),$A682*LOOKUP($I682+1,'OMS2007'!$A$3:$A$220,'OMS2007'!B$3:B$220)+(1-$A682)*LOOKUP($I682,'OMS2007'!$A$3:$A$220,'OMS2007'!B$3:B$220),$A682*LOOKUP($I682+1,'OMS2007'!$A$3:$A$220,'OMS2007'!E$3:E$220)+(1-$A682)*LOOKUP($I682,'OMS2007'!$A$3:$A$220,'OMS2007'!E$3:E$220))</f>
        <v>#N/A</v>
      </c>
      <c r="C682" s="15" t="e">
        <f>IF(OR(Medidas!D682=1,Medidas!D682="M",Medidas!D682="m"),$A682*LOOKUP($I682+1,'OMS2007'!$A$3:$A$220,'OMS2007'!C$3:C$220)+(1-$A682)*LOOKUP($I682,'OMS2007'!$A$3:$A$220,'OMS2007'!C$3:C$220),$A682*LOOKUP($I682+1,'OMS2007'!$A$3:$A$220,'OMS2007'!F$3:F$220)+(1-$A682)*LOOKUP($I682,'OMS2007'!$A$3:$A$220,'OMS2007'!F$3:F$220))</f>
        <v>#N/A</v>
      </c>
      <c r="D682" s="15" t="e">
        <f>IF(OR(Medidas!D682=1,Medidas!D682="M",Medidas!D682="m"),$A682*LOOKUP($I682+1,'OMS2007'!$A$3:$A$220,'OMS2007'!D$3:D$220)+(1-$A682)*LOOKUP($I682,'OMS2007'!$A$3:$A$220,'OMS2007'!D$3:D$220),$A682*LOOKUP($I682+1,'OMS2007'!$A$3:$A$220,'OMS2007'!G$3:G$220)+(1-$A682)*LOOKUP($I682,'OMS2007'!$A$3:$A$220,'OMS2007'!G$3:G$220))</f>
        <v>#N/A</v>
      </c>
      <c r="E682" s="15">
        <f t="shared" si="70"/>
        <v>1</v>
      </c>
      <c r="F682" s="15">
        <f>IF(OR(Medidas!D682=1,Medidas!D682="M",Medidas!D682="m",Medidas!D682=2,Medidas!D682="F",Medidas!D682="f"),0,1)</f>
        <v>1</v>
      </c>
      <c r="G682" s="15">
        <f>IF(OR(ISBLANK(Medidas!G682),(ISBLANK(Medidas!H682))),1,0)</f>
        <v>1</v>
      </c>
      <c r="H682" s="15">
        <f>IF(AND(NOT(G682),OR(Medidas!G682&lt;20,Medidas!G682&gt;250,Medidas!H682&lt;0.5,Medidas!H682&gt;400)),1,0)</f>
        <v>0</v>
      </c>
      <c r="I682" s="20">
        <f>(Medidas!F682-Medidas!E682)/30.4375</f>
        <v>0</v>
      </c>
      <c r="J682" s="15" t="e">
        <f>Medidas!H682/(Medidas!G682^2)*10000</f>
        <v>#DIV/0!</v>
      </c>
      <c r="K682" s="15" t="e">
        <f t="shared" si="71"/>
        <v>#DIV/0!</v>
      </c>
      <c r="L682" s="15" t="e">
        <f t="shared" si="72"/>
        <v>#DIV/0!</v>
      </c>
      <c r="M682" s="15" t="e">
        <f t="shared" si="73"/>
        <v>#DIV/0!</v>
      </c>
      <c r="N682" s="15" t="e">
        <f t="shared" si="74"/>
        <v>#N/A</v>
      </c>
      <c r="O682" s="15" t="e">
        <f t="shared" si="75"/>
        <v>#N/A</v>
      </c>
    </row>
    <row r="683" spans="1:15" x14ac:dyDescent="0.15">
      <c r="A683" s="106">
        <f t="shared" si="76"/>
        <v>1</v>
      </c>
      <c r="B683" s="15" t="e">
        <f>IF(OR(Medidas!D683=1,Medidas!D683="M",Medidas!D683="m"),$A683*LOOKUP($I683+1,'OMS2007'!$A$3:$A$220,'OMS2007'!B$3:B$220)+(1-$A683)*LOOKUP($I683,'OMS2007'!$A$3:$A$220,'OMS2007'!B$3:B$220),$A683*LOOKUP($I683+1,'OMS2007'!$A$3:$A$220,'OMS2007'!E$3:E$220)+(1-$A683)*LOOKUP($I683,'OMS2007'!$A$3:$A$220,'OMS2007'!E$3:E$220))</f>
        <v>#N/A</v>
      </c>
      <c r="C683" s="15" t="e">
        <f>IF(OR(Medidas!D683=1,Medidas!D683="M",Medidas!D683="m"),$A683*LOOKUP($I683+1,'OMS2007'!$A$3:$A$220,'OMS2007'!C$3:C$220)+(1-$A683)*LOOKUP($I683,'OMS2007'!$A$3:$A$220,'OMS2007'!C$3:C$220),$A683*LOOKUP($I683+1,'OMS2007'!$A$3:$A$220,'OMS2007'!F$3:F$220)+(1-$A683)*LOOKUP($I683,'OMS2007'!$A$3:$A$220,'OMS2007'!F$3:F$220))</f>
        <v>#N/A</v>
      </c>
      <c r="D683" s="15" t="e">
        <f>IF(OR(Medidas!D683=1,Medidas!D683="M",Medidas!D683="m"),$A683*LOOKUP($I683+1,'OMS2007'!$A$3:$A$220,'OMS2007'!D$3:D$220)+(1-$A683)*LOOKUP($I683,'OMS2007'!$A$3:$A$220,'OMS2007'!D$3:D$220),$A683*LOOKUP($I683+1,'OMS2007'!$A$3:$A$220,'OMS2007'!G$3:G$220)+(1-$A683)*LOOKUP($I683,'OMS2007'!$A$3:$A$220,'OMS2007'!G$3:G$220))</f>
        <v>#N/A</v>
      </c>
      <c r="E683" s="15">
        <f t="shared" si="70"/>
        <v>1</v>
      </c>
      <c r="F683" s="15">
        <f>IF(OR(Medidas!D683=1,Medidas!D683="M",Medidas!D683="m",Medidas!D683=2,Medidas!D683="F",Medidas!D683="f"),0,1)</f>
        <v>1</v>
      </c>
      <c r="G683" s="15">
        <f>IF(OR(ISBLANK(Medidas!G683),(ISBLANK(Medidas!H683))),1,0)</f>
        <v>1</v>
      </c>
      <c r="H683" s="15">
        <f>IF(AND(NOT(G683),OR(Medidas!G683&lt;20,Medidas!G683&gt;250,Medidas!H683&lt;0.5,Medidas!H683&gt;400)),1,0)</f>
        <v>0</v>
      </c>
      <c r="I683" s="20">
        <f>(Medidas!F683-Medidas!E683)/30.4375</f>
        <v>0</v>
      </c>
      <c r="J683" s="15" t="e">
        <f>Medidas!H683/(Medidas!G683^2)*10000</f>
        <v>#DIV/0!</v>
      </c>
      <c r="K683" s="15" t="e">
        <f t="shared" si="71"/>
        <v>#DIV/0!</v>
      </c>
      <c r="L683" s="15" t="e">
        <f t="shared" si="72"/>
        <v>#DIV/0!</v>
      </c>
      <c r="M683" s="15" t="e">
        <f t="shared" si="73"/>
        <v>#DIV/0!</v>
      </c>
      <c r="N683" s="15" t="e">
        <f t="shared" si="74"/>
        <v>#N/A</v>
      </c>
      <c r="O683" s="15" t="e">
        <f t="shared" si="75"/>
        <v>#N/A</v>
      </c>
    </row>
    <row r="684" spans="1:15" x14ac:dyDescent="0.15">
      <c r="A684" s="106">
        <f t="shared" si="76"/>
        <v>1</v>
      </c>
      <c r="B684" s="15" t="e">
        <f>IF(OR(Medidas!D684=1,Medidas!D684="M",Medidas!D684="m"),$A684*LOOKUP($I684+1,'OMS2007'!$A$3:$A$220,'OMS2007'!B$3:B$220)+(1-$A684)*LOOKUP($I684,'OMS2007'!$A$3:$A$220,'OMS2007'!B$3:B$220),$A684*LOOKUP($I684+1,'OMS2007'!$A$3:$A$220,'OMS2007'!E$3:E$220)+(1-$A684)*LOOKUP($I684,'OMS2007'!$A$3:$A$220,'OMS2007'!E$3:E$220))</f>
        <v>#N/A</v>
      </c>
      <c r="C684" s="15" t="e">
        <f>IF(OR(Medidas!D684=1,Medidas!D684="M",Medidas!D684="m"),$A684*LOOKUP($I684+1,'OMS2007'!$A$3:$A$220,'OMS2007'!C$3:C$220)+(1-$A684)*LOOKUP($I684,'OMS2007'!$A$3:$A$220,'OMS2007'!C$3:C$220),$A684*LOOKUP($I684+1,'OMS2007'!$A$3:$A$220,'OMS2007'!F$3:F$220)+(1-$A684)*LOOKUP($I684,'OMS2007'!$A$3:$A$220,'OMS2007'!F$3:F$220))</f>
        <v>#N/A</v>
      </c>
      <c r="D684" s="15" t="e">
        <f>IF(OR(Medidas!D684=1,Medidas!D684="M",Medidas!D684="m"),$A684*LOOKUP($I684+1,'OMS2007'!$A$3:$A$220,'OMS2007'!D$3:D$220)+(1-$A684)*LOOKUP($I684,'OMS2007'!$A$3:$A$220,'OMS2007'!D$3:D$220),$A684*LOOKUP($I684+1,'OMS2007'!$A$3:$A$220,'OMS2007'!G$3:G$220)+(1-$A684)*LOOKUP($I684,'OMS2007'!$A$3:$A$220,'OMS2007'!G$3:G$220))</f>
        <v>#N/A</v>
      </c>
      <c r="E684" s="15">
        <f t="shared" si="70"/>
        <v>1</v>
      </c>
      <c r="F684" s="15">
        <f>IF(OR(Medidas!D684=1,Medidas!D684="M",Medidas!D684="m",Medidas!D684=2,Medidas!D684="F",Medidas!D684="f"),0,1)</f>
        <v>1</v>
      </c>
      <c r="G684" s="15">
        <f>IF(OR(ISBLANK(Medidas!G684),(ISBLANK(Medidas!H684))),1,0)</f>
        <v>1</v>
      </c>
      <c r="H684" s="15">
        <f>IF(AND(NOT(G684),OR(Medidas!G684&lt;20,Medidas!G684&gt;250,Medidas!H684&lt;0.5,Medidas!H684&gt;400)),1,0)</f>
        <v>0</v>
      </c>
      <c r="I684" s="20">
        <f>(Medidas!F684-Medidas!E684)/30.4375</f>
        <v>0</v>
      </c>
      <c r="J684" s="15" t="e">
        <f>Medidas!H684/(Medidas!G684^2)*10000</f>
        <v>#DIV/0!</v>
      </c>
      <c r="K684" s="15" t="e">
        <f t="shared" si="71"/>
        <v>#DIV/0!</v>
      </c>
      <c r="L684" s="15" t="e">
        <f t="shared" si="72"/>
        <v>#DIV/0!</v>
      </c>
      <c r="M684" s="15" t="e">
        <f t="shared" si="73"/>
        <v>#DIV/0!</v>
      </c>
      <c r="N684" s="15" t="e">
        <f t="shared" si="74"/>
        <v>#N/A</v>
      </c>
      <c r="O684" s="15" t="e">
        <f t="shared" si="75"/>
        <v>#N/A</v>
      </c>
    </row>
    <row r="685" spans="1:15" x14ac:dyDescent="0.15">
      <c r="A685" s="106">
        <f t="shared" si="76"/>
        <v>1</v>
      </c>
      <c r="B685" s="15" t="e">
        <f>IF(OR(Medidas!D685=1,Medidas!D685="M",Medidas!D685="m"),$A685*LOOKUP($I685+1,'OMS2007'!$A$3:$A$220,'OMS2007'!B$3:B$220)+(1-$A685)*LOOKUP($I685,'OMS2007'!$A$3:$A$220,'OMS2007'!B$3:B$220),$A685*LOOKUP($I685+1,'OMS2007'!$A$3:$A$220,'OMS2007'!E$3:E$220)+(1-$A685)*LOOKUP($I685,'OMS2007'!$A$3:$A$220,'OMS2007'!E$3:E$220))</f>
        <v>#N/A</v>
      </c>
      <c r="C685" s="15" t="e">
        <f>IF(OR(Medidas!D685=1,Medidas!D685="M",Medidas!D685="m"),$A685*LOOKUP($I685+1,'OMS2007'!$A$3:$A$220,'OMS2007'!C$3:C$220)+(1-$A685)*LOOKUP($I685,'OMS2007'!$A$3:$A$220,'OMS2007'!C$3:C$220),$A685*LOOKUP($I685+1,'OMS2007'!$A$3:$A$220,'OMS2007'!F$3:F$220)+(1-$A685)*LOOKUP($I685,'OMS2007'!$A$3:$A$220,'OMS2007'!F$3:F$220))</f>
        <v>#N/A</v>
      </c>
      <c r="D685" s="15" t="e">
        <f>IF(OR(Medidas!D685=1,Medidas!D685="M",Medidas!D685="m"),$A685*LOOKUP($I685+1,'OMS2007'!$A$3:$A$220,'OMS2007'!D$3:D$220)+(1-$A685)*LOOKUP($I685,'OMS2007'!$A$3:$A$220,'OMS2007'!D$3:D$220),$A685*LOOKUP($I685+1,'OMS2007'!$A$3:$A$220,'OMS2007'!G$3:G$220)+(1-$A685)*LOOKUP($I685,'OMS2007'!$A$3:$A$220,'OMS2007'!G$3:G$220))</f>
        <v>#N/A</v>
      </c>
      <c r="E685" s="15">
        <f t="shared" si="70"/>
        <v>1</v>
      </c>
      <c r="F685" s="15">
        <f>IF(OR(Medidas!D685=1,Medidas!D685="M",Medidas!D685="m",Medidas!D685=2,Medidas!D685="F",Medidas!D685="f"),0,1)</f>
        <v>1</v>
      </c>
      <c r="G685" s="15">
        <f>IF(OR(ISBLANK(Medidas!G685),(ISBLANK(Medidas!H685))),1,0)</f>
        <v>1</v>
      </c>
      <c r="H685" s="15">
        <f>IF(AND(NOT(G685),OR(Medidas!G685&lt;20,Medidas!G685&gt;250,Medidas!H685&lt;0.5,Medidas!H685&gt;400)),1,0)</f>
        <v>0</v>
      </c>
      <c r="I685" s="20">
        <f>(Medidas!F685-Medidas!E685)/30.4375</f>
        <v>0</v>
      </c>
      <c r="J685" s="15" t="e">
        <f>Medidas!H685/(Medidas!G685^2)*10000</f>
        <v>#DIV/0!</v>
      </c>
      <c r="K685" s="15" t="e">
        <f t="shared" si="71"/>
        <v>#DIV/0!</v>
      </c>
      <c r="L685" s="15" t="e">
        <f t="shared" si="72"/>
        <v>#DIV/0!</v>
      </c>
      <c r="M685" s="15" t="e">
        <f t="shared" si="73"/>
        <v>#DIV/0!</v>
      </c>
      <c r="N685" s="15" t="e">
        <f t="shared" si="74"/>
        <v>#N/A</v>
      </c>
      <c r="O685" s="15" t="e">
        <f t="shared" si="75"/>
        <v>#N/A</v>
      </c>
    </row>
    <row r="686" spans="1:15" x14ac:dyDescent="0.15">
      <c r="A686" s="106">
        <f t="shared" si="76"/>
        <v>1</v>
      </c>
      <c r="B686" s="15" t="e">
        <f>IF(OR(Medidas!D686=1,Medidas!D686="M",Medidas!D686="m"),$A686*LOOKUP($I686+1,'OMS2007'!$A$3:$A$220,'OMS2007'!B$3:B$220)+(1-$A686)*LOOKUP($I686,'OMS2007'!$A$3:$A$220,'OMS2007'!B$3:B$220),$A686*LOOKUP($I686+1,'OMS2007'!$A$3:$A$220,'OMS2007'!E$3:E$220)+(1-$A686)*LOOKUP($I686,'OMS2007'!$A$3:$A$220,'OMS2007'!E$3:E$220))</f>
        <v>#N/A</v>
      </c>
      <c r="C686" s="15" t="e">
        <f>IF(OR(Medidas!D686=1,Medidas!D686="M",Medidas!D686="m"),$A686*LOOKUP($I686+1,'OMS2007'!$A$3:$A$220,'OMS2007'!C$3:C$220)+(1-$A686)*LOOKUP($I686,'OMS2007'!$A$3:$A$220,'OMS2007'!C$3:C$220),$A686*LOOKUP($I686+1,'OMS2007'!$A$3:$A$220,'OMS2007'!F$3:F$220)+(1-$A686)*LOOKUP($I686,'OMS2007'!$A$3:$A$220,'OMS2007'!F$3:F$220))</f>
        <v>#N/A</v>
      </c>
      <c r="D686" s="15" t="e">
        <f>IF(OR(Medidas!D686=1,Medidas!D686="M",Medidas!D686="m"),$A686*LOOKUP($I686+1,'OMS2007'!$A$3:$A$220,'OMS2007'!D$3:D$220)+(1-$A686)*LOOKUP($I686,'OMS2007'!$A$3:$A$220,'OMS2007'!D$3:D$220),$A686*LOOKUP($I686+1,'OMS2007'!$A$3:$A$220,'OMS2007'!G$3:G$220)+(1-$A686)*LOOKUP($I686,'OMS2007'!$A$3:$A$220,'OMS2007'!G$3:G$220))</f>
        <v>#N/A</v>
      </c>
      <c r="E686" s="15">
        <f t="shared" si="70"/>
        <v>1</v>
      </c>
      <c r="F686" s="15">
        <f>IF(OR(Medidas!D686=1,Medidas!D686="M",Medidas!D686="m",Medidas!D686=2,Medidas!D686="F",Medidas!D686="f"),0,1)</f>
        <v>1</v>
      </c>
      <c r="G686" s="15">
        <f>IF(OR(ISBLANK(Medidas!G686),(ISBLANK(Medidas!H686))),1,0)</f>
        <v>1</v>
      </c>
      <c r="H686" s="15">
        <f>IF(AND(NOT(G686),OR(Medidas!G686&lt;20,Medidas!G686&gt;250,Medidas!H686&lt;0.5,Medidas!H686&gt;400)),1,0)</f>
        <v>0</v>
      </c>
      <c r="I686" s="20">
        <f>(Medidas!F686-Medidas!E686)/30.4375</f>
        <v>0</v>
      </c>
      <c r="J686" s="15" t="e">
        <f>Medidas!H686/(Medidas!G686^2)*10000</f>
        <v>#DIV/0!</v>
      </c>
      <c r="K686" s="15" t="e">
        <f t="shared" si="71"/>
        <v>#DIV/0!</v>
      </c>
      <c r="L686" s="15" t="e">
        <f t="shared" si="72"/>
        <v>#DIV/0!</v>
      </c>
      <c r="M686" s="15" t="e">
        <f t="shared" si="73"/>
        <v>#DIV/0!</v>
      </c>
      <c r="N686" s="15" t="e">
        <f t="shared" si="74"/>
        <v>#N/A</v>
      </c>
      <c r="O686" s="15" t="e">
        <f t="shared" si="75"/>
        <v>#N/A</v>
      </c>
    </row>
    <row r="687" spans="1:15" x14ac:dyDescent="0.15">
      <c r="A687" s="106">
        <f t="shared" si="76"/>
        <v>1</v>
      </c>
      <c r="B687" s="15" t="e">
        <f>IF(OR(Medidas!D687=1,Medidas!D687="M",Medidas!D687="m"),$A687*LOOKUP($I687+1,'OMS2007'!$A$3:$A$220,'OMS2007'!B$3:B$220)+(1-$A687)*LOOKUP($I687,'OMS2007'!$A$3:$A$220,'OMS2007'!B$3:B$220),$A687*LOOKUP($I687+1,'OMS2007'!$A$3:$A$220,'OMS2007'!E$3:E$220)+(1-$A687)*LOOKUP($I687,'OMS2007'!$A$3:$A$220,'OMS2007'!E$3:E$220))</f>
        <v>#N/A</v>
      </c>
      <c r="C687" s="15" t="e">
        <f>IF(OR(Medidas!D687=1,Medidas!D687="M",Medidas!D687="m"),$A687*LOOKUP($I687+1,'OMS2007'!$A$3:$A$220,'OMS2007'!C$3:C$220)+(1-$A687)*LOOKUP($I687,'OMS2007'!$A$3:$A$220,'OMS2007'!C$3:C$220),$A687*LOOKUP($I687+1,'OMS2007'!$A$3:$A$220,'OMS2007'!F$3:F$220)+(1-$A687)*LOOKUP($I687,'OMS2007'!$A$3:$A$220,'OMS2007'!F$3:F$220))</f>
        <v>#N/A</v>
      </c>
      <c r="D687" s="15" t="e">
        <f>IF(OR(Medidas!D687=1,Medidas!D687="M",Medidas!D687="m"),$A687*LOOKUP($I687+1,'OMS2007'!$A$3:$A$220,'OMS2007'!D$3:D$220)+(1-$A687)*LOOKUP($I687,'OMS2007'!$A$3:$A$220,'OMS2007'!D$3:D$220),$A687*LOOKUP($I687+1,'OMS2007'!$A$3:$A$220,'OMS2007'!G$3:G$220)+(1-$A687)*LOOKUP($I687,'OMS2007'!$A$3:$A$220,'OMS2007'!G$3:G$220))</f>
        <v>#N/A</v>
      </c>
      <c r="E687" s="15">
        <f t="shared" si="70"/>
        <v>1</v>
      </c>
      <c r="F687" s="15">
        <f>IF(OR(Medidas!D687=1,Medidas!D687="M",Medidas!D687="m",Medidas!D687=2,Medidas!D687="F",Medidas!D687="f"),0,1)</f>
        <v>1</v>
      </c>
      <c r="G687" s="15">
        <f>IF(OR(ISBLANK(Medidas!G687),(ISBLANK(Medidas!H687))),1,0)</f>
        <v>1</v>
      </c>
      <c r="H687" s="15">
        <f>IF(AND(NOT(G687),OR(Medidas!G687&lt;20,Medidas!G687&gt;250,Medidas!H687&lt;0.5,Medidas!H687&gt;400)),1,0)</f>
        <v>0</v>
      </c>
      <c r="I687" s="20">
        <f>(Medidas!F687-Medidas!E687)/30.4375</f>
        <v>0</v>
      </c>
      <c r="J687" s="15" t="e">
        <f>Medidas!H687/(Medidas!G687^2)*10000</f>
        <v>#DIV/0!</v>
      </c>
      <c r="K687" s="15" t="e">
        <f t="shared" si="71"/>
        <v>#DIV/0!</v>
      </c>
      <c r="L687" s="15" t="e">
        <f t="shared" si="72"/>
        <v>#DIV/0!</v>
      </c>
      <c r="M687" s="15" t="e">
        <f t="shared" si="73"/>
        <v>#DIV/0!</v>
      </c>
      <c r="N687" s="15" t="e">
        <f t="shared" si="74"/>
        <v>#N/A</v>
      </c>
      <c r="O687" s="15" t="e">
        <f t="shared" si="75"/>
        <v>#N/A</v>
      </c>
    </row>
    <row r="688" spans="1:15" x14ac:dyDescent="0.15">
      <c r="A688" s="106">
        <f t="shared" si="76"/>
        <v>1</v>
      </c>
      <c r="B688" s="15" t="e">
        <f>IF(OR(Medidas!D688=1,Medidas!D688="M",Medidas!D688="m"),$A688*LOOKUP($I688+1,'OMS2007'!$A$3:$A$220,'OMS2007'!B$3:B$220)+(1-$A688)*LOOKUP($I688,'OMS2007'!$A$3:$A$220,'OMS2007'!B$3:B$220),$A688*LOOKUP($I688+1,'OMS2007'!$A$3:$A$220,'OMS2007'!E$3:E$220)+(1-$A688)*LOOKUP($I688,'OMS2007'!$A$3:$A$220,'OMS2007'!E$3:E$220))</f>
        <v>#N/A</v>
      </c>
      <c r="C688" s="15" t="e">
        <f>IF(OR(Medidas!D688=1,Medidas!D688="M",Medidas!D688="m"),$A688*LOOKUP($I688+1,'OMS2007'!$A$3:$A$220,'OMS2007'!C$3:C$220)+(1-$A688)*LOOKUP($I688,'OMS2007'!$A$3:$A$220,'OMS2007'!C$3:C$220),$A688*LOOKUP($I688+1,'OMS2007'!$A$3:$A$220,'OMS2007'!F$3:F$220)+(1-$A688)*LOOKUP($I688,'OMS2007'!$A$3:$A$220,'OMS2007'!F$3:F$220))</f>
        <v>#N/A</v>
      </c>
      <c r="D688" s="15" t="e">
        <f>IF(OR(Medidas!D688=1,Medidas!D688="M",Medidas!D688="m"),$A688*LOOKUP($I688+1,'OMS2007'!$A$3:$A$220,'OMS2007'!D$3:D$220)+(1-$A688)*LOOKUP($I688,'OMS2007'!$A$3:$A$220,'OMS2007'!D$3:D$220),$A688*LOOKUP($I688+1,'OMS2007'!$A$3:$A$220,'OMS2007'!G$3:G$220)+(1-$A688)*LOOKUP($I688,'OMS2007'!$A$3:$A$220,'OMS2007'!G$3:G$220))</f>
        <v>#N/A</v>
      </c>
      <c r="E688" s="15">
        <f t="shared" si="70"/>
        <v>1</v>
      </c>
      <c r="F688" s="15">
        <f>IF(OR(Medidas!D688=1,Medidas!D688="M",Medidas!D688="m",Medidas!D688=2,Medidas!D688="F",Medidas!D688="f"),0,1)</f>
        <v>1</v>
      </c>
      <c r="G688" s="15">
        <f>IF(OR(ISBLANK(Medidas!G688),(ISBLANK(Medidas!H688))),1,0)</f>
        <v>1</v>
      </c>
      <c r="H688" s="15">
        <f>IF(AND(NOT(G688),OR(Medidas!G688&lt;20,Medidas!G688&gt;250,Medidas!H688&lt;0.5,Medidas!H688&gt;400)),1,0)</f>
        <v>0</v>
      </c>
      <c r="I688" s="20">
        <f>(Medidas!F688-Medidas!E688)/30.4375</f>
        <v>0</v>
      </c>
      <c r="J688" s="15" t="e">
        <f>Medidas!H688/(Medidas!G688^2)*10000</f>
        <v>#DIV/0!</v>
      </c>
      <c r="K688" s="15" t="e">
        <f t="shared" si="71"/>
        <v>#DIV/0!</v>
      </c>
      <c r="L688" s="15" t="e">
        <f t="shared" si="72"/>
        <v>#DIV/0!</v>
      </c>
      <c r="M688" s="15" t="e">
        <f t="shared" si="73"/>
        <v>#DIV/0!</v>
      </c>
      <c r="N688" s="15" t="e">
        <f t="shared" si="74"/>
        <v>#N/A</v>
      </c>
      <c r="O688" s="15" t="e">
        <f t="shared" si="75"/>
        <v>#N/A</v>
      </c>
    </row>
    <row r="689" spans="1:15" x14ac:dyDescent="0.15">
      <c r="A689" s="106">
        <f t="shared" si="76"/>
        <v>1</v>
      </c>
      <c r="B689" s="15" t="e">
        <f>IF(OR(Medidas!D689=1,Medidas!D689="M",Medidas!D689="m"),$A689*LOOKUP($I689+1,'OMS2007'!$A$3:$A$220,'OMS2007'!B$3:B$220)+(1-$A689)*LOOKUP($I689,'OMS2007'!$A$3:$A$220,'OMS2007'!B$3:B$220),$A689*LOOKUP($I689+1,'OMS2007'!$A$3:$A$220,'OMS2007'!E$3:E$220)+(1-$A689)*LOOKUP($I689,'OMS2007'!$A$3:$A$220,'OMS2007'!E$3:E$220))</f>
        <v>#N/A</v>
      </c>
      <c r="C689" s="15" t="e">
        <f>IF(OR(Medidas!D689=1,Medidas!D689="M",Medidas!D689="m"),$A689*LOOKUP($I689+1,'OMS2007'!$A$3:$A$220,'OMS2007'!C$3:C$220)+(1-$A689)*LOOKUP($I689,'OMS2007'!$A$3:$A$220,'OMS2007'!C$3:C$220),$A689*LOOKUP($I689+1,'OMS2007'!$A$3:$A$220,'OMS2007'!F$3:F$220)+(1-$A689)*LOOKUP($I689,'OMS2007'!$A$3:$A$220,'OMS2007'!F$3:F$220))</f>
        <v>#N/A</v>
      </c>
      <c r="D689" s="15" t="e">
        <f>IF(OR(Medidas!D689=1,Medidas!D689="M",Medidas!D689="m"),$A689*LOOKUP($I689+1,'OMS2007'!$A$3:$A$220,'OMS2007'!D$3:D$220)+(1-$A689)*LOOKUP($I689,'OMS2007'!$A$3:$A$220,'OMS2007'!D$3:D$220),$A689*LOOKUP($I689+1,'OMS2007'!$A$3:$A$220,'OMS2007'!G$3:G$220)+(1-$A689)*LOOKUP($I689,'OMS2007'!$A$3:$A$220,'OMS2007'!G$3:G$220))</f>
        <v>#N/A</v>
      </c>
      <c r="E689" s="15">
        <f t="shared" si="70"/>
        <v>1</v>
      </c>
      <c r="F689" s="15">
        <f>IF(OR(Medidas!D689=1,Medidas!D689="M",Medidas!D689="m",Medidas!D689=2,Medidas!D689="F",Medidas!D689="f"),0,1)</f>
        <v>1</v>
      </c>
      <c r="G689" s="15">
        <f>IF(OR(ISBLANK(Medidas!G689),(ISBLANK(Medidas!H689))),1,0)</f>
        <v>1</v>
      </c>
      <c r="H689" s="15">
        <f>IF(AND(NOT(G689),OR(Medidas!G689&lt;20,Medidas!G689&gt;250,Medidas!H689&lt;0.5,Medidas!H689&gt;400)),1,0)</f>
        <v>0</v>
      </c>
      <c r="I689" s="20">
        <f>(Medidas!F689-Medidas!E689)/30.4375</f>
        <v>0</v>
      </c>
      <c r="J689" s="15" t="e">
        <f>Medidas!H689/(Medidas!G689^2)*10000</f>
        <v>#DIV/0!</v>
      </c>
      <c r="K689" s="15" t="e">
        <f t="shared" si="71"/>
        <v>#DIV/0!</v>
      </c>
      <c r="L689" s="15" t="e">
        <f t="shared" si="72"/>
        <v>#DIV/0!</v>
      </c>
      <c r="M689" s="15" t="e">
        <f t="shared" si="73"/>
        <v>#DIV/0!</v>
      </c>
      <c r="N689" s="15" t="e">
        <f t="shared" si="74"/>
        <v>#N/A</v>
      </c>
      <c r="O689" s="15" t="e">
        <f t="shared" si="75"/>
        <v>#N/A</v>
      </c>
    </row>
    <row r="690" spans="1:15" x14ac:dyDescent="0.15">
      <c r="A690" s="106">
        <f t="shared" si="76"/>
        <v>1</v>
      </c>
      <c r="B690" s="15" t="e">
        <f>IF(OR(Medidas!D690=1,Medidas!D690="M",Medidas!D690="m"),$A690*LOOKUP($I690+1,'OMS2007'!$A$3:$A$220,'OMS2007'!B$3:B$220)+(1-$A690)*LOOKUP($I690,'OMS2007'!$A$3:$A$220,'OMS2007'!B$3:B$220),$A690*LOOKUP($I690+1,'OMS2007'!$A$3:$A$220,'OMS2007'!E$3:E$220)+(1-$A690)*LOOKUP($I690,'OMS2007'!$A$3:$A$220,'OMS2007'!E$3:E$220))</f>
        <v>#N/A</v>
      </c>
      <c r="C690" s="15" t="e">
        <f>IF(OR(Medidas!D690=1,Medidas!D690="M",Medidas!D690="m"),$A690*LOOKUP($I690+1,'OMS2007'!$A$3:$A$220,'OMS2007'!C$3:C$220)+(1-$A690)*LOOKUP($I690,'OMS2007'!$A$3:$A$220,'OMS2007'!C$3:C$220),$A690*LOOKUP($I690+1,'OMS2007'!$A$3:$A$220,'OMS2007'!F$3:F$220)+(1-$A690)*LOOKUP($I690,'OMS2007'!$A$3:$A$220,'OMS2007'!F$3:F$220))</f>
        <v>#N/A</v>
      </c>
      <c r="D690" s="15" t="e">
        <f>IF(OR(Medidas!D690=1,Medidas!D690="M",Medidas!D690="m"),$A690*LOOKUP($I690+1,'OMS2007'!$A$3:$A$220,'OMS2007'!D$3:D$220)+(1-$A690)*LOOKUP($I690,'OMS2007'!$A$3:$A$220,'OMS2007'!D$3:D$220),$A690*LOOKUP($I690+1,'OMS2007'!$A$3:$A$220,'OMS2007'!G$3:G$220)+(1-$A690)*LOOKUP($I690,'OMS2007'!$A$3:$A$220,'OMS2007'!G$3:G$220))</f>
        <v>#N/A</v>
      </c>
      <c r="E690" s="15">
        <f t="shared" si="70"/>
        <v>1</v>
      </c>
      <c r="F690" s="15">
        <f>IF(OR(Medidas!D690=1,Medidas!D690="M",Medidas!D690="m",Medidas!D690=2,Medidas!D690="F",Medidas!D690="f"),0,1)</f>
        <v>1</v>
      </c>
      <c r="G690" s="15">
        <f>IF(OR(ISBLANK(Medidas!G690),(ISBLANK(Medidas!H690))),1,0)</f>
        <v>1</v>
      </c>
      <c r="H690" s="15">
        <f>IF(AND(NOT(G690),OR(Medidas!G690&lt;20,Medidas!G690&gt;250,Medidas!H690&lt;0.5,Medidas!H690&gt;400)),1,0)</f>
        <v>0</v>
      </c>
      <c r="I690" s="20">
        <f>(Medidas!F690-Medidas!E690)/30.4375</f>
        <v>0</v>
      </c>
      <c r="J690" s="15" t="e">
        <f>Medidas!H690/(Medidas!G690^2)*10000</f>
        <v>#DIV/0!</v>
      </c>
      <c r="K690" s="15" t="e">
        <f t="shared" si="71"/>
        <v>#DIV/0!</v>
      </c>
      <c r="L690" s="15" t="e">
        <f t="shared" si="72"/>
        <v>#DIV/0!</v>
      </c>
      <c r="M690" s="15" t="e">
        <f t="shared" si="73"/>
        <v>#DIV/0!</v>
      </c>
      <c r="N690" s="15" t="e">
        <f t="shared" si="74"/>
        <v>#N/A</v>
      </c>
      <c r="O690" s="15" t="e">
        <f t="shared" si="75"/>
        <v>#N/A</v>
      </c>
    </row>
    <row r="691" spans="1:15" x14ac:dyDescent="0.15">
      <c r="A691" s="106">
        <f t="shared" si="76"/>
        <v>1</v>
      </c>
      <c r="B691" s="15" t="e">
        <f>IF(OR(Medidas!D691=1,Medidas!D691="M",Medidas!D691="m"),$A691*LOOKUP($I691+1,'OMS2007'!$A$3:$A$220,'OMS2007'!B$3:B$220)+(1-$A691)*LOOKUP($I691,'OMS2007'!$A$3:$A$220,'OMS2007'!B$3:B$220),$A691*LOOKUP($I691+1,'OMS2007'!$A$3:$A$220,'OMS2007'!E$3:E$220)+(1-$A691)*LOOKUP($I691,'OMS2007'!$A$3:$A$220,'OMS2007'!E$3:E$220))</f>
        <v>#N/A</v>
      </c>
      <c r="C691" s="15" t="e">
        <f>IF(OR(Medidas!D691=1,Medidas!D691="M",Medidas!D691="m"),$A691*LOOKUP($I691+1,'OMS2007'!$A$3:$A$220,'OMS2007'!C$3:C$220)+(1-$A691)*LOOKUP($I691,'OMS2007'!$A$3:$A$220,'OMS2007'!C$3:C$220),$A691*LOOKUP($I691+1,'OMS2007'!$A$3:$A$220,'OMS2007'!F$3:F$220)+(1-$A691)*LOOKUP($I691,'OMS2007'!$A$3:$A$220,'OMS2007'!F$3:F$220))</f>
        <v>#N/A</v>
      </c>
      <c r="D691" s="15" t="e">
        <f>IF(OR(Medidas!D691=1,Medidas!D691="M",Medidas!D691="m"),$A691*LOOKUP($I691+1,'OMS2007'!$A$3:$A$220,'OMS2007'!D$3:D$220)+(1-$A691)*LOOKUP($I691,'OMS2007'!$A$3:$A$220,'OMS2007'!D$3:D$220),$A691*LOOKUP($I691+1,'OMS2007'!$A$3:$A$220,'OMS2007'!G$3:G$220)+(1-$A691)*LOOKUP($I691,'OMS2007'!$A$3:$A$220,'OMS2007'!G$3:G$220))</f>
        <v>#N/A</v>
      </c>
      <c r="E691" s="15">
        <f t="shared" si="70"/>
        <v>1</v>
      </c>
      <c r="F691" s="15">
        <f>IF(OR(Medidas!D691=1,Medidas!D691="M",Medidas!D691="m",Medidas!D691=2,Medidas!D691="F",Medidas!D691="f"),0,1)</f>
        <v>1</v>
      </c>
      <c r="G691" s="15">
        <f>IF(OR(ISBLANK(Medidas!G691),(ISBLANK(Medidas!H691))),1,0)</f>
        <v>1</v>
      </c>
      <c r="H691" s="15">
        <f>IF(AND(NOT(G691),OR(Medidas!G691&lt;20,Medidas!G691&gt;250,Medidas!H691&lt;0.5,Medidas!H691&gt;400)),1,0)</f>
        <v>0</v>
      </c>
      <c r="I691" s="20">
        <f>(Medidas!F691-Medidas!E691)/30.4375</f>
        <v>0</v>
      </c>
      <c r="J691" s="15" t="e">
        <f>Medidas!H691/(Medidas!G691^2)*10000</f>
        <v>#DIV/0!</v>
      </c>
      <c r="K691" s="15" t="e">
        <f t="shared" si="71"/>
        <v>#DIV/0!</v>
      </c>
      <c r="L691" s="15" t="e">
        <f t="shared" si="72"/>
        <v>#DIV/0!</v>
      </c>
      <c r="M691" s="15" t="e">
        <f t="shared" si="73"/>
        <v>#DIV/0!</v>
      </c>
      <c r="N691" s="15" t="e">
        <f t="shared" si="74"/>
        <v>#N/A</v>
      </c>
      <c r="O691" s="15" t="e">
        <f t="shared" si="75"/>
        <v>#N/A</v>
      </c>
    </row>
    <row r="692" spans="1:15" x14ac:dyDescent="0.15">
      <c r="A692" s="106">
        <f t="shared" si="76"/>
        <v>1</v>
      </c>
      <c r="B692" s="15" t="e">
        <f>IF(OR(Medidas!D692=1,Medidas!D692="M",Medidas!D692="m"),$A692*LOOKUP($I692+1,'OMS2007'!$A$3:$A$220,'OMS2007'!B$3:B$220)+(1-$A692)*LOOKUP($I692,'OMS2007'!$A$3:$A$220,'OMS2007'!B$3:B$220),$A692*LOOKUP($I692+1,'OMS2007'!$A$3:$A$220,'OMS2007'!E$3:E$220)+(1-$A692)*LOOKUP($I692,'OMS2007'!$A$3:$A$220,'OMS2007'!E$3:E$220))</f>
        <v>#N/A</v>
      </c>
      <c r="C692" s="15" t="e">
        <f>IF(OR(Medidas!D692=1,Medidas!D692="M",Medidas!D692="m"),$A692*LOOKUP($I692+1,'OMS2007'!$A$3:$A$220,'OMS2007'!C$3:C$220)+(1-$A692)*LOOKUP($I692,'OMS2007'!$A$3:$A$220,'OMS2007'!C$3:C$220),$A692*LOOKUP($I692+1,'OMS2007'!$A$3:$A$220,'OMS2007'!F$3:F$220)+(1-$A692)*LOOKUP($I692,'OMS2007'!$A$3:$A$220,'OMS2007'!F$3:F$220))</f>
        <v>#N/A</v>
      </c>
      <c r="D692" s="15" t="e">
        <f>IF(OR(Medidas!D692=1,Medidas!D692="M",Medidas!D692="m"),$A692*LOOKUP($I692+1,'OMS2007'!$A$3:$A$220,'OMS2007'!D$3:D$220)+(1-$A692)*LOOKUP($I692,'OMS2007'!$A$3:$A$220,'OMS2007'!D$3:D$220),$A692*LOOKUP($I692+1,'OMS2007'!$A$3:$A$220,'OMS2007'!G$3:G$220)+(1-$A692)*LOOKUP($I692,'OMS2007'!$A$3:$A$220,'OMS2007'!G$3:G$220))</f>
        <v>#N/A</v>
      </c>
      <c r="E692" s="15">
        <f t="shared" si="70"/>
        <v>1</v>
      </c>
      <c r="F692" s="15">
        <f>IF(OR(Medidas!D692=1,Medidas!D692="M",Medidas!D692="m",Medidas!D692=2,Medidas!D692="F",Medidas!D692="f"),0,1)</f>
        <v>1</v>
      </c>
      <c r="G692" s="15">
        <f>IF(OR(ISBLANK(Medidas!G692),(ISBLANK(Medidas!H692))),1,0)</f>
        <v>1</v>
      </c>
      <c r="H692" s="15">
        <f>IF(AND(NOT(G692),OR(Medidas!G692&lt;20,Medidas!G692&gt;250,Medidas!H692&lt;0.5,Medidas!H692&gt;400)),1,0)</f>
        <v>0</v>
      </c>
      <c r="I692" s="20">
        <f>(Medidas!F692-Medidas!E692)/30.4375</f>
        <v>0</v>
      </c>
      <c r="J692" s="15" t="e">
        <f>Medidas!H692/(Medidas!G692^2)*10000</f>
        <v>#DIV/0!</v>
      </c>
      <c r="K692" s="15" t="e">
        <f t="shared" si="71"/>
        <v>#DIV/0!</v>
      </c>
      <c r="L692" s="15" t="e">
        <f t="shared" si="72"/>
        <v>#DIV/0!</v>
      </c>
      <c r="M692" s="15" t="e">
        <f t="shared" si="73"/>
        <v>#DIV/0!</v>
      </c>
      <c r="N692" s="15" t="e">
        <f t="shared" si="74"/>
        <v>#N/A</v>
      </c>
      <c r="O692" s="15" t="e">
        <f t="shared" si="75"/>
        <v>#N/A</v>
      </c>
    </row>
    <row r="693" spans="1:15" x14ac:dyDescent="0.15">
      <c r="A693" s="106">
        <f t="shared" si="76"/>
        <v>1</v>
      </c>
      <c r="B693" s="15" t="e">
        <f>IF(OR(Medidas!D693=1,Medidas!D693="M",Medidas!D693="m"),$A693*LOOKUP($I693+1,'OMS2007'!$A$3:$A$220,'OMS2007'!B$3:B$220)+(1-$A693)*LOOKUP($I693,'OMS2007'!$A$3:$A$220,'OMS2007'!B$3:B$220),$A693*LOOKUP($I693+1,'OMS2007'!$A$3:$A$220,'OMS2007'!E$3:E$220)+(1-$A693)*LOOKUP($I693,'OMS2007'!$A$3:$A$220,'OMS2007'!E$3:E$220))</f>
        <v>#N/A</v>
      </c>
      <c r="C693" s="15" t="e">
        <f>IF(OR(Medidas!D693=1,Medidas!D693="M",Medidas!D693="m"),$A693*LOOKUP($I693+1,'OMS2007'!$A$3:$A$220,'OMS2007'!C$3:C$220)+(1-$A693)*LOOKUP($I693,'OMS2007'!$A$3:$A$220,'OMS2007'!C$3:C$220),$A693*LOOKUP($I693+1,'OMS2007'!$A$3:$A$220,'OMS2007'!F$3:F$220)+(1-$A693)*LOOKUP($I693,'OMS2007'!$A$3:$A$220,'OMS2007'!F$3:F$220))</f>
        <v>#N/A</v>
      </c>
      <c r="D693" s="15" t="e">
        <f>IF(OR(Medidas!D693=1,Medidas!D693="M",Medidas!D693="m"),$A693*LOOKUP($I693+1,'OMS2007'!$A$3:$A$220,'OMS2007'!D$3:D$220)+(1-$A693)*LOOKUP($I693,'OMS2007'!$A$3:$A$220,'OMS2007'!D$3:D$220),$A693*LOOKUP($I693+1,'OMS2007'!$A$3:$A$220,'OMS2007'!G$3:G$220)+(1-$A693)*LOOKUP($I693,'OMS2007'!$A$3:$A$220,'OMS2007'!G$3:G$220))</f>
        <v>#N/A</v>
      </c>
      <c r="E693" s="15">
        <f t="shared" si="70"/>
        <v>1</v>
      </c>
      <c r="F693" s="15">
        <f>IF(OR(Medidas!D693=1,Medidas!D693="M",Medidas!D693="m",Medidas!D693=2,Medidas!D693="F",Medidas!D693="f"),0,1)</f>
        <v>1</v>
      </c>
      <c r="G693" s="15">
        <f>IF(OR(ISBLANK(Medidas!G693),(ISBLANK(Medidas!H693))),1,0)</f>
        <v>1</v>
      </c>
      <c r="H693" s="15">
        <f>IF(AND(NOT(G693),OR(Medidas!G693&lt;20,Medidas!G693&gt;250,Medidas!H693&lt;0.5,Medidas!H693&gt;400)),1,0)</f>
        <v>0</v>
      </c>
      <c r="I693" s="20">
        <f>(Medidas!F693-Medidas!E693)/30.4375</f>
        <v>0</v>
      </c>
      <c r="J693" s="15" t="e">
        <f>Medidas!H693/(Medidas!G693^2)*10000</f>
        <v>#DIV/0!</v>
      </c>
      <c r="K693" s="15" t="e">
        <f t="shared" si="71"/>
        <v>#DIV/0!</v>
      </c>
      <c r="L693" s="15" t="e">
        <f t="shared" si="72"/>
        <v>#DIV/0!</v>
      </c>
      <c r="M693" s="15" t="e">
        <f t="shared" si="73"/>
        <v>#DIV/0!</v>
      </c>
      <c r="N693" s="15" t="e">
        <f t="shared" si="74"/>
        <v>#N/A</v>
      </c>
      <c r="O693" s="15" t="e">
        <f t="shared" si="75"/>
        <v>#N/A</v>
      </c>
    </row>
    <row r="694" spans="1:15" x14ac:dyDescent="0.15">
      <c r="A694" s="106">
        <f t="shared" si="76"/>
        <v>1</v>
      </c>
      <c r="B694" s="15" t="e">
        <f>IF(OR(Medidas!D694=1,Medidas!D694="M",Medidas!D694="m"),$A694*LOOKUP($I694+1,'OMS2007'!$A$3:$A$220,'OMS2007'!B$3:B$220)+(1-$A694)*LOOKUP($I694,'OMS2007'!$A$3:$A$220,'OMS2007'!B$3:B$220),$A694*LOOKUP($I694+1,'OMS2007'!$A$3:$A$220,'OMS2007'!E$3:E$220)+(1-$A694)*LOOKUP($I694,'OMS2007'!$A$3:$A$220,'OMS2007'!E$3:E$220))</f>
        <v>#N/A</v>
      </c>
      <c r="C694" s="15" t="e">
        <f>IF(OR(Medidas!D694=1,Medidas!D694="M",Medidas!D694="m"),$A694*LOOKUP($I694+1,'OMS2007'!$A$3:$A$220,'OMS2007'!C$3:C$220)+(1-$A694)*LOOKUP($I694,'OMS2007'!$A$3:$A$220,'OMS2007'!C$3:C$220),$A694*LOOKUP($I694+1,'OMS2007'!$A$3:$A$220,'OMS2007'!F$3:F$220)+(1-$A694)*LOOKUP($I694,'OMS2007'!$A$3:$A$220,'OMS2007'!F$3:F$220))</f>
        <v>#N/A</v>
      </c>
      <c r="D694" s="15" t="e">
        <f>IF(OR(Medidas!D694=1,Medidas!D694="M",Medidas!D694="m"),$A694*LOOKUP($I694+1,'OMS2007'!$A$3:$A$220,'OMS2007'!D$3:D$220)+(1-$A694)*LOOKUP($I694,'OMS2007'!$A$3:$A$220,'OMS2007'!D$3:D$220),$A694*LOOKUP($I694+1,'OMS2007'!$A$3:$A$220,'OMS2007'!G$3:G$220)+(1-$A694)*LOOKUP($I694,'OMS2007'!$A$3:$A$220,'OMS2007'!G$3:G$220))</f>
        <v>#N/A</v>
      </c>
      <c r="E694" s="15">
        <f t="shared" si="70"/>
        <v>1</v>
      </c>
      <c r="F694" s="15">
        <f>IF(OR(Medidas!D694=1,Medidas!D694="M",Medidas!D694="m",Medidas!D694=2,Medidas!D694="F",Medidas!D694="f"),0,1)</f>
        <v>1</v>
      </c>
      <c r="G694" s="15">
        <f>IF(OR(ISBLANK(Medidas!G694),(ISBLANK(Medidas!H694))),1,0)</f>
        <v>1</v>
      </c>
      <c r="H694" s="15">
        <f>IF(AND(NOT(G694),OR(Medidas!G694&lt;20,Medidas!G694&gt;250,Medidas!H694&lt;0.5,Medidas!H694&gt;400)),1,0)</f>
        <v>0</v>
      </c>
      <c r="I694" s="20">
        <f>(Medidas!F694-Medidas!E694)/30.4375</f>
        <v>0</v>
      </c>
      <c r="J694" s="15" t="e">
        <f>Medidas!H694/(Medidas!G694^2)*10000</f>
        <v>#DIV/0!</v>
      </c>
      <c r="K694" s="15" t="e">
        <f t="shared" si="71"/>
        <v>#DIV/0!</v>
      </c>
      <c r="L694" s="15" t="e">
        <f t="shared" si="72"/>
        <v>#DIV/0!</v>
      </c>
      <c r="M694" s="15" t="e">
        <f t="shared" si="73"/>
        <v>#DIV/0!</v>
      </c>
      <c r="N694" s="15" t="e">
        <f t="shared" si="74"/>
        <v>#N/A</v>
      </c>
      <c r="O694" s="15" t="e">
        <f t="shared" si="75"/>
        <v>#N/A</v>
      </c>
    </row>
    <row r="695" spans="1:15" x14ac:dyDescent="0.15">
      <c r="A695" s="106">
        <f t="shared" si="76"/>
        <v>1</v>
      </c>
      <c r="B695" s="15" t="e">
        <f>IF(OR(Medidas!D695=1,Medidas!D695="M",Medidas!D695="m"),$A695*LOOKUP($I695+1,'OMS2007'!$A$3:$A$220,'OMS2007'!B$3:B$220)+(1-$A695)*LOOKUP($I695,'OMS2007'!$A$3:$A$220,'OMS2007'!B$3:B$220),$A695*LOOKUP($I695+1,'OMS2007'!$A$3:$A$220,'OMS2007'!E$3:E$220)+(1-$A695)*LOOKUP($I695,'OMS2007'!$A$3:$A$220,'OMS2007'!E$3:E$220))</f>
        <v>#N/A</v>
      </c>
      <c r="C695" s="15" t="e">
        <f>IF(OR(Medidas!D695=1,Medidas!D695="M",Medidas!D695="m"),$A695*LOOKUP($I695+1,'OMS2007'!$A$3:$A$220,'OMS2007'!C$3:C$220)+(1-$A695)*LOOKUP($I695,'OMS2007'!$A$3:$A$220,'OMS2007'!C$3:C$220),$A695*LOOKUP($I695+1,'OMS2007'!$A$3:$A$220,'OMS2007'!F$3:F$220)+(1-$A695)*LOOKUP($I695,'OMS2007'!$A$3:$A$220,'OMS2007'!F$3:F$220))</f>
        <v>#N/A</v>
      </c>
      <c r="D695" s="15" t="e">
        <f>IF(OR(Medidas!D695=1,Medidas!D695="M",Medidas!D695="m"),$A695*LOOKUP($I695+1,'OMS2007'!$A$3:$A$220,'OMS2007'!D$3:D$220)+(1-$A695)*LOOKUP($I695,'OMS2007'!$A$3:$A$220,'OMS2007'!D$3:D$220),$A695*LOOKUP($I695+1,'OMS2007'!$A$3:$A$220,'OMS2007'!G$3:G$220)+(1-$A695)*LOOKUP($I695,'OMS2007'!$A$3:$A$220,'OMS2007'!G$3:G$220))</f>
        <v>#N/A</v>
      </c>
      <c r="E695" s="15">
        <f t="shared" si="70"/>
        <v>1</v>
      </c>
      <c r="F695" s="15">
        <f>IF(OR(Medidas!D695=1,Medidas!D695="M",Medidas!D695="m",Medidas!D695=2,Medidas!D695="F",Medidas!D695="f"),0,1)</f>
        <v>1</v>
      </c>
      <c r="G695" s="15">
        <f>IF(OR(ISBLANK(Medidas!G695),(ISBLANK(Medidas!H695))),1,0)</f>
        <v>1</v>
      </c>
      <c r="H695" s="15">
        <f>IF(AND(NOT(G695),OR(Medidas!G695&lt;20,Medidas!G695&gt;250,Medidas!H695&lt;0.5,Medidas!H695&gt;400)),1,0)</f>
        <v>0</v>
      </c>
      <c r="I695" s="20">
        <f>(Medidas!F695-Medidas!E695)/30.4375</f>
        <v>0</v>
      </c>
      <c r="J695" s="15" t="e">
        <f>Medidas!H695/(Medidas!G695^2)*10000</f>
        <v>#DIV/0!</v>
      </c>
      <c r="K695" s="15" t="e">
        <f t="shared" si="71"/>
        <v>#DIV/0!</v>
      </c>
      <c r="L695" s="15" t="e">
        <f t="shared" si="72"/>
        <v>#DIV/0!</v>
      </c>
      <c r="M695" s="15" t="e">
        <f t="shared" si="73"/>
        <v>#DIV/0!</v>
      </c>
      <c r="N695" s="15" t="e">
        <f t="shared" si="74"/>
        <v>#N/A</v>
      </c>
      <c r="O695" s="15" t="e">
        <f t="shared" si="75"/>
        <v>#N/A</v>
      </c>
    </row>
    <row r="696" spans="1:15" x14ac:dyDescent="0.15">
      <c r="A696" s="106">
        <f t="shared" si="76"/>
        <v>1</v>
      </c>
      <c r="B696" s="15" t="e">
        <f>IF(OR(Medidas!D696=1,Medidas!D696="M",Medidas!D696="m"),$A696*LOOKUP($I696+1,'OMS2007'!$A$3:$A$220,'OMS2007'!B$3:B$220)+(1-$A696)*LOOKUP($I696,'OMS2007'!$A$3:$A$220,'OMS2007'!B$3:B$220),$A696*LOOKUP($I696+1,'OMS2007'!$A$3:$A$220,'OMS2007'!E$3:E$220)+(1-$A696)*LOOKUP($I696,'OMS2007'!$A$3:$A$220,'OMS2007'!E$3:E$220))</f>
        <v>#N/A</v>
      </c>
      <c r="C696" s="15" t="e">
        <f>IF(OR(Medidas!D696=1,Medidas!D696="M",Medidas!D696="m"),$A696*LOOKUP($I696+1,'OMS2007'!$A$3:$A$220,'OMS2007'!C$3:C$220)+(1-$A696)*LOOKUP($I696,'OMS2007'!$A$3:$A$220,'OMS2007'!C$3:C$220),$A696*LOOKUP($I696+1,'OMS2007'!$A$3:$A$220,'OMS2007'!F$3:F$220)+(1-$A696)*LOOKUP($I696,'OMS2007'!$A$3:$A$220,'OMS2007'!F$3:F$220))</f>
        <v>#N/A</v>
      </c>
      <c r="D696" s="15" t="e">
        <f>IF(OR(Medidas!D696=1,Medidas!D696="M",Medidas!D696="m"),$A696*LOOKUP($I696+1,'OMS2007'!$A$3:$A$220,'OMS2007'!D$3:D$220)+(1-$A696)*LOOKUP($I696,'OMS2007'!$A$3:$A$220,'OMS2007'!D$3:D$220),$A696*LOOKUP($I696+1,'OMS2007'!$A$3:$A$220,'OMS2007'!G$3:G$220)+(1-$A696)*LOOKUP($I696,'OMS2007'!$A$3:$A$220,'OMS2007'!G$3:G$220))</f>
        <v>#N/A</v>
      </c>
      <c r="E696" s="15">
        <f t="shared" si="70"/>
        <v>1</v>
      </c>
      <c r="F696" s="15">
        <f>IF(OR(Medidas!D696=1,Medidas!D696="M",Medidas!D696="m",Medidas!D696=2,Medidas!D696="F",Medidas!D696="f"),0,1)</f>
        <v>1</v>
      </c>
      <c r="G696" s="15">
        <f>IF(OR(ISBLANK(Medidas!G696),(ISBLANK(Medidas!H696))),1,0)</f>
        <v>1</v>
      </c>
      <c r="H696" s="15">
        <f>IF(AND(NOT(G696),OR(Medidas!G696&lt;20,Medidas!G696&gt;250,Medidas!H696&lt;0.5,Medidas!H696&gt;400)),1,0)</f>
        <v>0</v>
      </c>
      <c r="I696" s="20">
        <f>(Medidas!F696-Medidas!E696)/30.4375</f>
        <v>0</v>
      </c>
      <c r="J696" s="15" t="e">
        <f>Medidas!H696/(Medidas!G696^2)*10000</f>
        <v>#DIV/0!</v>
      </c>
      <c r="K696" s="15" t="e">
        <f t="shared" si="71"/>
        <v>#DIV/0!</v>
      </c>
      <c r="L696" s="15" t="e">
        <f t="shared" si="72"/>
        <v>#DIV/0!</v>
      </c>
      <c r="M696" s="15" t="e">
        <f t="shared" si="73"/>
        <v>#DIV/0!</v>
      </c>
      <c r="N696" s="15" t="e">
        <f t="shared" si="74"/>
        <v>#N/A</v>
      </c>
      <c r="O696" s="15" t="e">
        <f t="shared" si="75"/>
        <v>#N/A</v>
      </c>
    </row>
    <row r="697" spans="1:15" x14ac:dyDescent="0.15">
      <c r="A697" s="106">
        <f t="shared" si="76"/>
        <v>1</v>
      </c>
      <c r="B697" s="15" t="e">
        <f>IF(OR(Medidas!D697=1,Medidas!D697="M",Medidas!D697="m"),$A697*LOOKUP($I697+1,'OMS2007'!$A$3:$A$220,'OMS2007'!B$3:B$220)+(1-$A697)*LOOKUP($I697,'OMS2007'!$A$3:$A$220,'OMS2007'!B$3:B$220),$A697*LOOKUP($I697+1,'OMS2007'!$A$3:$A$220,'OMS2007'!E$3:E$220)+(1-$A697)*LOOKUP($I697,'OMS2007'!$A$3:$A$220,'OMS2007'!E$3:E$220))</f>
        <v>#N/A</v>
      </c>
      <c r="C697" s="15" t="e">
        <f>IF(OR(Medidas!D697=1,Medidas!D697="M",Medidas!D697="m"),$A697*LOOKUP($I697+1,'OMS2007'!$A$3:$A$220,'OMS2007'!C$3:C$220)+(1-$A697)*LOOKUP($I697,'OMS2007'!$A$3:$A$220,'OMS2007'!C$3:C$220),$A697*LOOKUP($I697+1,'OMS2007'!$A$3:$A$220,'OMS2007'!F$3:F$220)+(1-$A697)*LOOKUP($I697,'OMS2007'!$A$3:$A$220,'OMS2007'!F$3:F$220))</f>
        <v>#N/A</v>
      </c>
      <c r="D697" s="15" t="e">
        <f>IF(OR(Medidas!D697=1,Medidas!D697="M",Medidas!D697="m"),$A697*LOOKUP($I697+1,'OMS2007'!$A$3:$A$220,'OMS2007'!D$3:D$220)+(1-$A697)*LOOKUP($I697,'OMS2007'!$A$3:$A$220,'OMS2007'!D$3:D$220),$A697*LOOKUP($I697+1,'OMS2007'!$A$3:$A$220,'OMS2007'!G$3:G$220)+(1-$A697)*LOOKUP($I697,'OMS2007'!$A$3:$A$220,'OMS2007'!G$3:G$220))</f>
        <v>#N/A</v>
      </c>
      <c r="E697" s="15">
        <f t="shared" si="70"/>
        <v>1</v>
      </c>
      <c r="F697" s="15">
        <f>IF(OR(Medidas!D697=1,Medidas!D697="M",Medidas!D697="m",Medidas!D697=2,Medidas!D697="F",Medidas!D697="f"),0,1)</f>
        <v>1</v>
      </c>
      <c r="G697" s="15">
        <f>IF(OR(ISBLANK(Medidas!G697),(ISBLANK(Medidas!H697))),1,0)</f>
        <v>1</v>
      </c>
      <c r="H697" s="15">
        <f>IF(AND(NOT(G697),OR(Medidas!G697&lt;20,Medidas!G697&gt;250,Medidas!H697&lt;0.5,Medidas!H697&gt;400)),1,0)</f>
        <v>0</v>
      </c>
      <c r="I697" s="20">
        <f>(Medidas!F697-Medidas!E697)/30.4375</f>
        <v>0</v>
      </c>
      <c r="J697" s="15" t="e">
        <f>Medidas!H697/(Medidas!G697^2)*10000</f>
        <v>#DIV/0!</v>
      </c>
      <c r="K697" s="15" t="e">
        <f t="shared" si="71"/>
        <v>#DIV/0!</v>
      </c>
      <c r="L697" s="15" t="e">
        <f t="shared" si="72"/>
        <v>#DIV/0!</v>
      </c>
      <c r="M697" s="15" t="e">
        <f t="shared" si="73"/>
        <v>#DIV/0!</v>
      </c>
      <c r="N697" s="15" t="e">
        <f t="shared" si="74"/>
        <v>#N/A</v>
      </c>
      <c r="O697" s="15" t="e">
        <f t="shared" si="75"/>
        <v>#N/A</v>
      </c>
    </row>
    <row r="698" spans="1:15" x14ac:dyDescent="0.15">
      <c r="A698" s="106">
        <f t="shared" si="76"/>
        <v>1</v>
      </c>
      <c r="B698" s="15" t="e">
        <f>IF(OR(Medidas!D698=1,Medidas!D698="M",Medidas!D698="m"),$A698*LOOKUP($I698+1,'OMS2007'!$A$3:$A$220,'OMS2007'!B$3:B$220)+(1-$A698)*LOOKUP($I698,'OMS2007'!$A$3:$A$220,'OMS2007'!B$3:B$220),$A698*LOOKUP($I698+1,'OMS2007'!$A$3:$A$220,'OMS2007'!E$3:E$220)+(1-$A698)*LOOKUP($I698,'OMS2007'!$A$3:$A$220,'OMS2007'!E$3:E$220))</f>
        <v>#N/A</v>
      </c>
      <c r="C698" s="15" t="e">
        <f>IF(OR(Medidas!D698=1,Medidas!D698="M",Medidas!D698="m"),$A698*LOOKUP($I698+1,'OMS2007'!$A$3:$A$220,'OMS2007'!C$3:C$220)+(1-$A698)*LOOKUP($I698,'OMS2007'!$A$3:$A$220,'OMS2007'!C$3:C$220),$A698*LOOKUP($I698+1,'OMS2007'!$A$3:$A$220,'OMS2007'!F$3:F$220)+(1-$A698)*LOOKUP($I698,'OMS2007'!$A$3:$A$220,'OMS2007'!F$3:F$220))</f>
        <v>#N/A</v>
      </c>
      <c r="D698" s="15" t="e">
        <f>IF(OR(Medidas!D698=1,Medidas!D698="M",Medidas!D698="m"),$A698*LOOKUP($I698+1,'OMS2007'!$A$3:$A$220,'OMS2007'!D$3:D$220)+(1-$A698)*LOOKUP($I698,'OMS2007'!$A$3:$A$220,'OMS2007'!D$3:D$220),$A698*LOOKUP($I698+1,'OMS2007'!$A$3:$A$220,'OMS2007'!G$3:G$220)+(1-$A698)*LOOKUP($I698,'OMS2007'!$A$3:$A$220,'OMS2007'!G$3:G$220))</f>
        <v>#N/A</v>
      </c>
      <c r="E698" s="15">
        <f t="shared" si="70"/>
        <v>1</v>
      </c>
      <c r="F698" s="15">
        <f>IF(OR(Medidas!D698=1,Medidas!D698="M",Medidas!D698="m",Medidas!D698=2,Medidas!D698="F",Medidas!D698="f"),0,1)</f>
        <v>1</v>
      </c>
      <c r="G698" s="15">
        <f>IF(OR(ISBLANK(Medidas!G698),(ISBLANK(Medidas!H698))),1,0)</f>
        <v>1</v>
      </c>
      <c r="H698" s="15">
        <f>IF(AND(NOT(G698),OR(Medidas!G698&lt;20,Medidas!G698&gt;250,Medidas!H698&lt;0.5,Medidas!H698&gt;400)),1,0)</f>
        <v>0</v>
      </c>
      <c r="I698" s="20">
        <f>(Medidas!F698-Medidas!E698)/30.4375</f>
        <v>0</v>
      </c>
      <c r="J698" s="15" t="e">
        <f>Medidas!H698/(Medidas!G698^2)*10000</f>
        <v>#DIV/0!</v>
      </c>
      <c r="K698" s="15" t="e">
        <f t="shared" si="71"/>
        <v>#DIV/0!</v>
      </c>
      <c r="L698" s="15" t="e">
        <f t="shared" si="72"/>
        <v>#DIV/0!</v>
      </c>
      <c r="M698" s="15" t="e">
        <f t="shared" si="73"/>
        <v>#DIV/0!</v>
      </c>
      <c r="N698" s="15" t="e">
        <f t="shared" si="74"/>
        <v>#N/A</v>
      </c>
      <c r="O698" s="15" t="e">
        <f t="shared" si="75"/>
        <v>#N/A</v>
      </c>
    </row>
    <row r="699" spans="1:15" x14ac:dyDescent="0.15">
      <c r="A699" s="106">
        <f t="shared" si="76"/>
        <v>1</v>
      </c>
      <c r="B699" s="15" t="e">
        <f>IF(OR(Medidas!D699=1,Medidas!D699="M",Medidas!D699="m"),$A699*LOOKUP($I699+1,'OMS2007'!$A$3:$A$220,'OMS2007'!B$3:B$220)+(1-$A699)*LOOKUP($I699,'OMS2007'!$A$3:$A$220,'OMS2007'!B$3:B$220),$A699*LOOKUP($I699+1,'OMS2007'!$A$3:$A$220,'OMS2007'!E$3:E$220)+(1-$A699)*LOOKUP($I699,'OMS2007'!$A$3:$A$220,'OMS2007'!E$3:E$220))</f>
        <v>#N/A</v>
      </c>
      <c r="C699" s="15" t="e">
        <f>IF(OR(Medidas!D699=1,Medidas!D699="M",Medidas!D699="m"),$A699*LOOKUP($I699+1,'OMS2007'!$A$3:$A$220,'OMS2007'!C$3:C$220)+(1-$A699)*LOOKUP($I699,'OMS2007'!$A$3:$A$220,'OMS2007'!C$3:C$220),$A699*LOOKUP($I699+1,'OMS2007'!$A$3:$A$220,'OMS2007'!F$3:F$220)+(1-$A699)*LOOKUP($I699,'OMS2007'!$A$3:$A$220,'OMS2007'!F$3:F$220))</f>
        <v>#N/A</v>
      </c>
      <c r="D699" s="15" t="e">
        <f>IF(OR(Medidas!D699=1,Medidas!D699="M",Medidas!D699="m"),$A699*LOOKUP($I699+1,'OMS2007'!$A$3:$A$220,'OMS2007'!D$3:D$220)+(1-$A699)*LOOKUP($I699,'OMS2007'!$A$3:$A$220,'OMS2007'!D$3:D$220),$A699*LOOKUP($I699+1,'OMS2007'!$A$3:$A$220,'OMS2007'!G$3:G$220)+(1-$A699)*LOOKUP($I699,'OMS2007'!$A$3:$A$220,'OMS2007'!G$3:G$220))</f>
        <v>#N/A</v>
      </c>
      <c r="E699" s="15">
        <f t="shared" si="70"/>
        <v>1</v>
      </c>
      <c r="F699" s="15">
        <f>IF(OR(Medidas!D699=1,Medidas!D699="M",Medidas!D699="m",Medidas!D699=2,Medidas!D699="F",Medidas!D699="f"),0,1)</f>
        <v>1</v>
      </c>
      <c r="G699" s="15">
        <f>IF(OR(ISBLANK(Medidas!G699),(ISBLANK(Medidas!H699))),1,0)</f>
        <v>1</v>
      </c>
      <c r="H699" s="15">
        <f>IF(AND(NOT(G699),OR(Medidas!G699&lt;20,Medidas!G699&gt;250,Medidas!H699&lt;0.5,Medidas!H699&gt;400)),1,0)</f>
        <v>0</v>
      </c>
      <c r="I699" s="20">
        <f>(Medidas!F699-Medidas!E699)/30.4375</f>
        <v>0</v>
      </c>
      <c r="J699" s="15" t="e">
        <f>Medidas!H699/(Medidas!G699^2)*10000</f>
        <v>#DIV/0!</v>
      </c>
      <c r="K699" s="15" t="e">
        <f t="shared" si="71"/>
        <v>#DIV/0!</v>
      </c>
      <c r="L699" s="15" t="e">
        <f t="shared" si="72"/>
        <v>#DIV/0!</v>
      </c>
      <c r="M699" s="15" t="e">
        <f t="shared" si="73"/>
        <v>#DIV/0!</v>
      </c>
      <c r="N699" s="15" t="e">
        <f t="shared" si="74"/>
        <v>#N/A</v>
      </c>
      <c r="O699" s="15" t="e">
        <f t="shared" si="75"/>
        <v>#N/A</v>
      </c>
    </row>
    <row r="700" spans="1:15" x14ac:dyDescent="0.15">
      <c r="A700" s="106">
        <f t="shared" si="76"/>
        <v>1</v>
      </c>
      <c r="B700" s="15" t="e">
        <f>IF(OR(Medidas!D700=1,Medidas!D700="M",Medidas!D700="m"),$A700*LOOKUP($I700+1,'OMS2007'!$A$3:$A$220,'OMS2007'!B$3:B$220)+(1-$A700)*LOOKUP($I700,'OMS2007'!$A$3:$A$220,'OMS2007'!B$3:B$220),$A700*LOOKUP($I700+1,'OMS2007'!$A$3:$A$220,'OMS2007'!E$3:E$220)+(1-$A700)*LOOKUP($I700,'OMS2007'!$A$3:$A$220,'OMS2007'!E$3:E$220))</f>
        <v>#N/A</v>
      </c>
      <c r="C700" s="15" t="e">
        <f>IF(OR(Medidas!D700=1,Medidas!D700="M",Medidas!D700="m"),$A700*LOOKUP($I700+1,'OMS2007'!$A$3:$A$220,'OMS2007'!C$3:C$220)+(1-$A700)*LOOKUP($I700,'OMS2007'!$A$3:$A$220,'OMS2007'!C$3:C$220),$A700*LOOKUP($I700+1,'OMS2007'!$A$3:$A$220,'OMS2007'!F$3:F$220)+(1-$A700)*LOOKUP($I700,'OMS2007'!$A$3:$A$220,'OMS2007'!F$3:F$220))</f>
        <v>#N/A</v>
      </c>
      <c r="D700" s="15" t="e">
        <f>IF(OR(Medidas!D700=1,Medidas!D700="M",Medidas!D700="m"),$A700*LOOKUP($I700+1,'OMS2007'!$A$3:$A$220,'OMS2007'!D$3:D$220)+(1-$A700)*LOOKUP($I700,'OMS2007'!$A$3:$A$220,'OMS2007'!D$3:D$220),$A700*LOOKUP($I700+1,'OMS2007'!$A$3:$A$220,'OMS2007'!G$3:G$220)+(1-$A700)*LOOKUP($I700,'OMS2007'!$A$3:$A$220,'OMS2007'!G$3:G$220))</f>
        <v>#N/A</v>
      </c>
      <c r="E700" s="15">
        <f t="shared" si="70"/>
        <v>1</v>
      </c>
      <c r="F700" s="15">
        <f>IF(OR(Medidas!D700=1,Medidas!D700="M",Medidas!D700="m",Medidas!D700=2,Medidas!D700="F",Medidas!D700="f"),0,1)</f>
        <v>1</v>
      </c>
      <c r="G700" s="15">
        <f>IF(OR(ISBLANK(Medidas!G700),(ISBLANK(Medidas!H700))),1,0)</f>
        <v>1</v>
      </c>
      <c r="H700" s="15">
        <f>IF(AND(NOT(G700),OR(Medidas!G700&lt;20,Medidas!G700&gt;250,Medidas!H700&lt;0.5,Medidas!H700&gt;400)),1,0)</f>
        <v>0</v>
      </c>
      <c r="I700" s="20">
        <f>(Medidas!F700-Medidas!E700)/30.4375</f>
        <v>0</v>
      </c>
      <c r="J700" s="15" t="e">
        <f>Medidas!H700/(Medidas!G700^2)*10000</f>
        <v>#DIV/0!</v>
      </c>
      <c r="K700" s="15" t="e">
        <f t="shared" si="71"/>
        <v>#DIV/0!</v>
      </c>
      <c r="L700" s="15" t="e">
        <f t="shared" si="72"/>
        <v>#DIV/0!</v>
      </c>
      <c r="M700" s="15" t="e">
        <f t="shared" si="73"/>
        <v>#DIV/0!</v>
      </c>
      <c r="N700" s="15" t="e">
        <f t="shared" si="74"/>
        <v>#N/A</v>
      </c>
      <c r="O700" s="15" t="e">
        <f t="shared" si="75"/>
        <v>#N/A</v>
      </c>
    </row>
    <row r="701" spans="1:15" x14ac:dyDescent="0.15">
      <c r="A701" s="106">
        <f t="shared" si="76"/>
        <v>1</v>
      </c>
      <c r="B701" s="15" t="e">
        <f>IF(OR(Medidas!D701=1,Medidas!D701="M",Medidas!D701="m"),$A701*LOOKUP($I701+1,'OMS2007'!$A$3:$A$220,'OMS2007'!B$3:B$220)+(1-$A701)*LOOKUP($I701,'OMS2007'!$A$3:$A$220,'OMS2007'!B$3:B$220),$A701*LOOKUP($I701+1,'OMS2007'!$A$3:$A$220,'OMS2007'!E$3:E$220)+(1-$A701)*LOOKUP($I701,'OMS2007'!$A$3:$A$220,'OMS2007'!E$3:E$220))</f>
        <v>#N/A</v>
      </c>
      <c r="C701" s="15" t="e">
        <f>IF(OR(Medidas!D701=1,Medidas!D701="M",Medidas!D701="m"),$A701*LOOKUP($I701+1,'OMS2007'!$A$3:$A$220,'OMS2007'!C$3:C$220)+(1-$A701)*LOOKUP($I701,'OMS2007'!$A$3:$A$220,'OMS2007'!C$3:C$220),$A701*LOOKUP($I701+1,'OMS2007'!$A$3:$A$220,'OMS2007'!F$3:F$220)+(1-$A701)*LOOKUP($I701,'OMS2007'!$A$3:$A$220,'OMS2007'!F$3:F$220))</f>
        <v>#N/A</v>
      </c>
      <c r="D701" s="15" t="e">
        <f>IF(OR(Medidas!D701=1,Medidas!D701="M",Medidas!D701="m"),$A701*LOOKUP($I701+1,'OMS2007'!$A$3:$A$220,'OMS2007'!D$3:D$220)+(1-$A701)*LOOKUP($I701,'OMS2007'!$A$3:$A$220,'OMS2007'!D$3:D$220),$A701*LOOKUP($I701+1,'OMS2007'!$A$3:$A$220,'OMS2007'!G$3:G$220)+(1-$A701)*LOOKUP($I701,'OMS2007'!$A$3:$A$220,'OMS2007'!G$3:G$220))</f>
        <v>#N/A</v>
      </c>
      <c r="E701" s="15">
        <f t="shared" si="70"/>
        <v>1</v>
      </c>
      <c r="F701" s="15">
        <f>IF(OR(Medidas!D701=1,Medidas!D701="M",Medidas!D701="m",Medidas!D701=2,Medidas!D701="F",Medidas!D701="f"),0,1)</f>
        <v>1</v>
      </c>
      <c r="G701" s="15">
        <f>IF(OR(ISBLANK(Medidas!G701),(ISBLANK(Medidas!H701))),1,0)</f>
        <v>1</v>
      </c>
      <c r="H701" s="15">
        <f>IF(AND(NOT(G701),OR(Medidas!G701&lt;20,Medidas!G701&gt;250,Medidas!H701&lt;0.5,Medidas!H701&gt;400)),1,0)</f>
        <v>0</v>
      </c>
      <c r="I701" s="20">
        <f>(Medidas!F701-Medidas!E701)/30.4375</f>
        <v>0</v>
      </c>
      <c r="J701" s="15" t="e">
        <f>Medidas!H701/(Medidas!G701^2)*10000</f>
        <v>#DIV/0!</v>
      </c>
      <c r="K701" s="15" t="e">
        <f t="shared" si="71"/>
        <v>#DIV/0!</v>
      </c>
      <c r="L701" s="15" t="e">
        <f t="shared" si="72"/>
        <v>#DIV/0!</v>
      </c>
      <c r="M701" s="15" t="e">
        <f t="shared" si="73"/>
        <v>#DIV/0!</v>
      </c>
      <c r="N701" s="15" t="e">
        <f t="shared" si="74"/>
        <v>#N/A</v>
      </c>
      <c r="O701" s="15" t="e">
        <f t="shared" si="75"/>
        <v>#N/A</v>
      </c>
    </row>
    <row r="702" spans="1:15" x14ac:dyDescent="0.15">
      <c r="A702" s="106">
        <f t="shared" si="76"/>
        <v>1</v>
      </c>
      <c r="B702" s="15" t="e">
        <f>IF(OR(Medidas!D702=1,Medidas!D702="M",Medidas!D702="m"),$A702*LOOKUP($I702+1,'OMS2007'!$A$3:$A$220,'OMS2007'!B$3:B$220)+(1-$A702)*LOOKUP($I702,'OMS2007'!$A$3:$A$220,'OMS2007'!B$3:B$220),$A702*LOOKUP($I702+1,'OMS2007'!$A$3:$A$220,'OMS2007'!E$3:E$220)+(1-$A702)*LOOKUP($I702,'OMS2007'!$A$3:$A$220,'OMS2007'!E$3:E$220))</f>
        <v>#N/A</v>
      </c>
      <c r="C702" s="15" t="e">
        <f>IF(OR(Medidas!D702=1,Medidas!D702="M",Medidas!D702="m"),$A702*LOOKUP($I702+1,'OMS2007'!$A$3:$A$220,'OMS2007'!C$3:C$220)+(1-$A702)*LOOKUP($I702,'OMS2007'!$A$3:$A$220,'OMS2007'!C$3:C$220),$A702*LOOKUP($I702+1,'OMS2007'!$A$3:$A$220,'OMS2007'!F$3:F$220)+(1-$A702)*LOOKUP($I702,'OMS2007'!$A$3:$A$220,'OMS2007'!F$3:F$220))</f>
        <v>#N/A</v>
      </c>
      <c r="D702" s="15" t="e">
        <f>IF(OR(Medidas!D702=1,Medidas!D702="M",Medidas!D702="m"),$A702*LOOKUP($I702+1,'OMS2007'!$A$3:$A$220,'OMS2007'!D$3:D$220)+(1-$A702)*LOOKUP($I702,'OMS2007'!$A$3:$A$220,'OMS2007'!D$3:D$220),$A702*LOOKUP($I702+1,'OMS2007'!$A$3:$A$220,'OMS2007'!G$3:G$220)+(1-$A702)*LOOKUP($I702,'OMS2007'!$A$3:$A$220,'OMS2007'!G$3:G$220))</f>
        <v>#N/A</v>
      </c>
      <c r="E702" s="15">
        <f t="shared" si="70"/>
        <v>1</v>
      </c>
      <c r="F702" s="15">
        <f>IF(OR(Medidas!D702=1,Medidas!D702="M",Medidas!D702="m",Medidas!D702=2,Medidas!D702="F",Medidas!D702="f"),0,1)</f>
        <v>1</v>
      </c>
      <c r="G702" s="15">
        <f>IF(OR(ISBLANK(Medidas!G702),(ISBLANK(Medidas!H702))),1,0)</f>
        <v>1</v>
      </c>
      <c r="H702" s="15">
        <f>IF(AND(NOT(G702),OR(Medidas!G702&lt;20,Medidas!G702&gt;250,Medidas!H702&lt;0.5,Medidas!H702&gt;400)),1,0)</f>
        <v>0</v>
      </c>
      <c r="I702" s="20">
        <f>(Medidas!F702-Medidas!E702)/30.4375</f>
        <v>0</v>
      </c>
      <c r="J702" s="15" t="e">
        <f>Medidas!H702/(Medidas!G702^2)*10000</f>
        <v>#DIV/0!</v>
      </c>
      <c r="K702" s="15" t="e">
        <f t="shared" si="71"/>
        <v>#DIV/0!</v>
      </c>
      <c r="L702" s="15" t="e">
        <f t="shared" si="72"/>
        <v>#DIV/0!</v>
      </c>
      <c r="M702" s="15" t="e">
        <f t="shared" si="73"/>
        <v>#DIV/0!</v>
      </c>
      <c r="N702" s="15" t="e">
        <f t="shared" si="74"/>
        <v>#N/A</v>
      </c>
      <c r="O702" s="15" t="e">
        <f t="shared" si="75"/>
        <v>#N/A</v>
      </c>
    </row>
    <row r="703" spans="1:15" x14ac:dyDescent="0.15">
      <c r="A703" s="106">
        <f t="shared" si="76"/>
        <v>1</v>
      </c>
      <c r="B703" s="15" t="e">
        <f>IF(OR(Medidas!D703=1,Medidas!D703="M",Medidas!D703="m"),$A703*LOOKUP($I703+1,'OMS2007'!$A$3:$A$220,'OMS2007'!B$3:B$220)+(1-$A703)*LOOKUP($I703,'OMS2007'!$A$3:$A$220,'OMS2007'!B$3:B$220),$A703*LOOKUP($I703+1,'OMS2007'!$A$3:$A$220,'OMS2007'!E$3:E$220)+(1-$A703)*LOOKUP($I703,'OMS2007'!$A$3:$A$220,'OMS2007'!E$3:E$220))</f>
        <v>#N/A</v>
      </c>
      <c r="C703" s="15" t="e">
        <f>IF(OR(Medidas!D703=1,Medidas!D703="M",Medidas!D703="m"),$A703*LOOKUP($I703+1,'OMS2007'!$A$3:$A$220,'OMS2007'!C$3:C$220)+(1-$A703)*LOOKUP($I703,'OMS2007'!$A$3:$A$220,'OMS2007'!C$3:C$220),$A703*LOOKUP($I703+1,'OMS2007'!$A$3:$A$220,'OMS2007'!F$3:F$220)+(1-$A703)*LOOKUP($I703,'OMS2007'!$A$3:$A$220,'OMS2007'!F$3:F$220))</f>
        <v>#N/A</v>
      </c>
      <c r="D703" s="15" t="e">
        <f>IF(OR(Medidas!D703=1,Medidas!D703="M",Medidas!D703="m"),$A703*LOOKUP($I703+1,'OMS2007'!$A$3:$A$220,'OMS2007'!D$3:D$220)+(1-$A703)*LOOKUP($I703,'OMS2007'!$A$3:$A$220,'OMS2007'!D$3:D$220),$A703*LOOKUP($I703+1,'OMS2007'!$A$3:$A$220,'OMS2007'!G$3:G$220)+(1-$A703)*LOOKUP($I703,'OMS2007'!$A$3:$A$220,'OMS2007'!G$3:G$220))</f>
        <v>#N/A</v>
      </c>
      <c r="E703" s="15">
        <f t="shared" si="70"/>
        <v>1</v>
      </c>
      <c r="F703" s="15">
        <f>IF(OR(Medidas!D703=1,Medidas!D703="M",Medidas!D703="m",Medidas!D703=2,Medidas!D703="F",Medidas!D703="f"),0,1)</f>
        <v>1</v>
      </c>
      <c r="G703" s="15">
        <f>IF(OR(ISBLANK(Medidas!G703),(ISBLANK(Medidas!H703))),1,0)</f>
        <v>1</v>
      </c>
      <c r="H703" s="15">
        <f>IF(AND(NOT(G703),OR(Medidas!G703&lt;20,Medidas!G703&gt;250,Medidas!H703&lt;0.5,Medidas!H703&gt;400)),1,0)</f>
        <v>0</v>
      </c>
      <c r="I703" s="20">
        <f>(Medidas!F703-Medidas!E703)/30.4375</f>
        <v>0</v>
      </c>
      <c r="J703" s="15" t="e">
        <f>Medidas!H703/(Medidas!G703^2)*10000</f>
        <v>#DIV/0!</v>
      </c>
      <c r="K703" s="15" t="e">
        <f t="shared" si="71"/>
        <v>#DIV/0!</v>
      </c>
      <c r="L703" s="15" t="e">
        <f t="shared" si="72"/>
        <v>#DIV/0!</v>
      </c>
      <c r="M703" s="15" t="e">
        <f t="shared" si="73"/>
        <v>#DIV/0!</v>
      </c>
      <c r="N703" s="15" t="e">
        <f t="shared" si="74"/>
        <v>#N/A</v>
      </c>
      <c r="O703" s="15" t="e">
        <f t="shared" si="75"/>
        <v>#N/A</v>
      </c>
    </row>
    <row r="704" spans="1:15" x14ac:dyDescent="0.15">
      <c r="A704" s="106">
        <f t="shared" si="76"/>
        <v>1</v>
      </c>
      <c r="B704" s="15" t="e">
        <f>IF(OR(Medidas!D704=1,Medidas!D704="M",Medidas!D704="m"),$A704*LOOKUP($I704+1,'OMS2007'!$A$3:$A$220,'OMS2007'!B$3:B$220)+(1-$A704)*LOOKUP($I704,'OMS2007'!$A$3:$A$220,'OMS2007'!B$3:B$220),$A704*LOOKUP($I704+1,'OMS2007'!$A$3:$A$220,'OMS2007'!E$3:E$220)+(1-$A704)*LOOKUP($I704,'OMS2007'!$A$3:$A$220,'OMS2007'!E$3:E$220))</f>
        <v>#N/A</v>
      </c>
      <c r="C704" s="15" t="e">
        <f>IF(OR(Medidas!D704=1,Medidas!D704="M",Medidas!D704="m"),$A704*LOOKUP($I704+1,'OMS2007'!$A$3:$A$220,'OMS2007'!C$3:C$220)+(1-$A704)*LOOKUP($I704,'OMS2007'!$A$3:$A$220,'OMS2007'!C$3:C$220),$A704*LOOKUP($I704+1,'OMS2007'!$A$3:$A$220,'OMS2007'!F$3:F$220)+(1-$A704)*LOOKUP($I704,'OMS2007'!$A$3:$A$220,'OMS2007'!F$3:F$220))</f>
        <v>#N/A</v>
      </c>
      <c r="D704" s="15" t="e">
        <f>IF(OR(Medidas!D704=1,Medidas!D704="M",Medidas!D704="m"),$A704*LOOKUP($I704+1,'OMS2007'!$A$3:$A$220,'OMS2007'!D$3:D$220)+(1-$A704)*LOOKUP($I704,'OMS2007'!$A$3:$A$220,'OMS2007'!D$3:D$220),$A704*LOOKUP($I704+1,'OMS2007'!$A$3:$A$220,'OMS2007'!G$3:G$220)+(1-$A704)*LOOKUP($I704,'OMS2007'!$A$3:$A$220,'OMS2007'!G$3:G$220))</f>
        <v>#N/A</v>
      </c>
      <c r="E704" s="15">
        <f t="shared" si="70"/>
        <v>1</v>
      </c>
      <c r="F704" s="15">
        <f>IF(OR(Medidas!D704=1,Medidas!D704="M",Medidas!D704="m",Medidas!D704=2,Medidas!D704="F",Medidas!D704="f"),0,1)</f>
        <v>1</v>
      </c>
      <c r="G704" s="15">
        <f>IF(OR(ISBLANK(Medidas!G704),(ISBLANK(Medidas!H704))),1,0)</f>
        <v>1</v>
      </c>
      <c r="H704" s="15">
        <f>IF(AND(NOT(G704),OR(Medidas!G704&lt;20,Medidas!G704&gt;250,Medidas!H704&lt;0.5,Medidas!H704&gt;400)),1,0)</f>
        <v>0</v>
      </c>
      <c r="I704" s="20">
        <f>(Medidas!F704-Medidas!E704)/30.4375</f>
        <v>0</v>
      </c>
      <c r="J704" s="15" t="e">
        <f>Medidas!H704/(Medidas!G704^2)*10000</f>
        <v>#DIV/0!</v>
      </c>
      <c r="K704" s="15" t="e">
        <f t="shared" si="71"/>
        <v>#DIV/0!</v>
      </c>
      <c r="L704" s="15" t="e">
        <f t="shared" si="72"/>
        <v>#DIV/0!</v>
      </c>
      <c r="M704" s="15" t="e">
        <f t="shared" si="73"/>
        <v>#DIV/0!</v>
      </c>
      <c r="N704" s="15" t="e">
        <f t="shared" si="74"/>
        <v>#N/A</v>
      </c>
      <c r="O704" s="15" t="e">
        <f t="shared" si="75"/>
        <v>#N/A</v>
      </c>
    </row>
    <row r="705" spans="1:15" x14ac:dyDescent="0.15">
      <c r="A705" s="106">
        <f t="shared" si="76"/>
        <v>1</v>
      </c>
      <c r="B705" s="15" t="e">
        <f>IF(OR(Medidas!D705=1,Medidas!D705="M",Medidas!D705="m"),$A705*LOOKUP($I705+1,'OMS2007'!$A$3:$A$220,'OMS2007'!B$3:B$220)+(1-$A705)*LOOKUP($I705,'OMS2007'!$A$3:$A$220,'OMS2007'!B$3:B$220),$A705*LOOKUP($I705+1,'OMS2007'!$A$3:$A$220,'OMS2007'!E$3:E$220)+(1-$A705)*LOOKUP($I705,'OMS2007'!$A$3:$A$220,'OMS2007'!E$3:E$220))</f>
        <v>#N/A</v>
      </c>
      <c r="C705" s="15" t="e">
        <f>IF(OR(Medidas!D705=1,Medidas!D705="M",Medidas!D705="m"),$A705*LOOKUP($I705+1,'OMS2007'!$A$3:$A$220,'OMS2007'!C$3:C$220)+(1-$A705)*LOOKUP($I705,'OMS2007'!$A$3:$A$220,'OMS2007'!C$3:C$220),$A705*LOOKUP($I705+1,'OMS2007'!$A$3:$A$220,'OMS2007'!F$3:F$220)+(1-$A705)*LOOKUP($I705,'OMS2007'!$A$3:$A$220,'OMS2007'!F$3:F$220))</f>
        <v>#N/A</v>
      </c>
      <c r="D705" s="15" t="e">
        <f>IF(OR(Medidas!D705=1,Medidas!D705="M",Medidas!D705="m"),$A705*LOOKUP($I705+1,'OMS2007'!$A$3:$A$220,'OMS2007'!D$3:D$220)+(1-$A705)*LOOKUP($I705,'OMS2007'!$A$3:$A$220,'OMS2007'!D$3:D$220),$A705*LOOKUP($I705+1,'OMS2007'!$A$3:$A$220,'OMS2007'!G$3:G$220)+(1-$A705)*LOOKUP($I705,'OMS2007'!$A$3:$A$220,'OMS2007'!G$3:G$220))</f>
        <v>#N/A</v>
      </c>
      <c r="E705" s="15">
        <f t="shared" si="70"/>
        <v>1</v>
      </c>
      <c r="F705" s="15">
        <f>IF(OR(Medidas!D705=1,Medidas!D705="M",Medidas!D705="m",Medidas!D705=2,Medidas!D705="F",Medidas!D705="f"),0,1)</f>
        <v>1</v>
      </c>
      <c r="G705" s="15">
        <f>IF(OR(ISBLANK(Medidas!G705),(ISBLANK(Medidas!H705))),1,0)</f>
        <v>1</v>
      </c>
      <c r="H705" s="15">
        <f>IF(AND(NOT(G705),OR(Medidas!G705&lt;20,Medidas!G705&gt;250,Medidas!H705&lt;0.5,Medidas!H705&gt;400)),1,0)</f>
        <v>0</v>
      </c>
      <c r="I705" s="20">
        <f>(Medidas!F705-Medidas!E705)/30.4375</f>
        <v>0</v>
      </c>
      <c r="J705" s="15" t="e">
        <f>Medidas!H705/(Medidas!G705^2)*10000</f>
        <v>#DIV/0!</v>
      </c>
      <c r="K705" s="15" t="e">
        <f t="shared" si="71"/>
        <v>#DIV/0!</v>
      </c>
      <c r="L705" s="15" t="e">
        <f t="shared" si="72"/>
        <v>#DIV/0!</v>
      </c>
      <c r="M705" s="15" t="e">
        <f t="shared" si="73"/>
        <v>#DIV/0!</v>
      </c>
      <c r="N705" s="15" t="e">
        <f t="shared" si="74"/>
        <v>#N/A</v>
      </c>
      <c r="O705" s="15" t="e">
        <f t="shared" si="75"/>
        <v>#N/A</v>
      </c>
    </row>
    <row r="706" spans="1:15" x14ac:dyDescent="0.15">
      <c r="A706" s="106">
        <f t="shared" si="76"/>
        <v>1</v>
      </c>
      <c r="B706" s="15" t="e">
        <f>IF(OR(Medidas!D706=1,Medidas!D706="M",Medidas!D706="m"),$A706*LOOKUP($I706+1,'OMS2007'!$A$3:$A$220,'OMS2007'!B$3:B$220)+(1-$A706)*LOOKUP($I706,'OMS2007'!$A$3:$A$220,'OMS2007'!B$3:B$220),$A706*LOOKUP($I706+1,'OMS2007'!$A$3:$A$220,'OMS2007'!E$3:E$220)+(1-$A706)*LOOKUP($I706,'OMS2007'!$A$3:$A$220,'OMS2007'!E$3:E$220))</f>
        <v>#N/A</v>
      </c>
      <c r="C706" s="15" t="e">
        <f>IF(OR(Medidas!D706=1,Medidas!D706="M",Medidas!D706="m"),$A706*LOOKUP($I706+1,'OMS2007'!$A$3:$A$220,'OMS2007'!C$3:C$220)+(1-$A706)*LOOKUP($I706,'OMS2007'!$A$3:$A$220,'OMS2007'!C$3:C$220),$A706*LOOKUP($I706+1,'OMS2007'!$A$3:$A$220,'OMS2007'!F$3:F$220)+(1-$A706)*LOOKUP($I706,'OMS2007'!$A$3:$A$220,'OMS2007'!F$3:F$220))</f>
        <v>#N/A</v>
      </c>
      <c r="D706" s="15" t="e">
        <f>IF(OR(Medidas!D706=1,Medidas!D706="M",Medidas!D706="m"),$A706*LOOKUP($I706+1,'OMS2007'!$A$3:$A$220,'OMS2007'!D$3:D$220)+(1-$A706)*LOOKUP($I706,'OMS2007'!$A$3:$A$220,'OMS2007'!D$3:D$220),$A706*LOOKUP($I706+1,'OMS2007'!$A$3:$A$220,'OMS2007'!G$3:G$220)+(1-$A706)*LOOKUP($I706,'OMS2007'!$A$3:$A$220,'OMS2007'!G$3:G$220))</f>
        <v>#N/A</v>
      </c>
      <c r="E706" s="15">
        <f t="shared" si="70"/>
        <v>1</v>
      </c>
      <c r="F706" s="15">
        <f>IF(OR(Medidas!D706=1,Medidas!D706="M",Medidas!D706="m",Medidas!D706=2,Medidas!D706="F",Medidas!D706="f"),0,1)</f>
        <v>1</v>
      </c>
      <c r="G706" s="15">
        <f>IF(OR(ISBLANK(Medidas!G706),(ISBLANK(Medidas!H706))),1,0)</f>
        <v>1</v>
      </c>
      <c r="H706" s="15">
        <f>IF(AND(NOT(G706),OR(Medidas!G706&lt;20,Medidas!G706&gt;250,Medidas!H706&lt;0.5,Medidas!H706&gt;400)),1,0)</f>
        <v>0</v>
      </c>
      <c r="I706" s="20">
        <f>(Medidas!F706-Medidas!E706)/30.4375</f>
        <v>0</v>
      </c>
      <c r="J706" s="15" t="e">
        <f>Medidas!H706/(Medidas!G706^2)*10000</f>
        <v>#DIV/0!</v>
      </c>
      <c r="K706" s="15" t="e">
        <f t="shared" si="71"/>
        <v>#DIV/0!</v>
      </c>
      <c r="L706" s="15" t="e">
        <f t="shared" si="72"/>
        <v>#DIV/0!</v>
      </c>
      <c r="M706" s="15" t="e">
        <f t="shared" si="73"/>
        <v>#DIV/0!</v>
      </c>
      <c r="N706" s="15" t="e">
        <f t="shared" si="74"/>
        <v>#N/A</v>
      </c>
      <c r="O706" s="15" t="e">
        <f t="shared" si="75"/>
        <v>#N/A</v>
      </c>
    </row>
    <row r="707" spans="1:15" x14ac:dyDescent="0.15">
      <c r="A707" s="106">
        <f t="shared" si="76"/>
        <v>1</v>
      </c>
      <c r="B707" s="15" t="e">
        <f>IF(OR(Medidas!D707=1,Medidas!D707="M",Medidas!D707="m"),$A707*LOOKUP($I707+1,'OMS2007'!$A$3:$A$220,'OMS2007'!B$3:B$220)+(1-$A707)*LOOKUP($I707,'OMS2007'!$A$3:$A$220,'OMS2007'!B$3:B$220),$A707*LOOKUP($I707+1,'OMS2007'!$A$3:$A$220,'OMS2007'!E$3:E$220)+(1-$A707)*LOOKUP($I707,'OMS2007'!$A$3:$A$220,'OMS2007'!E$3:E$220))</f>
        <v>#N/A</v>
      </c>
      <c r="C707" s="15" t="e">
        <f>IF(OR(Medidas!D707=1,Medidas!D707="M",Medidas!D707="m"),$A707*LOOKUP($I707+1,'OMS2007'!$A$3:$A$220,'OMS2007'!C$3:C$220)+(1-$A707)*LOOKUP($I707,'OMS2007'!$A$3:$A$220,'OMS2007'!C$3:C$220),$A707*LOOKUP($I707+1,'OMS2007'!$A$3:$A$220,'OMS2007'!F$3:F$220)+(1-$A707)*LOOKUP($I707,'OMS2007'!$A$3:$A$220,'OMS2007'!F$3:F$220))</f>
        <v>#N/A</v>
      </c>
      <c r="D707" s="15" t="e">
        <f>IF(OR(Medidas!D707=1,Medidas!D707="M",Medidas!D707="m"),$A707*LOOKUP($I707+1,'OMS2007'!$A$3:$A$220,'OMS2007'!D$3:D$220)+(1-$A707)*LOOKUP($I707,'OMS2007'!$A$3:$A$220,'OMS2007'!D$3:D$220),$A707*LOOKUP($I707+1,'OMS2007'!$A$3:$A$220,'OMS2007'!G$3:G$220)+(1-$A707)*LOOKUP($I707,'OMS2007'!$A$3:$A$220,'OMS2007'!G$3:G$220))</f>
        <v>#N/A</v>
      </c>
      <c r="E707" s="15">
        <f t="shared" si="70"/>
        <v>1</v>
      </c>
      <c r="F707" s="15">
        <f>IF(OR(Medidas!D707=1,Medidas!D707="M",Medidas!D707="m",Medidas!D707=2,Medidas!D707="F",Medidas!D707="f"),0,1)</f>
        <v>1</v>
      </c>
      <c r="G707" s="15">
        <f>IF(OR(ISBLANK(Medidas!G707),(ISBLANK(Medidas!H707))),1,0)</f>
        <v>1</v>
      </c>
      <c r="H707" s="15">
        <f>IF(AND(NOT(G707),OR(Medidas!G707&lt;20,Medidas!G707&gt;250,Medidas!H707&lt;0.5,Medidas!H707&gt;400)),1,0)</f>
        <v>0</v>
      </c>
      <c r="I707" s="20">
        <f>(Medidas!F707-Medidas!E707)/30.4375</f>
        <v>0</v>
      </c>
      <c r="J707" s="15" t="e">
        <f>Medidas!H707/(Medidas!G707^2)*10000</f>
        <v>#DIV/0!</v>
      </c>
      <c r="K707" s="15" t="e">
        <f t="shared" si="71"/>
        <v>#DIV/0!</v>
      </c>
      <c r="L707" s="15" t="e">
        <f t="shared" si="72"/>
        <v>#DIV/0!</v>
      </c>
      <c r="M707" s="15" t="e">
        <f t="shared" si="73"/>
        <v>#DIV/0!</v>
      </c>
      <c r="N707" s="15" t="e">
        <f t="shared" si="74"/>
        <v>#N/A</v>
      </c>
      <c r="O707" s="15" t="e">
        <f t="shared" si="75"/>
        <v>#N/A</v>
      </c>
    </row>
    <row r="708" spans="1:15" x14ac:dyDescent="0.15">
      <c r="A708" s="106">
        <f t="shared" si="76"/>
        <v>1</v>
      </c>
      <c r="B708" s="15" t="e">
        <f>IF(OR(Medidas!D708=1,Medidas!D708="M",Medidas!D708="m"),$A708*LOOKUP($I708+1,'OMS2007'!$A$3:$A$220,'OMS2007'!B$3:B$220)+(1-$A708)*LOOKUP($I708,'OMS2007'!$A$3:$A$220,'OMS2007'!B$3:B$220),$A708*LOOKUP($I708+1,'OMS2007'!$A$3:$A$220,'OMS2007'!E$3:E$220)+(1-$A708)*LOOKUP($I708,'OMS2007'!$A$3:$A$220,'OMS2007'!E$3:E$220))</f>
        <v>#N/A</v>
      </c>
      <c r="C708" s="15" t="e">
        <f>IF(OR(Medidas!D708=1,Medidas!D708="M",Medidas!D708="m"),$A708*LOOKUP($I708+1,'OMS2007'!$A$3:$A$220,'OMS2007'!C$3:C$220)+(1-$A708)*LOOKUP($I708,'OMS2007'!$A$3:$A$220,'OMS2007'!C$3:C$220),$A708*LOOKUP($I708+1,'OMS2007'!$A$3:$A$220,'OMS2007'!F$3:F$220)+(1-$A708)*LOOKUP($I708,'OMS2007'!$A$3:$A$220,'OMS2007'!F$3:F$220))</f>
        <v>#N/A</v>
      </c>
      <c r="D708" s="15" t="e">
        <f>IF(OR(Medidas!D708=1,Medidas!D708="M",Medidas!D708="m"),$A708*LOOKUP($I708+1,'OMS2007'!$A$3:$A$220,'OMS2007'!D$3:D$220)+(1-$A708)*LOOKUP($I708,'OMS2007'!$A$3:$A$220,'OMS2007'!D$3:D$220),$A708*LOOKUP($I708+1,'OMS2007'!$A$3:$A$220,'OMS2007'!G$3:G$220)+(1-$A708)*LOOKUP($I708,'OMS2007'!$A$3:$A$220,'OMS2007'!G$3:G$220))</f>
        <v>#N/A</v>
      </c>
      <c r="E708" s="15">
        <f t="shared" ref="E708:E771" si="77">IF(OR(I708&lt;24,I708&gt;240),1,0)</f>
        <v>1</v>
      </c>
      <c r="F708" s="15">
        <f>IF(OR(Medidas!D708=1,Medidas!D708="M",Medidas!D708="m",Medidas!D708=2,Medidas!D708="F",Medidas!D708="f"),0,1)</f>
        <v>1</v>
      </c>
      <c r="G708" s="15">
        <f>IF(OR(ISBLANK(Medidas!G708),(ISBLANK(Medidas!H708))),1,0)</f>
        <v>1</v>
      </c>
      <c r="H708" s="15">
        <f>IF(AND(NOT(G708),OR(Medidas!G708&lt;20,Medidas!G708&gt;250,Medidas!H708&lt;0.5,Medidas!H708&gt;400)),1,0)</f>
        <v>0</v>
      </c>
      <c r="I708" s="20">
        <f>(Medidas!F708-Medidas!E708)/30.4375</f>
        <v>0</v>
      </c>
      <c r="J708" s="15" t="e">
        <f>Medidas!H708/(Medidas!G708^2)*10000</f>
        <v>#DIV/0!</v>
      </c>
      <c r="K708" s="15" t="e">
        <f t="shared" ref="K708:K771" si="78">(((J708/C708)^B708)-1)/(B708*D708)</f>
        <v>#DIV/0!</v>
      </c>
      <c r="L708" s="15" t="e">
        <f t="shared" ref="L708:L771" si="79">INT(NORMSDIST(K708)*1000)/10</f>
        <v>#DIV/0!</v>
      </c>
      <c r="M708" s="15" t="e">
        <f t="shared" ref="M708:M771" si="80">IF(OR((J708-C708)/N708&lt;-4,(J708-C708)/O708&gt;8),1,0)</f>
        <v>#DIV/0!</v>
      </c>
      <c r="N708" s="15" t="e">
        <f t="shared" ref="N708:N771" si="81">(C708-(C708*(1+B708*D708*(-2))^(1/B708)))/2</f>
        <v>#N/A</v>
      </c>
      <c r="O708" s="15" t="e">
        <f t="shared" ref="O708:O771" si="82">((C708*(1+B708*D708*2)^(1/B708))-C708)/2</f>
        <v>#N/A</v>
      </c>
    </row>
    <row r="709" spans="1:15" x14ac:dyDescent="0.15">
      <c r="A709" s="106">
        <f t="shared" ref="A709:A772" si="83">I709-INT(I709+0.5)+1</f>
        <v>1</v>
      </c>
      <c r="B709" s="15" t="e">
        <f>IF(OR(Medidas!D709=1,Medidas!D709="M",Medidas!D709="m"),$A709*LOOKUP($I709+1,'OMS2007'!$A$3:$A$220,'OMS2007'!B$3:B$220)+(1-$A709)*LOOKUP($I709,'OMS2007'!$A$3:$A$220,'OMS2007'!B$3:B$220),$A709*LOOKUP($I709+1,'OMS2007'!$A$3:$A$220,'OMS2007'!E$3:E$220)+(1-$A709)*LOOKUP($I709,'OMS2007'!$A$3:$A$220,'OMS2007'!E$3:E$220))</f>
        <v>#N/A</v>
      </c>
      <c r="C709" s="15" t="e">
        <f>IF(OR(Medidas!D709=1,Medidas!D709="M",Medidas!D709="m"),$A709*LOOKUP($I709+1,'OMS2007'!$A$3:$A$220,'OMS2007'!C$3:C$220)+(1-$A709)*LOOKUP($I709,'OMS2007'!$A$3:$A$220,'OMS2007'!C$3:C$220),$A709*LOOKUP($I709+1,'OMS2007'!$A$3:$A$220,'OMS2007'!F$3:F$220)+(1-$A709)*LOOKUP($I709,'OMS2007'!$A$3:$A$220,'OMS2007'!F$3:F$220))</f>
        <v>#N/A</v>
      </c>
      <c r="D709" s="15" t="e">
        <f>IF(OR(Medidas!D709=1,Medidas!D709="M",Medidas!D709="m"),$A709*LOOKUP($I709+1,'OMS2007'!$A$3:$A$220,'OMS2007'!D$3:D$220)+(1-$A709)*LOOKUP($I709,'OMS2007'!$A$3:$A$220,'OMS2007'!D$3:D$220),$A709*LOOKUP($I709+1,'OMS2007'!$A$3:$A$220,'OMS2007'!G$3:G$220)+(1-$A709)*LOOKUP($I709,'OMS2007'!$A$3:$A$220,'OMS2007'!G$3:G$220))</f>
        <v>#N/A</v>
      </c>
      <c r="E709" s="15">
        <f t="shared" si="77"/>
        <v>1</v>
      </c>
      <c r="F709" s="15">
        <f>IF(OR(Medidas!D709=1,Medidas!D709="M",Medidas!D709="m",Medidas!D709=2,Medidas!D709="F",Medidas!D709="f"),0,1)</f>
        <v>1</v>
      </c>
      <c r="G709" s="15">
        <f>IF(OR(ISBLANK(Medidas!G709),(ISBLANK(Medidas!H709))),1,0)</f>
        <v>1</v>
      </c>
      <c r="H709" s="15">
        <f>IF(AND(NOT(G709),OR(Medidas!G709&lt;20,Medidas!G709&gt;250,Medidas!H709&lt;0.5,Medidas!H709&gt;400)),1,0)</f>
        <v>0</v>
      </c>
      <c r="I709" s="20">
        <f>(Medidas!F709-Medidas!E709)/30.4375</f>
        <v>0</v>
      </c>
      <c r="J709" s="15" t="e">
        <f>Medidas!H709/(Medidas!G709^2)*10000</f>
        <v>#DIV/0!</v>
      </c>
      <c r="K709" s="15" t="e">
        <f t="shared" si="78"/>
        <v>#DIV/0!</v>
      </c>
      <c r="L709" s="15" t="e">
        <f t="shared" si="79"/>
        <v>#DIV/0!</v>
      </c>
      <c r="M709" s="15" t="e">
        <f t="shared" si="80"/>
        <v>#DIV/0!</v>
      </c>
      <c r="N709" s="15" t="e">
        <f t="shared" si="81"/>
        <v>#N/A</v>
      </c>
      <c r="O709" s="15" t="e">
        <f t="shared" si="82"/>
        <v>#N/A</v>
      </c>
    </row>
    <row r="710" spans="1:15" x14ac:dyDescent="0.15">
      <c r="A710" s="106">
        <f t="shared" si="83"/>
        <v>1</v>
      </c>
      <c r="B710" s="15" t="e">
        <f>IF(OR(Medidas!D710=1,Medidas!D710="M",Medidas!D710="m"),$A710*LOOKUP($I710+1,'OMS2007'!$A$3:$A$220,'OMS2007'!B$3:B$220)+(1-$A710)*LOOKUP($I710,'OMS2007'!$A$3:$A$220,'OMS2007'!B$3:B$220),$A710*LOOKUP($I710+1,'OMS2007'!$A$3:$A$220,'OMS2007'!E$3:E$220)+(1-$A710)*LOOKUP($I710,'OMS2007'!$A$3:$A$220,'OMS2007'!E$3:E$220))</f>
        <v>#N/A</v>
      </c>
      <c r="C710" s="15" t="e">
        <f>IF(OR(Medidas!D710=1,Medidas!D710="M",Medidas!D710="m"),$A710*LOOKUP($I710+1,'OMS2007'!$A$3:$A$220,'OMS2007'!C$3:C$220)+(1-$A710)*LOOKUP($I710,'OMS2007'!$A$3:$A$220,'OMS2007'!C$3:C$220),$A710*LOOKUP($I710+1,'OMS2007'!$A$3:$A$220,'OMS2007'!F$3:F$220)+(1-$A710)*LOOKUP($I710,'OMS2007'!$A$3:$A$220,'OMS2007'!F$3:F$220))</f>
        <v>#N/A</v>
      </c>
      <c r="D710" s="15" t="e">
        <f>IF(OR(Medidas!D710=1,Medidas!D710="M",Medidas!D710="m"),$A710*LOOKUP($I710+1,'OMS2007'!$A$3:$A$220,'OMS2007'!D$3:D$220)+(1-$A710)*LOOKUP($I710,'OMS2007'!$A$3:$A$220,'OMS2007'!D$3:D$220),$A710*LOOKUP($I710+1,'OMS2007'!$A$3:$A$220,'OMS2007'!G$3:G$220)+(1-$A710)*LOOKUP($I710,'OMS2007'!$A$3:$A$220,'OMS2007'!G$3:G$220))</f>
        <v>#N/A</v>
      </c>
      <c r="E710" s="15">
        <f t="shared" si="77"/>
        <v>1</v>
      </c>
      <c r="F710" s="15">
        <f>IF(OR(Medidas!D710=1,Medidas!D710="M",Medidas!D710="m",Medidas!D710=2,Medidas!D710="F",Medidas!D710="f"),0,1)</f>
        <v>1</v>
      </c>
      <c r="G710" s="15">
        <f>IF(OR(ISBLANK(Medidas!G710),(ISBLANK(Medidas!H710))),1,0)</f>
        <v>1</v>
      </c>
      <c r="H710" s="15">
        <f>IF(AND(NOT(G710),OR(Medidas!G710&lt;20,Medidas!G710&gt;250,Medidas!H710&lt;0.5,Medidas!H710&gt;400)),1,0)</f>
        <v>0</v>
      </c>
      <c r="I710" s="20">
        <f>(Medidas!F710-Medidas!E710)/30.4375</f>
        <v>0</v>
      </c>
      <c r="J710" s="15" t="e">
        <f>Medidas!H710/(Medidas!G710^2)*10000</f>
        <v>#DIV/0!</v>
      </c>
      <c r="K710" s="15" t="e">
        <f t="shared" si="78"/>
        <v>#DIV/0!</v>
      </c>
      <c r="L710" s="15" t="e">
        <f t="shared" si="79"/>
        <v>#DIV/0!</v>
      </c>
      <c r="M710" s="15" t="e">
        <f t="shared" si="80"/>
        <v>#DIV/0!</v>
      </c>
      <c r="N710" s="15" t="e">
        <f t="shared" si="81"/>
        <v>#N/A</v>
      </c>
      <c r="O710" s="15" t="e">
        <f t="shared" si="82"/>
        <v>#N/A</v>
      </c>
    </row>
    <row r="711" spans="1:15" x14ac:dyDescent="0.15">
      <c r="A711" s="106">
        <f t="shared" si="83"/>
        <v>1</v>
      </c>
      <c r="B711" s="15" t="e">
        <f>IF(OR(Medidas!D711=1,Medidas!D711="M",Medidas!D711="m"),$A711*LOOKUP($I711+1,'OMS2007'!$A$3:$A$220,'OMS2007'!B$3:B$220)+(1-$A711)*LOOKUP($I711,'OMS2007'!$A$3:$A$220,'OMS2007'!B$3:B$220),$A711*LOOKUP($I711+1,'OMS2007'!$A$3:$A$220,'OMS2007'!E$3:E$220)+(1-$A711)*LOOKUP($I711,'OMS2007'!$A$3:$A$220,'OMS2007'!E$3:E$220))</f>
        <v>#N/A</v>
      </c>
      <c r="C711" s="15" t="e">
        <f>IF(OR(Medidas!D711=1,Medidas!D711="M",Medidas!D711="m"),$A711*LOOKUP($I711+1,'OMS2007'!$A$3:$A$220,'OMS2007'!C$3:C$220)+(1-$A711)*LOOKUP($I711,'OMS2007'!$A$3:$A$220,'OMS2007'!C$3:C$220),$A711*LOOKUP($I711+1,'OMS2007'!$A$3:$A$220,'OMS2007'!F$3:F$220)+(1-$A711)*LOOKUP($I711,'OMS2007'!$A$3:$A$220,'OMS2007'!F$3:F$220))</f>
        <v>#N/A</v>
      </c>
      <c r="D711" s="15" t="e">
        <f>IF(OR(Medidas!D711=1,Medidas!D711="M",Medidas!D711="m"),$A711*LOOKUP($I711+1,'OMS2007'!$A$3:$A$220,'OMS2007'!D$3:D$220)+(1-$A711)*LOOKUP($I711,'OMS2007'!$A$3:$A$220,'OMS2007'!D$3:D$220),$A711*LOOKUP($I711+1,'OMS2007'!$A$3:$A$220,'OMS2007'!G$3:G$220)+(1-$A711)*LOOKUP($I711,'OMS2007'!$A$3:$A$220,'OMS2007'!G$3:G$220))</f>
        <v>#N/A</v>
      </c>
      <c r="E711" s="15">
        <f t="shared" si="77"/>
        <v>1</v>
      </c>
      <c r="F711" s="15">
        <f>IF(OR(Medidas!D711=1,Medidas!D711="M",Medidas!D711="m",Medidas!D711=2,Medidas!D711="F",Medidas!D711="f"),0,1)</f>
        <v>1</v>
      </c>
      <c r="G711" s="15">
        <f>IF(OR(ISBLANK(Medidas!G711),(ISBLANK(Medidas!H711))),1,0)</f>
        <v>1</v>
      </c>
      <c r="H711" s="15">
        <f>IF(AND(NOT(G711),OR(Medidas!G711&lt;20,Medidas!G711&gt;250,Medidas!H711&lt;0.5,Medidas!H711&gt;400)),1,0)</f>
        <v>0</v>
      </c>
      <c r="I711" s="20">
        <f>(Medidas!F711-Medidas!E711)/30.4375</f>
        <v>0</v>
      </c>
      <c r="J711" s="15" t="e">
        <f>Medidas!H711/(Medidas!G711^2)*10000</f>
        <v>#DIV/0!</v>
      </c>
      <c r="K711" s="15" t="e">
        <f t="shared" si="78"/>
        <v>#DIV/0!</v>
      </c>
      <c r="L711" s="15" t="e">
        <f t="shared" si="79"/>
        <v>#DIV/0!</v>
      </c>
      <c r="M711" s="15" t="e">
        <f t="shared" si="80"/>
        <v>#DIV/0!</v>
      </c>
      <c r="N711" s="15" t="e">
        <f t="shared" si="81"/>
        <v>#N/A</v>
      </c>
      <c r="O711" s="15" t="e">
        <f t="shared" si="82"/>
        <v>#N/A</v>
      </c>
    </row>
    <row r="712" spans="1:15" x14ac:dyDescent="0.15">
      <c r="A712" s="106">
        <f t="shared" si="83"/>
        <v>1</v>
      </c>
      <c r="B712" s="15" t="e">
        <f>IF(OR(Medidas!D712=1,Medidas!D712="M",Medidas!D712="m"),$A712*LOOKUP($I712+1,'OMS2007'!$A$3:$A$220,'OMS2007'!B$3:B$220)+(1-$A712)*LOOKUP($I712,'OMS2007'!$A$3:$A$220,'OMS2007'!B$3:B$220),$A712*LOOKUP($I712+1,'OMS2007'!$A$3:$A$220,'OMS2007'!E$3:E$220)+(1-$A712)*LOOKUP($I712,'OMS2007'!$A$3:$A$220,'OMS2007'!E$3:E$220))</f>
        <v>#N/A</v>
      </c>
      <c r="C712" s="15" t="e">
        <f>IF(OR(Medidas!D712=1,Medidas!D712="M",Medidas!D712="m"),$A712*LOOKUP($I712+1,'OMS2007'!$A$3:$A$220,'OMS2007'!C$3:C$220)+(1-$A712)*LOOKUP($I712,'OMS2007'!$A$3:$A$220,'OMS2007'!C$3:C$220),$A712*LOOKUP($I712+1,'OMS2007'!$A$3:$A$220,'OMS2007'!F$3:F$220)+(1-$A712)*LOOKUP($I712,'OMS2007'!$A$3:$A$220,'OMS2007'!F$3:F$220))</f>
        <v>#N/A</v>
      </c>
      <c r="D712" s="15" t="e">
        <f>IF(OR(Medidas!D712=1,Medidas!D712="M",Medidas!D712="m"),$A712*LOOKUP($I712+1,'OMS2007'!$A$3:$A$220,'OMS2007'!D$3:D$220)+(1-$A712)*LOOKUP($I712,'OMS2007'!$A$3:$A$220,'OMS2007'!D$3:D$220),$A712*LOOKUP($I712+1,'OMS2007'!$A$3:$A$220,'OMS2007'!G$3:G$220)+(1-$A712)*LOOKUP($I712,'OMS2007'!$A$3:$A$220,'OMS2007'!G$3:G$220))</f>
        <v>#N/A</v>
      </c>
      <c r="E712" s="15">
        <f t="shared" si="77"/>
        <v>1</v>
      </c>
      <c r="F712" s="15">
        <f>IF(OR(Medidas!D712=1,Medidas!D712="M",Medidas!D712="m",Medidas!D712=2,Medidas!D712="F",Medidas!D712="f"),0,1)</f>
        <v>1</v>
      </c>
      <c r="G712" s="15">
        <f>IF(OR(ISBLANK(Medidas!G712),(ISBLANK(Medidas!H712))),1,0)</f>
        <v>1</v>
      </c>
      <c r="H712" s="15">
        <f>IF(AND(NOT(G712),OR(Medidas!G712&lt;20,Medidas!G712&gt;250,Medidas!H712&lt;0.5,Medidas!H712&gt;400)),1,0)</f>
        <v>0</v>
      </c>
      <c r="I712" s="20">
        <f>(Medidas!F712-Medidas!E712)/30.4375</f>
        <v>0</v>
      </c>
      <c r="J712" s="15" t="e">
        <f>Medidas!H712/(Medidas!G712^2)*10000</f>
        <v>#DIV/0!</v>
      </c>
      <c r="K712" s="15" t="e">
        <f t="shared" si="78"/>
        <v>#DIV/0!</v>
      </c>
      <c r="L712" s="15" t="e">
        <f t="shared" si="79"/>
        <v>#DIV/0!</v>
      </c>
      <c r="M712" s="15" t="e">
        <f t="shared" si="80"/>
        <v>#DIV/0!</v>
      </c>
      <c r="N712" s="15" t="e">
        <f t="shared" si="81"/>
        <v>#N/A</v>
      </c>
      <c r="O712" s="15" t="e">
        <f t="shared" si="82"/>
        <v>#N/A</v>
      </c>
    </row>
    <row r="713" spans="1:15" x14ac:dyDescent="0.15">
      <c r="A713" s="106">
        <f t="shared" si="83"/>
        <v>1</v>
      </c>
      <c r="B713" s="15" t="e">
        <f>IF(OR(Medidas!D713=1,Medidas!D713="M",Medidas!D713="m"),$A713*LOOKUP($I713+1,'OMS2007'!$A$3:$A$220,'OMS2007'!B$3:B$220)+(1-$A713)*LOOKUP($I713,'OMS2007'!$A$3:$A$220,'OMS2007'!B$3:B$220),$A713*LOOKUP($I713+1,'OMS2007'!$A$3:$A$220,'OMS2007'!E$3:E$220)+(1-$A713)*LOOKUP($I713,'OMS2007'!$A$3:$A$220,'OMS2007'!E$3:E$220))</f>
        <v>#N/A</v>
      </c>
      <c r="C713" s="15" t="e">
        <f>IF(OR(Medidas!D713=1,Medidas!D713="M",Medidas!D713="m"),$A713*LOOKUP($I713+1,'OMS2007'!$A$3:$A$220,'OMS2007'!C$3:C$220)+(1-$A713)*LOOKUP($I713,'OMS2007'!$A$3:$A$220,'OMS2007'!C$3:C$220),$A713*LOOKUP($I713+1,'OMS2007'!$A$3:$A$220,'OMS2007'!F$3:F$220)+(1-$A713)*LOOKUP($I713,'OMS2007'!$A$3:$A$220,'OMS2007'!F$3:F$220))</f>
        <v>#N/A</v>
      </c>
      <c r="D713" s="15" t="e">
        <f>IF(OR(Medidas!D713=1,Medidas!D713="M",Medidas!D713="m"),$A713*LOOKUP($I713+1,'OMS2007'!$A$3:$A$220,'OMS2007'!D$3:D$220)+(1-$A713)*LOOKUP($I713,'OMS2007'!$A$3:$A$220,'OMS2007'!D$3:D$220),$A713*LOOKUP($I713+1,'OMS2007'!$A$3:$A$220,'OMS2007'!G$3:G$220)+(1-$A713)*LOOKUP($I713,'OMS2007'!$A$3:$A$220,'OMS2007'!G$3:G$220))</f>
        <v>#N/A</v>
      </c>
      <c r="E713" s="15">
        <f t="shared" si="77"/>
        <v>1</v>
      </c>
      <c r="F713" s="15">
        <f>IF(OR(Medidas!D713=1,Medidas!D713="M",Medidas!D713="m",Medidas!D713=2,Medidas!D713="F",Medidas!D713="f"),0,1)</f>
        <v>1</v>
      </c>
      <c r="G713" s="15">
        <f>IF(OR(ISBLANK(Medidas!G713),(ISBLANK(Medidas!H713))),1,0)</f>
        <v>1</v>
      </c>
      <c r="H713" s="15">
        <f>IF(AND(NOT(G713),OR(Medidas!G713&lt;20,Medidas!G713&gt;250,Medidas!H713&lt;0.5,Medidas!H713&gt;400)),1,0)</f>
        <v>0</v>
      </c>
      <c r="I713" s="20">
        <f>(Medidas!F713-Medidas!E713)/30.4375</f>
        <v>0</v>
      </c>
      <c r="J713" s="15" t="e">
        <f>Medidas!H713/(Medidas!G713^2)*10000</f>
        <v>#DIV/0!</v>
      </c>
      <c r="K713" s="15" t="e">
        <f t="shared" si="78"/>
        <v>#DIV/0!</v>
      </c>
      <c r="L713" s="15" t="e">
        <f t="shared" si="79"/>
        <v>#DIV/0!</v>
      </c>
      <c r="M713" s="15" t="e">
        <f t="shared" si="80"/>
        <v>#DIV/0!</v>
      </c>
      <c r="N713" s="15" t="e">
        <f t="shared" si="81"/>
        <v>#N/A</v>
      </c>
      <c r="O713" s="15" t="e">
        <f t="shared" si="82"/>
        <v>#N/A</v>
      </c>
    </row>
    <row r="714" spans="1:15" x14ac:dyDescent="0.15">
      <c r="A714" s="106">
        <f t="shared" si="83"/>
        <v>1</v>
      </c>
      <c r="B714" s="15" t="e">
        <f>IF(OR(Medidas!D714=1,Medidas!D714="M",Medidas!D714="m"),$A714*LOOKUP($I714+1,'OMS2007'!$A$3:$A$220,'OMS2007'!B$3:B$220)+(1-$A714)*LOOKUP($I714,'OMS2007'!$A$3:$A$220,'OMS2007'!B$3:B$220),$A714*LOOKUP($I714+1,'OMS2007'!$A$3:$A$220,'OMS2007'!E$3:E$220)+(1-$A714)*LOOKUP($I714,'OMS2007'!$A$3:$A$220,'OMS2007'!E$3:E$220))</f>
        <v>#N/A</v>
      </c>
      <c r="C714" s="15" t="e">
        <f>IF(OR(Medidas!D714=1,Medidas!D714="M",Medidas!D714="m"),$A714*LOOKUP($I714+1,'OMS2007'!$A$3:$A$220,'OMS2007'!C$3:C$220)+(1-$A714)*LOOKUP($I714,'OMS2007'!$A$3:$A$220,'OMS2007'!C$3:C$220),$A714*LOOKUP($I714+1,'OMS2007'!$A$3:$A$220,'OMS2007'!F$3:F$220)+(1-$A714)*LOOKUP($I714,'OMS2007'!$A$3:$A$220,'OMS2007'!F$3:F$220))</f>
        <v>#N/A</v>
      </c>
      <c r="D714" s="15" t="e">
        <f>IF(OR(Medidas!D714=1,Medidas!D714="M",Medidas!D714="m"),$A714*LOOKUP($I714+1,'OMS2007'!$A$3:$A$220,'OMS2007'!D$3:D$220)+(1-$A714)*LOOKUP($I714,'OMS2007'!$A$3:$A$220,'OMS2007'!D$3:D$220),$A714*LOOKUP($I714+1,'OMS2007'!$A$3:$A$220,'OMS2007'!G$3:G$220)+(1-$A714)*LOOKUP($I714,'OMS2007'!$A$3:$A$220,'OMS2007'!G$3:G$220))</f>
        <v>#N/A</v>
      </c>
      <c r="E714" s="15">
        <f t="shared" si="77"/>
        <v>1</v>
      </c>
      <c r="F714" s="15">
        <f>IF(OR(Medidas!D714=1,Medidas!D714="M",Medidas!D714="m",Medidas!D714=2,Medidas!D714="F",Medidas!D714="f"),0,1)</f>
        <v>1</v>
      </c>
      <c r="G714" s="15">
        <f>IF(OR(ISBLANK(Medidas!G714),(ISBLANK(Medidas!H714))),1,0)</f>
        <v>1</v>
      </c>
      <c r="H714" s="15">
        <f>IF(AND(NOT(G714),OR(Medidas!G714&lt;20,Medidas!G714&gt;250,Medidas!H714&lt;0.5,Medidas!H714&gt;400)),1,0)</f>
        <v>0</v>
      </c>
      <c r="I714" s="20">
        <f>(Medidas!F714-Medidas!E714)/30.4375</f>
        <v>0</v>
      </c>
      <c r="J714" s="15" t="e">
        <f>Medidas!H714/(Medidas!G714^2)*10000</f>
        <v>#DIV/0!</v>
      </c>
      <c r="K714" s="15" t="e">
        <f t="shared" si="78"/>
        <v>#DIV/0!</v>
      </c>
      <c r="L714" s="15" t="e">
        <f t="shared" si="79"/>
        <v>#DIV/0!</v>
      </c>
      <c r="M714" s="15" t="e">
        <f t="shared" si="80"/>
        <v>#DIV/0!</v>
      </c>
      <c r="N714" s="15" t="e">
        <f t="shared" si="81"/>
        <v>#N/A</v>
      </c>
      <c r="O714" s="15" t="e">
        <f t="shared" si="82"/>
        <v>#N/A</v>
      </c>
    </row>
    <row r="715" spans="1:15" x14ac:dyDescent="0.15">
      <c r="A715" s="106">
        <f t="shared" si="83"/>
        <v>1</v>
      </c>
      <c r="B715" s="15" t="e">
        <f>IF(OR(Medidas!D715=1,Medidas!D715="M",Medidas!D715="m"),$A715*LOOKUP($I715+1,'OMS2007'!$A$3:$A$220,'OMS2007'!B$3:B$220)+(1-$A715)*LOOKUP($I715,'OMS2007'!$A$3:$A$220,'OMS2007'!B$3:B$220),$A715*LOOKUP($I715+1,'OMS2007'!$A$3:$A$220,'OMS2007'!E$3:E$220)+(1-$A715)*LOOKUP($I715,'OMS2007'!$A$3:$A$220,'OMS2007'!E$3:E$220))</f>
        <v>#N/A</v>
      </c>
      <c r="C715" s="15" t="e">
        <f>IF(OR(Medidas!D715=1,Medidas!D715="M",Medidas!D715="m"),$A715*LOOKUP($I715+1,'OMS2007'!$A$3:$A$220,'OMS2007'!C$3:C$220)+(1-$A715)*LOOKUP($I715,'OMS2007'!$A$3:$A$220,'OMS2007'!C$3:C$220),$A715*LOOKUP($I715+1,'OMS2007'!$A$3:$A$220,'OMS2007'!F$3:F$220)+(1-$A715)*LOOKUP($I715,'OMS2007'!$A$3:$A$220,'OMS2007'!F$3:F$220))</f>
        <v>#N/A</v>
      </c>
      <c r="D715" s="15" t="e">
        <f>IF(OR(Medidas!D715=1,Medidas!D715="M",Medidas!D715="m"),$A715*LOOKUP($I715+1,'OMS2007'!$A$3:$A$220,'OMS2007'!D$3:D$220)+(1-$A715)*LOOKUP($I715,'OMS2007'!$A$3:$A$220,'OMS2007'!D$3:D$220),$A715*LOOKUP($I715+1,'OMS2007'!$A$3:$A$220,'OMS2007'!G$3:G$220)+(1-$A715)*LOOKUP($I715,'OMS2007'!$A$3:$A$220,'OMS2007'!G$3:G$220))</f>
        <v>#N/A</v>
      </c>
      <c r="E715" s="15">
        <f t="shared" si="77"/>
        <v>1</v>
      </c>
      <c r="F715" s="15">
        <f>IF(OR(Medidas!D715=1,Medidas!D715="M",Medidas!D715="m",Medidas!D715=2,Medidas!D715="F",Medidas!D715="f"),0,1)</f>
        <v>1</v>
      </c>
      <c r="G715" s="15">
        <f>IF(OR(ISBLANK(Medidas!G715),(ISBLANK(Medidas!H715))),1,0)</f>
        <v>1</v>
      </c>
      <c r="H715" s="15">
        <f>IF(AND(NOT(G715),OR(Medidas!G715&lt;20,Medidas!G715&gt;250,Medidas!H715&lt;0.5,Medidas!H715&gt;400)),1,0)</f>
        <v>0</v>
      </c>
      <c r="I715" s="20">
        <f>(Medidas!F715-Medidas!E715)/30.4375</f>
        <v>0</v>
      </c>
      <c r="J715" s="15" t="e">
        <f>Medidas!H715/(Medidas!G715^2)*10000</f>
        <v>#DIV/0!</v>
      </c>
      <c r="K715" s="15" t="e">
        <f t="shared" si="78"/>
        <v>#DIV/0!</v>
      </c>
      <c r="L715" s="15" t="e">
        <f t="shared" si="79"/>
        <v>#DIV/0!</v>
      </c>
      <c r="M715" s="15" t="e">
        <f t="shared" si="80"/>
        <v>#DIV/0!</v>
      </c>
      <c r="N715" s="15" t="e">
        <f t="shared" si="81"/>
        <v>#N/A</v>
      </c>
      <c r="O715" s="15" t="e">
        <f t="shared" si="82"/>
        <v>#N/A</v>
      </c>
    </row>
    <row r="716" spans="1:15" x14ac:dyDescent="0.15">
      <c r="A716" s="106">
        <f t="shared" si="83"/>
        <v>1</v>
      </c>
      <c r="B716" s="15" t="e">
        <f>IF(OR(Medidas!D716=1,Medidas!D716="M",Medidas!D716="m"),$A716*LOOKUP($I716+1,'OMS2007'!$A$3:$A$220,'OMS2007'!B$3:B$220)+(1-$A716)*LOOKUP($I716,'OMS2007'!$A$3:$A$220,'OMS2007'!B$3:B$220),$A716*LOOKUP($I716+1,'OMS2007'!$A$3:$A$220,'OMS2007'!E$3:E$220)+(1-$A716)*LOOKUP($I716,'OMS2007'!$A$3:$A$220,'OMS2007'!E$3:E$220))</f>
        <v>#N/A</v>
      </c>
      <c r="C716" s="15" t="e">
        <f>IF(OR(Medidas!D716=1,Medidas!D716="M",Medidas!D716="m"),$A716*LOOKUP($I716+1,'OMS2007'!$A$3:$A$220,'OMS2007'!C$3:C$220)+(1-$A716)*LOOKUP($I716,'OMS2007'!$A$3:$A$220,'OMS2007'!C$3:C$220),$A716*LOOKUP($I716+1,'OMS2007'!$A$3:$A$220,'OMS2007'!F$3:F$220)+(1-$A716)*LOOKUP($I716,'OMS2007'!$A$3:$A$220,'OMS2007'!F$3:F$220))</f>
        <v>#N/A</v>
      </c>
      <c r="D716" s="15" t="e">
        <f>IF(OR(Medidas!D716=1,Medidas!D716="M",Medidas!D716="m"),$A716*LOOKUP($I716+1,'OMS2007'!$A$3:$A$220,'OMS2007'!D$3:D$220)+(1-$A716)*LOOKUP($I716,'OMS2007'!$A$3:$A$220,'OMS2007'!D$3:D$220),$A716*LOOKUP($I716+1,'OMS2007'!$A$3:$A$220,'OMS2007'!G$3:G$220)+(1-$A716)*LOOKUP($I716,'OMS2007'!$A$3:$A$220,'OMS2007'!G$3:G$220))</f>
        <v>#N/A</v>
      </c>
      <c r="E716" s="15">
        <f t="shared" si="77"/>
        <v>1</v>
      </c>
      <c r="F716" s="15">
        <f>IF(OR(Medidas!D716=1,Medidas!D716="M",Medidas!D716="m",Medidas!D716=2,Medidas!D716="F",Medidas!D716="f"),0,1)</f>
        <v>1</v>
      </c>
      <c r="G716" s="15">
        <f>IF(OR(ISBLANK(Medidas!G716),(ISBLANK(Medidas!H716))),1,0)</f>
        <v>1</v>
      </c>
      <c r="H716" s="15">
        <f>IF(AND(NOT(G716),OR(Medidas!G716&lt;20,Medidas!G716&gt;250,Medidas!H716&lt;0.5,Medidas!H716&gt;400)),1,0)</f>
        <v>0</v>
      </c>
      <c r="I716" s="20">
        <f>(Medidas!F716-Medidas!E716)/30.4375</f>
        <v>0</v>
      </c>
      <c r="J716" s="15" t="e">
        <f>Medidas!H716/(Medidas!G716^2)*10000</f>
        <v>#DIV/0!</v>
      </c>
      <c r="K716" s="15" t="e">
        <f t="shared" si="78"/>
        <v>#DIV/0!</v>
      </c>
      <c r="L716" s="15" t="e">
        <f t="shared" si="79"/>
        <v>#DIV/0!</v>
      </c>
      <c r="M716" s="15" t="e">
        <f t="shared" si="80"/>
        <v>#DIV/0!</v>
      </c>
      <c r="N716" s="15" t="e">
        <f t="shared" si="81"/>
        <v>#N/A</v>
      </c>
      <c r="O716" s="15" t="e">
        <f t="shared" si="82"/>
        <v>#N/A</v>
      </c>
    </row>
    <row r="717" spans="1:15" x14ac:dyDescent="0.15">
      <c r="A717" s="106">
        <f t="shared" si="83"/>
        <v>1</v>
      </c>
      <c r="B717" s="15" t="e">
        <f>IF(OR(Medidas!D717=1,Medidas!D717="M",Medidas!D717="m"),$A717*LOOKUP($I717+1,'OMS2007'!$A$3:$A$220,'OMS2007'!B$3:B$220)+(1-$A717)*LOOKUP($I717,'OMS2007'!$A$3:$A$220,'OMS2007'!B$3:B$220),$A717*LOOKUP($I717+1,'OMS2007'!$A$3:$A$220,'OMS2007'!E$3:E$220)+(1-$A717)*LOOKUP($I717,'OMS2007'!$A$3:$A$220,'OMS2007'!E$3:E$220))</f>
        <v>#N/A</v>
      </c>
      <c r="C717" s="15" t="e">
        <f>IF(OR(Medidas!D717=1,Medidas!D717="M",Medidas!D717="m"),$A717*LOOKUP($I717+1,'OMS2007'!$A$3:$A$220,'OMS2007'!C$3:C$220)+(1-$A717)*LOOKUP($I717,'OMS2007'!$A$3:$A$220,'OMS2007'!C$3:C$220),$A717*LOOKUP($I717+1,'OMS2007'!$A$3:$A$220,'OMS2007'!F$3:F$220)+(1-$A717)*LOOKUP($I717,'OMS2007'!$A$3:$A$220,'OMS2007'!F$3:F$220))</f>
        <v>#N/A</v>
      </c>
      <c r="D717" s="15" t="e">
        <f>IF(OR(Medidas!D717=1,Medidas!D717="M",Medidas!D717="m"),$A717*LOOKUP($I717+1,'OMS2007'!$A$3:$A$220,'OMS2007'!D$3:D$220)+(1-$A717)*LOOKUP($I717,'OMS2007'!$A$3:$A$220,'OMS2007'!D$3:D$220),$A717*LOOKUP($I717+1,'OMS2007'!$A$3:$A$220,'OMS2007'!G$3:G$220)+(1-$A717)*LOOKUP($I717,'OMS2007'!$A$3:$A$220,'OMS2007'!G$3:G$220))</f>
        <v>#N/A</v>
      </c>
      <c r="E717" s="15">
        <f t="shared" si="77"/>
        <v>1</v>
      </c>
      <c r="F717" s="15">
        <f>IF(OR(Medidas!D717=1,Medidas!D717="M",Medidas!D717="m",Medidas!D717=2,Medidas!D717="F",Medidas!D717="f"),0,1)</f>
        <v>1</v>
      </c>
      <c r="G717" s="15">
        <f>IF(OR(ISBLANK(Medidas!G717),(ISBLANK(Medidas!H717))),1,0)</f>
        <v>1</v>
      </c>
      <c r="H717" s="15">
        <f>IF(AND(NOT(G717),OR(Medidas!G717&lt;20,Medidas!G717&gt;250,Medidas!H717&lt;0.5,Medidas!H717&gt;400)),1,0)</f>
        <v>0</v>
      </c>
      <c r="I717" s="20">
        <f>(Medidas!F717-Medidas!E717)/30.4375</f>
        <v>0</v>
      </c>
      <c r="J717" s="15" t="e">
        <f>Medidas!H717/(Medidas!G717^2)*10000</f>
        <v>#DIV/0!</v>
      </c>
      <c r="K717" s="15" t="e">
        <f t="shared" si="78"/>
        <v>#DIV/0!</v>
      </c>
      <c r="L717" s="15" t="e">
        <f t="shared" si="79"/>
        <v>#DIV/0!</v>
      </c>
      <c r="M717" s="15" t="e">
        <f t="shared" si="80"/>
        <v>#DIV/0!</v>
      </c>
      <c r="N717" s="15" t="e">
        <f t="shared" si="81"/>
        <v>#N/A</v>
      </c>
      <c r="O717" s="15" t="e">
        <f t="shared" si="82"/>
        <v>#N/A</v>
      </c>
    </row>
    <row r="718" spans="1:15" x14ac:dyDescent="0.15">
      <c r="A718" s="106">
        <f t="shared" si="83"/>
        <v>1</v>
      </c>
      <c r="B718" s="15" t="e">
        <f>IF(OR(Medidas!D718=1,Medidas!D718="M",Medidas!D718="m"),$A718*LOOKUP($I718+1,'OMS2007'!$A$3:$A$220,'OMS2007'!B$3:B$220)+(1-$A718)*LOOKUP($I718,'OMS2007'!$A$3:$A$220,'OMS2007'!B$3:B$220),$A718*LOOKUP($I718+1,'OMS2007'!$A$3:$A$220,'OMS2007'!E$3:E$220)+(1-$A718)*LOOKUP($I718,'OMS2007'!$A$3:$A$220,'OMS2007'!E$3:E$220))</f>
        <v>#N/A</v>
      </c>
      <c r="C718" s="15" t="e">
        <f>IF(OR(Medidas!D718=1,Medidas!D718="M",Medidas!D718="m"),$A718*LOOKUP($I718+1,'OMS2007'!$A$3:$A$220,'OMS2007'!C$3:C$220)+(1-$A718)*LOOKUP($I718,'OMS2007'!$A$3:$A$220,'OMS2007'!C$3:C$220),$A718*LOOKUP($I718+1,'OMS2007'!$A$3:$A$220,'OMS2007'!F$3:F$220)+(1-$A718)*LOOKUP($I718,'OMS2007'!$A$3:$A$220,'OMS2007'!F$3:F$220))</f>
        <v>#N/A</v>
      </c>
      <c r="D718" s="15" t="e">
        <f>IF(OR(Medidas!D718=1,Medidas!D718="M",Medidas!D718="m"),$A718*LOOKUP($I718+1,'OMS2007'!$A$3:$A$220,'OMS2007'!D$3:D$220)+(1-$A718)*LOOKUP($I718,'OMS2007'!$A$3:$A$220,'OMS2007'!D$3:D$220),$A718*LOOKUP($I718+1,'OMS2007'!$A$3:$A$220,'OMS2007'!G$3:G$220)+(1-$A718)*LOOKUP($I718,'OMS2007'!$A$3:$A$220,'OMS2007'!G$3:G$220))</f>
        <v>#N/A</v>
      </c>
      <c r="E718" s="15">
        <f t="shared" si="77"/>
        <v>1</v>
      </c>
      <c r="F718" s="15">
        <f>IF(OR(Medidas!D718=1,Medidas!D718="M",Medidas!D718="m",Medidas!D718=2,Medidas!D718="F",Medidas!D718="f"),0,1)</f>
        <v>1</v>
      </c>
      <c r="G718" s="15">
        <f>IF(OR(ISBLANK(Medidas!G718),(ISBLANK(Medidas!H718))),1,0)</f>
        <v>1</v>
      </c>
      <c r="H718" s="15">
        <f>IF(AND(NOT(G718),OR(Medidas!G718&lt;20,Medidas!G718&gt;250,Medidas!H718&lt;0.5,Medidas!H718&gt;400)),1,0)</f>
        <v>0</v>
      </c>
      <c r="I718" s="20">
        <f>(Medidas!F718-Medidas!E718)/30.4375</f>
        <v>0</v>
      </c>
      <c r="J718" s="15" t="e">
        <f>Medidas!H718/(Medidas!G718^2)*10000</f>
        <v>#DIV/0!</v>
      </c>
      <c r="K718" s="15" t="e">
        <f t="shared" si="78"/>
        <v>#DIV/0!</v>
      </c>
      <c r="L718" s="15" t="e">
        <f t="shared" si="79"/>
        <v>#DIV/0!</v>
      </c>
      <c r="M718" s="15" t="e">
        <f t="shared" si="80"/>
        <v>#DIV/0!</v>
      </c>
      <c r="N718" s="15" t="e">
        <f t="shared" si="81"/>
        <v>#N/A</v>
      </c>
      <c r="O718" s="15" t="e">
        <f t="shared" si="82"/>
        <v>#N/A</v>
      </c>
    </row>
    <row r="719" spans="1:15" x14ac:dyDescent="0.15">
      <c r="A719" s="106">
        <f t="shared" si="83"/>
        <v>1</v>
      </c>
      <c r="B719" s="15" t="e">
        <f>IF(OR(Medidas!D719=1,Medidas!D719="M",Medidas!D719="m"),$A719*LOOKUP($I719+1,'OMS2007'!$A$3:$A$220,'OMS2007'!B$3:B$220)+(1-$A719)*LOOKUP($I719,'OMS2007'!$A$3:$A$220,'OMS2007'!B$3:B$220),$A719*LOOKUP($I719+1,'OMS2007'!$A$3:$A$220,'OMS2007'!E$3:E$220)+(1-$A719)*LOOKUP($I719,'OMS2007'!$A$3:$A$220,'OMS2007'!E$3:E$220))</f>
        <v>#N/A</v>
      </c>
      <c r="C719" s="15" t="e">
        <f>IF(OR(Medidas!D719=1,Medidas!D719="M",Medidas!D719="m"),$A719*LOOKUP($I719+1,'OMS2007'!$A$3:$A$220,'OMS2007'!C$3:C$220)+(1-$A719)*LOOKUP($I719,'OMS2007'!$A$3:$A$220,'OMS2007'!C$3:C$220),$A719*LOOKUP($I719+1,'OMS2007'!$A$3:$A$220,'OMS2007'!F$3:F$220)+(1-$A719)*LOOKUP($I719,'OMS2007'!$A$3:$A$220,'OMS2007'!F$3:F$220))</f>
        <v>#N/A</v>
      </c>
      <c r="D719" s="15" t="e">
        <f>IF(OR(Medidas!D719=1,Medidas!D719="M",Medidas!D719="m"),$A719*LOOKUP($I719+1,'OMS2007'!$A$3:$A$220,'OMS2007'!D$3:D$220)+(1-$A719)*LOOKUP($I719,'OMS2007'!$A$3:$A$220,'OMS2007'!D$3:D$220),$A719*LOOKUP($I719+1,'OMS2007'!$A$3:$A$220,'OMS2007'!G$3:G$220)+(1-$A719)*LOOKUP($I719,'OMS2007'!$A$3:$A$220,'OMS2007'!G$3:G$220))</f>
        <v>#N/A</v>
      </c>
      <c r="E719" s="15">
        <f t="shared" si="77"/>
        <v>1</v>
      </c>
      <c r="F719" s="15">
        <f>IF(OR(Medidas!D719=1,Medidas!D719="M",Medidas!D719="m",Medidas!D719=2,Medidas!D719="F",Medidas!D719="f"),0,1)</f>
        <v>1</v>
      </c>
      <c r="G719" s="15">
        <f>IF(OR(ISBLANK(Medidas!G719),(ISBLANK(Medidas!H719))),1,0)</f>
        <v>1</v>
      </c>
      <c r="H719" s="15">
        <f>IF(AND(NOT(G719),OR(Medidas!G719&lt;20,Medidas!G719&gt;250,Medidas!H719&lt;0.5,Medidas!H719&gt;400)),1,0)</f>
        <v>0</v>
      </c>
      <c r="I719" s="20">
        <f>(Medidas!F719-Medidas!E719)/30.4375</f>
        <v>0</v>
      </c>
      <c r="J719" s="15" t="e">
        <f>Medidas!H719/(Medidas!G719^2)*10000</f>
        <v>#DIV/0!</v>
      </c>
      <c r="K719" s="15" t="e">
        <f t="shared" si="78"/>
        <v>#DIV/0!</v>
      </c>
      <c r="L719" s="15" t="e">
        <f t="shared" si="79"/>
        <v>#DIV/0!</v>
      </c>
      <c r="M719" s="15" t="e">
        <f t="shared" si="80"/>
        <v>#DIV/0!</v>
      </c>
      <c r="N719" s="15" t="e">
        <f t="shared" si="81"/>
        <v>#N/A</v>
      </c>
      <c r="O719" s="15" t="e">
        <f t="shared" si="82"/>
        <v>#N/A</v>
      </c>
    </row>
    <row r="720" spans="1:15" x14ac:dyDescent="0.15">
      <c r="A720" s="106">
        <f t="shared" si="83"/>
        <v>1</v>
      </c>
      <c r="B720" s="15" t="e">
        <f>IF(OR(Medidas!D720=1,Medidas!D720="M",Medidas!D720="m"),$A720*LOOKUP($I720+1,'OMS2007'!$A$3:$A$220,'OMS2007'!B$3:B$220)+(1-$A720)*LOOKUP($I720,'OMS2007'!$A$3:$A$220,'OMS2007'!B$3:B$220),$A720*LOOKUP($I720+1,'OMS2007'!$A$3:$A$220,'OMS2007'!E$3:E$220)+(1-$A720)*LOOKUP($I720,'OMS2007'!$A$3:$A$220,'OMS2007'!E$3:E$220))</f>
        <v>#N/A</v>
      </c>
      <c r="C720" s="15" t="e">
        <f>IF(OR(Medidas!D720=1,Medidas!D720="M",Medidas!D720="m"),$A720*LOOKUP($I720+1,'OMS2007'!$A$3:$A$220,'OMS2007'!C$3:C$220)+(1-$A720)*LOOKUP($I720,'OMS2007'!$A$3:$A$220,'OMS2007'!C$3:C$220),$A720*LOOKUP($I720+1,'OMS2007'!$A$3:$A$220,'OMS2007'!F$3:F$220)+(1-$A720)*LOOKUP($I720,'OMS2007'!$A$3:$A$220,'OMS2007'!F$3:F$220))</f>
        <v>#N/A</v>
      </c>
      <c r="D720" s="15" t="e">
        <f>IF(OR(Medidas!D720=1,Medidas!D720="M",Medidas!D720="m"),$A720*LOOKUP($I720+1,'OMS2007'!$A$3:$A$220,'OMS2007'!D$3:D$220)+(1-$A720)*LOOKUP($I720,'OMS2007'!$A$3:$A$220,'OMS2007'!D$3:D$220),$A720*LOOKUP($I720+1,'OMS2007'!$A$3:$A$220,'OMS2007'!G$3:G$220)+(1-$A720)*LOOKUP($I720,'OMS2007'!$A$3:$A$220,'OMS2007'!G$3:G$220))</f>
        <v>#N/A</v>
      </c>
      <c r="E720" s="15">
        <f t="shared" si="77"/>
        <v>1</v>
      </c>
      <c r="F720" s="15">
        <f>IF(OR(Medidas!D720=1,Medidas!D720="M",Medidas!D720="m",Medidas!D720=2,Medidas!D720="F",Medidas!D720="f"),0,1)</f>
        <v>1</v>
      </c>
      <c r="G720" s="15">
        <f>IF(OR(ISBLANK(Medidas!G720),(ISBLANK(Medidas!H720))),1,0)</f>
        <v>1</v>
      </c>
      <c r="H720" s="15">
        <f>IF(AND(NOT(G720),OR(Medidas!G720&lt;20,Medidas!G720&gt;250,Medidas!H720&lt;0.5,Medidas!H720&gt;400)),1,0)</f>
        <v>0</v>
      </c>
      <c r="I720" s="20">
        <f>(Medidas!F720-Medidas!E720)/30.4375</f>
        <v>0</v>
      </c>
      <c r="J720" s="15" t="e">
        <f>Medidas!H720/(Medidas!G720^2)*10000</f>
        <v>#DIV/0!</v>
      </c>
      <c r="K720" s="15" t="e">
        <f t="shared" si="78"/>
        <v>#DIV/0!</v>
      </c>
      <c r="L720" s="15" t="e">
        <f t="shared" si="79"/>
        <v>#DIV/0!</v>
      </c>
      <c r="M720" s="15" t="e">
        <f t="shared" si="80"/>
        <v>#DIV/0!</v>
      </c>
      <c r="N720" s="15" t="e">
        <f t="shared" si="81"/>
        <v>#N/A</v>
      </c>
      <c r="O720" s="15" t="e">
        <f t="shared" si="82"/>
        <v>#N/A</v>
      </c>
    </row>
    <row r="721" spans="1:15" x14ac:dyDescent="0.15">
      <c r="A721" s="106">
        <f t="shared" si="83"/>
        <v>1</v>
      </c>
      <c r="B721" s="15" t="e">
        <f>IF(OR(Medidas!D721=1,Medidas!D721="M",Medidas!D721="m"),$A721*LOOKUP($I721+1,'OMS2007'!$A$3:$A$220,'OMS2007'!B$3:B$220)+(1-$A721)*LOOKUP($I721,'OMS2007'!$A$3:$A$220,'OMS2007'!B$3:B$220),$A721*LOOKUP($I721+1,'OMS2007'!$A$3:$A$220,'OMS2007'!E$3:E$220)+(1-$A721)*LOOKUP($I721,'OMS2007'!$A$3:$A$220,'OMS2007'!E$3:E$220))</f>
        <v>#N/A</v>
      </c>
      <c r="C721" s="15" t="e">
        <f>IF(OR(Medidas!D721=1,Medidas!D721="M",Medidas!D721="m"),$A721*LOOKUP($I721+1,'OMS2007'!$A$3:$A$220,'OMS2007'!C$3:C$220)+(1-$A721)*LOOKUP($I721,'OMS2007'!$A$3:$A$220,'OMS2007'!C$3:C$220),$A721*LOOKUP($I721+1,'OMS2007'!$A$3:$A$220,'OMS2007'!F$3:F$220)+(1-$A721)*LOOKUP($I721,'OMS2007'!$A$3:$A$220,'OMS2007'!F$3:F$220))</f>
        <v>#N/A</v>
      </c>
      <c r="D721" s="15" t="e">
        <f>IF(OR(Medidas!D721=1,Medidas!D721="M",Medidas!D721="m"),$A721*LOOKUP($I721+1,'OMS2007'!$A$3:$A$220,'OMS2007'!D$3:D$220)+(1-$A721)*LOOKUP($I721,'OMS2007'!$A$3:$A$220,'OMS2007'!D$3:D$220),$A721*LOOKUP($I721+1,'OMS2007'!$A$3:$A$220,'OMS2007'!G$3:G$220)+(1-$A721)*LOOKUP($I721,'OMS2007'!$A$3:$A$220,'OMS2007'!G$3:G$220))</f>
        <v>#N/A</v>
      </c>
      <c r="E721" s="15">
        <f t="shared" si="77"/>
        <v>1</v>
      </c>
      <c r="F721" s="15">
        <f>IF(OR(Medidas!D721=1,Medidas!D721="M",Medidas!D721="m",Medidas!D721=2,Medidas!D721="F",Medidas!D721="f"),0,1)</f>
        <v>1</v>
      </c>
      <c r="G721" s="15">
        <f>IF(OR(ISBLANK(Medidas!G721),(ISBLANK(Medidas!H721))),1,0)</f>
        <v>1</v>
      </c>
      <c r="H721" s="15">
        <f>IF(AND(NOT(G721),OR(Medidas!G721&lt;20,Medidas!G721&gt;250,Medidas!H721&lt;0.5,Medidas!H721&gt;400)),1,0)</f>
        <v>0</v>
      </c>
      <c r="I721" s="20">
        <f>(Medidas!F721-Medidas!E721)/30.4375</f>
        <v>0</v>
      </c>
      <c r="J721" s="15" t="e">
        <f>Medidas!H721/(Medidas!G721^2)*10000</f>
        <v>#DIV/0!</v>
      </c>
      <c r="K721" s="15" t="e">
        <f t="shared" si="78"/>
        <v>#DIV/0!</v>
      </c>
      <c r="L721" s="15" t="e">
        <f t="shared" si="79"/>
        <v>#DIV/0!</v>
      </c>
      <c r="M721" s="15" t="e">
        <f t="shared" si="80"/>
        <v>#DIV/0!</v>
      </c>
      <c r="N721" s="15" t="e">
        <f t="shared" si="81"/>
        <v>#N/A</v>
      </c>
      <c r="O721" s="15" t="e">
        <f t="shared" si="82"/>
        <v>#N/A</v>
      </c>
    </row>
    <row r="722" spans="1:15" x14ac:dyDescent="0.15">
      <c r="A722" s="106">
        <f t="shared" si="83"/>
        <v>1</v>
      </c>
      <c r="B722" s="15" t="e">
        <f>IF(OR(Medidas!D722=1,Medidas!D722="M",Medidas!D722="m"),$A722*LOOKUP($I722+1,'OMS2007'!$A$3:$A$220,'OMS2007'!B$3:B$220)+(1-$A722)*LOOKUP($I722,'OMS2007'!$A$3:$A$220,'OMS2007'!B$3:B$220),$A722*LOOKUP($I722+1,'OMS2007'!$A$3:$A$220,'OMS2007'!E$3:E$220)+(1-$A722)*LOOKUP($I722,'OMS2007'!$A$3:$A$220,'OMS2007'!E$3:E$220))</f>
        <v>#N/A</v>
      </c>
      <c r="C722" s="15" t="e">
        <f>IF(OR(Medidas!D722=1,Medidas!D722="M",Medidas!D722="m"),$A722*LOOKUP($I722+1,'OMS2007'!$A$3:$A$220,'OMS2007'!C$3:C$220)+(1-$A722)*LOOKUP($I722,'OMS2007'!$A$3:$A$220,'OMS2007'!C$3:C$220),$A722*LOOKUP($I722+1,'OMS2007'!$A$3:$A$220,'OMS2007'!F$3:F$220)+(1-$A722)*LOOKUP($I722,'OMS2007'!$A$3:$A$220,'OMS2007'!F$3:F$220))</f>
        <v>#N/A</v>
      </c>
      <c r="D722" s="15" t="e">
        <f>IF(OR(Medidas!D722=1,Medidas!D722="M",Medidas!D722="m"),$A722*LOOKUP($I722+1,'OMS2007'!$A$3:$A$220,'OMS2007'!D$3:D$220)+(1-$A722)*LOOKUP($I722,'OMS2007'!$A$3:$A$220,'OMS2007'!D$3:D$220),$A722*LOOKUP($I722+1,'OMS2007'!$A$3:$A$220,'OMS2007'!G$3:G$220)+(1-$A722)*LOOKUP($I722,'OMS2007'!$A$3:$A$220,'OMS2007'!G$3:G$220))</f>
        <v>#N/A</v>
      </c>
      <c r="E722" s="15">
        <f t="shared" si="77"/>
        <v>1</v>
      </c>
      <c r="F722" s="15">
        <f>IF(OR(Medidas!D722=1,Medidas!D722="M",Medidas!D722="m",Medidas!D722=2,Medidas!D722="F",Medidas!D722="f"),0,1)</f>
        <v>1</v>
      </c>
      <c r="G722" s="15">
        <f>IF(OR(ISBLANK(Medidas!G722),(ISBLANK(Medidas!H722))),1,0)</f>
        <v>1</v>
      </c>
      <c r="H722" s="15">
        <f>IF(AND(NOT(G722),OR(Medidas!G722&lt;20,Medidas!G722&gt;250,Medidas!H722&lt;0.5,Medidas!H722&gt;400)),1,0)</f>
        <v>0</v>
      </c>
      <c r="I722" s="20">
        <f>(Medidas!F722-Medidas!E722)/30.4375</f>
        <v>0</v>
      </c>
      <c r="J722" s="15" t="e">
        <f>Medidas!H722/(Medidas!G722^2)*10000</f>
        <v>#DIV/0!</v>
      </c>
      <c r="K722" s="15" t="e">
        <f t="shared" si="78"/>
        <v>#DIV/0!</v>
      </c>
      <c r="L722" s="15" t="e">
        <f t="shared" si="79"/>
        <v>#DIV/0!</v>
      </c>
      <c r="M722" s="15" t="e">
        <f t="shared" si="80"/>
        <v>#DIV/0!</v>
      </c>
      <c r="N722" s="15" t="e">
        <f t="shared" si="81"/>
        <v>#N/A</v>
      </c>
      <c r="O722" s="15" t="e">
        <f t="shared" si="82"/>
        <v>#N/A</v>
      </c>
    </row>
    <row r="723" spans="1:15" x14ac:dyDescent="0.15">
      <c r="A723" s="106">
        <f t="shared" si="83"/>
        <v>1</v>
      </c>
      <c r="B723" s="15" t="e">
        <f>IF(OR(Medidas!D723=1,Medidas!D723="M",Medidas!D723="m"),$A723*LOOKUP($I723+1,'OMS2007'!$A$3:$A$220,'OMS2007'!B$3:B$220)+(1-$A723)*LOOKUP($I723,'OMS2007'!$A$3:$A$220,'OMS2007'!B$3:B$220),$A723*LOOKUP($I723+1,'OMS2007'!$A$3:$A$220,'OMS2007'!E$3:E$220)+(1-$A723)*LOOKUP($I723,'OMS2007'!$A$3:$A$220,'OMS2007'!E$3:E$220))</f>
        <v>#N/A</v>
      </c>
      <c r="C723" s="15" t="e">
        <f>IF(OR(Medidas!D723=1,Medidas!D723="M",Medidas!D723="m"),$A723*LOOKUP($I723+1,'OMS2007'!$A$3:$A$220,'OMS2007'!C$3:C$220)+(1-$A723)*LOOKUP($I723,'OMS2007'!$A$3:$A$220,'OMS2007'!C$3:C$220),$A723*LOOKUP($I723+1,'OMS2007'!$A$3:$A$220,'OMS2007'!F$3:F$220)+(1-$A723)*LOOKUP($I723,'OMS2007'!$A$3:$A$220,'OMS2007'!F$3:F$220))</f>
        <v>#N/A</v>
      </c>
      <c r="D723" s="15" t="e">
        <f>IF(OR(Medidas!D723=1,Medidas!D723="M",Medidas!D723="m"),$A723*LOOKUP($I723+1,'OMS2007'!$A$3:$A$220,'OMS2007'!D$3:D$220)+(1-$A723)*LOOKUP($I723,'OMS2007'!$A$3:$A$220,'OMS2007'!D$3:D$220),$A723*LOOKUP($I723+1,'OMS2007'!$A$3:$A$220,'OMS2007'!G$3:G$220)+(1-$A723)*LOOKUP($I723,'OMS2007'!$A$3:$A$220,'OMS2007'!G$3:G$220))</f>
        <v>#N/A</v>
      </c>
      <c r="E723" s="15">
        <f t="shared" si="77"/>
        <v>1</v>
      </c>
      <c r="F723" s="15">
        <f>IF(OR(Medidas!D723=1,Medidas!D723="M",Medidas!D723="m",Medidas!D723=2,Medidas!D723="F",Medidas!D723="f"),0,1)</f>
        <v>1</v>
      </c>
      <c r="G723" s="15">
        <f>IF(OR(ISBLANK(Medidas!G723),(ISBLANK(Medidas!H723))),1,0)</f>
        <v>1</v>
      </c>
      <c r="H723" s="15">
        <f>IF(AND(NOT(G723),OR(Medidas!G723&lt;20,Medidas!G723&gt;250,Medidas!H723&lt;0.5,Medidas!H723&gt;400)),1,0)</f>
        <v>0</v>
      </c>
      <c r="I723" s="20">
        <f>(Medidas!F723-Medidas!E723)/30.4375</f>
        <v>0</v>
      </c>
      <c r="J723" s="15" t="e">
        <f>Medidas!H723/(Medidas!G723^2)*10000</f>
        <v>#DIV/0!</v>
      </c>
      <c r="K723" s="15" t="e">
        <f t="shared" si="78"/>
        <v>#DIV/0!</v>
      </c>
      <c r="L723" s="15" t="e">
        <f t="shared" si="79"/>
        <v>#DIV/0!</v>
      </c>
      <c r="M723" s="15" t="e">
        <f t="shared" si="80"/>
        <v>#DIV/0!</v>
      </c>
      <c r="N723" s="15" t="e">
        <f t="shared" si="81"/>
        <v>#N/A</v>
      </c>
      <c r="O723" s="15" t="e">
        <f t="shared" si="82"/>
        <v>#N/A</v>
      </c>
    </row>
    <row r="724" spans="1:15" x14ac:dyDescent="0.15">
      <c r="A724" s="106">
        <f t="shared" si="83"/>
        <v>1</v>
      </c>
      <c r="B724" s="15" t="e">
        <f>IF(OR(Medidas!D724=1,Medidas!D724="M",Medidas!D724="m"),$A724*LOOKUP($I724+1,'OMS2007'!$A$3:$A$220,'OMS2007'!B$3:B$220)+(1-$A724)*LOOKUP($I724,'OMS2007'!$A$3:$A$220,'OMS2007'!B$3:B$220),$A724*LOOKUP($I724+1,'OMS2007'!$A$3:$A$220,'OMS2007'!E$3:E$220)+(1-$A724)*LOOKUP($I724,'OMS2007'!$A$3:$A$220,'OMS2007'!E$3:E$220))</f>
        <v>#N/A</v>
      </c>
      <c r="C724" s="15" t="e">
        <f>IF(OR(Medidas!D724=1,Medidas!D724="M",Medidas!D724="m"),$A724*LOOKUP($I724+1,'OMS2007'!$A$3:$A$220,'OMS2007'!C$3:C$220)+(1-$A724)*LOOKUP($I724,'OMS2007'!$A$3:$A$220,'OMS2007'!C$3:C$220),$A724*LOOKUP($I724+1,'OMS2007'!$A$3:$A$220,'OMS2007'!F$3:F$220)+(1-$A724)*LOOKUP($I724,'OMS2007'!$A$3:$A$220,'OMS2007'!F$3:F$220))</f>
        <v>#N/A</v>
      </c>
      <c r="D724" s="15" t="e">
        <f>IF(OR(Medidas!D724=1,Medidas!D724="M",Medidas!D724="m"),$A724*LOOKUP($I724+1,'OMS2007'!$A$3:$A$220,'OMS2007'!D$3:D$220)+(1-$A724)*LOOKUP($I724,'OMS2007'!$A$3:$A$220,'OMS2007'!D$3:D$220),$A724*LOOKUP($I724+1,'OMS2007'!$A$3:$A$220,'OMS2007'!G$3:G$220)+(1-$A724)*LOOKUP($I724,'OMS2007'!$A$3:$A$220,'OMS2007'!G$3:G$220))</f>
        <v>#N/A</v>
      </c>
      <c r="E724" s="15">
        <f t="shared" si="77"/>
        <v>1</v>
      </c>
      <c r="F724" s="15">
        <f>IF(OR(Medidas!D724=1,Medidas!D724="M",Medidas!D724="m",Medidas!D724=2,Medidas!D724="F",Medidas!D724="f"),0,1)</f>
        <v>1</v>
      </c>
      <c r="G724" s="15">
        <f>IF(OR(ISBLANK(Medidas!G724),(ISBLANK(Medidas!H724))),1,0)</f>
        <v>1</v>
      </c>
      <c r="H724" s="15">
        <f>IF(AND(NOT(G724),OR(Medidas!G724&lt;20,Medidas!G724&gt;250,Medidas!H724&lt;0.5,Medidas!H724&gt;400)),1,0)</f>
        <v>0</v>
      </c>
      <c r="I724" s="20">
        <f>(Medidas!F724-Medidas!E724)/30.4375</f>
        <v>0</v>
      </c>
      <c r="J724" s="15" t="e">
        <f>Medidas!H724/(Medidas!G724^2)*10000</f>
        <v>#DIV/0!</v>
      </c>
      <c r="K724" s="15" t="e">
        <f t="shared" si="78"/>
        <v>#DIV/0!</v>
      </c>
      <c r="L724" s="15" t="e">
        <f t="shared" si="79"/>
        <v>#DIV/0!</v>
      </c>
      <c r="M724" s="15" t="e">
        <f t="shared" si="80"/>
        <v>#DIV/0!</v>
      </c>
      <c r="N724" s="15" t="e">
        <f t="shared" si="81"/>
        <v>#N/A</v>
      </c>
      <c r="O724" s="15" t="e">
        <f t="shared" si="82"/>
        <v>#N/A</v>
      </c>
    </row>
    <row r="725" spans="1:15" x14ac:dyDescent="0.15">
      <c r="A725" s="106">
        <f t="shared" si="83"/>
        <v>1</v>
      </c>
      <c r="B725" s="15" t="e">
        <f>IF(OR(Medidas!D725=1,Medidas!D725="M",Medidas!D725="m"),$A725*LOOKUP($I725+1,'OMS2007'!$A$3:$A$220,'OMS2007'!B$3:B$220)+(1-$A725)*LOOKUP($I725,'OMS2007'!$A$3:$A$220,'OMS2007'!B$3:B$220),$A725*LOOKUP($I725+1,'OMS2007'!$A$3:$A$220,'OMS2007'!E$3:E$220)+(1-$A725)*LOOKUP($I725,'OMS2007'!$A$3:$A$220,'OMS2007'!E$3:E$220))</f>
        <v>#N/A</v>
      </c>
      <c r="C725" s="15" t="e">
        <f>IF(OR(Medidas!D725=1,Medidas!D725="M",Medidas!D725="m"),$A725*LOOKUP($I725+1,'OMS2007'!$A$3:$A$220,'OMS2007'!C$3:C$220)+(1-$A725)*LOOKUP($I725,'OMS2007'!$A$3:$A$220,'OMS2007'!C$3:C$220),$A725*LOOKUP($I725+1,'OMS2007'!$A$3:$A$220,'OMS2007'!F$3:F$220)+(1-$A725)*LOOKUP($I725,'OMS2007'!$A$3:$A$220,'OMS2007'!F$3:F$220))</f>
        <v>#N/A</v>
      </c>
      <c r="D725" s="15" t="e">
        <f>IF(OR(Medidas!D725=1,Medidas!D725="M",Medidas!D725="m"),$A725*LOOKUP($I725+1,'OMS2007'!$A$3:$A$220,'OMS2007'!D$3:D$220)+(1-$A725)*LOOKUP($I725,'OMS2007'!$A$3:$A$220,'OMS2007'!D$3:D$220),$A725*LOOKUP($I725+1,'OMS2007'!$A$3:$A$220,'OMS2007'!G$3:G$220)+(1-$A725)*LOOKUP($I725,'OMS2007'!$A$3:$A$220,'OMS2007'!G$3:G$220))</f>
        <v>#N/A</v>
      </c>
      <c r="E725" s="15">
        <f t="shared" si="77"/>
        <v>1</v>
      </c>
      <c r="F725" s="15">
        <f>IF(OR(Medidas!D725=1,Medidas!D725="M",Medidas!D725="m",Medidas!D725=2,Medidas!D725="F",Medidas!D725="f"),0,1)</f>
        <v>1</v>
      </c>
      <c r="G725" s="15">
        <f>IF(OR(ISBLANK(Medidas!G725),(ISBLANK(Medidas!H725))),1,0)</f>
        <v>1</v>
      </c>
      <c r="H725" s="15">
        <f>IF(AND(NOT(G725),OR(Medidas!G725&lt;20,Medidas!G725&gt;250,Medidas!H725&lt;0.5,Medidas!H725&gt;400)),1,0)</f>
        <v>0</v>
      </c>
      <c r="I725" s="20">
        <f>(Medidas!F725-Medidas!E725)/30.4375</f>
        <v>0</v>
      </c>
      <c r="J725" s="15" t="e">
        <f>Medidas!H725/(Medidas!G725^2)*10000</f>
        <v>#DIV/0!</v>
      </c>
      <c r="K725" s="15" t="e">
        <f t="shared" si="78"/>
        <v>#DIV/0!</v>
      </c>
      <c r="L725" s="15" t="e">
        <f t="shared" si="79"/>
        <v>#DIV/0!</v>
      </c>
      <c r="M725" s="15" t="e">
        <f t="shared" si="80"/>
        <v>#DIV/0!</v>
      </c>
      <c r="N725" s="15" t="e">
        <f t="shared" si="81"/>
        <v>#N/A</v>
      </c>
      <c r="O725" s="15" t="e">
        <f t="shared" si="82"/>
        <v>#N/A</v>
      </c>
    </row>
    <row r="726" spans="1:15" x14ac:dyDescent="0.15">
      <c r="A726" s="106">
        <f t="shared" si="83"/>
        <v>1</v>
      </c>
      <c r="B726" s="15" t="e">
        <f>IF(OR(Medidas!D726=1,Medidas!D726="M",Medidas!D726="m"),$A726*LOOKUP($I726+1,'OMS2007'!$A$3:$A$220,'OMS2007'!B$3:B$220)+(1-$A726)*LOOKUP($I726,'OMS2007'!$A$3:$A$220,'OMS2007'!B$3:B$220),$A726*LOOKUP($I726+1,'OMS2007'!$A$3:$A$220,'OMS2007'!E$3:E$220)+(1-$A726)*LOOKUP($I726,'OMS2007'!$A$3:$A$220,'OMS2007'!E$3:E$220))</f>
        <v>#N/A</v>
      </c>
      <c r="C726" s="15" t="e">
        <f>IF(OR(Medidas!D726=1,Medidas!D726="M",Medidas!D726="m"),$A726*LOOKUP($I726+1,'OMS2007'!$A$3:$A$220,'OMS2007'!C$3:C$220)+(1-$A726)*LOOKUP($I726,'OMS2007'!$A$3:$A$220,'OMS2007'!C$3:C$220),$A726*LOOKUP($I726+1,'OMS2007'!$A$3:$A$220,'OMS2007'!F$3:F$220)+(1-$A726)*LOOKUP($I726,'OMS2007'!$A$3:$A$220,'OMS2007'!F$3:F$220))</f>
        <v>#N/A</v>
      </c>
      <c r="D726" s="15" t="e">
        <f>IF(OR(Medidas!D726=1,Medidas!D726="M",Medidas!D726="m"),$A726*LOOKUP($I726+1,'OMS2007'!$A$3:$A$220,'OMS2007'!D$3:D$220)+(1-$A726)*LOOKUP($I726,'OMS2007'!$A$3:$A$220,'OMS2007'!D$3:D$220),$A726*LOOKUP($I726+1,'OMS2007'!$A$3:$A$220,'OMS2007'!G$3:G$220)+(1-$A726)*LOOKUP($I726,'OMS2007'!$A$3:$A$220,'OMS2007'!G$3:G$220))</f>
        <v>#N/A</v>
      </c>
      <c r="E726" s="15">
        <f t="shared" si="77"/>
        <v>1</v>
      </c>
      <c r="F726" s="15">
        <f>IF(OR(Medidas!D726=1,Medidas!D726="M",Medidas!D726="m",Medidas!D726=2,Medidas!D726="F",Medidas!D726="f"),0,1)</f>
        <v>1</v>
      </c>
      <c r="G726" s="15">
        <f>IF(OR(ISBLANK(Medidas!G726),(ISBLANK(Medidas!H726))),1,0)</f>
        <v>1</v>
      </c>
      <c r="H726" s="15">
        <f>IF(AND(NOT(G726),OR(Medidas!G726&lt;20,Medidas!G726&gt;250,Medidas!H726&lt;0.5,Medidas!H726&gt;400)),1,0)</f>
        <v>0</v>
      </c>
      <c r="I726" s="20">
        <f>(Medidas!F726-Medidas!E726)/30.4375</f>
        <v>0</v>
      </c>
      <c r="J726" s="15" t="e">
        <f>Medidas!H726/(Medidas!G726^2)*10000</f>
        <v>#DIV/0!</v>
      </c>
      <c r="K726" s="15" t="e">
        <f t="shared" si="78"/>
        <v>#DIV/0!</v>
      </c>
      <c r="L726" s="15" t="e">
        <f t="shared" si="79"/>
        <v>#DIV/0!</v>
      </c>
      <c r="M726" s="15" t="e">
        <f t="shared" si="80"/>
        <v>#DIV/0!</v>
      </c>
      <c r="N726" s="15" t="e">
        <f t="shared" si="81"/>
        <v>#N/A</v>
      </c>
      <c r="O726" s="15" t="e">
        <f t="shared" si="82"/>
        <v>#N/A</v>
      </c>
    </row>
    <row r="727" spans="1:15" x14ac:dyDescent="0.15">
      <c r="A727" s="106">
        <f t="shared" si="83"/>
        <v>1</v>
      </c>
      <c r="B727" s="15" t="e">
        <f>IF(OR(Medidas!D727=1,Medidas!D727="M",Medidas!D727="m"),$A727*LOOKUP($I727+1,'OMS2007'!$A$3:$A$220,'OMS2007'!B$3:B$220)+(1-$A727)*LOOKUP($I727,'OMS2007'!$A$3:$A$220,'OMS2007'!B$3:B$220),$A727*LOOKUP($I727+1,'OMS2007'!$A$3:$A$220,'OMS2007'!E$3:E$220)+(1-$A727)*LOOKUP($I727,'OMS2007'!$A$3:$A$220,'OMS2007'!E$3:E$220))</f>
        <v>#N/A</v>
      </c>
      <c r="C727" s="15" t="e">
        <f>IF(OR(Medidas!D727=1,Medidas!D727="M",Medidas!D727="m"),$A727*LOOKUP($I727+1,'OMS2007'!$A$3:$A$220,'OMS2007'!C$3:C$220)+(1-$A727)*LOOKUP($I727,'OMS2007'!$A$3:$A$220,'OMS2007'!C$3:C$220),$A727*LOOKUP($I727+1,'OMS2007'!$A$3:$A$220,'OMS2007'!F$3:F$220)+(1-$A727)*LOOKUP($I727,'OMS2007'!$A$3:$A$220,'OMS2007'!F$3:F$220))</f>
        <v>#N/A</v>
      </c>
      <c r="D727" s="15" t="e">
        <f>IF(OR(Medidas!D727=1,Medidas!D727="M",Medidas!D727="m"),$A727*LOOKUP($I727+1,'OMS2007'!$A$3:$A$220,'OMS2007'!D$3:D$220)+(1-$A727)*LOOKUP($I727,'OMS2007'!$A$3:$A$220,'OMS2007'!D$3:D$220),$A727*LOOKUP($I727+1,'OMS2007'!$A$3:$A$220,'OMS2007'!G$3:G$220)+(1-$A727)*LOOKUP($I727,'OMS2007'!$A$3:$A$220,'OMS2007'!G$3:G$220))</f>
        <v>#N/A</v>
      </c>
      <c r="E727" s="15">
        <f t="shared" si="77"/>
        <v>1</v>
      </c>
      <c r="F727" s="15">
        <f>IF(OR(Medidas!D727=1,Medidas!D727="M",Medidas!D727="m",Medidas!D727=2,Medidas!D727="F",Medidas!D727="f"),0,1)</f>
        <v>1</v>
      </c>
      <c r="G727" s="15">
        <f>IF(OR(ISBLANK(Medidas!G727),(ISBLANK(Medidas!H727))),1,0)</f>
        <v>1</v>
      </c>
      <c r="H727" s="15">
        <f>IF(AND(NOT(G727),OR(Medidas!G727&lt;20,Medidas!G727&gt;250,Medidas!H727&lt;0.5,Medidas!H727&gt;400)),1,0)</f>
        <v>0</v>
      </c>
      <c r="I727" s="20">
        <f>(Medidas!F727-Medidas!E727)/30.4375</f>
        <v>0</v>
      </c>
      <c r="J727" s="15" t="e">
        <f>Medidas!H727/(Medidas!G727^2)*10000</f>
        <v>#DIV/0!</v>
      </c>
      <c r="K727" s="15" t="e">
        <f t="shared" si="78"/>
        <v>#DIV/0!</v>
      </c>
      <c r="L727" s="15" t="e">
        <f t="shared" si="79"/>
        <v>#DIV/0!</v>
      </c>
      <c r="M727" s="15" t="e">
        <f t="shared" si="80"/>
        <v>#DIV/0!</v>
      </c>
      <c r="N727" s="15" t="e">
        <f t="shared" si="81"/>
        <v>#N/A</v>
      </c>
      <c r="O727" s="15" t="e">
        <f t="shared" si="82"/>
        <v>#N/A</v>
      </c>
    </row>
    <row r="728" spans="1:15" x14ac:dyDescent="0.15">
      <c r="A728" s="106">
        <f t="shared" si="83"/>
        <v>1</v>
      </c>
      <c r="B728" s="15" t="e">
        <f>IF(OR(Medidas!D728=1,Medidas!D728="M",Medidas!D728="m"),$A728*LOOKUP($I728+1,'OMS2007'!$A$3:$A$220,'OMS2007'!B$3:B$220)+(1-$A728)*LOOKUP($I728,'OMS2007'!$A$3:$A$220,'OMS2007'!B$3:B$220),$A728*LOOKUP($I728+1,'OMS2007'!$A$3:$A$220,'OMS2007'!E$3:E$220)+(1-$A728)*LOOKUP($I728,'OMS2007'!$A$3:$A$220,'OMS2007'!E$3:E$220))</f>
        <v>#N/A</v>
      </c>
      <c r="C728" s="15" t="e">
        <f>IF(OR(Medidas!D728=1,Medidas!D728="M",Medidas!D728="m"),$A728*LOOKUP($I728+1,'OMS2007'!$A$3:$A$220,'OMS2007'!C$3:C$220)+(1-$A728)*LOOKUP($I728,'OMS2007'!$A$3:$A$220,'OMS2007'!C$3:C$220),$A728*LOOKUP($I728+1,'OMS2007'!$A$3:$A$220,'OMS2007'!F$3:F$220)+(1-$A728)*LOOKUP($I728,'OMS2007'!$A$3:$A$220,'OMS2007'!F$3:F$220))</f>
        <v>#N/A</v>
      </c>
      <c r="D728" s="15" t="e">
        <f>IF(OR(Medidas!D728=1,Medidas!D728="M",Medidas!D728="m"),$A728*LOOKUP($I728+1,'OMS2007'!$A$3:$A$220,'OMS2007'!D$3:D$220)+(1-$A728)*LOOKUP($I728,'OMS2007'!$A$3:$A$220,'OMS2007'!D$3:D$220),$A728*LOOKUP($I728+1,'OMS2007'!$A$3:$A$220,'OMS2007'!G$3:G$220)+(1-$A728)*LOOKUP($I728,'OMS2007'!$A$3:$A$220,'OMS2007'!G$3:G$220))</f>
        <v>#N/A</v>
      </c>
      <c r="E728" s="15">
        <f t="shared" si="77"/>
        <v>1</v>
      </c>
      <c r="F728" s="15">
        <f>IF(OR(Medidas!D728=1,Medidas!D728="M",Medidas!D728="m",Medidas!D728=2,Medidas!D728="F",Medidas!D728="f"),0,1)</f>
        <v>1</v>
      </c>
      <c r="G728" s="15">
        <f>IF(OR(ISBLANK(Medidas!G728),(ISBLANK(Medidas!H728))),1,0)</f>
        <v>1</v>
      </c>
      <c r="H728" s="15">
        <f>IF(AND(NOT(G728),OR(Medidas!G728&lt;20,Medidas!G728&gt;250,Medidas!H728&lt;0.5,Medidas!H728&gt;400)),1,0)</f>
        <v>0</v>
      </c>
      <c r="I728" s="20">
        <f>(Medidas!F728-Medidas!E728)/30.4375</f>
        <v>0</v>
      </c>
      <c r="J728" s="15" t="e">
        <f>Medidas!H728/(Medidas!G728^2)*10000</f>
        <v>#DIV/0!</v>
      </c>
      <c r="K728" s="15" t="e">
        <f t="shared" si="78"/>
        <v>#DIV/0!</v>
      </c>
      <c r="L728" s="15" t="e">
        <f t="shared" si="79"/>
        <v>#DIV/0!</v>
      </c>
      <c r="M728" s="15" t="e">
        <f t="shared" si="80"/>
        <v>#DIV/0!</v>
      </c>
      <c r="N728" s="15" t="e">
        <f t="shared" si="81"/>
        <v>#N/A</v>
      </c>
      <c r="O728" s="15" t="e">
        <f t="shared" si="82"/>
        <v>#N/A</v>
      </c>
    </row>
    <row r="729" spans="1:15" x14ac:dyDescent="0.15">
      <c r="A729" s="106">
        <f t="shared" si="83"/>
        <v>1</v>
      </c>
      <c r="B729" s="15" t="e">
        <f>IF(OR(Medidas!D729=1,Medidas!D729="M",Medidas!D729="m"),$A729*LOOKUP($I729+1,'OMS2007'!$A$3:$A$220,'OMS2007'!B$3:B$220)+(1-$A729)*LOOKUP($I729,'OMS2007'!$A$3:$A$220,'OMS2007'!B$3:B$220),$A729*LOOKUP($I729+1,'OMS2007'!$A$3:$A$220,'OMS2007'!E$3:E$220)+(1-$A729)*LOOKUP($I729,'OMS2007'!$A$3:$A$220,'OMS2007'!E$3:E$220))</f>
        <v>#N/A</v>
      </c>
      <c r="C729" s="15" t="e">
        <f>IF(OR(Medidas!D729=1,Medidas!D729="M",Medidas!D729="m"),$A729*LOOKUP($I729+1,'OMS2007'!$A$3:$A$220,'OMS2007'!C$3:C$220)+(1-$A729)*LOOKUP($I729,'OMS2007'!$A$3:$A$220,'OMS2007'!C$3:C$220),$A729*LOOKUP($I729+1,'OMS2007'!$A$3:$A$220,'OMS2007'!F$3:F$220)+(1-$A729)*LOOKUP($I729,'OMS2007'!$A$3:$A$220,'OMS2007'!F$3:F$220))</f>
        <v>#N/A</v>
      </c>
      <c r="D729" s="15" t="e">
        <f>IF(OR(Medidas!D729=1,Medidas!D729="M",Medidas!D729="m"),$A729*LOOKUP($I729+1,'OMS2007'!$A$3:$A$220,'OMS2007'!D$3:D$220)+(1-$A729)*LOOKUP($I729,'OMS2007'!$A$3:$A$220,'OMS2007'!D$3:D$220),$A729*LOOKUP($I729+1,'OMS2007'!$A$3:$A$220,'OMS2007'!G$3:G$220)+(1-$A729)*LOOKUP($I729,'OMS2007'!$A$3:$A$220,'OMS2007'!G$3:G$220))</f>
        <v>#N/A</v>
      </c>
      <c r="E729" s="15">
        <f t="shared" si="77"/>
        <v>1</v>
      </c>
      <c r="F729" s="15">
        <f>IF(OR(Medidas!D729=1,Medidas!D729="M",Medidas!D729="m",Medidas!D729=2,Medidas!D729="F",Medidas!D729="f"),0,1)</f>
        <v>1</v>
      </c>
      <c r="G729" s="15">
        <f>IF(OR(ISBLANK(Medidas!G729),(ISBLANK(Medidas!H729))),1,0)</f>
        <v>1</v>
      </c>
      <c r="H729" s="15">
        <f>IF(AND(NOT(G729),OR(Medidas!G729&lt;20,Medidas!G729&gt;250,Medidas!H729&lt;0.5,Medidas!H729&gt;400)),1,0)</f>
        <v>0</v>
      </c>
      <c r="I729" s="20">
        <f>(Medidas!F729-Medidas!E729)/30.4375</f>
        <v>0</v>
      </c>
      <c r="J729" s="15" t="e">
        <f>Medidas!H729/(Medidas!G729^2)*10000</f>
        <v>#DIV/0!</v>
      </c>
      <c r="K729" s="15" t="e">
        <f t="shared" si="78"/>
        <v>#DIV/0!</v>
      </c>
      <c r="L729" s="15" t="e">
        <f t="shared" si="79"/>
        <v>#DIV/0!</v>
      </c>
      <c r="M729" s="15" t="e">
        <f t="shared" si="80"/>
        <v>#DIV/0!</v>
      </c>
      <c r="N729" s="15" t="e">
        <f t="shared" si="81"/>
        <v>#N/A</v>
      </c>
      <c r="O729" s="15" t="e">
        <f t="shared" si="82"/>
        <v>#N/A</v>
      </c>
    </row>
    <row r="730" spans="1:15" x14ac:dyDescent="0.15">
      <c r="A730" s="106">
        <f t="shared" si="83"/>
        <v>1</v>
      </c>
      <c r="B730" s="15" t="e">
        <f>IF(OR(Medidas!D730=1,Medidas!D730="M",Medidas!D730="m"),$A730*LOOKUP($I730+1,'OMS2007'!$A$3:$A$220,'OMS2007'!B$3:B$220)+(1-$A730)*LOOKUP($I730,'OMS2007'!$A$3:$A$220,'OMS2007'!B$3:B$220),$A730*LOOKUP($I730+1,'OMS2007'!$A$3:$A$220,'OMS2007'!E$3:E$220)+(1-$A730)*LOOKUP($I730,'OMS2007'!$A$3:$A$220,'OMS2007'!E$3:E$220))</f>
        <v>#N/A</v>
      </c>
      <c r="C730" s="15" t="e">
        <f>IF(OR(Medidas!D730=1,Medidas!D730="M",Medidas!D730="m"),$A730*LOOKUP($I730+1,'OMS2007'!$A$3:$A$220,'OMS2007'!C$3:C$220)+(1-$A730)*LOOKUP($I730,'OMS2007'!$A$3:$A$220,'OMS2007'!C$3:C$220),$A730*LOOKUP($I730+1,'OMS2007'!$A$3:$A$220,'OMS2007'!F$3:F$220)+(1-$A730)*LOOKUP($I730,'OMS2007'!$A$3:$A$220,'OMS2007'!F$3:F$220))</f>
        <v>#N/A</v>
      </c>
      <c r="D730" s="15" t="e">
        <f>IF(OR(Medidas!D730=1,Medidas!D730="M",Medidas!D730="m"),$A730*LOOKUP($I730+1,'OMS2007'!$A$3:$A$220,'OMS2007'!D$3:D$220)+(1-$A730)*LOOKUP($I730,'OMS2007'!$A$3:$A$220,'OMS2007'!D$3:D$220),$A730*LOOKUP($I730+1,'OMS2007'!$A$3:$A$220,'OMS2007'!G$3:G$220)+(1-$A730)*LOOKUP($I730,'OMS2007'!$A$3:$A$220,'OMS2007'!G$3:G$220))</f>
        <v>#N/A</v>
      </c>
      <c r="E730" s="15">
        <f t="shared" si="77"/>
        <v>1</v>
      </c>
      <c r="F730" s="15">
        <f>IF(OR(Medidas!D730=1,Medidas!D730="M",Medidas!D730="m",Medidas!D730=2,Medidas!D730="F",Medidas!D730="f"),0,1)</f>
        <v>1</v>
      </c>
      <c r="G730" s="15">
        <f>IF(OR(ISBLANK(Medidas!G730),(ISBLANK(Medidas!H730))),1,0)</f>
        <v>1</v>
      </c>
      <c r="H730" s="15">
        <f>IF(AND(NOT(G730),OR(Medidas!G730&lt;20,Medidas!G730&gt;250,Medidas!H730&lt;0.5,Medidas!H730&gt;400)),1,0)</f>
        <v>0</v>
      </c>
      <c r="I730" s="20">
        <f>(Medidas!F730-Medidas!E730)/30.4375</f>
        <v>0</v>
      </c>
      <c r="J730" s="15" t="e">
        <f>Medidas!H730/(Medidas!G730^2)*10000</f>
        <v>#DIV/0!</v>
      </c>
      <c r="K730" s="15" t="e">
        <f t="shared" si="78"/>
        <v>#DIV/0!</v>
      </c>
      <c r="L730" s="15" t="e">
        <f t="shared" si="79"/>
        <v>#DIV/0!</v>
      </c>
      <c r="M730" s="15" t="e">
        <f t="shared" si="80"/>
        <v>#DIV/0!</v>
      </c>
      <c r="N730" s="15" t="e">
        <f t="shared" si="81"/>
        <v>#N/A</v>
      </c>
      <c r="O730" s="15" t="e">
        <f t="shared" si="82"/>
        <v>#N/A</v>
      </c>
    </row>
    <row r="731" spans="1:15" x14ac:dyDescent="0.15">
      <c r="A731" s="106">
        <f t="shared" si="83"/>
        <v>1</v>
      </c>
      <c r="B731" s="15" t="e">
        <f>IF(OR(Medidas!D731=1,Medidas!D731="M",Medidas!D731="m"),$A731*LOOKUP($I731+1,'OMS2007'!$A$3:$A$220,'OMS2007'!B$3:B$220)+(1-$A731)*LOOKUP($I731,'OMS2007'!$A$3:$A$220,'OMS2007'!B$3:B$220),$A731*LOOKUP($I731+1,'OMS2007'!$A$3:$A$220,'OMS2007'!E$3:E$220)+(1-$A731)*LOOKUP($I731,'OMS2007'!$A$3:$A$220,'OMS2007'!E$3:E$220))</f>
        <v>#N/A</v>
      </c>
      <c r="C731" s="15" t="e">
        <f>IF(OR(Medidas!D731=1,Medidas!D731="M",Medidas!D731="m"),$A731*LOOKUP($I731+1,'OMS2007'!$A$3:$A$220,'OMS2007'!C$3:C$220)+(1-$A731)*LOOKUP($I731,'OMS2007'!$A$3:$A$220,'OMS2007'!C$3:C$220),$A731*LOOKUP($I731+1,'OMS2007'!$A$3:$A$220,'OMS2007'!F$3:F$220)+(1-$A731)*LOOKUP($I731,'OMS2007'!$A$3:$A$220,'OMS2007'!F$3:F$220))</f>
        <v>#N/A</v>
      </c>
      <c r="D731" s="15" t="e">
        <f>IF(OR(Medidas!D731=1,Medidas!D731="M",Medidas!D731="m"),$A731*LOOKUP($I731+1,'OMS2007'!$A$3:$A$220,'OMS2007'!D$3:D$220)+(1-$A731)*LOOKUP($I731,'OMS2007'!$A$3:$A$220,'OMS2007'!D$3:D$220),$A731*LOOKUP($I731+1,'OMS2007'!$A$3:$A$220,'OMS2007'!G$3:G$220)+(1-$A731)*LOOKUP($I731,'OMS2007'!$A$3:$A$220,'OMS2007'!G$3:G$220))</f>
        <v>#N/A</v>
      </c>
      <c r="E731" s="15">
        <f t="shared" si="77"/>
        <v>1</v>
      </c>
      <c r="F731" s="15">
        <f>IF(OR(Medidas!D731=1,Medidas!D731="M",Medidas!D731="m",Medidas!D731=2,Medidas!D731="F",Medidas!D731="f"),0,1)</f>
        <v>1</v>
      </c>
      <c r="G731" s="15">
        <f>IF(OR(ISBLANK(Medidas!G731),(ISBLANK(Medidas!H731))),1,0)</f>
        <v>1</v>
      </c>
      <c r="H731" s="15">
        <f>IF(AND(NOT(G731),OR(Medidas!G731&lt;20,Medidas!G731&gt;250,Medidas!H731&lt;0.5,Medidas!H731&gt;400)),1,0)</f>
        <v>0</v>
      </c>
      <c r="I731" s="20">
        <f>(Medidas!F731-Medidas!E731)/30.4375</f>
        <v>0</v>
      </c>
      <c r="J731" s="15" t="e">
        <f>Medidas!H731/(Medidas!G731^2)*10000</f>
        <v>#DIV/0!</v>
      </c>
      <c r="K731" s="15" t="e">
        <f t="shared" si="78"/>
        <v>#DIV/0!</v>
      </c>
      <c r="L731" s="15" t="e">
        <f t="shared" si="79"/>
        <v>#DIV/0!</v>
      </c>
      <c r="M731" s="15" t="e">
        <f t="shared" si="80"/>
        <v>#DIV/0!</v>
      </c>
      <c r="N731" s="15" t="e">
        <f t="shared" si="81"/>
        <v>#N/A</v>
      </c>
      <c r="O731" s="15" t="e">
        <f t="shared" si="82"/>
        <v>#N/A</v>
      </c>
    </row>
    <row r="732" spans="1:15" x14ac:dyDescent="0.15">
      <c r="A732" s="106">
        <f t="shared" si="83"/>
        <v>1</v>
      </c>
      <c r="B732" s="15" t="e">
        <f>IF(OR(Medidas!D732=1,Medidas!D732="M",Medidas!D732="m"),$A732*LOOKUP($I732+1,'OMS2007'!$A$3:$A$220,'OMS2007'!B$3:B$220)+(1-$A732)*LOOKUP($I732,'OMS2007'!$A$3:$A$220,'OMS2007'!B$3:B$220),$A732*LOOKUP($I732+1,'OMS2007'!$A$3:$A$220,'OMS2007'!E$3:E$220)+(1-$A732)*LOOKUP($I732,'OMS2007'!$A$3:$A$220,'OMS2007'!E$3:E$220))</f>
        <v>#N/A</v>
      </c>
      <c r="C732" s="15" t="e">
        <f>IF(OR(Medidas!D732=1,Medidas!D732="M",Medidas!D732="m"),$A732*LOOKUP($I732+1,'OMS2007'!$A$3:$A$220,'OMS2007'!C$3:C$220)+(1-$A732)*LOOKUP($I732,'OMS2007'!$A$3:$A$220,'OMS2007'!C$3:C$220),$A732*LOOKUP($I732+1,'OMS2007'!$A$3:$A$220,'OMS2007'!F$3:F$220)+(1-$A732)*LOOKUP($I732,'OMS2007'!$A$3:$A$220,'OMS2007'!F$3:F$220))</f>
        <v>#N/A</v>
      </c>
      <c r="D732" s="15" t="e">
        <f>IF(OR(Medidas!D732=1,Medidas!D732="M",Medidas!D732="m"),$A732*LOOKUP($I732+1,'OMS2007'!$A$3:$A$220,'OMS2007'!D$3:D$220)+(1-$A732)*LOOKUP($I732,'OMS2007'!$A$3:$A$220,'OMS2007'!D$3:D$220),$A732*LOOKUP($I732+1,'OMS2007'!$A$3:$A$220,'OMS2007'!G$3:G$220)+(1-$A732)*LOOKUP($I732,'OMS2007'!$A$3:$A$220,'OMS2007'!G$3:G$220))</f>
        <v>#N/A</v>
      </c>
      <c r="E732" s="15">
        <f t="shared" si="77"/>
        <v>1</v>
      </c>
      <c r="F732" s="15">
        <f>IF(OR(Medidas!D732=1,Medidas!D732="M",Medidas!D732="m",Medidas!D732=2,Medidas!D732="F",Medidas!D732="f"),0,1)</f>
        <v>1</v>
      </c>
      <c r="G732" s="15">
        <f>IF(OR(ISBLANK(Medidas!G732),(ISBLANK(Medidas!H732))),1,0)</f>
        <v>1</v>
      </c>
      <c r="H732" s="15">
        <f>IF(AND(NOT(G732),OR(Medidas!G732&lt;20,Medidas!G732&gt;250,Medidas!H732&lt;0.5,Medidas!H732&gt;400)),1,0)</f>
        <v>0</v>
      </c>
      <c r="I732" s="20">
        <f>(Medidas!F732-Medidas!E732)/30.4375</f>
        <v>0</v>
      </c>
      <c r="J732" s="15" t="e">
        <f>Medidas!H732/(Medidas!G732^2)*10000</f>
        <v>#DIV/0!</v>
      </c>
      <c r="K732" s="15" t="e">
        <f t="shared" si="78"/>
        <v>#DIV/0!</v>
      </c>
      <c r="L732" s="15" t="e">
        <f t="shared" si="79"/>
        <v>#DIV/0!</v>
      </c>
      <c r="M732" s="15" t="e">
        <f t="shared" si="80"/>
        <v>#DIV/0!</v>
      </c>
      <c r="N732" s="15" t="e">
        <f t="shared" si="81"/>
        <v>#N/A</v>
      </c>
      <c r="O732" s="15" t="e">
        <f t="shared" si="82"/>
        <v>#N/A</v>
      </c>
    </row>
    <row r="733" spans="1:15" x14ac:dyDescent="0.15">
      <c r="A733" s="106">
        <f t="shared" si="83"/>
        <v>1</v>
      </c>
      <c r="B733" s="15" t="e">
        <f>IF(OR(Medidas!D733=1,Medidas!D733="M",Medidas!D733="m"),$A733*LOOKUP($I733+1,'OMS2007'!$A$3:$A$220,'OMS2007'!B$3:B$220)+(1-$A733)*LOOKUP($I733,'OMS2007'!$A$3:$A$220,'OMS2007'!B$3:B$220),$A733*LOOKUP($I733+1,'OMS2007'!$A$3:$A$220,'OMS2007'!E$3:E$220)+(1-$A733)*LOOKUP($I733,'OMS2007'!$A$3:$A$220,'OMS2007'!E$3:E$220))</f>
        <v>#N/A</v>
      </c>
      <c r="C733" s="15" t="e">
        <f>IF(OR(Medidas!D733=1,Medidas!D733="M",Medidas!D733="m"),$A733*LOOKUP($I733+1,'OMS2007'!$A$3:$A$220,'OMS2007'!C$3:C$220)+(1-$A733)*LOOKUP($I733,'OMS2007'!$A$3:$A$220,'OMS2007'!C$3:C$220),$A733*LOOKUP($I733+1,'OMS2007'!$A$3:$A$220,'OMS2007'!F$3:F$220)+(1-$A733)*LOOKUP($I733,'OMS2007'!$A$3:$A$220,'OMS2007'!F$3:F$220))</f>
        <v>#N/A</v>
      </c>
      <c r="D733" s="15" t="e">
        <f>IF(OR(Medidas!D733=1,Medidas!D733="M",Medidas!D733="m"),$A733*LOOKUP($I733+1,'OMS2007'!$A$3:$A$220,'OMS2007'!D$3:D$220)+(1-$A733)*LOOKUP($I733,'OMS2007'!$A$3:$A$220,'OMS2007'!D$3:D$220),$A733*LOOKUP($I733+1,'OMS2007'!$A$3:$A$220,'OMS2007'!G$3:G$220)+(1-$A733)*LOOKUP($I733,'OMS2007'!$A$3:$A$220,'OMS2007'!G$3:G$220))</f>
        <v>#N/A</v>
      </c>
      <c r="E733" s="15">
        <f t="shared" si="77"/>
        <v>1</v>
      </c>
      <c r="F733" s="15">
        <f>IF(OR(Medidas!D733=1,Medidas!D733="M",Medidas!D733="m",Medidas!D733=2,Medidas!D733="F",Medidas!D733="f"),0,1)</f>
        <v>1</v>
      </c>
      <c r="G733" s="15">
        <f>IF(OR(ISBLANK(Medidas!G733),(ISBLANK(Medidas!H733))),1,0)</f>
        <v>1</v>
      </c>
      <c r="H733" s="15">
        <f>IF(AND(NOT(G733),OR(Medidas!G733&lt;20,Medidas!G733&gt;250,Medidas!H733&lt;0.5,Medidas!H733&gt;400)),1,0)</f>
        <v>0</v>
      </c>
      <c r="I733" s="20">
        <f>(Medidas!F733-Medidas!E733)/30.4375</f>
        <v>0</v>
      </c>
      <c r="J733" s="15" t="e">
        <f>Medidas!H733/(Medidas!G733^2)*10000</f>
        <v>#DIV/0!</v>
      </c>
      <c r="K733" s="15" t="e">
        <f t="shared" si="78"/>
        <v>#DIV/0!</v>
      </c>
      <c r="L733" s="15" t="e">
        <f t="shared" si="79"/>
        <v>#DIV/0!</v>
      </c>
      <c r="M733" s="15" t="e">
        <f t="shared" si="80"/>
        <v>#DIV/0!</v>
      </c>
      <c r="N733" s="15" t="e">
        <f t="shared" si="81"/>
        <v>#N/A</v>
      </c>
      <c r="O733" s="15" t="e">
        <f t="shared" si="82"/>
        <v>#N/A</v>
      </c>
    </row>
    <row r="734" spans="1:15" x14ac:dyDescent="0.15">
      <c r="A734" s="106">
        <f t="shared" si="83"/>
        <v>1</v>
      </c>
      <c r="B734" s="15" t="e">
        <f>IF(OR(Medidas!D734=1,Medidas!D734="M",Medidas!D734="m"),$A734*LOOKUP($I734+1,'OMS2007'!$A$3:$A$220,'OMS2007'!B$3:B$220)+(1-$A734)*LOOKUP($I734,'OMS2007'!$A$3:$A$220,'OMS2007'!B$3:B$220),$A734*LOOKUP($I734+1,'OMS2007'!$A$3:$A$220,'OMS2007'!E$3:E$220)+(1-$A734)*LOOKUP($I734,'OMS2007'!$A$3:$A$220,'OMS2007'!E$3:E$220))</f>
        <v>#N/A</v>
      </c>
      <c r="C734" s="15" t="e">
        <f>IF(OR(Medidas!D734=1,Medidas!D734="M",Medidas!D734="m"),$A734*LOOKUP($I734+1,'OMS2007'!$A$3:$A$220,'OMS2007'!C$3:C$220)+(1-$A734)*LOOKUP($I734,'OMS2007'!$A$3:$A$220,'OMS2007'!C$3:C$220),$A734*LOOKUP($I734+1,'OMS2007'!$A$3:$A$220,'OMS2007'!F$3:F$220)+(1-$A734)*LOOKUP($I734,'OMS2007'!$A$3:$A$220,'OMS2007'!F$3:F$220))</f>
        <v>#N/A</v>
      </c>
      <c r="D734" s="15" t="e">
        <f>IF(OR(Medidas!D734=1,Medidas!D734="M",Medidas!D734="m"),$A734*LOOKUP($I734+1,'OMS2007'!$A$3:$A$220,'OMS2007'!D$3:D$220)+(1-$A734)*LOOKUP($I734,'OMS2007'!$A$3:$A$220,'OMS2007'!D$3:D$220),$A734*LOOKUP($I734+1,'OMS2007'!$A$3:$A$220,'OMS2007'!G$3:G$220)+(1-$A734)*LOOKUP($I734,'OMS2007'!$A$3:$A$220,'OMS2007'!G$3:G$220))</f>
        <v>#N/A</v>
      </c>
      <c r="E734" s="15">
        <f t="shared" si="77"/>
        <v>1</v>
      </c>
      <c r="F734" s="15">
        <f>IF(OR(Medidas!D734=1,Medidas!D734="M",Medidas!D734="m",Medidas!D734=2,Medidas!D734="F",Medidas!D734="f"),0,1)</f>
        <v>1</v>
      </c>
      <c r="G734" s="15">
        <f>IF(OR(ISBLANK(Medidas!G734),(ISBLANK(Medidas!H734))),1,0)</f>
        <v>1</v>
      </c>
      <c r="H734" s="15">
        <f>IF(AND(NOT(G734),OR(Medidas!G734&lt;20,Medidas!G734&gt;250,Medidas!H734&lt;0.5,Medidas!H734&gt;400)),1,0)</f>
        <v>0</v>
      </c>
      <c r="I734" s="20">
        <f>(Medidas!F734-Medidas!E734)/30.4375</f>
        <v>0</v>
      </c>
      <c r="J734" s="15" t="e">
        <f>Medidas!H734/(Medidas!G734^2)*10000</f>
        <v>#DIV/0!</v>
      </c>
      <c r="K734" s="15" t="e">
        <f t="shared" si="78"/>
        <v>#DIV/0!</v>
      </c>
      <c r="L734" s="15" t="e">
        <f t="shared" si="79"/>
        <v>#DIV/0!</v>
      </c>
      <c r="M734" s="15" t="e">
        <f t="shared" si="80"/>
        <v>#DIV/0!</v>
      </c>
      <c r="N734" s="15" t="e">
        <f t="shared" si="81"/>
        <v>#N/A</v>
      </c>
      <c r="O734" s="15" t="e">
        <f t="shared" si="82"/>
        <v>#N/A</v>
      </c>
    </row>
    <row r="735" spans="1:15" x14ac:dyDescent="0.15">
      <c r="A735" s="106">
        <f t="shared" si="83"/>
        <v>1</v>
      </c>
      <c r="B735" s="15" t="e">
        <f>IF(OR(Medidas!D735=1,Medidas!D735="M",Medidas!D735="m"),$A735*LOOKUP($I735+1,'OMS2007'!$A$3:$A$220,'OMS2007'!B$3:B$220)+(1-$A735)*LOOKUP($I735,'OMS2007'!$A$3:$A$220,'OMS2007'!B$3:B$220),$A735*LOOKUP($I735+1,'OMS2007'!$A$3:$A$220,'OMS2007'!E$3:E$220)+(1-$A735)*LOOKUP($I735,'OMS2007'!$A$3:$A$220,'OMS2007'!E$3:E$220))</f>
        <v>#N/A</v>
      </c>
      <c r="C735" s="15" t="e">
        <f>IF(OR(Medidas!D735=1,Medidas!D735="M",Medidas!D735="m"),$A735*LOOKUP($I735+1,'OMS2007'!$A$3:$A$220,'OMS2007'!C$3:C$220)+(1-$A735)*LOOKUP($I735,'OMS2007'!$A$3:$A$220,'OMS2007'!C$3:C$220),$A735*LOOKUP($I735+1,'OMS2007'!$A$3:$A$220,'OMS2007'!F$3:F$220)+(1-$A735)*LOOKUP($I735,'OMS2007'!$A$3:$A$220,'OMS2007'!F$3:F$220))</f>
        <v>#N/A</v>
      </c>
      <c r="D735" s="15" t="e">
        <f>IF(OR(Medidas!D735=1,Medidas!D735="M",Medidas!D735="m"),$A735*LOOKUP($I735+1,'OMS2007'!$A$3:$A$220,'OMS2007'!D$3:D$220)+(1-$A735)*LOOKUP($I735,'OMS2007'!$A$3:$A$220,'OMS2007'!D$3:D$220),$A735*LOOKUP($I735+1,'OMS2007'!$A$3:$A$220,'OMS2007'!G$3:G$220)+(1-$A735)*LOOKUP($I735,'OMS2007'!$A$3:$A$220,'OMS2007'!G$3:G$220))</f>
        <v>#N/A</v>
      </c>
      <c r="E735" s="15">
        <f t="shared" si="77"/>
        <v>1</v>
      </c>
      <c r="F735" s="15">
        <f>IF(OR(Medidas!D735=1,Medidas!D735="M",Medidas!D735="m",Medidas!D735=2,Medidas!D735="F",Medidas!D735="f"),0,1)</f>
        <v>1</v>
      </c>
      <c r="G735" s="15">
        <f>IF(OR(ISBLANK(Medidas!G735),(ISBLANK(Medidas!H735))),1,0)</f>
        <v>1</v>
      </c>
      <c r="H735" s="15">
        <f>IF(AND(NOT(G735),OR(Medidas!G735&lt;20,Medidas!G735&gt;250,Medidas!H735&lt;0.5,Medidas!H735&gt;400)),1,0)</f>
        <v>0</v>
      </c>
      <c r="I735" s="20">
        <f>(Medidas!F735-Medidas!E735)/30.4375</f>
        <v>0</v>
      </c>
      <c r="J735" s="15" t="e">
        <f>Medidas!H735/(Medidas!G735^2)*10000</f>
        <v>#DIV/0!</v>
      </c>
      <c r="K735" s="15" t="e">
        <f t="shared" si="78"/>
        <v>#DIV/0!</v>
      </c>
      <c r="L735" s="15" t="e">
        <f t="shared" si="79"/>
        <v>#DIV/0!</v>
      </c>
      <c r="M735" s="15" t="e">
        <f t="shared" si="80"/>
        <v>#DIV/0!</v>
      </c>
      <c r="N735" s="15" t="e">
        <f t="shared" si="81"/>
        <v>#N/A</v>
      </c>
      <c r="O735" s="15" t="e">
        <f t="shared" si="82"/>
        <v>#N/A</v>
      </c>
    </row>
    <row r="736" spans="1:15" x14ac:dyDescent="0.15">
      <c r="A736" s="106">
        <f t="shared" si="83"/>
        <v>1</v>
      </c>
      <c r="B736" s="15" t="e">
        <f>IF(OR(Medidas!D736=1,Medidas!D736="M",Medidas!D736="m"),$A736*LOOKUP($I736+1,'OMS2007'!$A$3:$A$220,'OMS2007'!B$3:B$220)+(1-$A736)*LOOKUP($I736,'OMS2007'!$A$3:$A$220,'OMS2007'!B$3:B$220),$A736*LOOKUP($I736+1,'OMS2007'!$A$3:$A$220,'OMS2007'!E$3:E$220)+(1-$A736)*LOOKUP($I736,'OMS2007'!$A$3:$A$220,'OMS2007'!E$3:E$220))</f>
        <v>#N/A</v>
      </c>
      <c r="C736" s="15" t="e">
        <f>IF(OR(Medidas!D736=1,Medidas!D736="M",Medidas!D736="m"),$A736*LOOKUP($I736+1,'OMS2007'!$A$3:$A$220,'OMS2007'!C$3:C$220)+(1-$A736)*LOOKUP($I736,'OMS2007'!$A$3:$A$220,'OMS2007'!C$3:C$220),$A736*LOOKUP($I736+1,'OMS2007'!$A$3:$A$220,'OMS2007'!F$3:F$220)+(1-$A736)*LOOKUP($I736,'OMS2007'!$A$3:$A$220,'OMS2007'!F$3:F$220))</f>
        <v>#N/A</v>
      </c>
      <c r="D736" s="15" t="e">
        <f>IF(OR(Medidas!D736=1,Medidas!D736="M",Medidas!D736="m"),$A736*LOOKUP($I736+1,'OMS2007'!$A$3:$A$220,'OMS2007'!D$3:D$220)+(1-$A736)*LOOKUP($I736,'OMS2007'!$A$3:$A$220,'OMS2007'!D$3:D$220),$A736*LOOKUP($I736+1,'OMS2007'!$A$3:$A$220,'OMS2007'!G$3:G$220)+(1-$A736)*LOOKUP($I736,'OMS2007'!$A$3:$A$220,'OMS2007'!G$3:G$220))</f>
        <v>#N/A</v>
      </c>
      <c r="E736" s="15">
        <f t="shared" si="77"/>
        <v>1</v>
      </c>
      <c r="F736" s="15">
        <f>IF(OR(Medidas!D736=1,Medidas!D736="M",Medidas!D736="m",Medidas!D736=2,Medidas!D736="F",Medidas!D736="f"),0,1)</f>
        <v>1</v>
      </c>
      <c r="G736" s="15">
        <f>IF(OR(ISBLANK(Medidas!G736),(ISBLANK(Medidas!H736))),1,0)</f>
        <v>1</v>
      </c>
      <c r="H736" s="15">
        <f>IF(AND(NOT(G736),OR(Medidas!G736&lt;20,Medidas!G736&gt;250,Medidas!H736&lt;0.5,Medidas!H736&gt;400)),1,0)</f>
        <v>0</v>
      </c>
      <c r="I736" s="20">
        <f>(Medidas!F736-Medidas!E736)/30.4375</f>
        <v>0</v>
      </c>
      <c r="J736" s="15" t="e">
        <f>Medidas!H736/(Medidas!G736^2)*10000</f>
        <v>#DIV/0!</v>
      </c>
      <c r="K736" s="15" t="e">
        <f t="shared" si="78"/>
        <v>#DIV/0!</v>
      </c>
      <c r="L736" s="15" t="e">
        <f t="shared" si="79"/>
        <v>#DIV/0!</v>
      </c>
      <c r="M736" s="15" t="e">
        <f t="shared" si="80"/>
        <v>#DIV/0!</v>
      </c>
      <c r="N736" s="15" t="e">
        <f t="shared" si="81"/>
        <v>#N/A</v>
      </c>
      <c r="O736" s="15" t="e">
        <f t="shared" si="82"/>
        <v>#N/A</v>
      </c>
    </row>
    <row r="737" spans="1:15" x14ac:dyDescent="0.15">
      <c r="A737" s="106">
        <f t="shared" si="83"/>
        <v>1</v>
      </c>
      <c r="B737" s="15" t="e">
        <f>IF(OR(Medidas!D737=1,Medidas!D737="M",Medidas!D737="m"),$A737*LOOKUP($I737+1,'OMS2007'!$A$3:$A$220,'OMS2007'!B$3:B$220)+(1-$A737)*LOOKUP($I737,'OMS2007'!$A$3:$A$220,'OMS2007'!B$3:B$220),$A737*LOOKUP($I737+1,'OMS2007'!$A$3:$A$220,'OMS2007'!E$3:E$220)+(1-$A737)*LOOKUP($I737,'OMS2007'!$A$3:$A$220,'OMS2007'!E$3:E$220))</f>
        <v>#N/A</v>
      </c>
      <c r="C737" s="15" t="e">
        <f>IF(OR(Medidas!D737=1,Medidas!D737="M",Medidas!D737="m"),$A737*LOOKUP($I737+1,'OMS2007'!$A$3:$A$220,'OMS2007'!C$3:C$220)+(1-$A737)*LOOKUP($I737,'OMS2007'!$A$3:$A$220,'OMS2007'!C$3:C$220),$A737*LOOKUP($I737+1,'OMS2007'!$A$3:$A$220,'OMS2007'!F$3:F$220)+(1-$A737)*LOOKUP($I737,'OMS2007'!$A$3:$A$220,'OMS2007'!F$3:F$220))</f>
        <v>#N/A</v>
      </c>
      <c r="D737" s="15" t="e">
        <f>IF(OR(Medidas!D737=1,Medidas!D737="M",Medidas!D737="m"),$A737*LOOKUP($I737+1,'OMS2007'!$A$3:$A$220,'OMS2007'!D$3:D$220)+(1-$A737)*LOOKUP($I737,'OMS2007'!$A$3:$A$220,'OMS2007'!D$3:D$220),$A737*LOOKUP($I737+1,'OMS2007'!$A$3:$A$220,'OMS2007'!G$3:G$220)+(1-$A737)*LOOKUP($I737,'OMS2007'!$A$3:$A$220,'OMS2007'!G$3:G$220))</f>
        <v>#N/A</v>
      </c>
      <c r="E737" s="15">
        <f t="shared" si="77"/>
        <v>1</v>
      </c>
      <c r="F737" s="15">
        <f>IF(OR(Medidas!D737=1,Medidas!D737="M",Medidas!D737="m",Medidas!D737=2,Medidas!D737="F",Medidas!D737="f"),0,1)</f>
        <v>1</v>
      </c>
      <c r="G737" s="15">
        <f>IF(OR(ISBLANK(Medidas!G737),(ISBLANK(Medidas!H737))),1,0)</f>
        <v>1</v>
      </c>
      <c r="H737" s="15">
        <f>IF(AND(NOT(G737),OR(Medidas!G737&lt;20,Medidas!G737&gt;250,Medidas!H737&lt;0.5,Medidas!H737&gt;400)),1,0)</f>
        <v>0</v>
      </c>
      <c r="I737" s="20">
        <f>(Medidas!F737-Medidas!E737)/30.4375</f>
        <v>0</v>
      </c>
      <c r="J737" s="15" t="e">
        <f>Medidas!H737/(Medidas!G737^2)*10000</f>
        <v>#DIV/0!</v>
      </c>
      <c r="K737" s="15" t="e">
        <f t="shared" si="78"/>
        <v>#DIV/0!</v>
      </c>
      <c r="L737" s="15" t="e">
        <f t="shared" si="79"/>
        <v>#DIV/0!</v>
      </c>
      <c r="M737" s="15" t="e">
        <f t="shared" si="80"/>
        <v>#DIV/0!</v>
      </c>
      <c r="N737" s="15" t="e">
        <f t="shared" si="81"/>
        <v>#N/A</v>
      </c>
      <c r="O737" s="15" t="e">
        <f t="shared" si="82"/>
        <v>#N/A</v>
      </c>
    </row>
    <row r="738" spans="1:15" x14ac:dyDescent="0.15">
      <c r="A738" s="106">
        <f t="shared" si="83"/>
        <v>1</v>
      </c>
      <c r="B738" s="15" t="e">
        <f>IF(OR(Medidas!D738=1,Medidas!D738="M",Medidas!D738="m"),$A738*LOOKUP($I738+1,'OMS2007'!$A$3:$A$220,'OMS2007'!B$3:B$220)+(1-$A738)*LOOKUP($I738,'OMS2007'!$A$3:$A$220,'OMS2007'!B$3:B$220),$A738*LOOKUP($I738+1,'OMS2007'!$A$3:$A$220,'OMS2007'!E$3:E$220)+(1-$A738)*LOOKUP($I738,'OMS2007'!$A$3:$A$220,'OMS2007'!E$3:E$220))</f>
        <v>#N/A</v>
      </c>
      <c r="C738" s="15" t="e">
        <f>IF(OR(Medidas!D738=1,Medidas!D738="M",Medidas!D738="m"),$A738*LOOKUP($I738+1,'OMS2007'!$A$3:$A$220,'OMS2007'!C$3:C$220)+(1-$A738)*LOOKUP($I738,'OMS2007'!$A$3:$A$220,'OMS2007'!C$3:C$220),$A738*LOOKUP($I738+1,'OMS2007'!$A$3:$A$220,'OMS2007'!F$3:F$220)+(1-$A738)*LOOKUP($I738,'OMS2007'!$A$3:$A$220,'OMS2007'!F$3:F$220))</f>
        <v>#N/A</v>
      </c>
      <c r="D738" s="15" t="e">
        <f>IF(OR(Medidas!D738=1,Medidas!D738="M",Medidas!D738="m"),$A738*LOOKUP($I738+1,'OMS2007'!$A$3:$A$220,'OMS2007'!D$3:D$220)+(1-$A738)*LOOKUP($I738,'OMS2007'!$A$3:$A$220,'OMS2007'!D$3:D$220),$A738*LOOKUP($I738+1,'OMS2007'!$A$3:$A$220,'OMS2007'!G$3:G$220)+(1-$A738)*LOOKUP($I738,'OMS2007'!$A$3:$A$220,'OMS2007'!G$3:G$220))</f>
        <v>#N/A</v>
      </c>
      <c r="E738" s="15">
        <f t="shared" si="77"/>
        <v>1</v>
      </c>
      <c r="F738" s="15">
        <f>IF(OR(Medidas!D738=1,Medidas!D738="M",Medidas!D738="m",Medidas!D738=2,Medidas!D738="F",Medidas!D738="f"),0,1)</f>
        <v>1</v>
      </c>
      <c r="G738" s="15">
        <f>IF(OR(ISBLANK(Medidas!G738),(ISBLANK(Medidas!H738))),1,0)</f>
        <v>1</v>
      </c>
      <c r="H738" s="15">
        <f>IF(AND(NOT(G738),OR(Medidas!G738&lt;20,Medidas!G738&gt;250,Medidas!H738&lt;0.5,Medidas!H738&gt;400)),1,0)</f>
        <v>0</v>
      </c>
      <c r="I738" s="20">
        <f>(Medidas!F738-Medidas!E738)/30.4375</f>
        <v>0</v>
      </c>
      <c r="J738" s="15" t="e">
        <f>Medidas!H738/(Medidas!G738^2)*10000</f>
        <v>#DIV/0!</v>
      </c>
      <c r="K738" s="15" t="e">
        <f t="shared" si="78"/>
        <v>#DIV/0!</v>
      </c>
      <c r="L738" s="15" t="e">
        <f t="shared" si="79"/>
        <v>#DIV/0!</v>
      </c>
      <c r="M738" s="15" t="e">
        <f t="shared" si="80"/>
        <v>#DIV/0!</v>
      </c>
      <c r="N738" s="15" t="e">
        <f t="shared" si="81"/>
        <v>#N/A</v>
      </c>
      <c r="O738" s="15" t="e">
        <f t="shared" si="82"/>
        <v>#N/A</v>
      </c>
    </row>
    <row r="739" spans="1:15" x14ac:dyDescent="0.15">
      <c r="A739" s="106">
        <f t="shared" si="83"/>
        <v>1</v>
      </c>
      <c r="B739" s="15" t="e">
        <f>IF(OR(Medidas!D739=1,Medidas!D739="M",Medidas!D739="m"),$A739*LOOKUP($I739+1,'OMS2007'!$A$3:$A$220,'OMS2007'!B$3:B$220)+(1-$A739)*LOOKUP($I739,'OMS2007'!$A$3:$A$220,'OMS2007'!B$3:B$220),$A739*LOOKUP($I739+1,'OMS2007'!$A$3:$A$220,'OMS2007'!E$3:E$220)+(1-$A739)*LOOKUP($I739,'OMS2007'!$A$3:$A$220,'OMS2007'!E$3:E$220))</f>
        <v>#N/A</v>
      </c>
      <c r="C739" s="15" t="e">
        <f>IF(OR(Medidas!D739=1,Medidas!D739="M",Medidas!D739="m"),$A739*LOOKUP($I739+1,'OMS2007'!$A$3:$A$220,'OMS2007'!C$3:C$220)+(1-$A739)*LOOKUP($I739,'OMS2007'!$A$3:$A$220,'OMS2007'!C$3:C$220),$A739*LOOKUP($I739+1,'OMS2007'!$A$3:$A$220,'OMS2007'!F$3:F$220)+(1-$A739)*LOOKUP($I739,'OMS2007'!$A$3:$A$220,'OMS2007'!F$3:F$220))</f>
        <v>#N/A</v>
      </c>
      <c r="D739" s="15" t="e">
        <f>IF(OR(Medidas!D739=1,Medidas!D739="M",Medidas!D739="m"),$A739*LOOKUP($I739+1,'OMS2007'!$A$3:$A$220,'OMS2007'!D$3:D$220)+(1-$A739)*LOOKUP($I739,'OMS2007'!$A$3:$A$220,'OMS2007'!D$3:D$220),$A739*LOOKUP($I739+1,'OMS2007'!$A$3:$A$220,'OMS2007'!G$3:G$220)+(1-$A739)*LOOKUP($I739,'OMS2007'!$A$3:$A$220,'OMS2007'!G$3:G$220))</f>
        <v>#N/A</v>
      </c>
      <c r="E739" s="15">
        <f t="shared" si="77"/>
        <v>1</v>
      </c>
      <c r="F739" s="15">
        <f>IF(OR(Medidas!D739=1,Medidas!D739="M",Medidas!D739="m",Medidas!D739=2,Medidas!D739="F",Medidas!D739="f"),0,1)</f>
        <v>1</v>
      </c>
      <c r="G739" s="15">
        <f>IF(OR(ISBLANK(Medidas!G739),(ISBLANK(Medidas!H739))),1,0)</f>
        <v>1</v>
      </c>
      <c r="H739" s="15">
        <f>IF(AND(NOT(G739),OR(Medidas!G739&lt;20,Medidas!G739&gt;250,Medidas!H739&lt;0.5,Medidas!H739&gt;400)),1,0)</f>
        <v>0</v>
      </c>
      <c r="I739" s="20">
        <f>(Medidas!F739-Medidas!E739)/30.4375</f>
        <v>0</v>
      </c>
      <c r="J739" s="15" t="e">
        <f>Medidas!H739/(Medidas!G739^2)*10000</f>
        <v>#DIV/0!</v>
      </c>
      <c r="K739" s="15" t="e">
        <f t="shared" si="78"/>
        <v>#DIV/0!</v>
      </c>
      <c r="L739" s="15" t="e">
        <f t="shared" si="79"/>
        <v>#DIV/0!</v>
      </c>
      <c r="M739" s="15" t="e">
        <f t="shared" si="80"/>
        <v>#DIV/0!</v>
      </c>
      <c r="N739" s="15" t="e">
        <f t="shared" si="81"/>
        <v>#N/A</v>
      </c>
      <c r="O739" s="15" t="e">
        <f t="shared" si="82"/>
        <v>#N/A</v>
      </c>
    </row>
    <row r="740" spans="1:15" x14ac:dyDescent="0.15">
      <c r="A740" s="106">
        <f t="shared" si="83"/>
        <v>1</v>
      </c>
      <c r="B740" s="15" t="e">
        <f>IF(OR(Medidas!D740=1,Medidas!D740="M",Medidas!D740="m"),$A740*LOOKUP($I740+1,'OMS2007'!$A$3:$A$220,'OMS2007'!B$3:B$220)+(1-$A740)*LOOKUP($I740,'OMS2007'!$A$3:$A$220,'OMS2007'!B$3:B$220),$A740*LOOKUP($I740+1,'OMS2007'!$A$3:$A$220,'OMS2007'!E$3:E$220)+(1-$A740)*LOOKUP($I740,'OMS2007'!$A$3:$A$220,'OMS2007'!E$3:E$220))</f>
        <v>#N/A</v>
      </c>
      <c r="C740" s="15" t="e">
        <f>IF(OR(Medidas!D740=1,Medidas!D740="M",Medidas!D740="m"),$A740*LOOKUP($I740+1,'OMS2007'!$A$3:$A$220,'OMS2007'!C$3:C$220)+(1-$A740)*LOOKUP($I740,'OMS2007'!$A$3:$A$220,'OMS2007'!C$3:C$220),$A740*LOOKUP($I740+1,'OMS2007'!$A$3:$A$220,'OMS2007'!F$3:F$220)+(1-$A740)*LOOKUP($I740,'OMS2007'!$A$3:$A$220,'OMS2007'!F$3:F$220))</f>
        <v>#N/A</v>
      </c>
      <c r="D740" s="15" t="e">
        <f>IF(OR(Medidas!D740=1,Medidas!D740="M",Medidas!D740="m"),$A740*LOOKUP($I740+1,'OMS2007'!$A$3:$A$220,'OMS2007'!D$3:D$220)+(1-$A740)*LOOKUP($I740,'OMS2007'!$A$3:$A$220,'OMS2007'!D$3:D$220),$A740*LOOKUP($I740+1,'OMS2007'!$A$3:$A$220,'OMS2007'!G$3:G$220)+(1-$A740)*LOOKUP($I740,'OMS2007'!$A$3:$A$220,'OMS2007'!G$3:G$220))</f>
        <v>#N/A</v>
      </c>
      <c r="E740" s="15">
        <f t="shared" si="77"/>
        <v>1</v>
      </c>
      <c r="F740" s="15">
        <f>IF(OR(Medidas!D740=1,Medidas!D740="M",Medidas!D740="m",Medidas!D740=2,Medidas!D740="F",Medidas!D740="f"),0,1)</f>
        <v>1</v>
      </c>
      <c r="G740" s="15">
        <f>IF(OR(ISBLANK(Medidas!G740),(ISBLANK(Medidas!H740))),1,0)</f>
        <v>1</v>
      </c>
      <c r="H740" s="15">
        <f>IF(AND(NOT(G740),OR(Medidas!G740&lt;20,Medidas!G740&gt;250,Medidas!H740&lt;0.5,Medidas!H740&gt;400)),1,0)</f>
        <v>0</v>
      </c>
      <c r="I740" s="20">
        <f>(Medidas!F740-Medidas!E740)/30.4375</f>
        <v>0</v>
      </c>
      <c r="J740" s="15" t="e">
        <f>Medidas!H740/(Medidas!G740^2)*10000</f>
        <v>#DIV/0!</v>
      </c>
      <c r="K740" s="15" t="e">
        <f t="shared" si="78"/>
        <v>#DIV/0!</v>
      </c>
      <c r="L740" s="15" t="e">
        <f t="shared" si="79"/>
        <v>#DIV/0!</v>
      </c>
      <c r="M740" s="15" t="e">
        <f t="shared" si="80"/>
        <v>#DIV/0!</v>
      </c>
      <c r="N740" s="15" t="e">
        <f t="shared" si="81"/>
        <v>#N/A</v>
      </c>
      <c r="O740" s="15" t="e">
        <f t="shared" si="82"/>
        <v>#N/A</v>
      </c>
    </row>
    <row r="741" spans="1:15" x14ac:dyDescent="0.15">
      <c r="A741" s="106">
        <f t="shared" si="83"/>
        <v>1</v>
      </c>
      <c r="B741" s="15" t="e">
        <f>IF(OR(Medidas!D741=1,Medidas!D741="M",Medidas!D741="m"),$A741*LOOKUP($I741+1,'OMS2007'!$A$3:$A$220,'OMS2007'!B$3:B$220)+(1-$A741)*LOOKUP($I741,'OMS2007'!$A$3:$A$220,'OMS2007'!B$3:B$220),$A741*LOOKUP($I741+1,'OMS2007'!$A$3:$A$220,'OMS2007'!E$3:E$220)+(1-$A741)*LOOKUP($I741,'OMS2007'!$A$3:$A$220,'OMS2007'!E$3:E$220))</f>
        <v>#N/A</v>
      </c>
      <c r="C741" s="15" t="e">
        <f>IF(OR(Medidas!D741=1,Medidas!D741="M",Medidas!D741="m"),$A741*LOOKUP($I741+1,'OMS2007'!$A$3:$A$220,'OMS2007'!C$3:C$220)+(1-$A741)*LOOKUP($I741,'OMS2007'!$A$3:$A$220,'OMS2007'!C$3:C$220),$A741*LOOKUP($I741+1,'OMS2007'!$A$3:$A$220,'OMS2007'!F$3:F$220)+(1-$A741)*LOOKUP($I741,'OMS2007'!$A$3:$A$220,'OMS2007'!F$3:F$220))</f>
        <v>#N/A</v>
      </c>
      <c r="D741" s="15" t="e">
        <f>IF(OR(Medidas!D741=1,Medidas!D741="M",Medidas!D741="m"),$A741*LOOKUP($I741+1,'OMS2007'!$A$3:$A$220,'OMS2007'!D$3:D$220)+(1-$A741)*LOOKUP($I741,'OMS2007'!$A$3:$A$220,'OMS2007'!D$3:D$220),$A741*LOOKUP($I741+1,'OMS2007'!$A$3:$A$220,'OMS2007'!G$3:G$220)+(1-$A741)*LOOKUP($I741,'OMS2007'!$A$3:$A$220,'OMS2007'!G$3:G$220))</f>
        <v>#N/A</v>
      </c>
      <c r="E741" s="15">
        <f t="shared" si="77"/>
        <v>1</v>
      </c>
      <c r="F741" s="15">
        <f>IF(OR(Medidas!D741=1,Medidas!D741="M",Medidas!D741="m",Medidas!D741=2,Medidas!D741="F",Medidas!D741="f"),0,1)</f>
        <v>1</v>
      </c>
      <c r="G741" s="15">
        <f>IF(OR(ISBLANK(Medidas!G741),(ISBLANK(Medidas!H741))),1,0)</f>
        <v>1</v>
      </c>
      <c r="H741" s="15">
        <f>IF(AND(NOT(G741),OR(Medidas!G741&lt;20,Medidas!G741&gt;250,Medidas!H741&lt;0.5,Medidas!H741&gt;400)),1,0)</f>
        <v>0</v>
      </c>
      <c r="I741" s="20">
        <f>(Medidas!F741-Medidas!E741)/30.4375</f>
        <v>0</v>
      </c>
      <c r="J741" s="15" t="e">
        <f>Medidas!H741/(Medidas!G741^2)*10000</f>
        <v>#DIV/0!</v>
      </c>
      <c r="K741" s="15" t="e">
        <f t="shared" si="78"/>
        <v>#DIV/0!</v>
      </c>
      <c r="L741" s="15" t="e">
        <f t="shared" si="79"/>
        <v>#DIV/0!</v>
      </c>
      <c r="M741" s="15" t="e">
        <f t="shared" si="80"/>
        <v>#DIV/0!</v>
      </c>
      <c r="N741" s="15" t="e">
        <f t="shared" si="81"/>
        <v>#N/A</v>
      </c>
      <c r="O741" s="15" t="e">
        <f t="shared" si="82"/>
        <v>#N/A</v>
      </c>
    </row>
    <row r="742" spans="1:15" x14ac:dyDescent="0.15">
      <c r="A742" s="106">
        <f t="shared" si="83"/>
        <v>1</v>
      </c>
      <c r="B742" s="15" t="e">
        <f>IF(OR(Medidas!D742=1,Medidas!D742="M",Medidas!D742="m"),$A742*LOOKUP($I742+1,'OMS2007'!$A$3:$A$220,'OMS2007'!B$3:B$220)+(1-$A742)*LOOKUP($I742,'OMS2007'!$A$3:$A$220,'OMS2007'!B$3:B$220),$A742*LOOKUP($I742+1,'OMS2007'!$A$3:$A$220,'OMS2007'!E$3:E$220)+(1-$A742)*LOOKUP($I742,'OMS2007'!$A$3:$A$220,'OMS2007'!E$3:E$220))</f>
        <v>#N/A</v>
      </c>
      <c r="C742" s="15" t="e">
        <f>IF(OR(Medidas!D742=1,Medidas!D742="M",Medidas!D742="m"),$A742*LOOKUP($I742+1,'OMS2007'!$A$3:$A$220,'OMS2007'!C$3:C$220)+(1-$A742)*LOOKUP($I742,'OMS2007'!$A$3:$A$220,'OMS2007'!C$3:C$220),$A742*LOOKUP($I742+1,'OMS2007'!$A$3:$A$220,'OMS2007'!F$3:F$220)+(1-$A742)*LOOKUP($I742,'OMS2007'!$A$3:$A$220,'OMS2007'!F$3:F$220))</f>
        <v>#N/A</v>
      </c>
      <c r="D742" s="15" t="e">
        <f>IF(OR(Medidas!D742=1,Medidas!D742="M",Medidas!D742="m"),$A742*LOOKUP($I742+1,'OMS2007'!$A$3:$A$220,'OMS2007'!D$3:D$220)+(1-$A742)*LOOKUP($I742,'OMS2007'!$A$3:$A$220,'OMS2007'!D$3:D$220),$A742*LOOKUP($I742+1,'OMS2007'!$A$3:$A$220,'OMS2007'!G$3:G$220)+(1-$A742)*LOOKUP($I742,'OMS2007'!$A$3:$A$220,'OMS2007'!G$3:G$220))</f>
        <v>#N/A</v>
      </c>
      <c r="E742" s="15">
        <f t="shared" si="77"/>
        <v>1</v>
      </c>
      <c r="F742" s="15">
        <f>IF(OR(Medidas!D742=1,Medidas!D742="M",Medidas!D742="m",Medidas!D742=2,Medidas!D742="F",Medidas!D742="f"),0,1)</f>
        <v>1</v>
      </c>
      <c r="G742" s="15">
        <f>IF(OR(ISBLANK(Medidas!G742),(ISBLANK(Medidas!H742))),1,0)</f>
        <v>1</v>
      </c>
      <c r="H742" s="15">
        <f>IF(AND(NOT(G742),OR(Medidas!G742&lt;20,Medidas!G742&gt;250,Medidas!H742&lt;0.5,Medidas!H742&gt;400)),1,0)</f>
        <v>0</v>
      </c>
      <c r="I742" s="20">
        <f>(Medidas!F742-Medidas!E742)/30.4375</f>
        <v>0</v>
      </c>
      <c r="J742" s="15" t="e">
        <f>Medidas!H742/(Medidas!G742^2)*10000</f>
        <v>#DIV/0!</v>
      </c>
      <c r="K742" s="15" t="e">
        <f t="shared" si="78"/>
        <v>#DIV/0!</v>
      </c>
      <c r="L742" s="15" t="e">
        <f t="shared" si="79"/>
        <v>#DIV/0!</v>
      </c>
      <c r="M742" s="15" t="e">
        <f t="shared" si="80"/>
        <v>#DIV/0!</v>
      </c>
      <c r="N742" s="15" t="e">
        <f t="shared" si="81"/>
        <v>#N/A</v>
      </c>
      <c r="O742" s="15" t="e">
        <f t="shared" si="82"/>
        <v>#N/A</v>
      </c>
    </row>
    <row r="743" spans="1:15" x14ac:dyDescent="0.15">
      <c r="A743" s="106">
        <f t="shared" si="83"/>
        <v>1</v>
      </c>
      <c r="B743" s="15" t="e">
        <f>IF(OR(Medidas!D743=1,Medidas!D743="M",Medidas!D743="m"),$A743*LOOKUP($I743+1,'OMS2007'!$A$3:$A$220,'OMS2007'!B$3:B$220)+(1-$A743)*LOOKUP($I743,'OMS2007'!$A$3:$A$220,'OMS2007'!B$3:B$220),$A743*LOOKUP($I743+1,'OMS2007'!$A$3:$A$220,'OMS2007'!E$3:E$220)+(1-$A743)*LOOKUP($I743,'OMS2007'!$A$3:$A$220,'OMS2007'!E$3:E$220))</f>
        <v>#N/A</v>
      </c>
      <c r="C743" s="15" t="e">
        <f>IF(OR(Medidas!D743=1,Medidas!D743="M",Medidas!D743="m"),$A743*LOOKUP($I743+1,'OMS2007'!$A$3:$A$220,'OMS2007'!C$3:C$220)+(1-$A743)*LOOKUP($I743,'OMS2007'!$A$3:$A$220,'OMS2007'!C$3:C$220),$A743*LOOKUP($I743+1,'OMS2007'!$A$3:$A$220,'OMS2007'!F$3:F$220)+(1-$A743)*LOOKUP($I743,'OMS2007'!$A$3:$A$220,'OMS2007'!F$3:F$220))</f>
        <v>#N/A</v>
      </c>
      <c r="D743" s="15" t="e">
        <f>IF(OR(Medidas!D743=1,Medidas!D743="M",Medidas!D743="m"),$A743*LOOKUP($I743+1,'OMS2007'!$A$3:$A$220,'OMS2007'!D$3:D$220)+(1-$A743)*LOOKUP($I743,'OMS2007'!$A$3:$A$220,'OMS2007'!D$3:D$220),$A743*LOOKUP($I743+1,'OMS2007'!$A$3:$A$220,'OMS2007'!G$3:G$220)+(1-$A743)*LOOKUP($I743,'OMS2007'!$A$3:$A$220,'OMS2007'!G$3:G$220))</f>
        <v>#N/A</v>
      </c>
      <c r="E743" s="15">
        <f t="shared" si="77"/>
        <v>1</v>
      </c>
      <c r="F743" s="15">
        <f>IF(OR(Medidas!D743=1,Medidas!D743="M",Medidas!D743="m",Medidas!D743=2,Medidas!D743="F",Medidas!D743="f"),0,1)</f>
        <v>1</v>
      </c>
      <c r="G743" s="15">
        <f>IF(OR(ISBLANK(Medidas!G743),(ISBLANK(Medidas!H743))),1,0)</f>
        <v>1</v>
      </c>
      <c r="H743" s="15">
        <f>IF(AND(NOT(G743),OR(Medidas!G743&lt;20,Medidas!G743&gt;250,Medidas!H743&lt;0.5,Medidas!H743&gt;400)),1,0)</f>
        <v>0</v>
      </c>
      <c r="I743" s="20">
        <f>(Medidas!F743-Medidas!E743)/30.4375</f>
        <v>0</v>
      </c>
      <c r="J743" s="15" t="e">
        <f>Medidas!H743/(Medidas!G743^2)*10000</f>
        <v>#DIV/0!</v>
      </c>
      <c r="K743" s="15" t="e">
        <f t="shared" si="78"/>
        <v>#DIV/0!</v>
      </c>
      <c r="L743" s="15" t="e">
        <f t="shared" si="79"/>
        <v>#DIV/0!</v>
      </c>
      <c r="M743" s="15" t="e">
        <f t="shared" si="80"/>
        <v>#DIV/0!</v>
      </c>
      <c r="N743" s="15" t="e">
        <f t="shared" si="81"/>
        <v>#N/A</v>
      </c>
      <c r="O743" s="15" t="e">
        <f t="shared" si="82"/>
        <v>#N/A</v>
      </c>
    </row>
    <row r="744" spans="1:15" x14ac:dyDescent="0.15">
      <c r="A744" s="106">
        <f t="shared" si="83"/>
        <v>1</v>
      </c>
      <c r="B744" s="15" t="e">
        <f>IF(OR(Medidas!D744=1,Medidas!D744="M",Medidas!D744="m"),$A744*LOOKUP($I744+1,'OMS2007'!$A$3:$A$220,'OMS2007'!B$3:B$220)+(1-$A744)*LOOKUP($I744,'OMS2007'!$A$3:$A$220,'OMS2007'!B$3:B$220),$A744*LOOKUP($I744+1,'OMS2007'!$A$3:$A$220,'OMS2007'!E$3:E$220)+(1-$A744)*LOOKUP($I744,'OMS2007'!$A$3:$A$220,'OMS2007'!E$3:E$220))</f>
        <v>#N/A</v>
      </c>
      <c r="C744" s="15" t="e">
        <f>IF(OR(Medidas!D744=1,Medidas!D744="M",Medidas!D744="m"),$A744*LOOKUP($I744+1,'OMS2007'!$A$3:$A$220,'OMS2007'!C$3:C$220)+(1-$A744)*LOOKUP($I744,'OMS2007'!$A$3:$A$220,'OMS2007'!C$3:C$220),$A744*LOOKUP($I744+1,'OMS2007'!$A$3:$A$220,'OMS2007'!F$3:F$220)+(1-$A744)*LOOKUP($I744,'OMS2007'!$A$3:$A$220,'OMS2007'!F$3:F$220))</f>
        <v>#N/A</v>
      </c>
      <c r="D744" s="15" t="e">
        <f>IF(OR(Medidas!D744=1,Medidas!D744="M",Medidas!D744="m"),$A744*LOOKUP($I744+1,'OMS2007'!$A$3:$A$220,'OMS2007'!D$3:D$220)+(1-$A744)*LOOKUP($I744,'OMS2007'!$A$3:$A$220,'OMS2007'!D$3:D$220),$A744*LOOKUP($I744+1,'OMS2007'!$A$3:$A$220,'OMS2007'!G$3:G$220)+(1-$A744)*LOOKUP($I744,'OMS2007'!$A$3:$A$220,'OMS2007'!G$3:G$220))</f>
        <v>#N/A</v>
      </c>
      <c r="E744" s="15">
        <f t="shared" si="77"/>
        <v>1</v>
      </c>
      <c r="F744" s="15">
        <f>IF(OR(Medidas!D744=1,Medidas!D744="M",Medidas!D744="m",Medidas!D744=2,Medidas!D744="F",Medidas!D744="f"),0,1)</f>
        <v>1</v>
      </c>
      <c r="G744" s="15">
        <f>IF(OR(ISBLANK(Medidas!G744),(ISBLANK(Medidas!H744))),1,0)</f>
        <v>1</v>
      </c>
      <c r="H744" s="15">
        <f>IF(AND(NOT(G744),OR(Medidas!G744&lt;20,Medidas!G744&gt;250,Medidas!H744&lt;0.5,Medidas!H744&gt;400)),1,0)</f>
        <v>0</v>
      </c>
      <c r="I744" s="20">
        <f>(Medidas!F744-Medidas!E744)/30.4375</f>
        <v>0</v>
      </c>
      <c r="J744" s="15" t="e">
        <f>Medidas!H744/(Medidas!G744^2)*10000</f>
        <v>#DIV/0!</v>
      </c>
      <c r="K744" s="15" t="e">
        <f t="shared" si="78"/>
        <v>#DIV/0!</v>
      </c>
      <c r="L744" s="15" t="e">
        <f t="shared" si="79"/>
        <v>#DIV/0!</v>
      </c>
      <c r="M744" s="15" t="e">
        <f t="shared" si="80"/>
        <v>#DIV/0!</v>
      </c>
      <c r="N744" s="15" t="e">
        <f t="shared" si="81"/>
        <v>#N/A</v>
      </c>
      <c r="O744" s="15" t="e">
        <f t="shared" si="82"/>
        <v>#N/A</v>
      </c>
    </row>
    <row r="745" spans="1:15" x14ac:dyDescent="0.15">
      <c r="A745" s="106">
        <f t="shared" si="83"/>
        <v>1</v>
      </c>
      <c r="B745" s="15" t="e">
        <f>IF(OR(Medidas!D745=1,Medidas!D745="M",Medidas!D745="m"),$A745*LOOKUP($I745+1,'OMS2007'!$A$3:$A$220,'OMS2007'!B$3:B$220)+(1-$A745)*LOOKUP($I745,'OMS2007'!$A$3:$A$220,'OMS2007'!B$3:B$220),$A745*LOOKUP($I745+1,'OMS2007'!$A$3:$A$220,'OMS2007'!E$3:E$220)+(1-$A745)*LOOKUP($I745,'OMS2007'!$A$3:$A$220,'OMS2007'!E$3:E$220))</f>
        <v>#N/A</v>
      </c>
      <c r="C745" s="15" t="e">
        <f>IF(OR(Medidas!D745=1,Medidas!D745="M",Medidas!D745="m"),$A745*LOOKUP($I745+1,'OMS2007'!$A$3:$A$220,'OMS2007'!C$3:C$220)+(1-$A745)*LOOKUP($I745,'OMS2007'!$A$3:$A$220,'OMS2007'!C$3:C$220),$A745*LOOKUP($I745+1,'OMS2007'!$A$3:$A$220,'OMS2007'!F$3:F$220)+(1-$A745)*LOOKUP($I745,'OMS2007'!$A$3:$A$220,'OMS2007'!F$3:F$220))</f>
        <v>#N/A</v>
      </c>
      <c r="D745" s="15" t="e">
        <f>IF(OR(Medidas!D745=1,Medidas!D745="M",Medidas!D745="m"),$A745*LOOKUP($I745+1,'OMS2007'!$A$3:$A$220,'OMS2007'!D$3:D$220)+(1-$A745)*LOOKUP($I745,'OMS2007'!$A$3:$A$220,'OMS2007'!D$3:D$220),$A745*LOOKUP($I745+1,'OMS2007'!$A$3:$A$220,'OMS2007'!G$3:G$220)+(1-$A745)*LOOKUP($I745,'OMS2007'!$A$3:$A$220,'OMS2007'!G$3:G$220))</f>
        <v>#N/A</v>
      </c>
      <c r="E745" s="15">
        <f t="shared" si="77"/>
        <v>1</v>
      </c>
      <c r="F745" s="15">
        <f>IF(OR(Medidas!D745=1,Medidas!D745="M",Medidas!D745="m",Medidas!D745=2,Medidas!D745="F",Medidas!D745="f"),0,1)</f>
        <v>1</v>
      </c>
      <c r="G745" s="15">
        <f>IF(OR(ISBLANK(Medidas!G745),(ISBLANK(Medidas!H745))),1,0)</f>
        <v>1</v>
      </c>
      <c r="H745" s="15">
        <f>IF(AND(NOT(G745),OR(Medidas!G745&lt;20,Medidas!G745&gt;250,Medidas!H745&lt;0.5,Medidas!H745&gt;400)),1,0)</f>
        <v>0</v>
      </c>
      <c r="I745" s="20">
        <f>(Medidas!F745-Medidas!E745)/30.4375</f>
        <v>0</v>
      </c>
      <c r="J745" s="15" t="e">
        <f>Medidas!H745/(Medidas!G745^2)*10000</f>
        <v>#DIV/0!</v>
      </c>
      <c r="K745" s="15" t="e">
        <f t="shared" si="78"/>
        <v>#DIV/0!</v>
      </c>
      <c r="L745" s="15" t="e">
        <f t="shared" si="79"/>
        <v>#DIV/0!</v>
      </c>
      <c r="M745" s="15" t="e">
        <f t="shared" si="80"/>
        <v>#DIV/0!</v>
      </c>
      <c r="N745" s="15" t="e">
        <f t="shared" si="81"/>
        <v>#N/A</v>
      </c>
      <c r="O745" s="15" t="e">
        <f t="shared" si="82"/>
        <v>#N/A</v>
      </c>
    </row>
    <row r="746" spans="1:15" x14ac:dyDescent="0.15">
      <c r="A746" s="106">
        <f t="shared" si="83"/>
        <v>1</v>
      </c>
      <c r="B746" s="15" t="e">
        <f>IF(OR(Medidas!D746=1,Medidas!D746="M",Medidas!D746="m"),$A746*LOOKUP($I746+1,'OMS2007'!$A$3:$A$220,'OMS2007'!B$3:B$220)+(1-$A746)*LOOKUP($I746,'OMS2007'!$A$3:$A$220,'OMS2007'!B$3:B$220),$A746*LOOKUP($I746+1,'OMS2007'!$A$3:$A$220,'OMS2007'!E$3:E$220)+(1-$A746)*LOOKUP($I746,'OMS2007'!$A$3:$A$220,'OMS2007'!E$3:E$220))</f>
        <v>#N/A</v>
      </c>
      <c r="C746" s="15" t="e">
        <f>IF(OR(Medidas!D746=1,Medidas!D746="M",Medidas!D746="m"),$A746*LOOKUP($I746+1,'OMS2007'!$A$3:$A$220,'OMS2007'!C$3:C$220)+(1-$A746)*LOOKUP($I746,'OMS2007'!$A$3:$A$220,'OMS2007'!C$3:C$220),$A746*LOOKUP($I746+1,'OMS2007'!$A$3:$A$220,'OMS2007'!F$3:F$220)+(1-$A746)*LOOKUP($I746,'OMS2007'!$A$3:$A$220,'OMS2007'!F$3:F$220))</f>
        <v>#N/A</v>
      </c>
      <c r="D746" s="15" t="e">
        <f>IF(OR(Medidas!D746=1,Medidas!D746="M",Medidas!D746="m"),$A746*LOOKUP($I746+1,'OMS2007'!$A$3:$A$220,'OMS2007'!D$3:D$220)+(1-$A746)*LOOKUP($I746,'OMS2007'!$A$3:$A$220,'OMS2007'!D$3:D$220),$A746*LOOKUP($I746+1,'OMS2007'!$A$3:$A$220,'OMS2007'!G$3:G$220)+(1-$A746)*LOOKUP($I746,'OMS2007'!$A$3:$A$220,'OMS2007'!G$3:G$220))</f>
        <v>#N/A</v>
      </c>
      <c r="E746" s="15">
        <f t="shared" si="77"/>
        <v>1</v>
      </c>
      <c r="F746" s="15">
        <f>IF(OR(Medidas!D746=1,Medidas!D746="M",Medidas!D746="m",Medidas!D746=2,Medidas!D746="F",Medidas!D746="f"),0,1)</f>
        <v>1</v>
      </c>
      <c r="G746" s="15">
        <f>IF(OR(ISBLANK(Medidas!G746),(ISBLANK(Medidas!H746))),1,0)</f>
        <v>1</v>
      </c>
      <c r="H746" s="15">
        <f>IF(AND(NOT(G746),OR(Medidas!G746&lt;20,Medidas!G746&gt;250,Medidas!H746&lt;0.5,Medidas!H746&gt;400)),1,0)</f>
        <v>0</v>
      </c>
      <c r="I746" s="20">
        <f>(Medidas!F746-Medidas!E746)/30.4375</f>
        <v>0</v>
      </c>
      <c r="J746" s="15" t="e">
        <f>Medidas!H746/(Medidas!G746^2)*10000</f>
        <v>#DIV/0!</v>
      </c>
      <c r="K746" s="15" t="e">
        <f t="shared" si="78"/>
        <v>#DIV/0!</v>
      </c>
      <c r="L746" s="15" t="e">
        <f t="shared" si="79"/>
        <v>#DIV/0!</v>
      </c>
      <c r="M746" s="15" t="e">
        <f t="shared" si="80"/>
        <v>#DIV/0!</v>
      </c>
      <c r="N746" s="15" t="e">
        <f t="shared" si="81"/>
        <v>#N/A</v>
      </c>
      <c r="O746" s="15" t="e">
        <f t="shared" si="82"/>
        <v>#N/A</v>
      </c>
    </row>
    <row r="747" spans="1:15" x14ac:dyDescent="0.15">
      <c r="A747" s="106">
        <f t="shared" si="83"/>
        <v>1</v>
      </c>
      <c r="B747" s="15" t="e">
        <f>IF(OR(Medidas!D747=1,Medidas!D747="M",Medidas!D747="m"),$A747*LOOKUP($I747+1,'OMS2007'!$A$3:$A$220,'OMS2007'!B$3:B$220)+(1-$A747)*LOOKUP($I747,'OMS2007'!$A$3:$A$220,'OMS2007'!B$3:B$220),$A747*LOOKUP($I747+1,'OMS2007'!$A$3:$A$220,'OMS2007'!E$3:E$220)+(1-$A747)*LOOKUP($I747,'OMS2007'!$A$3:$A$220,'OMS2007'!E$3:E$220))</f>
        <v>#N/A</v>
      </c>
      <c r="C747" s="15" t="e">
        <f>IF(OR(Medidas!D747=1,Medidas!D747="M",Medidas!D747="m"),$A747*LOOKUP($I747+1,'OMS2007'!$A$3:$A$220,'OMS2007'!C$3:C$220)+(1-$A747)*LOOKUP($I747,'OMS2007'!$A$3:$A$220,'OMS2007'!C$3:C$220),$A747*LOOKUP($I747+1,'OMS2007'!$A$3:$A$220,'OMS2007'!F$3:F$220)+(1-$A747)*LOOKUP($I747,'OMS2007'!$A$3:$A$220,'OMS2007'!F$3:F$220))</f>
        <v>#N/A</v>
      </c>
      <c r="D747" s="15" t="e">
        <f>IF(OR(Medidas!D747=1,Medidas!D747="M",Medidas!D747="m"),$A747*LOOKUP($I747+1,'OMS2007'!$A$3:$A$220,'OMS2007'!D$3:D$220)+(1-$A747)*LOOKUP($I747,'OMS2007'!$A$3:$A$220,'OMS2007'!D$3:D$220),$A747*LOOKUP($I747+1,'OMS2007'!$A$3:$A$220,'OMS2007'!G$3:G$220)+(1-$A747)*LOOKUP($I747,'OMS2007'!$A$3:$A$220,'OMS2007'!G$3:G$220))</f>
        <v>#N/A</v>
      </c>
      <c r="E747" s="15">
        <f t="shared" si="77"/>
        <v>1</v>
      </c>
      <c r="F747" s="15">
        <f>IF(OR(Medidas!D747=1,Medidas!D747="M",Medidas!D747="m",Medidas!D747=2,Medidas!D747="F",Medidas!D747="f"),0,1)</f>
        <v>1</v>
      </c>
      <c r="G747" s="15">
        <f>IF(OR(ISBLANK(Medidas!G747),(ISBLANK(Medidas!H747))),1,0)</f>
        <v>1</v>
      </c>
      <c r="H747" s="15">
        <f>IF(AND(NOT(G747),OR(Medidas!G747&lt;20,Medidas!G747&gt;250,Medidas!H747&lt;0.5,Medidas!H747&gt;400)),1,0)</f>
        <v>0</v>
      </c>
      <c r="I747" s="20">
        <f>(Medidas!F747-Medidas!E747)/30.4375</f>
        <v>0</v>
      </c>
      <c r="J747" s="15" t="e">
        <f>Medidas!H747/(Medidas!G747^2)*10000</f>
        <v>#DIV/0!</v>
      </c>
      <c r="K747" s="15" t="e">
        <f t="shared" si="78"/>
        <v>#DIV/0!</v>
      </c>
      <c r="L747" s="15" t="e">
        <f t="shared" si="79"/>
        <v>#DIV/0!</v>
      </c>
      <c r="M747" s="15" t="e">
        <f t="shared" si="80"/>
        <v>#DIV/0!</v>
      </c>
      <c r="N747" s="15" t="e">
        <f t="shared" si="81"/>
        <v>#N/A</v>
      </c>
      <c r="O747" s="15" t="e">
        <f t="shared" si="82"/>
        <v>#N/A</v>
      </c>
    </row>
    <row r="748" spans="1:15" x14ac:dyDescent="0.15">
      <c r="A748" s="106">
        <f t="shared" si="83"/>
        <v>1</v>
      </c>
      <c r="B748" s="15" t="e">
        <f>IF(OR(Medidas!D748=1,Medidas!D748="M",Medidas!D748="m"),$A748*LOOKUP($I748+1,'OMS2007'!$A$3:$A$220,'OMS2007'!B$3:B$220)+(1-$A748)*LOOKUP($I748,'OMS2007'!$A$3:$A$220,'OMS2007'!B$3:B$220),$A748*LOOKUP($I748+1,'OMS2007'!$A$3:$A$220,'OMS2007'!E$3:E$220)+(1-$A748)*LOOKUP($I748,'OMS2007'!$A$3:$A$220,'OMS2007'!E$3:E$220))</f>
        <v>#N/A</v>
      </c>
      <c r="C748" s="15" t="e">
        <f>IF(OR(Medidas!D748=1,Medidas!D748="M",Medidas!D748="m"),$A748*LOOKUP($I748+1,'OMS2007'!$A$3:$A$220,'OMS2007'!C$3:C$220)+(1-$A748)*LOOKUP($I748,'OMS2007'!$A$3:$A$220,'OMS2007'!C$3:C$220),$A748*LOOKUP($I748+1,'OMS2007'!$A$3:$A$220,'OMS2007'!F$3:F$220)+(1-$A748)*LOOKUP($I748,'OMS2007'!$A$3:$A$220,'OMS2007'!F$3:F$220))</f>
        <v>#N/A</v>
      </c>
      <c r="D748" s="15" t="e">
        <f>IF(OR(Medidas!D748=1,Medidas!D748="M",Medidas!D748="m"),$A748*LOOKUP($I748+1,'OMS2007'!$A$3:$A$220,'OMS2007'!D$3:D$220)+(1-$A748)*LOOKUP($I748,'OMS2007'!$A$3:$A$220,'OMS2007'!D$3:D$220),$A748*LOOKUP($I748+1,'OMS2007'!$A$3:$A$220,'OMS2007'!G$3:G$220)+(1-$A748)*LOOKUP($I748,'OMS2007'!$A$3:$A$220,'OMS2007'!G$3:G$220))</f>
        <v>#N/A</v>
      </c>
      <c r="E748" s="15">
        <f t="shared" si="77"/>
        <v>1</v>
      </c>
      <c r="F748" s="15">
        <f>IF(OR(Medidas!D748=1,Medidas!D748="M",Medidas!D748="m",Medidas!D748=2,Medidas!D748="F",Medidas!D748="f"),0,1)</f>
        <v>1</v>
      </c>
      <c r="G748" s="15">
        <f>IF(OR(ISBLANK(Medidas!G748),(ISBLANK(Medidas!H748))),1,0)</f>
        <v>1</v>
      </c>
      <c r="H748" s="15">
        <f>IF(AND(NOT(G748),OR(Medidas!G748&lt;20,Medidas!G748&gt;250,Medidas!H748&lt;0.5,Medidas!H748&gt;400)),1,0)</f>
        <v>0</v>
      </c>
      <c r="I748" s="20">
        <f>(Medidas!F748-Medidas!E748)/30.4375</f>
        <v>0</v>
      </c>
      <c r="J748" s="15" t="e">
        <f>Medidas!H748/(Medidas!G748^2)*10000</f>
        <v>#DIV/0!</v>
      </c>
      <c r="K748" s="15" t="e">
        <f t="shared" si="78"/>
        <v>#DIV/0!</v>
      </c>
      <c r="L748" s="15" t="e">
        <f t="shared" si="79"/>
        <v>#DIV/0!</v>
      </c>
      <c r="M748" s="15" t="e">
        <f t="shared" si="80"/>
        <v>#DIV/0!</v>
      </c>
      <c r="N748" s="15" t="e">
        <f t="shared" si="81"/>
        <v>#N/A</v>
      </c>
      <c r="O748" s="15" t="e">
        <f t="shared" si="82"/>
        <v>#N/A</v>
      </c>
    </row>
    <row r="749" spans="1:15" x14ac:dyDescent="0.15">
      <c r="A749" s="106">
        <f t="shared" si="83"/>
        <v>1</v>
      </c>
      <c r="B749" s="15" t="e">
        <f>IF(OR(Medidas!D749=1,Medidas!D749="M",Medidas!D749="m"),$A749*LOOKUP($I749+1,'OMS2007'!$A$3:$A$220,'OMS2007'!B$3:B$220)+(1-$A749)*LOOKUP($I749,'OMS2007'!$A$3:$A$220,'OMS2007'!B$3:B$220),$A749*LOOKUP($I749+1,'OMS2007'!$A$3:$A$220,'OMS2007'!E$3:E$220)+(1-$A749)*LOOKUP($I749,'OMS2007'!$A$3:$A$220,'OMS2007'!E$3:E$220))</f>
        <v>#N/A</v>
      </c>
      <c r="C749" s="15" t="e">
        <f>IF(OR(Medidas!D749=1,Medidas!D749="M",Medidas!D749="m"),$A749*LOOKUP($I749+1,'OMS2007'!$A$3:$A$220,'OMS2007'!C$3:C$220)+(1-$A749)*LOOKUP($I749,'OMS2007'!$A$3:$A$220,'OMS2007'!C$3:C$220),$A749*LOOKUP($I749+1,'OMS2007'!$A$3:$A$220,'OMS2007'!F$3:F$220)+(1-$A749)*LOOKUP($I749,'OMS2007'!$A$3:$A$220,'OMS2007'!F$3:F$220))</f>
        <v>#N/A</v>
      </c>
      <c r="D749" s="15" t="e">
        <f>IF(OR(Medidas!D749=1,Medidas!D749="M",Medidas!D749="m"),$A749*LOOKUP($I749+1,'OMS2007'!$A$3:$A$220,'OMS2007'!D$3:D$220)+(1-$A749)*LOOKUP($I749,'OMS2007'!$A$3:$A$220,'OMS2007'!D$3:D$220),$A749*LOOKUP($I749+1,'OMS2007'!$A$3:$A$220,'OMS2007'!G$3:G$220)+(1-$A749)*LOOKUP($I749,'OMS2007'!$A$3:$A$220,'OMS2007'!G$3:G$220))</f>
        <v>#N/A</v>
      </c>
      <c r="E749" s="15">
        <f t="shared" si="77"/>
        <v>1</v>
      </c>
      <c r="F749" s="15">
        <f>IF(OR(Medidas!D749=1,Medidas!D749="M",Medidas!D749="m",Medidas!D749=2,Medidas!D749="F",Medidas!D749="f"),0,1)</f>
        <v>1</v>
      </c>
      <c r="G749" s="15">
        <f>IF(OR(ISBLANK(Medidas!G749),(ISBLANK(Medidas!H749))),1,0)</f>
        <v>1</v>
      </c>
      <c r="H749" s="15">
        <f>IF(AND(NOT(G749),OR(Medidas!G749&lt;20,Medidas!G749&gt;250,Medidas!H749&lt;0.5,Medidas!H749&gt;400)),1,0)</f>
        <v>0</v>
      </c>
      <c r="I749" s="20">
        <f>(Medidas!F749-Medidas!E749)/30.4375</f>
        <v>0</v>
      </c>
      <c r="J749" s="15" t="e">
        <f>Medidas!H749/(Medidas!G749^2)*10000</f>
        <v>#DIV/0!</v>
      </c>
      <c r="K749" s="15" t="e">
        <f t="shared" si="78"/>
        <v>#DIV/0!</v>
      </c>
      <c r="L749" s="15" t="e">
        <f t="shared" si="79"/>
        <v>#DIV/0!</v>
      </c>
      <c r="M749" s="15" t="e">
        <f t="shared" si="80"/>
        <v>#DIV/0!</v>
      </c>
      <c r="N749" s="15" t="e">
        <f t="shared" si="81"/>
        <v>#N/A</v>
      </c>
      <c r="O749" s="15" t="e">
        <f t="shared" si="82"/>
        <v>#N/A</v>
      </c>
    </row>
    <row r="750" spans="1:15" x14ac:dyDescent="0.15">
      <c r="A750" s="106">
        <f t="shared" si="83"/>
        <v>1</v>
      </c>
      <c r="B750" s="15" t="e">
        <f>IF(OR(Medidas!D750=1,Medidas!D750="M",Medidas!D750="m"),$A750*LOOKUP($I750+1,'OMS2007'!$A$3:$A$220,'OMS2007'!B$3:B$220)+(1-$A750)*LOOKUP($I750,'OMS2007'!$A$3:$A$220,'OMS2007'!B$3:B$220),$A750*LOOKUP($I750+1,'OMS2007'!$A$3:$A$220,'OMS2007'!E$3:E$220)+(1-$A750)*LOOKUP($I750,'OMS2007'!$A$3:$A$220,'OMS2007'!E$3:E$220))</f>
        <v>#N/A</v>
      </c>
      <c r="C750" s="15" t="e">
        <f>IF(OR(Medidas!D750=1,Medidas!D750="M",Medidas!D750="m"),$A750*LOOKUP($I750+1,'OMS2007'!$A$3:$A$220,'OMS2007'!C$3:C$220)+(1-$A750)*LOOKUP($I750,'OMS2007'!$A$3:$A$220,'OMS2007'!C$3:C$220),$A750*LOOKUP($I750+1,'OMS2007'!$A$3:$A$220,'OMS2007'!F$3:F$220)+(1-$A750)*LOOKUP($I750,'OMS2007'!$A$3:$A$220,'OMS2007'!F$3:F$220))</f>
        <v>#N/A</v>
      </c>
      <c r="D750" s="15" t="e">
        <f>IF(OR(Medidas!D750=1,Medidas!D750="M",Medidas!D750="m"),$A750*LOOKUP($I750+1,'OMS2007'!$A$3:$A$220,'OMS2007'!D$3:D$220)+(1-$A750)*LOOKUP($I750,'OMS2007'!$A$3:$A$220,'OMS2007'!D$3:D$220),$A750*LOOKUP($I750+1,'OMS2007'!$A$3:$A$220,'OMS2007'!G$3:G$220)+(1-$A750)*LOOKUP($I750,'OMS2007'!$A$3:$A$220,'OMS2007'!G$3:G$220))</f>
        <v>#N/A</v>
      </c>
      <c r="E750" s="15">
        <f t="shared" si="77"/>
        <v>1</v>
      </c>
      <c r="F750" s="15">
        <f>IF(OR(Medidas!D750=1,Medidas!D750="M",Medidas!D750="m",Medidas!D750=2,Medidas!D750="F",Medidas!D750="f"),0,1)</f>
        <v>1</v>
      </c>
      <c r="G750" s="15">
        <f>IF(OR(ISBLANK(Medidas!G750),(ISBLANK(Medidas!H750))),1,0)</f>
        <v>1</v>
      </c>
      <c r="H750" s="15">
        <f>IF(AND(NOT(G750),OR(Medidas!G750&lt;20,Medidas!G750&gt;250,Medidas!H750&lt;0.5,Medidas!H750&gt;400)),1,0)</f>
        <v>0</v>
      </c>
      <c r="I750" s="20">
        <f>(Medidas!F750-Medidas!E750)/30.4375</f>
        <v>0</v>
      </c>
      <c r="J750" s="15" t="e">
        <f>Medidas!H750/(Medidas!G750^2)*10000</f>
        <v>#DIV/0!</v>
      </c>
      <c r="K750" s="15" t="e">
        <f t="shared" si="78"/>
        <v>#DIV/0!</v>
      </c>
      <c r="L750" s="15" t="e">
        <f t="shared" si="79"/>
        <v>#DIV/0!</v>
      </c>
      <c r="M750" s="15" t="e">
        <f t="shared" si="80"/>
        <v>#DIV/0!</v>
      </c>
      <c r="N750" s="15" t="e">
        <f t="shared" si="81"/>
        <v>#N/A</v>
      </c>
      <c r="O750" s="15" t="e">
        <f t="shared" si="82"/>
        <v>#N/A</v>
      </c>
    </row>
    <row r="751" spans="1:15" x14ac:dyDescent="0.15">
      <c r="A751" s="106">
        <f t="shared" si="83"/>
        <v>1</v>
      </c>
      <c r="B751" s="15" t="e">
        <f>IF(OR(Medidas!D751=1,Medidas!D751="M",Medidas!D751="m"),$A751*LOOKUP($I751+1,'OMS2007'!$A$3:$A$220,'OMS2007'!B$3:B$220)+(1-$A751)*LOOKUP($I751,'OMS2007'!$A$3:$A$220,'OMS2007'!B$3:B$220),$A751*LOOKUP($I751+1,'OMS2007'!$A$3:$A$220,'OMS2007'!E$3:E$220)+(1-$A751)*LOOKUP($I751,'OMS2007'!$A$3:$A$220,'OMS2007'!E$3:E$220))</f>
        <v>#N/A</v>
      </c>
      <c r="C751" s="15" t="e">
        <f>IF(OR(Medidas!D751=1,Medidas!D751="M",Medidas!D751="m"),$A751*LOOKUP($I751+1,'OMS2007'!$A$3:$A$220,'OMS2007'!C$3:C$220)+(1-$A751)*LOOKUP($I751,'OMS2007'!$A$3:$A$220,'OMS2007'!C$3:C$220),$A751*LOOKUP($I751+1,'OMS2007'!$A$3:$A$220,'OMS2007'!F$3:F$220)+(1-$A751)*LOOKUP($I751,'OMS2007'!$A$3:$A$220,'OMS2007'!F$3:F$220))</f>
        <v>#N/A</v>
      </c>
      <c r="D751" s="15" t="e">
        <f>IF(OR(Medidas!D751=1,Medidas!D751="M",Medidas!D751="m"),$A751*LOOKUP($I751+1,'OMS2007'!$A$3:$A$220,'OMS2007'!D$3:D$220)+(1-$A751)*LOOKUP($I751,'OMS2007'!$A$3:$A$220,'OMS2007'!D$3:D$220),$A751*LOOKUP($I751+1,'OMS2007'!$A$3:$A$220,'OMS2007'!G$3:G$220)+(1-$A751)*LOOKUP($I751,'OMS2007'!$A$3:$A$220,'OMS2007'!G$3:G$220))</f>
        <v>#N/A</v>
      </c>
      <c r="E751" s="15">
        <f t="shared" si="77"/>
        <v>1</v>
      </c>
      <c r="F751" s="15">
        <f>IF(OR(Medidas!D751=1,Medidas!D751="M",Medidas!D751="m",Medidas!D751=2,Medidas!D751="F",Medidas!D751="f"),0,1)</f>
        <v>1</v>
      </c>
      <c r="G751" s="15">
        <f>IF(OR(ISBLANK(Medidas!G751),(ISBLANK(Medidas!H751))),1,0)</f>
        <v>1</v>
      </c>
      <c r="H751" s="15">
        <f>IF(AND(NOT(G751),OR(Medidas!G751&lt;20,Medidas!G751&gt;250,Medidas!H751&lt;0.5,Medidas!H751&gt;400)),1,0)</f>
        <v>0</v>
      </c>
      <c r="I751" s="20">
        <f>(Medidas!F751-Medidas!E751)/30.4375</f>
        <v>0</v>
      </c>
      <c r="J751" s="15" t="e">
        <f>Medidas!H751/(Medidas!G751^2)*10000</f>
        <v>#DIV/0!</v>
      </c>
      <c r="K751" s="15" t="e">
        <f t="shared" si="78"/>
        <v>#DIV/0!</v>
      </c>
      <c r="L751" s="15" t="e">
        <f t="shared" si="79"/>
        <v>#DIV/0!</v>
      </c>
      <c r="M751" s="15" t="e">
        <f t="shared" si="80"/>
        <v>#DIV/0!</v>
      </c>
      <c r="N751" s="15" t="e">
        <f t="shared" si="81"/>
        <v>#N/A</v>
      </c>
      <c r="O751" s="15" t="e">
        <f t="shared" si="82"/>
        <v>#N/A</v>
      </c>
    </row>
    <row r="752" spans="1:15" x14ac:dyDescent="0.15">
      <c r="A752" s="106">
        <f t="shared" si="83"/>
        <v>1</v>
      </c>
      <c r="B752" s="15" t="e">
        <f>IF(OR(Medidas!D752=1,Medidas!D752="M",Medidas!D752="m"),$A752*LOOKUP($I752+1,'OMS2007'!$A$3:$A$220,'OMS2007'!B$3:B$220)+(1-$A752)*LOOKUP($I752,'OMS2007'!$A$3:$A$220,'OMS2007'!B$3:B$220),$A752*LOOKUP($I752+1,'OMS2007'!$A$3:$A$220,'OMS2007'!E$3:E$220)+(1-$A752)*LOOKUP($I752,'OMS2007'!$A$3:$A$220,'OMS2007'!E$3:E$220))</f>
        <v>#N/A</v>
      </c>
      <c r="C752" s="15" t="e">
        <f>IF(OR(Medidas!D752=1,Medidas!D752="M",Medidas!D752="m"),$A752*LOOKUP($I752+1,'OMS2007'!$A$3:$A$220,'OMS2007'!C$3:C$220)+(1-$A752)*LOOKUP($I752,'OMS2007'!$A$3:$A$220,'OMS2007'!C$3:C$220),$A752*LOOKUP($I752+1,'OMS2007'!$A$3:$A$220,'OMS2007'!F$3:F$220)+(1-$A752)*LOOKUP($I752,'OMS2007'!$A$3:$A$220,'OMS2007'!F$3:F$220))</f>
        <v>#N/A</v>
      </c>
      <c r="D752" s="15" t="e">
        <f>IF(OR(Medidas!D752=1,Medidas!D752="M",Medidas!D752="m"),$A752*LOOKUP($I752+1,'OMS2007'!$A$3:$A$220,'OMS2007'!D$3:D$220)+(1-$A752)*LOOKUP($I752,'OMS2007'!$A$3:$A$220,'OMS2007'!D$3:D$220),$A752*LOOKUP($I752+1,'OMS2007'!$A$3:$A$220,'OMS2007'!G$3:G$220)+(1-$A752)*LOOKUP($I752,'OMS2007'!$A$3:$A$220,'OMS2007'!G$3:G$220))</f>
        <v>#N/A</v>
      </c>
      <c r="E752" s="15">
        <f t="shared" si="77"/>
        <v>1</v>
      </c>
      <c r="F752" s="15">
        <f>IF(OR(Medidas!D752=1,Medidas!D752="M",Medidas!D752="m",Medidas!D752=2,Medidas!D752="F",Medidas!D752="f"),0,1)</f>
        <v>1</v>
      </c>
      <c r="G752" s="15">
        <f>IF(OR(ISBLANK(Medidas!G752),(ISBLANK(Medidas!H752))),1,0)</f>
        <v>1</v>
      </c>
      <c r="H752" s="15">
        <f>IF(AND(NOT(G752),OR(Medidas!G752&lt;20,Medidas!G752&gt;250,Medidas!H752&lt;0.5,Medidas!H752&gt;400)),1,0)</f>
        <v>0</v>
      </c>
      <c r="I752" s="20">
        <f>(Medidas!F752-Medidas!E752)/30.4375</f>
        <v>0</v>
      </c>
      <c r="J752" s="15" t="e">
        <f>Medidas!H752/(Medidas!G752^2)*10000</f>
        <v>#DIV/0!</v>
      </c>
      <c r="K752" s="15" t="e">
        <f t="shared" si="78"/>
        <v>#DIV/0!</v>
      </c>
      <c r="L752" s="15" t="e">
        <f t="shared" si="79"/>
        <v>#DIV/0!</v>
      </c>
      <c r="M752" s="15" t="e">
        <f t="shared" si="80"/>
        <v>#DIV/0!</v>
      </c>
      <c r="N752" s="15" t="e">
        <f t="shared" si="81"/>
        <v>#N/A</v>
      </c>
      <c r="O752" s="15" t="e">
        <f t="shared" si="82"/>
        <v>#N/A</v>
      </c>
    </row>
    <row r="753" spans="1:15" x14ac:dyDescent="0.15">
      <c r="A753" s="106">
        <f t="shared" si="83"/>
        <v>1</v>
      </c>
      <c r="B753" s="15" t="e">
        <f>IF(OR(Medidas!D753=1,Medidas!D753="M",Medidas!D753="m"),$A753*LOOKUP($I753+1,'OMS2007'!$A$3:$A$220,'OMS2007'!B$3:B$220)+(1-$A753)*LOOKUP($I753,'OMS2007'!$A$3:$A$220,'OMS2007'!B$3:B$220),$A753*LOOKUP($I753+1,'OMS2007'!$A$3:$A$220,'OMS2007'!E$3:E$220)+(1-$A753)*LOOKUP($I753,'OMS2007'!$A$3:$A$220,'OMS2007'!E$3:E$220))</f>
        <v>#N/A</v>
      </c>
      <c r="C753" s="15" t="e">
        <f>IF(OR(Medidas!D753=1,Medidas!D753="M",Medidas!D753="m"),$A753*LOOKUP($I753+1,'OMS2007'!$A$3:$A$220,'OMS2007'!C$3:C$220)+(1-$A753)*LOOKUP($I753,'OMS2007'!$A$3:$A$220,'OMS2007'!C$3:C$220),$A753*LOOKUP($I753+1,'OMS2007'!$A$3:$A$220,'OMS2007'!F$3:F$220)+(1-$A753)*LOOKUP($I753,'OMS2007'!$A$3:$A$220,'OMS2007'!F$3:F$220))</f>
        <v>#N/A</v>
      </c>
      <c r="D753" s="15" t="e">
        <f>IF(OR(Medidas!D753=1,Medidas!D753="M",Medidas!D753="m"),$A753*LOOKUP($I753+1,'OMS2007'!$A$3:$A$220,'OMS2007'!D$3:D$220)+(1-$A753)*LOOKUP($I753,'OMS2007'!$A$3:$A$220,'OMS2007'!D$3:D$220),$A753*LOOKUP($I753+1,'OMS2007'!$A$3:$A$220,'OMS2007'!G$3:G$220)+(1-$A753)*LOOKUP($I753,'OMS2007'!$A$3:$A$220,'OMS2007'!G$3:G$220))</f>
        <v>#N/A</v>
      </c>
      <c r="E753" s="15">
        <f t="shared" si="77"/>
        <v>1</v>
      </c>
      <c r="F753" s="15">
        <f>IF(OR(Medidas!D753=1,Medidas!D753="M",Medidas!D753="m",Medidas!D753=2,Medidas!D753="F",Medidas!D753="f"),0,1)</f>
        <v>1</v>
      </c>
      <c r="G753" s="15">
        <f>IF(OR(ISBLANK(Medidas!G753),(ISBLANK(Medidas!H753))),1,0)</f>
        <v>1</v>
      </c>
      <c r="H753" s="15">
        <f>IF(AND(NOT(G753),OR(Medidas!G753&lt;20,Medidas!G753&gt;250,Medidas!H753&lt;0.5,Medidas!H753&gt;400)),1,0)</f>
        <v>0</v>
      </c>
      <c r="I753" s="20">
        <f>(Medidas!F753-Medidas!E753)/30.4375</f>
        <v>0</v>
      </c>
      <c r="J753" s="15" t="e">
        <f>Medidas!H753/(Medidas!G753^2)*10000</f>
        <v>#DIV/0!</v>
      </c>
      <c r="K753" s="15" t="e">
        <f t="shared" si="78"/>
        <v>#DIV/0!</v>
      </c>
      <c r="L753" s="15" t="e">
        <f t="shared" si="79"/>
        <v>#DIV/0!</v>
      </c>
      <c r="M753" s="15" t="e">
        <f t="shared" si="80"/>
        <v>#DIV/0!</v>
      </c>
      <c r="N753" s="15" t="e">
        <f t="shared" si="81"/>
        <v>#N/A</v>
      </c>
      <c r="O753" s="15" t="e">
        <f t="shared" si="82"/>
        <v>#N/A</v>
      </c>
    </row>
    <row r="754" spans="1:15" x14ac:dyDescent="0.15">
      <c r="A754" s="106">
        <f t="shared" si="83"/>
        <v>1</v>
      </c>
      <c r="B754" s="15" t="e">
        <f>IF(OR(Medidas!D754=1,Medidas!D754="M",Medidas!D754="m"),$A754*LOOKUP($I754+1,'OMS2007'!$A$3:$A$220,'OMS2007'!B$3:B$220)+(1-$A754)*LOOKUP($I754,'OMS2007'!$A$3:$A$220,'OMS2007'!B$3:B$220),$A754*LOOKUP($I754+1,'OMS2007'!$A$3:$A$220,'OMS2007'!E$3:E$220)+(1-$A754)*LOOKUP($I754,'OMS2007'!$A$3:$A$220,'OMS2007'!E$3:E$220))</f>
        <v>#N/A</v>
      </c>
      <c r="C754" s="15" t="e">
        <f>IF(OR(Medidas!D754=1,Medidas!D754="M",Medidas!D754="m"),$A754*LOOKUP($I754+1,'OMS2007'!$A$3:$A$220,'OMS2007'!C$3:C$220)+(1-$A754)*LOOKUP($I754,'OMS2007'!$A$3:$A$220,'OMS2007'!C$3:C$220),$A754*LOOKUP($I754+1,'OMS2007'!$A$3:$A$220,'OMS2007'!F$3:F$220)+(1-$A754)*LOOKUP($I754,'OMS2007'!$A$3:$A$220,'OMS2007'!F$3:F$220))</f>
        <v>#N/A</v>
      </c>
      <c r="D754" s="15" t="e">
        <f>IF(OR(Medidas!D754=1,Medidas!D754="M",Medidas!D754="m"),$A754*LOOKUP($I754+1,'OMS2007'!$A$3:$A$220,'OMS2007'!D$3:D$220)+(1-$A754)*LOOKUP($I754,'OMS2007'!$A$3:$A$220,'OMS2007'!D$3:D$220),$A754*LOOKUP($I754+1,'OMS2007'!$A$3:$A$220,'OMS2007'!G$3:G$220)+(1-$A754)*LOOKUP($I754,'OMS2007'!$A$3:$A$220,'OMS2007'!G$3:G$220))</f>
        <v>#N/A</v>
      </c>
      <c r="E754" s="15">
        <f t="shared" si="77"/>
        <v>1</v>
      </c>
      <c r="F754" s="15">
        <f>IF(OR(Medidas!D754=1,Medidas!D754="M",Medidas!D754="m",Medidas!D754=2,Medidas!D754="F",Medidas!D754="f"),0,1)</f>
        <v>1</v>
      </c>
      <c r="G754" s="15">
        <f>IF(OR(ISBLANK(Medidas!G754),(ISBLANK(Medidas!H754))),1,0)</f>
        <v>1</v>
      </c>
      <c r="H754" s="15">
        <f>IF(AND(NOT(G754),OR(Medidas!G754&lt;20,Medidas!G754&gt;250,Medidas!H754&lt;0.5,Medidas!H754&gt;400)),1,0)</f>
        <v>0</v>
      </c>
      <c r="I754" s="20">
        <f>(Medidas!F754-Medidas!E754)/30.4375</f>
        <v>0</v>
      </c>
      <c r="J754" s="15" t="e">
        <f>Medidas!H754/(Medidas!G754^2)*10000</f>
        <v>#DIV/0!</v>
      </c>
      <c r="K754" s="15" t="e">
        <f t="shared" si="78"/>
        <v>#DIV/0!</v>
      </c>
      <c r="L754" s="15" t="e">
        <f t="shared" si="79"/>
        <v>#DIV/0!</v>
      </c>
      <c r="M754" s="15" t="e">
        <f t="shared" si="80"/>
        <v>#DIV/0!</v>
      </c>
      <c r="N754" s="15" t="e">
        <f t="shared" si="81"/>
        <v>#N/A</v>
      </c>
      <c r="O754" s="15" t="e">
        <f t="shared" si="82"/>
        <v>#N/A</v>
      </c>
    </row>
    <row r="755" spans="1:15" x14ac:dyDescent="0.15">
      <c r="A755" s="106">
        <f t="shared" si="83"/>
        <v>1</v>
      </c>
      <c r="B755" s="15" t="e">
        <f>IF(OR(Medidas!D755=1,Medidas!D755="M",Medidas!D755="m"),$A755*LOOKUP($I755+1,'OMS2007'!$A$3:$A$220,'OMS2007'!B$3:B$220)+(1-$A755)*LOOKUP($I755,'OMS2007'!$A$3:$A$220,'OMS2007'!B$3:B$220),$A755*LOOKUP($I755+1,'OMS2007'!$A$3:$A$220,'OMS2007'!E$3:E$220)+(1-$A755)*LOOKUP($I755,'OMS2007'!$A$3:$A$220,'OMS2007'!E$3:E$220))</f>
        <v>#N/A</v>
      </c>
      <c r="C755" s="15" t="e">
        <f>IF(OR(Medidas!D755=1,Medidas!D755="M",Medidas!D755="m"),$A755*LOOKUP($I755+1,'OMS2007'!$A$3:$A$220,'OMS2007'!C$3:C$220)+(1-$A755)*LOOKUP($I755,'OMS2007'!$A$3:$A$220,'OMS2007'!C$3:C$220),$A755*LOOKUP($I755+1,'OMS2007'!$A$3:$A$220,'OMS2007'!F$3:F$220)+(1-$A755)*LOOKUP($I755,'OMS2007'!$A$3:$A$220,'OMS2007'!F$3:F$220))</f>
        <v>#N/A</v>
      </c>
      <c r="D755" s="15" t="e">
        <f>IF(OR(Medidas!D755=1,Medidas!D755="M",Medidas!D755="m"),$A755*LOOKUP($I755+1,'OMS2007'!$A$3:$A$220,'OMS2007'!D$3:D$220)+(1-$A755)*LOOKUP($I755,'OMS2007'!$A$3:$A$220,'OMS2007'!D$3:D$220),$A755*LOOKUP($I755+1,'OMS2007'!$A$3:$A$220,'OMS2007'!G$3:G$220)+(1-$A755)*LOOKUP($I755,'OMS2007'!$A$3:$A$220,'OMS2007'!G$3:G$220))</f>
        <v>#N/A</v>
      </c>
      <c r="E755" s="15">
        <f t="shared" si="77"/>
        <v>1</v>
      </c>
      <c r="F755" s="15">
        <f>IF(OR(Medidas!D755=1,Medidas!D755="M",Medidas!D755="m",Medidas!D755=2,Medidas!D755="F",Medidas!D755="f"),0,1)</f>
        <v>1</v>
      </c>
      <c r="G755" s="15">
        <f>IF(OR(ISBLANK(Medidas!G755),(ISBLANK(Medidas!H755))),1,0)</f>
        <v>1</v>
      </c>
      <c r="H755" s="15">
        <f>IF(AND(NOT(G755),OR(Medidas!G755&lt;20,Medidas!G755&gt;250,Medidas!H755&lt;0.5,Medidas!H755&gt;400)),1,0)</f>
        <v>0</v>
      </c>
      <c r="I755" s="20">
        <f>(Medidas!F755-Medidas!E755)/30.4375</f>
        <v>0</v>
      </c>
      <c r="J755" s="15" t="e">
        <f>Medidas!H755/(Medidas!G755^2)*10000</f>
        <v>#DIV/0!</v>
      </c>
      <c r="K755" s="15" t="e">
        <f t="shared" si="78"/>
        <v>#DIV/0!</v>
      </c>
      <c r="L755" s="15" t="e">
        <f t="shared" si="79"/>
        <v>#DIV/0!</v>
      </c>
      <c r="M755" s="15" t="e">
        <f t="shared" si="80"/>
        <v>#DIV/0!</v>
      </c>
      <c r="N755" s="15" t="e">
        <f t="shared" si="81"/>
        <v>#N/A</v>
      </c>
      <c r="O755" s="15" t="e">
        <f t="shared" si="82"/>
        <v>#N/A</v>
      </c>
    </row>
    <row r="756" spans="1:15" x14ac:dyDescent="0.15">
      <c r="A756" s="106">
        <f t="shared" si="83"/>
        <v>1</v>
      </c>
      <c r="B756" s="15" t="e">
        <f>IF(OR(Medidas!D756=1,Medidas!D756="M",Medidas!D756="m"),$A756*LOOKUP($I756+1,'OMS2007'!$A$3:$A$220,'OMS2007'!B$3:B$220)+(1-$A756)*LOOKUP($I756,'OMS2007'!$A$3:$A$220,'OMS2007'!B$3:B$220),$A756*LOOKUP($I756+1,'OMS2007'!$A$3:$A$220,'OMS2007'!E$3:E$220)+(1-$A756)*LOOKUP($I756,'OMS2007'!$A$3:$A$220,'OMS2007'!E$3:E$220))</f>
        <v>#N/A</v>
      </c>
      <c r="C756" s="15" t="e">
        <f>IF(OR(Medidas!D756=1,Medidas!D756="M",Medidas!D756="m"),$A756*LOOKUP($I756+1,'OMS2007'!$A$3:$A$220,'OMS2007'!C$3:C$220)+(1-$A756)*LOOKUP($I756,'OMS2007'!$A$3:$A$220,'OMS2007'!C$3:C$220),$A756*LOOKUP($I756+1,'OMS2007'!$A$3:$A$220,'OMS2007'!F$3:F$220)+(1-$A756)*LOOKUP($I756,'OMS2007'!$A$3:$A$220,'OMS2007'!F$3:F$220))</f>
        <v>#N/A</v>
      </c>
      <c r="D756" s="15" t="e">
        <f>IF(OR(Medidas!D756=1,Medidas!D756="M",Medidas!D756="m"),$A756*LOOKUP($I756+1,'OMS2007'!$A$3:$A$220,'OMS2007'!D$3:D$220)+(1-$A756)*LOOKUP($I756,'OMS2007'!$A$3:$A$220,'OMS2007'!D$3:D$220),$A756*LOOKUP($I756+1,'OMS2007'!$A$3:$A$220,'OMS2007'!G$3:G$220)+(1-$A756)*LOOKUP($I756,'OMS2007'!$A$3:$A$220,'OMS2007'!G$3:G$220))</f>
        <v>#N/A</v>
      </c>
      <c r="E756" s="15">
        <f t="shared" si="77"/>
        <v>1</v>
      </c>
      <c r="F756" s="15">
        <f>IF(OR(Medidas!D756=1,Medidas!D756="M",Medidas!D756="m",Medidas!D756=2,Medidas!D756="F",Medidas!D756="f"),0,1)</f>
        <v>1</v>
      </c>
      <c r="G756" s="15">
        <f>IF(OR(ISBLANK(Medidas!G756),(ISBLANK(Medidas!H756))),1,0)</f>
        <v>1</v>
      </c>
      <c r="H756" s="15">
        <f>IF(AND(NOT(G756),OR(Medidas!G756&lt;20,Medidas!G756&gt;250,Medidas!H756&lt;0.5,Medidas!H756&gt;400)),1,0)</f>
        <v>0</v>
      </c>
      <c r="I756" s="20">
        <f>(Medidas!F756-Medidas!E756)/30.4375</f>
        <v>0</v>
      </c>
      <c r="J756" s="15" t="e">
        <f>Medidas!H756/(Medidas!G756^2)*10000</f>
        <v>#DIV/0!</v>
      </c>
      <c r="K756" s="15" t="e">
        <f t="shared" si="78"/>
        <v>#DIV/0!</v>
      </c>
      <c r="L756" s="15" t="e">
        <f t="shared" si="79"/>
        <v>#DIV/0!</v>
      </c>
      <c r="M756" s="15" t="e">
        <f t="shared" si="80"/>
        <v>#DIV/0!</v>
      </c>
      <c r="N756" s="15" t="e">
        <f t="shared" si="81"/>
        <v>#N/A</v>
      </c>
      <c r="O756" s="15" t="e">
        <f t="shared" si="82"/>
        <v>#N/A</v>
      </c>
    </row>
    <row r="757" spans="1:15" x14ac:dyDescent="0.15">
      <c r="A757" s="106">
        <f t="shared" si="83"/>
        <v>1</v>
      </c>
      <c r="B757" s="15" t="e">
        <f>IF(OR(Medidas!D757=1,Medidas!D757="M",Medidas!D757="m"),$A757*LOOKUP($I757+1,'OMS2007'!$A$3:$A$220,'OMS2007'!B$3:B$220)+(1-$A757)*LOOKUP($I757,'OMS2007'!$A$3:$A$220,'OMS2007'!B$3:B$220),$A757*LOOKUP($I757+1,'OMS2007'!$A$3:$A$220,'OMS2007'!E$3:E$220)+(1-$A757)*LOOKUP($I757,'OMS2007'!$A$3:$A$220,'OMS2007'!E$3:E$220))</f>
        <v>#N/A</v>
      </c>
      <c r="C757" s="15" t="e">
        <f>IF(OR(Medidas!D757=1,Medidas!D757="M",Medidas!D757="m"),$A757*LOOKUP($I757+1,'OMS2007'!$A$3:$A$220,'OMS2007'!C$3:C$220)+(1-$A757)*LOOKUP($I757,'OMS2007'!$A$3:$A$220,'OMS2007'!C$3:C$220),$A757*LOOKUP($I757+1,'OMS2007'!$A$3:$A$220,'OMS2007'!F$3:F$220)+(1-$A757)*LOOKUP($I757,'OMS2007'!$A$3:$A$220,'OMS2007'!F$3:F$220))</f>
        <v>#N/A</v>
      </c>
      <c r="D757" s="15" t="e">
        <f>IF(OR(Medidas!D757=1,Medidas!D757="M",Medidas!D757="m"),$A757*LOOKUP($I757+1,'OMS2007'!$A$3:$A$220,'OMS2007'!D$3:D$220)+(1-$A757)*LOOKUP($I757,'OMS2007'!$A$3:$A$220,'OMS2007'!D$3:D$220),$A757*LOOKUP($I757+1,'OMS2007'!$A$3:$A$220,'OMS2007'!G$3:G$220)+(1-$A757)*LOOKUP($I757,'OMS2007'!$A$3:$A$220,'OMS2007'!G$3:G$220))</f>
        <v>#N/A</v>
      </c>
      <c r="E757" s="15">
        <f t="shared" si="77"/>
        <v>1</v>
      </c>
      <c r="F757" s="15">
        <f>IF(OR(Medidas!D757=1,Medidas!D757="M",Medidas!D757="m",Medidas!D757=2,Medidas!D757="F",Medidas!D757="f"),0,1)</f>
        <v>1</v>
      </c>
      <c r="G757" s="15">
        <f>IF(OR(ISBLANK(Medidas!G757),(ISBLANK(Medidas!H757))),1,0)</f>
        <v>1</v>
      </c>
      <c r="H757" s="15">
        <f>IF(AND(NOT(G757),OR(Medidas!G757&lt;20,Medidas!G757&gt;250,Medidas!H757&lt;0.5,Medidas!H757&gt;400)),1,0)</f>
        <v>0</v>
      </c>
      <c r="I757" s="20">
        <f>(Medidas!F757-Medidas!E757)/30.4375</f>
        <v>0</v>
      </c>
      <c r="J757" s="15" t="e">
        <f>Medidas!H757/(Medidas!G757^2)*10000</f>
        <v>#DIV/0!</v>
      </c>
      <c r="K757" s="15" t="e">
        <f t="shared" si="78"/>
        <v>#DIV/0!</v>
      </c>
      <c r="L757" s="15" t="e">
        <f t="shared" si="79"/>
        <v>#DIV/0!</v>
      </c>
      <c r="M757" s="15" t="e">
        <f t="shared" si="80"/>
        <v>#DIV/0!</v>
      </c>
      <c r="N757" s="15" t="e">
        <f t="shared" si="81"/>
        <v>#N/A</v>
      </c>
      <c r="O757" s="15" t="e">
        <f t="shared" si="82"/>
        <v>#N/A</v>
      </c>
    </row>
    <row r="758" spans="1:15" x14ac:dyDescent="0.15">
      <c r="A758" s="106">
        <f t="shared" si="83"/>
        <v>1</v>
      </c>
      <c r="B758" s="15" t="e">
        <f>IF(OR(Medidas!D758=1,Medidas!D758="M",Medidas!D758="m"),$A758*LOOKUP($I758+1,'OMS2007'!$A$3:$A$220,'OMS2007'!B$3:B$220)+(1-$A758)*LOOKUP($I758,'OMS2007'!$A$3:$A$220,'OMS2007'!B$3:B$220),$A758*LOOKUP($I758+1,'OMS2007'!$A$3:$A$220,'OMS2007'!E$3:E$220)+(1-$A758)*LOOKUP($I758,'OMS2007'!$A$3:$A$220,'OMS2007'!E$3:E$220))</f>
        <v>#N/A</v>
      </c>
      <c r="C758" s="15" t="e">
        <f>IF(OR(Medidas!D758=1,Medidas!D758="M",Medidas!D758="m"),$A758*LOOKUP($I758+1,'OMS2007'!$A$3:$A$220,'OMS2007'!C$3:C$220)+(1-$A758)*LOOKUP($I758,'OMS2007'!$A$3:$A$220,'OMS2007'!C$3:C$220),$A758*LOOKUP($I758+1,'OMS2007'!$A$3:$A$220,'OMS2007'!F$3:F$220)+(1-$A758)*LOOKUP($I758,'OMS2007'!$A$3:$A$220,'OMS2007'!F$3:F$220))</f>
        <v>#N/A</v>
      </c>
      <c r="D758" s="15" t="e">
        <f>IF(OR(Medidas!D758=1,Medidas!D758="M",Medidas!D758="m"),$A758*LOOKUP($I758+1,'OMS2007'!$A$3:$A$220,'OMS2007'!D$3:D$220)+(1-$A758)*LOOKUP($I758,'OMS2007'!$A$3:$A$220,'OMS2007'!D$3:D$220),$A758*LOOKUP($I758+1,'OMS2007'!$A$3:$A$220,'OMS2007'!G$3:G$220)+(1-$A758)*LOOKUP($I758,'OMS2007'!$A$3:$A$220,'OMS2007'!G$3:G$220))</f>
        <v>#N/A</v>
      </c>
      <c r="E758" s="15">
        <f t="shared" si="77"/>
        <v>1</v>
      </c>
      <c r="F758" s="15">
        <f>IF(OR(Medidas!D758=1,Medidas!D758="M",Medidas!D758="m",Medidas!D758=2,Medidas!D758="F",Medidas!D758="f"),0,1)</f>
        <v>1</v>
      </c>
      <c r="G758" s="15">
        <f>IF(OR(ISBLANK(Medidas!G758),(ISBLANK(Medidas!H758))),1,0)</f>
        <v>1</v>
      </c>
      <c r="H758" s="15">
        <f>IF(AND(NOT(G758),OR(Medidas!G758&lt;20,Medidas!G758&gt;250,Medidas!H758&lt;0.5,Medidas!H758&gt;400)),1,0)</f>
        <v>0</v>
      </c>
      <c r="I758" s="20">
        <f>(Medidas!F758-Medidas!E758)/30.4375</f>
        <v>0</v>
      </c>
      <c r="J758" s="15" t="e">
        <f>Medidas!H758/(Medidas!G758^2)*10000</f>
        <v>#DIV/0!</v>
      </c>
      <c r="K758" s="15" t="e">
        <f t="shared" si="78"/>
        <v>#DIV/0!</v>
      </c>
      <c r="L758" s="15" t="e">
        <f t="shared" si="79"/>
        <v>#DIV/0!</v>
      </c>
      <c r="M758" s="15" t="e">
        <f t="shared" si="80"/>
        <v>#DIV/0!</v>
      </c>
      <c r="N758" s="15" t="e">
        <f t="shared" si="81"/>
        <v>#N/A</v>
      </c>
      <c r="O758" s="15" t="e">
        <f t="shared" si="82"/>
        <v>#N/A</v>
      </c>
    </row>
    <row r="759" spans="1:15" x14ac:dyDescent="0.15">
      <c r="A759" s="106">
        <f t="shared" si="83"/>
        <v>1</v>
      </c>
      <c r="B759" s="15" t="e">
        <f>IF(OR(Medidas!D759=1,Medidas!D759="M",Medidas!D759="m"),$A759*LOOKUP($I759+1,'OMS2007'!$A$3:$A$220,'OMS2007'!B$3:B$220)+(1-$A759)*LOOKUP($I759,'OMS2007'!$A$3:$A$220,'OMS2007'!B$3:B$220),$A759*LOOKUP($I759+1,'OMS2007'!$A$3:$A$220,'OMS2007'!E$3:E$220)+(1-$A759)*LOOKUP($I759,'OMS2007'!$A$3:$A$220,'OMS2007'!E$3:E$220))</f>
        <v>#N/A</v>
      </c>
      <c r="C759" s="15" t="e">
        <f>IF(OR(Medidas!D759=1,Medidas!D759="M",Medidas!D759="m"),$A759*LOOKUP($I759+1,'OMS2007'!$A$3:$A$220,'OMS2007'!C$3:C$220)+(1-$A759)*LOOKUP($I759,'OMS2007'!$A$3:$A$220,'OMS2007'!C$3:C$220),$A759*LOOKUP($I759+1,'OMS2007'!$A$3:$A$220,'OMS2007'!F$3:F$220)+(1-$A759)*LOOKUP($I759,'OMS2007'!$A$3:$A$220,'OMS2007'!F$3:F$220))</f>
        <v>#N/A</v>
      </c>
      <c r="D759" s="15" t="e">
        <f>IF(OR(Medidas!D759=1,Medidas!D759="M",Medidas!D759="m"),$A759*LOOKUP($I759+1,'OMS2007'!$A$3:$A$220,'OMS2007'!D$3:D$220)+(1-$A759)*LOOKUP($I759,'OMS2007'!$A$3:$A$220,'OMS2007'!D$3:D$220),$A759*LOOKUP($I759+1,'OMS2007'!$A$3:$A$220,'OMS2007'!G$3:G$220)+(1-$A759)*LOOKUP($I759,'OMS2007'!$A$3:$A$220,'OMS2007'!G$3:G$220))</f>
        <v>#N/A</v>
      </c>
      <c r="E759" s="15">
        <f t="shared" si="77"/>
        <v>1</v>
      </c>
      <c r="F759" s="15">
        <f>IF(OR(Medidas!D759=1,Medidas!D759="M",Medidas!D759="m",Medidas!D759=2,Medidas!D759="F",Medidas!D759="f"),0,1)</f>
        <v>1</v>
      </c>
      <c r="G759" s="15">
        <f>IF(OR(ISBLANK(Medidas!G759),(ISBLANK(Medidas!H759))),1,0)</f>
        <v>1</v>
      </c>
      <c r="H759" s="15">
        <f>IF(AND(NOT(G759),OR(Medidas!G759&lt;20,Medidas!G759&gt;250,Medidas!H759&lt;0.5,Medidas!H759&gt;400)),1,0)</f>
        <v>0</v>
      </c>
      <c r="I759" s="20">
        <f>(Medidas!F759-Medidas!E759)/30.4375</f>
        <v>0</v>
      </c>
      <c r="J759" s="15" t="e">
        <f>Medidas!H759/(Medidas!G759^2)*10000</f>
        <v>#DIV/0!</v>
      </c>
      <c r="K759" s="15" t="e">
        <f t="shared" si="78"/>
        <v>#DIV/0!</v>
      </c>
      <c r="L759" s="15" t="e">
        <f t="shared" si="79"/>
        <v>#DIV/0!</v>
      </c>
      <c r="M759" s="15" t="e">
        <f t="shared" si="80"/>
        <v>#DIV/0!</v>
      </c>
      <c r="N759" s="15" t="e">
        <f t="shared" si="81"/>
        <v>#N/A</v>
      </c>
      <c r="O759" s="15" t="e">
        <f t="shared" si="82"/>
        <v>#N/A</v>
      </c>
    </row>
    <row r="760" spans="1:15" x14ac:dyDescent="0.15">
      <c r="A760" s="106">
        <f t="shared" si="83"/>
        <v>1</v>
      </c>
      <c r="B760" s="15" t="e">
        <f>IF(OR(Medidas!D760=1,Medidas!D760="M",Medidas!D760="m"),$A760*LOOKUP($I760+1,'OMS2007'!$A$3:$A$220,'OMS2007'!B$3:B$220)+(1-$A760)*LOOKUP($I760,'OMS2007'!$A$3:$A$220,'OMS2007'!B$3:B$220),$A760*LOOKUP($I760+1,'OMS2007'!$A$3:$A$220,'OMS2007'!E$3:E$220)+(1-$A760)*LOOKUP($I760,'OMS2007'!$A$3:$A$220,'OMS2007'!E$3:E$220))</f>
        <v>#N/A</v>
      </c>
      <c r="C760" s="15" t="e">
        <f>IF(OR(Medidas!D760=1,Medidas!D760="M",Medidas!D760="m"),$A760*LOOKUP($I760+1,'OMS2007'!$A$3:$A$220,'OMS2007'!C$3:C$220)+(1-$A760)*LOOKUP($I760,'OMS2007'!$A$3:$A$220,'OMS2007'!C$3:C$220),$A760*LOOKUP($I760+1,'OMS2007'!$A$3:$A$220,'OMS2007'!F$3:F$220)+(1-$A760)*LOOKUP($I760,'OMS2007'!$A$3:$A$220,'OMS2007'!F$3:F$220))</f>
        <v>#N/A</v>
      </c>
      <c r="D760" s="15" t="e">
        <f>IF(OR(Medidas!D760=1,Medidas!D760="M",Medidas!D760="m"),$A760*LOOKUP($I760+1,'OMS2007'!$A$3:$A$220,'OMS2007'!D$3:D$220)+(1-$A760)*LOOKUP($I760,'OMS2007'!$A$3:$A$220,'OMS2007'!D$3:D$220),$A760*LOOKUP($I760+1,'OMS2007'!$A$3:$A$220,'OMS2007'!G$3:G$220)+(1-$A760)*LOOKUP($I760,'OMS2007'!$A$3:$A$220,'OMS2007'!G$3:G$220))</f>
        <v>#N/A</v>
      </c>
      <c r="E760" s="15">
        <f t="shared" si="77"/>
        <v>1</v>
      </c>
      <c r="F760" s="15">
        <f>IF(OR(Medidas!D760=1,Medidas!D760="M",Medidas!D760="m",Medidas!D760=2,Medidas!D760="F",Medidas!D760="f"),0,1)</f>
        <v>1</v>
      </c>
      <c r="G760" s="15">
        <f>IF(OR(ISBLANK(Medidas!G760),(ISBLANK(Medidas!H760))),1,0)</f>
        <v>1</v>
      </c>
      <c r="H760" s="15">
        <f>IF(AND(NOT(G760),OR(Medidas!G760&lt;20,Medidas!G760&gt;250,Medidas!H760&lt;0.5,Medidas!H760&gt;400)),1,0)</f>
        <v>0</v>
      </c>
      <c r="I760" s="20">
        <f>(Medidas!F760-Medidas!E760)/30.4375</f>
        <v>0</v>
      </c>
      <c r="J760" s="15" t="e">
        <f>Medidas!H760/(Medidas!G760^2)*10000</f>
        <v>#DIV/0!</v>
      </c>
      <c r="K760" s="15" t="e">
        <f t="shared" si="78"/>
        <v>#DIV/0!</v>
      </c>
      <c r="L760" s="15" t="e">
        <f t="shared" si="79"/>
        <v>#DIV/0!</v>
      </c>
      <c r="M760" s="15" t="e">
        <f t="shared" si="80"/>
        <v>#DIV/0!</v>
      </c>
      <c r="N760" s="15" t="e">
        <f t="shared" si="81"/>
        <v>#N/A</v>
      </c>
      <c r="O760" s="15" t="e">
        <f t="shared" si="82"/>
        <v>#N/A</v>
      </c>
    </row>
    <row r="761" spans="1:15" x14ac:dyDescent="0.15">
      <c r="A761" s="106">
        <f t="shared" si="83"/>
        <v>1</v>
      </c>
      <c r="B761" s="15" t="e">
        <f>IF(OR(Medidas!D761=1,Medidas!D761="M",Medidas!D761="m"),$A761*LOOKUP($I761+1,'OMS2007'!$A$3:$A$220,'OMS2007'!B$3:B$220)+(1-$A761)*LOOKUP($I761,'OMS2007'!$A$3:$A$220,'OMS2007'!B$3:B$220),$A761*LOOKUP($I761+1,'OMS2007'!$A$3:$A$220,'OMS2007'!E$3:E$220)+(1-$A761)*LOOKUP($I761,'OMS2007'!$A$3:$A$220,'OMS2007'!E$3:E$220))</f>
        <v>#N/A</v>
      </c>
      <c r="C761" s="15" t="e">
        <f>IF(OR(Medidas!D761=1,Medidas!D761="M",Medidas!D761="m"),$A761*LOOKUP($I761+1,'OMS2007'!$A$3:$A$220,'OMS2007'!C$3:C$220)+(1-$A761)*LOOKUP($I761,'OMS2007'!$A$3:$A$220,'OMS2007'!C$3:C$220),$A761*LOOKUP($I761+1,'OMS2007'!$A$3:$A$220,'OMS2007'!F$3:F$220)+(1-$A761)*LOOKUP($I761,'OMS2007'!$A$3:$A$220,'OMS2007'!F$3:F$220))</f>
        <v>#N/A</v>
      </c>
      <c r="D761" s="15" t="e">
        <f>IF(OR(Medidas!D761=1,Medidas!D761="M",Medidas!D761="m"),$A761*LOOKUP($I761+1,'OMS2007'!$A$3:$A$220,'OMS2007'!D$3:D$220)+(1-$A761)*LOOKUP($I761,'OMS2007'!$A$3:$A$220,'OMS2007'!D$3:D$220),$A761*LOOKUP($I761+1,'OMS2007'!$A$3:$A$220,'OMS2007'!G$3:G$220)+(1-$A761)*LOOKUP($I761,'OMS2007'!$A$3:$A$220,'OMS2007'!G$3:G$220))</f>
        <v>#N/A</v>
      </c>
      <c r="E761" s="15">
        <f t="shared" si="77"/>
        <v>1</v>
      </c>
      <c r="F761" s="15">
        <f>IF(OR(Medidas!D761=1,Medidas!D761="M",Medidas!D761="m",Medidas!D761=2,Medidas!D761="F",Medidas!D761="f"),0,1)</f>
        <v>1</v>
      </c>
      <c r="G761" s="15">
        <f>IF(OR(ISBLANK(Medidas!G761),(ISBLANK(Medidas!H761))),1,0)</f>
        <v>1</v>
      </c>
      <c r="H761" s="15">
        <f>IF(AND(NOT(G761),OR(Medidas!G761&lt;20,Medidas!G761&gt;250,Medidas!H761&lt;0.5,Medidas!H761&gt;400)),1,0)</f>
        <v>0</v>
      </c>
      <c r="I761" s="20">
        <f>(Medidas!F761-Medidas!E761)/30.4375</f>
        <v>0</v>
      </c>
      <c r="J761" s="15" t="e">
        <f>Medidas!H761/(Medidas!G761^2)*10000</f>
        <v>#DIV/0!</v>
      </c>
      <c r="K761" s="15" t="e">
        <f t="shared" si="78"/>
        <v>#DIV/0!</v>
      </c>
      <c r="L761" s="15" t="e">
        <f t="shared" si="79"/>
        <v>#DIV/0!</v>
      </c>
      <c r="M761" s="15" t="e">
        <f t="shared" si="80"/>
        <v>#DIV/0!</v>
      </c>
      <c r="N761" s="15" t="e">
        <f t="shared" si="81"/>
        <v>#N/A</v>
      </c>
      <c r="O761" s="15" t="e">
        <f t="shared" si="82"/>
        <v>#N/A</v>
      </c>
    </row>
    <row r="762" spans="1:15" x14ac:dyDescent="0.15">
      <c r="A762" s="106">
        <f t="shared" si="83"/>
        <v>1</v>
      </c>
      <c r="B762" s="15" t="e">
        <f>IF(OR(Medidas!D762=1,Medidas!D762="M",Medidas!D762="m"),$A762*LOOKUP($I762+1,'OMS2007'!$A$3:$A$220,'OMS2007'!B$3:B$220)+(1-$A762)*LOOKUP($I762,'OMS2007'!$A$3:$A$220,'OMS2007'!B$3:B$220),$A762*LOOKUP($I762+1,'OMS2007'!$A$3:$A$220,'OMS2007'!E$3:E$220)+(1-$A762)*LOOKUP($I762,'OMS2007'!$A$3:$A$220,'OMS2007'!E$3:E$220))</f>
        <v>#N/A</v>
      </c>
      <c r="C762" s="15" t="e">
        <f>IF(OR(Medidas!D762=1,Medidas!D762="M",Medidas!D762="m"),$A762*LOOKUP($I762+1,'OMS2007'!$A$3:$A$220,'OMS2007'!C$3:C$220)+(1-$A762)*LOOKUP($I762,'OMS2007'!$A$3:$A$220,'OMS2007'!C$3:C$220),$A762*LOOKUP($I762+1,'OMS2007'!$A$3:$A$220,'OMS2007'!F$3:F$220)+(1-$A762)*LOOKUP($I762,'OMS2007'!$A$3:$A$220,'OMS2007'!F$3:F$220))</f>
        <v>#N/A</v>
      </c>
      <c r="D762" s="15" t="e">
        <f>IF(OR(Medidas!D762=1,Medidas!D762="M",Medidas!D762="m"),$A762*LOOKUP($I762+1,'OMS2007'!$A$3:$A$220,'OMS2007'!D$3:D$220)+(1-$A762)*LOOKUP($I762,'OMS2007'!$A$3:$A$220,'OMS2007'!D$3:D$220),$A762*LOOKUP($I762+1,'OMS2007'!$A$3:$A$220,'OMS2007'!G$3:G$220)+(1-$A762)*LOOKUP($I762,'OMS2007'!$A$3:$A$220,'OMS2007'!G$3:G$220))</f>
        <v>#N/A</v>
      </c>
      <c r="E762" s="15">
        <f t="shared" si="77"/>
        <v>1</v>
      </c>
      <c r="F762" s="15">
        <f>IF(OR(Medidas!D762=1,Medidas!D762="M",Medidas!D762="m",Medidas!D762=2,Medidas!D762="F",Medidas!D762="f"),0,1)</f>
        <v>1</v>
      </c>
      <c r="G762" s="15">
        <f>IF(OR(ISBLANK(Medidas!G762),(ISBLANK(Medidas!H762))),1,0)</f>
        <v>1</v>
      </c>
      <c r="H762" s="15">
        <f>IF(AND(NOT(G762),OR(Medidas!G762&lt;20,Medidas!G762&gt;250,Medidas!H762&lt;0.5,Medidas!H762&gt;400)),1,0)</f>
        <v>0</v>
      </c>
      <c r="I762" s="20">
        <f>(Medidas!F762-Medidas!E762)/30.4375</f>
        <v>0</v>
      </c>
      <c r="J762" s="15" t="e">
        <f>Medidas!H762/(Medidas!G762^2)*10000</f>
        <v>#DIV/0!</v>
      </c>
      <c r="K762" s="15" t="e">
        <f t="shared" si="78"/>
        <v>#DIV/0!</v>
      </c>
      <c r="L762" s="15" t="e">
        <f t="shared" si="79"/>
        <v>#DIV/0!</v>
      </c>
      <c r="M762" s="15" t="e">
        <f t="shared" si="80"/>
        <v>#DIV/0!</v>
      </c>
      <c r="N762" s="15" t="e">
        <f t="shared" si="81"/>
        <v>#N/A</v>
      </c>
      <c r="O762" s="15" t="e">
        <f t="shared" si="82"/>
        <v>#N/A</v>
      </c>
    </row>
    <row r="763" spans="1:15" x14ac:dyDescent="0.15">
      <c r="A763" s="106">
        <f t="shared" si="83"/>
        <v>1</v>
      </c>
      <c r="B763" s="15" t="e">
        <f>IF(OR(Medidas!D763=1,Medidas!D763="M",Medidas!D763="m"),$A763*LOOKUP($I763+1,'OMS2007'!$A$3:$A$220,'OMS2007'!B$3:B$220)+(1-$A763)*LOOKUP($I763,'OMS2007'!$A$3:$A$220,'OMS2007'!B$3:B$220),$A763*LOOKUP($I763+1,'OMS2007'!$A$3:$A$220,'OMS2007'!E$3:E$220)+(1-$A763)*LOOKUP($I763,'OMS2007'!$A$3:$A$220,'OMS2007'!E$3:E$220))</f>
        <v>#N/A</v>
      </c>
      <c r="C763" s="15" t="e">
        <f>IF(OR(Medidas!D763=1,Medidas!D763="M",Medidas!D763="m"),$A763*LOOKUP($I763+1,'OMS2007'!$A$3:$A$220,'OMS2007'!C$3:C$220)+(1-$A763)*LOOKUP($I763,'OMS2007'!$A$3:$A$220,'OMS2007'!C$3:C$220),$A763*LOOKUP($I763+1,'OMS2007'!$A$3:$A$220,'OMS2007'!F$3:F$220)+(1-$A763)*LOOKUP($I763,'OMS2007'!$A$3:$A$220,'OMS2007'!F$3:F$220))</f>
        <v>#N/A</v>
      </c>
      <c r="D763" s="15" t="e">
        <f>IF(OR(Medidas!D763=1,Medidas!D763="M",Medidas!D763="m"),$A763*LOOKUP($I763+1,'OMS2007'!$A$3:$A$220,'OMS2007'!D$3:D$220)+(1-$A763)*LOOKUP($I763,'OMS2007'!$A$3:$A$220,'OMS2007'!D$3:D$220),$A763*LOOKUP($I763+1,'OMS2007'!$A$3:$A$220,'OMS2007'!G$3:G$220)+(1-$A763)*LOOKUP($I763,'OMS2007'!$A$3:$A$220,'OMS2007'!G$3:G$220))</f>
        <v>#N/A</v>
      </c>
      <c r="E763" s="15">
        <f t="shared" si="77"/>
        <v>1</v>
      </c>
      <c r="F763" s="15">
        <f>IF(OR(Medidas!D763=1,Medidas!D763="M",Medidas!D763="m",Medidas!D763=2,Medidas!D763="F",Medidas!D763="f"),0,1)</f>
        <v>1</v>
      </c>
      <c r="G763" s="15">
        <f>IF(OR(ISBLANK(Medidas!G763),(ISBLANK(Medidas!H763))),1,0)</f>
        <v>1</v>
      </c>
      <c r="H763" s="15">
        <f>IF(AND(NOT(G763),OR(Medidas!G763&lt;20,Medidas!G763&gt;250,Medidas!H763&lt;0.5,Medidas!H763&gt;400)),1,0)</f>
        <v>0</v>
      </c>
      <c r="I763" s="20">
        <f>(Medidas!F763-Medidas!E763)/30.4375</f>
        <v>0</v>
      </c>
      <c r="J763" s="15" t="e">
        <f>Medidas!H763/(Medidas!G763^2)*10000</f>
        <v>#DIV/0!</v>
      </c>
      <c r="K763" s="15" t="e">
        <f t="shared" si="78"/>
        <v>#DIV/0!</v>
      </c>
      <c r="L763" s="15" t="e">
        <f t="shared" si="79"/>
        <v>#DIV/0!</v>
      </c>
      <c r="M763" s="15" t="e">
        <f t="shared" si="80"/>
        <v>#DIV/0!</v>
      </c>
      <c r="N763" s="15" t="e">
        <f t="shared" si="81"/>
        <v>#N/A</v>
      </c>
      <c r="O763" s="15" t="e">
        <f t="shared" si="82"/>
        <v>#N/A</v>
      </c>
    </row>
    <row r="764" spans="1:15" x14ac:dyDescent="0.15">
      <c r="A764" s="106">
        <f t="shared" si="83"/>
        <v>1</v>
      </c>
      <c r="B764" s="15" t="e">
        <f>IF(OR(Medidas!D764=1,Medidas!D764="M",Medidas!D764="m"),$A764*LOOKUP($I764+1,'OMS2007'!$A$3:$A$220,'OMS2007'!B$3:B$220)+(1-$A764)*LOOKUP($I764,'OMS2007'!$A$3:$A$220,'OMS2007'!B$3:B$220),$A764*LOOKUP($I764+1,'OMS2007'!$A$3:$A$220,'OMS2007'!E$3:E$220)+(1-$A764)*LOOKUP($I764,'OMS2007'!$A$3:$A$220,'OMS2007'!E$3:E$220))</f>
        <v>#N/A</v>
      </c>
      <c r="C764" s="15" t="e">
        <f>IF(OR(Medidas!D764=1,Medidas!D764="M",Medidas!D764="m"),$A764*LOOKUP($I764+1,'OMS2007'!$A$3:$A$220,'OMS2007'!C$3:C$220)+(1-$A764)*LOOKUP($I764,'OMS2007'!$A$3:$A$220,'OMS2007'!C$3:C$220),$A764*LOOKUP($I764+1,'OMS2007'!$A$3:$A$220,'OMS2007'!F$3:F$220)+(1-$A764)*LOOKUP($I764,'OMS2007'!$A$3:$A$220,'OMS2007'!F$3:F$220))</f>
        <v>#N/A</v>
      </c>
      <c r="D764" s="15" t="e">
        <f>IF(OR(Medidas!D764=1,Medidas!D764="M",Medidas!D764="m"),$A764*LOOKUP($I764+1,'OMS2007'!$A$3:$A$220,'OMS2007'!D$3:D$220)+(1-$A764)*LOOKUP($I764,'OMS2007'!$A$3:$A$220,'OMS2007'!D$3:D$220),$A764*LOOKUP($I764+1,'OMS2007'!$A$3:$A$220,'OMS2007'!G$3:G$220)+(1-$A764)*LOOKUP($I764,'OMS2007'!$A$3:$A$220,'OMS2007'!G$3:G$220))</f>
        <v>#N/A</v>
      </c>
      <c r="E764" s="15">
        <f t="shared" si="77"/>
        <v>1</v>
      </c>
      <c r="F764" s="15">
        <f>IF(OR(Medidas!D764=1,Medidas!D764="M",Medidas!D764="m",Medidas!D764=2,Medidas!D764="F",Medidas!D764="f"),0,1)</f>
        <v>1</v>
      </c>
      <c r="G764" s="15">
        <f>IF(OR(ISBLANK(Medidas!G764),(ISBLANK(Medidas!H764))),1,0)</f>
        <v>1</v>
      </c>
      <c r="H764" s="15">
        <f>IF(AND(NOT(G764),OR(Medidas!G764&lt;20,Medidas!G764&gt;250,Medidas!H764&lt;0.5,Medidas!H764&gt;400)),1,0)</f>
        <v>0</v>
      </c>
      <c r="I764" s="20">
        <f>(Medidas!F764-Medidas!E764)/30.4375</f>
        <v>0</v>
      </c>
      <c r="J764" s="15" t="e">
        <f>Medidas!H764/(Medidas!G764^2)*10000</f>
        <v>#DIV/0!</v>
      </c>
      <c r="K764" s="15" t="e">
        <f t="shared" si="78"/>
        <v>#DIV/0!</v>
      </c>
      <c r="L764" s="15" t="e">
        <f t="shared" si="79"/>
        <v>#DIV/0!</v>
      </c>
      <c r="M764" s="15" t="e">
        <f t="shared" si="80"/>
        <v>#DIV/0!</v>
      </c>
      <c r="N764" s="15" t="e">
        <f t="shared" si="81"/>
        <v>#N/A</v>
      </c>
      <c r="O764" s="15" t="e">
        <f t="shared" si="82"/>
        <v>#N/A</v>
      </c>
    </row>
    <row r="765" spans="1:15" x14ac:dyDescent="0.15">
      <c r="A765" s="106">
        <f t="shared" si="83"/>
        <v>1</v>
      </c>
      <c r="B765" s="15" t="e">
        <f>IF(OR(Medidas!D765=1,Medidas!D765="M",Medidas!D765="m"),$A765*LOOKUP($I765+1,'OMS2007'!$A$3:$A$220,'OMS2007'!B$3:B$220)+(1-$A765)*LOOKUP($I765,'OMS2007'!$A$3:$A$220,'OMS2007'!B$3:B$220),$A765*LOOKUP($I765+1,'OMS2007'!$A$3:$A$220,'OMS2007'!E$3:E$220)+(1-$A765)*LOOKUP($I765,'OMS2007'!$A$3:$A$220,'OMS2007'!E$3:E$220))</f>
        <v>#N/A</v>
      </c>
      <c r="C765" s="15" t="e">
        <f>IF(OR(Medidas!D765=1,Medidas!D765="M",Medidas!D765="m"),$A765*LOOKUP($I765+1,'OMS2007'!$A$3:$A$220,'OMS2007'!C$3:C$220)+(1-$A765)*LOOKUP($I765,'OMS2007'!$A$3:$A$220,'OMS2007'!C$3:C$220),$A765*LOOKUP($I765+1,'OMS2007'!$A$3:$A$220,'OMS2007'!F$3:F$220)+(1-$A765)*LOOKUP($I765,'OMS2007'!$A$3:$A$220,'OMS2007'!F$3:F$220))</f>
        <v>#N/A</v>
      </c>
      <c r="D765" s="15" t="e">
        <f>IF(OR(Medidas!D765=1,Medidas!D765="M",Medidas!D765="m"),$A765*LOOKUP($I765+1,'OMS2007'!$A$3:$A$220,'OMS2007'!D$3:D$220)+(1-$A765)*LOOKUP($I765,'OMS2007'!$A$3:$A$220,'OMS2007'!D$3:D$220),$A765*LOOKUP($I765+1,'OMS2007'!$A$3:$A$220,'OMS2007'!G$3:G$220)+(1-$A765)*LOOKUP($I765,'OMS2007'!$A$3:$A$220,'OMS2007'!G$3:G$220))</f>
        <v>#N/A</v>
      </c>
      <c r="E765" s="15">
        <f t="shared" si="77"/>
        <v>1</v>
      </c>
      <c r="F765" s="15">
        <f>IF(OR(Medidas!D765=1,Medidas!D765="M",Medidas!D765="m",Medidas!D765=2,Medidas!D765="F",Medidas!D765="f"),0,1)</f>
        <v>1</v>
      </c>
      <c r="G765" s="15">
        <f>IF(OR(ISBLANK(Medidas!G765),(ISBLANK(Medidas!H765))),1,0)</f>
        <v>1</v>
      </c>
      <c r="H765" s="15">
        <f>IF(AND(NOT(G765),OR(Medidas!G765&lt;20,Medidas!G765&gt;250,Medidas!H765&lt;0.5,Medidas!H765&gt;400)),1,0)</f>
        <v>0</v>
      </c>
      <c r="I765" s="20">
        <f>(Medidas!F765-Medidas!E765)/30.4375</f>
        <v>0</v>
      </c>
      <c r="J765" s="15" t="e">
        <f>Medidas!H765/(Medidas!G765^2)*10000</f>
        <v>#DIV/0!</v>
      </c>
      <c r="K765" s="15" t="e">
        <f t="shared" si="78"/>
        <v>#DIV/0!</v>
      </c>
      <c r="L765" s="15" t="e">
        <f t="shared" si="79"/>
        <v>#DIV/0!</v>
      </c>
      <c r="M765" s="15" t="e">
        <f t="shared" si="80"/>
        <v>#DIV/0!</v>
      </c>
      <c r="N765" s="15" t="e">
        <f t="shared" si="81"/>
        <v>#N/A</v>
      </c>
      <c r="O765" s="15" t="e">
        <f t="shared" si="82"/>
        <v>#N/A</v>
      </c>
    </row>
    <row r="766" spans="1:15" x14ac:dyDescent="0.15">
      <c r="A766" s="106">
        <f t="shared" si="83"/>
        <v>1</v>
      </c>
      <c r="B766" s="15" t="e">
        <f>IF(OR(Medidas!D766=1,Medidas!D766="M",Medidas!D766="m"),$A766*LOOKUP($I766+1,'OMS2007'!$A$3:$A$220,'OMS2007'!B$3:B$220)+(1-$A766)*LOOKUP($I766,'OMS2007'!$A$3:$A$220,'OMS2007'!B$3:B$220),$A766*LOOKUP($I766+1,'OMS2007'!$A$3:$A$220,'OMS2007'!E$3:E$220)+(1-$A766)*LOOKUP($I766,'OMS2007'!$A$3:$A$220,'OMS2007'!E$3:E$220))</f>
        <v>#N/A</v>
      </c>
      <c r="C766" s="15" t="e">
        <f>IF(OR(Medidas!D766=1,Medidas!D766="M",Medidas!D766="m"),$A766*LOOKUP($I766+1,'OMS2007'!$A$3:$A$220,'OMS2007'!C$3:C$220)+(1-$A766)*LOOKUP($I766,'OMS2007'!$A$3:$A$220,'OMS2007'!C$3:C$220),$A766*LOOKUP($I766+1,'OMS2007'!$A$3:$A$220,'OMS2007'!F$3:F$220)+(1-$A766)*LOOKUP($I766,'OMS2007'!$A$3:$A$220,'OMS2007'!F$3:F$220))</f>
        <v>#N/A</v>
      </c>
      <c r="D766" s="15" t="e">
        <f>IF(OR(Medidas!D766=1,Medidas!D766="M",Medidas!D766="m"),$A766*LOOKUP($I766+1,'OMS2007'!$A$3:$A$220,'OMS2007'!D$3:D$220)+(1-$A766)*LOOKUP($I766,'OMS2007'!$A$3:$A$220,'OMS2007'!D$3:D$220),$A766*LOOKUP($I766+1,'OMS2007'!$A$3:$A$220,'OMS2007'!G$3:G$220)+(1-$A766)*LOOKUP($I766,'OMS2007'!$A$3:$A$220,'OMS2007'!G$3:G$220))</f>
        <v>#N/A</v>
      </c>
      <c r="E766" s="15">
        <f t="shared" si="77"/>
        <v>1</v>
      </c>
      <c r="F766" s="15">
        <f>IF(OR(Medidas!D766=1,Medidas!D766="M",Medidas!D766="m",Medidas!D766=2,Medidas!D766="F",Medidas!D766="f"),0,1)</f>
        <v>1</v>
      </c>
      <c r="G766" s="15">
        <f>IF(OR(ISBLANK(Medidas!G766),(ISBLANK(Medidas!H766))),1,0)</f>
        <v>1</v>
      </c>
      <c r="H766" s="15">
        <f>IF(AND(NOT(G766),OR(Medidas!G766&lt;20,Medidas!G766&gt;250,Medidas!H766&lt;0.5,Medidas!H766&gt;400)),1,0)</f>
        <v>0</v>
      </c>
      <c r="I766" s="20">
        <f>(Medidas!F766-Medidas!E766)/30.4375</f>
        <v>0</v>
      </c>
      <c r="J766" s="15" t="e">
        <f>Medidas!H766/(Medidas!G766^2)*10000</f>
        <v>#DIV/0!</v>
      </c>
      <c r="K766" s="15" t="e">
        <f t="shared" si="78"/>
        <v>#DIV/0!</v>
      </c>
      <c r="L766" s="15" t="e">
        <f t="shared" si="79"/>
        <v>#DIV/0!</v>
      </c>
      <c r="M766" s="15" t="e">
        <f t="shared" si="80"/>
        <v>#DIV/0!</v>
      </c>
      <c r="N766" s="15" t="e">
        <f t="shared" si="81"/>
        <v>#N/A</v>
      </c>
      <c r="O766" s="15" t="e">
        <f t="shared" si="82"/>
        <v>#N/A</v>
      </c>
    </row>
    <row r="767" spans="1:15" x14ac:dyDescent="0.15">
      <c r="A767" s="106">
        <f t="shared" si="83"/>
        <v>1</v>
      </c>
      <c r="B767" s="15" t="e">
        <f>IF(OR(Medidas!D767=1,Medidas!D767="M",Medidas!D767="m"),$A767*LOOKUP($I767+1,'OMS2007'!$A$3:$A$220,'OMS2007'!B$3:B$220)+(1-$A767)*LOOKUP($I767,'OMS2007'!$A$3:$A$220,'OMS2007'!B$3:B$220),$A767*LOOKUP($I767+1,'OMS2007'!$A$3:$A$220,'OMS2007'!E$3:E$220)+(1-$A767)*LOOKUP($I767,'OMS2007'!$A$3:$A$220,'OMS2007'!E$3:E$220))</f>
        <v>#N/A</v>
      </c>
      <c r="C767" s="15" t="e">
        <f>IF(OR(Medidas!D767=1,Medidas!D767="M",Medidas!D767="m"),$A767*LOOKUP($I767+1,'OMS2007'!$A$3:$A$220,'OMS2007'!C$3:C$220)+(1-$A767)*LOOKUP($I767,'OMS2007'!$A$3:$A$220,'OMS2007'!C$3:C$220),$A767*LOOKUP($I767+1,'OMS2007'!$A$3:$A$220,'OMS2007'!F$3:F$220)+(1-$A767)*LOOKUP($I767,'OMS2007'!$A$3:$A$220,'OMS2007'!F$3:F$220))</f>
        <v>#N/A</v>
      </c>
      <c r="D767" s="15" t="e">
        <f>IF(OR(Medidas!D767=1,Medidas!D767="M",Medidas!D767="m"),$A767*LOOKUP($I767+1,'OMS2007'!$A$3:$A$220,'OMS2007'!D$3:D$220)+(1-$A767)*LOOKUP($I767,'OMS2007'!$A$3:$A$220,'OMS2007'!D$3:D$220),$A767*LOOKUP($I767+1,'OMS2007'!$A$3:$A$220,'OMS2007'!G$3:G$220)+(1-$A767)*LOOKUP($I767,'OMS2007'!$A$3:$A$220,'OMS2007'!G$3:G$220))</f>
        <v>#N/A</v>
      </c>
      <c r="E767" s="15">
        <f t="shared" si="77"/>
        <v>1</v>
      </c>
      <c r="F767" s="15">
        <f>IF(OR(Medidas!D767=1,Medidas!D767="M",Medidas!D767="m",Medidas!D767=2,Medidas!D767="F",Medidas!D767="f"),0,1)</f>
        <v>1</v>
      </c>
      <c r="G767" s="15">
        <f>IF(OR(ISBLANK(Medidas!G767),(ISBLANK(Medidas!H767))),1,0)</f>
        <v>1</v>
      </c>
      <c r="H767" s="15">
        <f>IF(AND(NOT(G767),OR(Medidas!G767&lt;20,Medidas!G767&gt;250,Medidas!H767&lt;0.5,Medidas!H767&gt;400)),1,0)</f>
        <v>0</v>
      </c>
      <c r="I767" s="20">
        <f>(Medidas!F767-Medidas!E767)/30.4375</f>
        <v>0</v>
      </c>
      <c r="J767" s="15" t="e">
        <f>Medidas!H767/(Medidas!G767^2)*10000</f>
        <v>#DIV/0!</v>
      </c>
      <c r="K767" s="15" t="e">
        <f t="shared" si="78"/>
        <v>#DIV/0!</v>
      </c>
      <c r="L767" s="15" t="e">
        <f t="shared" si="79"/>
        <v>#DIV/0!</v>
      </c>
      <c r="M767" s="15" t="e">
        <f t="shared" si="80"/>
        <v>#DIV/0!</v>
      </c>
      <c r="N767" s="15" t="e">
        <f t="shared" si="81"/>
        <v>#N/A</v>
      </c>
      <c r="O767" s="15" t="e">
        <f t="shared" si="82"/>
        <v>#N/A</v>
      </c>
    </row>
    <row r="768" spans="1:15" x14ac:dyDescent="0.15">
      <c r="A768" s="106">
        <f t="shared" si="83"/>
        <v>1</v>
      </c>
      <c r="B768" s="15" t="e">
        <f>IF(OR(Medidas!D768=1,Medidas!D768="M",Medidas!D768="m"),$A768*LOOKUP($I768+1,'OMS2007'!$A$3:$A$220,'OMS2007'!B$3:B$220)+(1-$A768)*LOOKUP($I768,'OMS2007'!$A$3:$A$220,'OMS2007'!B$3:B$220),$A768*LOOKUP($I768+1,'OMS2007'!$A$3:$A$220,'OMS2007'!E$3:E$220)+(1-$A768)*LOOKUP($I768,'OMS2007'!$A$3:$A$220,'OMS2007'!E$3:E$220))</f>
        <v>#N/A</v>
      </c>
      <c r="C768" s="15" t="e">
        <f>IF(OR(Medidas!D768=1,Medidas!D768="M",Medidas!D768="m"),$A768*LOOKUP($I768+1,'OMS2007'!$A$3:$A$220,'OMS2007'!C$3:C$220)+(1-$A768)*LOOKUP($I768,'OMS2007'!$A$3:$A$220,'OMS2007'!C$3:C$220),$A768*LOOKUP($I768+1,'OMS2007'!$A$3:$A$220,'OMS2007'!F$3:F$220)+(1-$A768)*LOOKUP($I768,'OMS2007'!$A$3:$A$220,'OMS2007'!F$3:F$220))</f>
        <v>#N/A</v>
      </c>
      <c r="D768" s="15" t="e">
        <f>IF(OR(Medidas!D768=1,Medidas!D768="M",Medidas!D768="m"),$A768*LOOKUP($I768+1,'OMS2007'!$A$3:$A$220,'OMS2007'!D$3:D$220)+(1-$A768)*LOOKUP($I768,'OMS2007'!$A$3:$A$220,'OMS2007'!D$3:D$220),$A768*LOOKUP($I768+1,'OMS2007'!$A$3:$A$220,'OMS2007'!G$3:G$220)+(1-$A768)*LOOKUP($I768,'OMS2007'!$A$3:$A$220,'OMS2007'!G$3:G$220))</f>
        <v>#N/A</v>
      </c>
      <c r="E768" s="15">
        <f t="shared" si="77"/>
        <v>1</v>
      </c>
      <c r="F768" s="15">
        <f>IF(OR(Medidas!D768=1,Medidas!D768="M",Medidas!D768="m",Medidas!D768=2,Medidas!D768="F",Medidas!D768="f"),0,1)</f>
        <v>1</v>
      </c>
      <c r="G768" s="15">
        <f>IF(OR(ISBLANK(Medidas!G768),(ISBLANK(Medidas!H768))),1,0)</f>
        <v>1</v>
      </c>
      <c r="H768" s="15">
        <f>IF(AND(NOT(G768),OR(Medidas!G768&lt;20,Medidas!G768&gt;250,Medidas!H768&lt;0.5,Medidas!H768&gt;400)),1,0)</f>
        <v>0</v>
      </c>
      <c r="I768" s="20">
        <f>(Medidas!F768-Medidas!E768)/30.4375</f>
        <v>0</v>
      </c>
      <c r="J768" s="15" t="e">
        <f>Medidas!H768/(Medidas!G768^2)*10000</f>
        <v>#DIV/0!</v>
      </c>
      <c r="K768" s="15" t="e">
        <f t="shared" si="78"/>
        <v>#DIV/0!</v>
      </c>
      <c r="L768" s="15" t="e">
        <f t="shared" si="79"/>
        <v>#DIV/0!</v>
      </c>
      <c r="M768" s="15" t="e">
        <f t="shared" si="80"/>
        <v>#DIV/0!</v>
      </c>
      <c r="N768" s="15" t="e">
        <f t="shared" si="81"/>
        <v>#N/A</v>
      </c>
      <c r="O768" s="15" t="e">
        <f t="shared" si="82"/>
        <v>#N/A</v>
      </c>
    </row>
    <row r="769" spans="1:15" x14ac:dyDescent="0.15">
      <c r="A769" s="106">
        <f t="shared" si="83"/>
        <v>1</v>
      </c>
      <c r="B769" s="15" t="e">
        <f>IF(OR(Medidas!D769=1,Medidas!D769="M",Medidas!D769="m"),$A769*LOOKUP($I769+1,'OMS2007'!$A$3:$A$220,'OMS2007'!B$3:B$220)+(1-$A769)*LOOKUP($I769,'OMS2007'!$A$3:$A$220,'OMS2007'!B$3:B$220),$A769*LOOKUP($I769+1,'OMS2007'!$A$3:$A$220,'OMS2007'!E$3:E$220)+(1-$A769)*LOOKUP($I769,'OMS2007'!$A$3:$A$220,'OMS2007'!E$3:E$220))</f>
        <v>#N/A</v>
      </c>
      <c r="C769" s="15" t="e">
        <f>IF(OR(Medidas!D769=1,Medidas!D769="M",Medidas!D769="m"),$A769*LOOKUP($I769+1,'OMS2007'!$A$3:$A$220,'OMS2007'!C$3:C$220)+(1-$A769)*LOOKUP($I769,'OMS2007'!$A$3:$A$220,'OMS2007'!C$3:C$220),$A769*LOOKUP($I769+1,'OMS2007'!$A$3:$A$220,'OMS2007'!F$3:F$220)+(1-$A769)*LOOKUP($I769,'OMS2007'!$A$3:$A$220,'OMS2007'!F$3:F$220))</f>
        <v>#N/A</v>
      </c>
      <c r="D769" s="15" t="e">
        <f>IF(OR(Medidas!D769=1,Medidas!D769="M",Medidas!D769="m"),$A769*LOOKUP($I769+1,'OMS2007'!$A$3:$A$220,'OMS2007'!D$3:D$220)+(1-$A769)*LOOKUP($I769,'OMS2007'!$A$3:$A$220,'OMS2007'!D$3:D$220),$A769*LOOKUP($I769+1,'OMS2007'!$A$3:$A$220,'OMS2007'!G$3:G$220)+(1-$A769)*LOOKUP($I769,'OMS2007'!$A$3:$A$220,'OMS2007'!G$3:G$220))</f>
        <v>#N/A</v>
      </c>
      <c r="E769" s="15">
        <f t="shared" si="77"/>
        <v>1</v>
      </c>
      <c r="F769" s="15">
        <f>IF(OR(Medidas!D769=1,Medidas!D769="M",Medidas!D769="m",Medidas!D769=2,Medidas!D769="F",Medidas!D769="f"),0,1)</f>
        <v>1</v>
      </c>
      <c r="G769" s="15">
        <f>IF(OR(ISBLANK(Medidas!G769),(ISBLANK(Medidas!H769))),1,0)</f>
        <v>1</v>
      </c>
      <c r="H769" s="15">
        <f>IF(AND(NOT(G769),OR(Medidas!G769&lt;20,Medidas!G769&gt;250,Medidas!H769&lt;0.5,Medidas!H769&gt;400)),1,0)</f>
        <v>0</v>
      </c>
      <c r="I769" s="20">
        <f>(Medidas!F769-Medidas!E769)/30.4375</f>
        <v>0</v>
      </c>
      <c r="J769" s="15" t="e">
        <f>Medidas!H769/(Medidas!G769^2)*10000</f>
        <v>#DIV/0!</v>
      </c>
      <c r="K769" s="15" t="e">
        <f t="shared" si="78"/>
        <v>#DIV/0!</v>
      </c>
      <c r="L769" s="15" t="e">
        <f t="shared" si="79"/>
        <v>#DIV/0!</v>
      </c>
      <c r="M769" s="15" t="e">
        <f t="shared" si="80"/>
        <v>#DIV/0!</v>
      </c>
      <c r="N769" s="15" t="e">
        <f t="shared" si="81"/>
        <v>#N/A</v>
      </c>
      <c r="O769" s="15" t="e">
        <f t="shared" si="82"/>
        <v>#N/A</v>
      </c>
    </row>
    <row r="770" spans="1:15" x14ac:dyDescent="0.15">
      <c r="A770" s="106">
        <f t="shared" si="83"/>
        <v>1</v>
      </c>
      <c r="B770" s="15" t="e">
        <f>IF(OR(Medidas!D770=1,Medidas!D770="M",Medidas!D770="m"),$A770*LOOKUP($I770+1,'OMS2007'!$A$3:$A$220,'OMS2007'!B$3:B$220)+(1-$A770)*LOOKUP($I770,'OMS2007'!$A$3:$A$220,'OMS2007'!B$3:B$220),$A770*LOOKUP($I770+1,'OMS2007'!$A$3:$A$220,'OMS2007'!E$3:E$220)+(1-$A770)*LOOKUP($I770,'OMS2007'!$A$3:$A$220,'OMS2007'!E$3:E$220))</f>
        <v>#N/A</v>
      </c>
      <c r="C770" s="15" t="e">
        <f>IF(OR(Medidas!D770=1,Medidas!D770="M",Medidas!D770="m"),$A770*LOOKUP($I770+1,'OMS2007'!$A$3:$A$220,'OMS2007'!C$3:C$220)+(1-$A770)*LOOKUP($I770,'OMS2007'!$A$3:$A$220,'OMS2007'!C$3:C$220),$A770*LOOKUP($I770+1,'OMS2007'!$A$3:$A$220,'OMS2007'!F$3:F$220)+(1-$A770)*LOOKUP($I770,'OMS2007'!$A$3:$A$220,'OMS2007'!F$3:F$220))</f>
        <v>#N/A</v>
      </c>
      <c r="D770" s="15" t="e">
        <f>IF(OR(Medidas!D770=1,Medidas!D770="M",Medidas!D770="m"),$A770*LOOKUP($I770+1,'OMS2007'!$A$3:$A$220,'OMS2007'!D$3:D$220)+(1-$A770)*LOOKUP($I770,'OMS2007'!$A$3:$A$220,'OMS2007'!D$3:D$220),$A770*LOOKUP($I770+1,'OMS2007'!$A$3:$A$220,'OMS2007'!G$3:G$220)+(1-$A770)*LOOKUP($I770,'OMS2007'!$A$3:$A$220,'OMS2007'!G$3:G$220))</f>
        <v>#N/A</v>
      </c>
      <c r="E770" s="15">
        <f t="shared" si="77"/>
        <v>1</v>
      </c>
      <c r="F770" s="15">
        <f>IF(OR(Medidas!D770=1,Medidas!D770="M",Medidas!D770="m",Medidas!D770=2,Medidas!D770="F",Medidas!D770="f"),0,1)</f>
        <v>1</v>
      </c>
      <c r="G770" s="15">
        <f>IF(OR(ISBLANK(Medidas!G770),(ISBLANK(Medidas!H770))),1,0)</f>
        <v>1</v>
      </c>
      <c r="H770" s="15">
        <f>IF(AND(NOT(G770),OR(Medidas!G770&lt;20,Medidas!G770&gt;250,Medidas!H770&lt;0.5,Medidas!H770&gt;400)),1,0)</f>
        <v>0</v>
      </c>
      <c r="I770" s="20">
        <f>(Medidas!F770-Medidas!E770)/30.4375</f>
        <v>0</v>
      </c>
      <c r="J770" s="15" t="e">
        <f>Medidas!H770/(Medidas!G770^2)*10000</f>
        <v>#DIV/0!</v>
      </c>
      <c r="K770" s="15" t="e">
        <f t="shared" si="78"/>
        <v>#DIV/0!</v>
      </c>
      <c r="L770" s="15" t="e">
        <f t="shared" si="79"/>
        <v>#DIV/0!</v>
      </c>
      <c r="M770" s="15" t="e">
        <f t="shared" si="80"/>
        <v>#DIV/0!</v>
      </c>
      <c r="N770" s="15" t="e">
        <f t="shared" si="81"/>
        <v>#N/A</v>
      </c>
      <c r="O770" s="15" t="e">
        <f t="shared" si="82"/>
        <v>#N/A</v>
      </c>
    </row>
    <row r="771" spans="1:15" x14ac:dyDescent="0.15">
      <c r="A771" s="106">
        <f t="shared" si="83"/>
        <v>1</v>
      </c>
      <c r="B771" s="15" t="e">
        <f>IF(OR(Medidas!D771=1,Medidas!D771="M",Medidas!D771="m"),$A771*LOOKUP($I771+1,'OMS2007'!$A$3:$A$220,'OMS2007'!B$3:B$220)+(1-$A771)*LOOKUP($I771,'OMS2007'!$A$3:$A$220,'OMS2007'!B$3:B$220),$A771*LOOKUP($I771+1,'OMS2007'!$A$3:$A$220,'OMS2007'!E$3:E$220)+(1-$A771)*LOOKUP($I771,'OMS2007'!$A$3:$A$220,'OMS2007'!E$3:E$220))</f>
        <v>#N/A</v>
      </c>
      <c r="C771" s="15" t="e">
        <f>IF(OR(Medidas!D771=1,Medidas!D771="M",Medidas!D771="m"),$A771*LOOKUP($I771+1,'OMS2007'!$A$3:$A$220,'OMS2007'!C$3:C$220)+(1-$A771)*LOOKUP($I771,'OMS2007'!$A$3:$A$220,'OMS2007'!C$3:C$220),$A771*LOOKUP($I771+1,'OMS2007'!$A$3:$A$220,'OMS2007'!F$3:F$220)+(1-$A771)*LOOKUP($I771,'OMS2007'!$A$3:$A$220,'OMS2007'!F$3:F$220))</f>
        <v>#N/A</v>
      </c>
      <c r="D771" s="15" t="e">
        <f>IF(OR(Medidas!D771=1,Medidas!D771="M",Medidas!D771="m"),$A771*LOOKUP($I771+1,'OMS2007'!$A$3:$A$220,'OMS2007'!D$3:D$220)+(1-$A771)*LOOKUP($I771,'OMS2007'!$A$3:$A$220,'OMS2007'!D$3:D$220),$A771*LOOKUP($I771+1,'OMS2007'!$A$3:$A$220,'OMS2007'!G$3:G$220)+(1-$A771)*LOOKUP($I771,'OMS2007'!$A$3:$A$220,'OMS2007'!G$3:G$220))</f>
        <v>#N/A</v>
      </c>
      <c r="E771" s="15">
        <f t="shared" si="77"/>
        <v>1</v>
      </c>
      <c r="F771" s="15">
        <f>IF(OR(Medidas!D771=1,Medidas!D771="M",Medidas!D771="m",Medidas!D771=2,Medidas!D771="F",Medidas!D771="f"),0,1)</f>
        <v>1</v>
      </c>
      <c r="G771" s="15">
        <f>IF(OR(ISBLANK(Medidas!G771),(ISBLANK(Medidas!H771))),1,0)</f>
        <v>1</v>
      </c>
      <c r="H771" s="15">
        <f>IF(AND(NOT(G771),OR(Medidas!G771&lt;20,Medidas!G771&gt;250,Medidas!H771&lt;0.5,Medidas!H771&gt;400)),1,0)</f>
        <v>0</v>
      </c>
      <c r="I771" s="20">
        <f>(Medidas!F771-Medidas!E771)/30.4375</f>
        <v>0</v>
      </c>
      <c r="J771" s="15" t="e">
        <f>Medidas!H771/(Medidas!G771^2)*10000</f>
        <v>#DIV/0!</v>
      </c>
      <c r="K771" s="15" t="e">
        <f t="shared" si="78"/>
        <v>#DIV/0!</v>
      </c>
      <c r="L771" s="15" t="e">
        <f t="shared" si="79"/>
        <v>#DIV/0!</v>
      </c>
      <c r="M771" s="15" t="e">
        <f t="shared" si="80"/>
        <v>#DIV/0!</v>
      </c>
      <c r="N771" s="15" t="e">
        <f t="shared" si="81"/>
        <v>#N/A</v>
      </c>
      <c r="O771" s="15" t="e">
        <f t="shared" si="82"/>
        <v>#N/A</v>
      </c>
    </row>
    <row r="772" spans="1:15" x14ac:dyDescent="0.15">
      <c r="A772" s="106">
        <f t="shared" si="83"/>
        <v>1</v>
      </c>
      <c r="B772" s="15" t="e">
        <f>IF(OR(Medidas!D772=1,Medidas!D772="M",Medidas!D772="m"),$A772*LOOKUP($I772+1,'OMS2007'!$A$3:$A$220,'OMS2007'!B$3:B$220)+(1-$A772)*LOOKUP($I772,'OMS2007'!$A$3:$A$220,'OMS2007'!B$3:B$220),$A772*LOOKUP($I772+1,'OMS2007'!$A$3:$A$220,'OMS2007'!E$3:E$220)+(1-$A772)*LOOKUP($I772,'OMS2007'!$A$3:$A$220,'OMS2007'!E$3:E$220))</f>
        <v>#N/A</v>
      </c>
      <c r="C772" s="15" t="e">
        <f>IF(OR(Medidas!D772=1,Medidas!D772="M",Medidas!D772="m"),$A772*LOOKUP($I772+1,'OMS2007'!$A$3:$A$220,'OMS2007'!C$3:C$220)+(1-$A772)*LOOKUP($I772,'OMS2007'!$A$3:$A$220,'OMS2007'!C$3:C$220),$A772*LOOKUP($I772+1,'OMS2007'!$A$3:$A$220,'OMS2007'!F$3:F$220)+(1-$A772)*LOOKUP($I772,'OMS2007'!$A$3:$A$220,'OMS2007'!F$3:F$220))</f>
        <v>#N/A</v>
      </c>
      <c r="D772" s="15" t="e">
        <f>IF(OR(Medidas!D772=1,Medidas!D772="M",Medidas!D772="m"),$A772*LOOKUP($I772+1,'OMS2007'!$A$3:$A$220,'OMS2007'!D$3:D$220)+(1-$A772)*LOOKUP($I772,'OMS2007'!$A$3:$A$220,'OMS2007'!D$3:D$220),$A772*LOOKUP($I772+1,'OMS2007'!$A$3:$A$220,'OMS2007'!G$3:G$220)+(1-$A772)*LOOKUP($I772,'OMS2007'!$A$3:$A$220,'OMS2007'!G$3:G$220))</f>
        <v>#N/A</v>
      </c>
      <c r="E772" s="15">
        <f t="shared" ref="E772:E835" si="84">IF(OR(I772&lt;24,I772&gt;240),1,0)</f>
        <v>1</v>
      </c>
      <c r="F772" s="15">
        <f>IF(OR(Medidas!D772=1,Medidas!D772="M",Medidas!D772="m",Medidas!D772=2,Medidas!D772="F",Medidas!D772="f"),0,1)</f>
        <v>1</v>
      </c>
      <c r="G772" s="15">
        <f>IF(OR(ISBLANK(Medidas!G772),(ISBLANK(Medidas!H772))),1,0)</f>
        <v>1</v>
      </c>
      <c r="H772" s="15">
        <f>IF(AND(NOT(G772),OR(Medidas!G772&lt;20,Medidas!G772&gt;250,Medidas!H772&lt;0.5,Medidas!H772&gt;400)),1,0)</f>
        <v>0</v>
      </c>
      <c r="I772" s="20">
        <f>(Medidas!F772-Medidas!E772)/30.4375</f>
        <v>0</v>
      </c>
      <c r="J772" s="15" t="e">
        <f>Medidas!H772/(Medidas!G772^2)*10000</f>
        <v>#DIV/0!</v>
      </c>
      <c r="K772" s="15" t="e">
        <f t="shared" ref="K772:K835" si="85">(((J772/C772)^B772)-1)/(B772*D772)</f>
        <v>#DIV/0!</v>
      </c>
      <c r="L772" s="15" t="e">
        <f t="shared" ref="L772:L835" si="86">INT(NORMSDIST(K772)*1000)/10</f>
        <v>#DIV/0!</v>
      </c>
      <c r="M772" s="15" t="e">
        <f t="shared" ref="M772:M835" si="87">IF(OR((J772-C772)/N772&lt;-4,(J772-C772)/O772&gt;8),1,0)</f>
        <v>#DIV/0!</v>
      </c>
      <c r="N772" s="15" t="e">
        <f t="shared" ref="N772:N835" si="88">(C772-(C772*(1+B772*D772*(-2))^(1/B772)))/2</f>
        <v>#N/A</v>
      </c>
      <c r="O772" s="15" t="e">
        <f t="shared" ref="O772:O835" si="89">((C772*(1+B772*D772*2)^(1/B772))-C772)/2</f>
        <v>#N/A</v>
      </c>
    </row>
    <row r="773" spans="1:15" x14ac:dyDescent="0.15">
      <c r="A773" s="106">
        <f t="shared" ref="A773:A836" si="90">I773-INT(I773+0.5)+1</f>
        <v>1</v>
      </c>
      <c r="B773" s="15" t="e">
        <f>IF(OR(Medidas!D773=1,Medidas!D773="M",Medidas!D773="m"),$A773*LOOKUP($I773+1,'OMS2007'!$A$3:$A$220,'OMS2007'!B$3:B$220)+(1-$A773)*LOOKUP($I773,'OMS2007'!$A$3:$A$220,'OMS2007'!B$3:B$220),$A773*LOOKUP($I773+1,'OMS2007'!$A$3:$A$220,'OMS2007'!E$3:E$220)+(1-$A773)*LOOKUP($I773,'OMS2007'!$A$3:$A$220,'OMS2007'!E$3:E$220))</f>
        <v>#N/A</v>
      </c>
      <c r="C773" s="15" t="e">
        <f>IF(OR(Medidas!D773=1,Medidas!D773="M",Medidas!D773="m"),$A773*LOOKUP($I773+1,'OMS2007'!$A$3:$A$220,'OMS2007'!C$3:C$220)+(1-$A773)*LOOKUP($I773,'OMS2007'!$A$3:$A$220,'OMS2007'!C$3:C$220),$A773*LOOKUP($I773+1,'OMS2007'!$A$3:$A$220,'OMS2007'!F$3:F$220)+(1-$A773)*LOOKUP($I773,'OMS2007'!$A$3:$A$220,'OMS2007'!F$3:F$220))</f>
        <v>#N/A</v>
      </c>
      <c r="D773" s="15" t="e">
        <f>IF(OR(Medidas!D773=1,Medidas!D773="M",Medidas!D773="m"),$A773*LOOKUP($I773+1,'OMS2007'!$A$3:$A$220,'OMS2007'!D$3:D$220)+(1-$A773)*LOOKUP($I773,'OMS2007'!$A$3:$A$220,'OMS2007'!D$3:D$220),$A773*LOOKUP($I773+1,'OMS2007'!$A$3:$A$220,'OMS2007'!G$3:G$220)+(1-$A773)*LOOKUP($I773,'OMS2007'!$A$3:$A$220,'OMS2007'!G$3:G$220))</f>
        <v>#N/A</v>
      </c>
      <c r="E773" s="15">
        <f t="shared" si="84"/>
        <v>1</v>
      </c>
      <c r="F773" s="15">
        <f>IF(OR(Medidas!D773=1,Medidas!D773="M",Medidas!D773="m",Medidas!D773=2,Medidas!D773="F",Medidas!D773="f"),0,1)</f>
        <v>1</v>
      </c>
      <c r="G773" s="15">
        <f>IF(OR(ISBLANK(Medidas!G773),(ISBLANK(Medidas!H773))),1,0)</f>
        <v>1</v>
      </c>
      <c r="H773" s="15">
        <f>IF(AND(NOT(G773),OR(Medidas!G773&lt;20,Medidas!G773&gt;250,Medidas!H773&lt;0.5,Medidas!H773&gt;400)),1,0)</f>
        <v>0</v>
      </c>
      <c r="I773" s="20">
        <f>(Medidas!F773-Medidas!E773)/30.4375</f>
        <v>0</v>
      </c>
      <c r="J773" s="15" t="e">
        <f>Medidas!H773/(Medidas!G773^2)*10000</f>
        <v>#DIV/0!</v>
      </c>
      <c r="K773" s="15" t="e">
        <f t="shared" si="85"/>
        <v>#DIV/0!</v>
      </c>
      <c r="L773" s="15" t="e">
        <f t="shared" si="86"/>
        <v>#DIV/0!</v>
      </c>
      <c r="M773" s="15" t="e">
        <f t="shared" si="87"/>
        <v>#DIV/0!</v>
      </c>
      <c r="N773" s="15" t="e">
        <f t="shared" si="88"/>
        <v>#N/A</v>
      </c>
      <c r="O773" s="15" t="e">
        <f t="shared" si="89"/>
        <v>#N/A</v>
      </c>
    </row>
    <row r="774" spans="1:15" x14ac:dyDescent="0.15">
      <c r="A774" s="106">
        <f t="shared" si="90"/>
        <v>1</v>
      </c>
      <c r="B774" s="15" t="e">
        <f>IF(OR(Medidas!D774=1,Medidas!D774="M",Medidas!D774="m"),$A774*LOOKUP($I774+1,'OMS2007'!$A$3:$A$220,'OMS2007'!B$3:B$220)+(1-$A774)*LOOKUP($I774,'OMS2007'!$A$3:$A$220,'OMS2007'!B$3:B$220),$A774*LOOKUP($I774+1,'OMS2007'!$A$3:$A$220,'OMS2007'!E$3:E$220)+(1-$A774)*LOOKUP($I774,'OMS2007'!$A$3:$A$220,'OMS2007'!E$3:E$220))</f>
        <v>#N/A</v>
      </c>
      <c r="C774" s="15" t="e">
        <f>IF(OR(Medidas!D774=1,Medidas!D774="M",Medidas!D774="m"),$A774*LOOKUP($I774+1,'OMS2007'!$A$3:$A$220,'OMS2007'!C$3:C$220)+(1-$A774)*LOOKUP($I774,'OMS2007'!$A$3:$A$220,'OMS2007'!C$3:C$220),$A774*LOOKUP($I774+1,'OMS2007'!$A$3:$A$220,'OMS2007'!F$3:F$220)+(1-$A774)*LOOKUP($I774,'OMS2007'!$A$3:$A$220,'OMS2007'!F$3:F$220))</f>
        <v>#N/A</v>
      </c>
      <c r="D774" s="15" t="e">
        <f>IF(OR(Medidas!D774=1,Medidas!D774="M",Medidas!D774="m"),$A774*LOOKUP($I774+1,'OMS2007'!$A$3:$A$220,'OMS2007'!D$3:D$220)+(1-$A774)*LOOKUP($I774,'OMS2007'!$A$3:$A$220,'OMS2007'!D$3:D$220),$A774*LOOKUP($I774+1,'OMS2007'!$A$3:$A$220,'OMS2007'!G$3:G$220)+(1-$A774)*LOOKUP($I774,'OMS2007'!$A$3:$A$220,'OMS2007'!G$3:G$220))</f>
        <v>#N/A</v>
      </c>
      <c r="E774" s="15">
        <f t="shared" si="84"/>
        <v>1</v>
      </c>
      <c r="F774" s="15">
        <f>IF(OR(Medidas!D774=1,Medidas!D774="M",Medidas!D774="m",Medidas!D774=2,Medidas!D774="F",Medidas!D774="f"),0,1)</f>
        <v>1</v>
      </c>
      <c r="G774" s="15">
        <f>IF(OR(ISBLANK(Medidas!G774),(ISBLANK(Medidas!H774))),1,0)</f>
        <v>1</v>
      </c>
      <c r="H774" s="15">
        <f>IF(AND(NOT(G774),OR(Medidas!G774&lt;20,Medidas!G774&gt;250,Medidas!H774&lt;0.5,Medidas!H774&gt;400)),1,0)</f>
        <v>0</v>
      </c>
      <c r="I774" s="20">
        <f>(Medidas!F774-Medidas!E774)/30.4375</f>
        <v>0</v>
      </c>
      <c r="J774" s="15" t="e">
        <f>Medidas!H774/(Medidas!G774^2)*10000</f>
        <v>#DIV/0!</v>
      </c>
      <c r="K774" s="15" t="e">
        <f t="shared" si="85"/>
        <v>#DIV/0!</v>
      </c>
      <c r="L774" s="15" t="e">
        <f t="shared" si="86"/>
        <v>#DIV/0!</v>
      </c>
      <c r="M774" s="15" t="e">
        <f t="shared" si="87"/>
        <v>#DIV/0!</v>
      </c>
      <c r="N774" s="15" t="e">
        <f t="shared" si="88"/>
        <v>#N/A</v>
      </c>
      <c r="O774" s="15" t="e">
        <f t="shared" si="89"/>
        <v>#N/A</v>
      </c>
    </row>
    <row r="775" spans="1:15" x14ac:dyDescent="0.15">
      <c r="A775" s="106">
        <f t="shared" si="90"/>
        <v>1</v>
      </c>
      <c r="B775" s="15" t="e">
        <f>IF(OR(Medidas!D775=1,Medidas!D775="M",Medidas!D775="m"),$A775*LOOKUP($I775+1,'OMS2007'!$A$3:$A$220,'OMS2007'!B$3:B$220)+(1-$A775)*LOOKUP($I775,'OMS2007'!$A$3:$A$220,'OMS2007'!B$3:B$220),$A775*LOOKUP($I775+1,'OMS2007'!$A$3:$A$220,'OMS2007'!E$3:E$220)+(1-$A775)*LOOKUP($I775,'OMS2007'!$A$3:$A$220,'OMS2007'!E$3:E$220))</f>
        <v>#N/A</v>
      </c>
      <c r="C775" s="15" t="e">
        <f>IF(OR(Medidas!D775=1,Medidas!D775="M",Medidas!D775="m"),$A775*LOOKUP($I775+1,'OMS2007'!$A$3:$A$220,'OMS2007'!C$3:C$220)+(1-$A775)*LOOKUP($I775,'OMS2007'!$A$3:$A$220,'OMS2007'!C$3:C$220),$A775*LOOKUP($I775+1,'OMS2007'!$A$3:$A$220,'OMS2007'!F$3:F$220)+(1-$A775)*LOOKUP($I775,'OMS2007'!$A$3:$A$220,'OMS2007'!F$3:F$220))</f>
        <v>#N/A</v>
      </c>
      <c r="D775" s="15" t="e">
        <f>IF(OR(Medidas!D775=1,Medidas!D775="M",Medidas!D775="m"),$A775*LOOKUP($I775+1,'OMS2007'!$A$3:$A$220,'OMS2007'!D$3:D$220)+(1-$A775)*LOOKUP($I775,'OMS2007'!$A$3:$A$220,'OMS2007'!D$3:D$220),$A775*LOOKUP($I775+1,'OMS2007'!$A$3:$A$220,'OMS2007'!G$3:G$220)+(1-$A775)*LOOKUP($I775,'OMS2007'!$A$3:$A$220,'OMS2007'!G$3:G$220))</f>
        <v>#N/A</v>
      </c>
      <c r="E775" s="15">
        <f t="shared" si="84"/>
        <v>1</v>
      </c>
      <c r="F775" s="15">
        <f>IF(OR(Medidas!D775=1,Medidas!D775="M",Medidas!D775="m",Medidas!D775=2,Medidas!D775="F",Medidas!D775="f"),0,1)</f>
        <v>1</v>
      </c>
      <c r="G775" s="15">
        <f>IF(OR(ISBLANK(Medidas!G775),(ISBLANK(Medidas!H775))),1,0)</f>
        <v>1</v>
      </c>
      <c r="H775" s="15">
        <f>IF(AND(NOT(G775),OR(Medidas!G775&lt;20,Medidas!G775&gt;250,Medidas!H775&lt;0.5,Medidas!H775&gt;400)),1,0)</f>
        <v>0</v>
      </c>
      <c r="I775" s="20">
        <f>(Medidas!F775-Medidas!E775)/30.4375</f>
        <v>0</v>
      </c>
      <c r="J775" s="15" t="e">
        <f>Medidas!H775/(Medidas!G775^2)*10000</f>
        <v>#DIV/0!</v>
      </c>
      <c r="K775" s="15" t="e">
        <f t="shared" si="85"/>
        <v>#DIV/0!</v>
      </c>
      <c r="L775" s="15" t="e">
        <f t="shared" si="86"/>
        <v>#DIV/0!</v>
      </c>
      <c r="M775" s="15" t="e">
        <f t="shared" si="87"/>
        <v>#DIV/0!</v>
      </c>
      <c r="N775" s="15" t="e">
        <f t="shared" si="88"/>
        <v>#N/A</v>
      </c>
      <c r="O775" s="15" t="e">
        <f t="shared" si="89"/>
        <v>#N/A</v>
      </c>
    </row>
    <row r="776" spans="1:15" x14ac:dyDescent="0.15">
      <c r="A776" s="106">
        <f t="shared" si="90"/>
        <v>1</v>
      </c>
      <c r="B776" s="15" t="e">
        <f>IF(OR(Medidas!D776=1,Medidas!D776="M",Medidas!D776="m"),$A776*LOOKUP($I776+1,'OMS2007'!$A$3:$A$220,'OMS2007'!B$3:B$220)+(1-$A776)*LOOKUP($I776,'OMS2007'!$A$3:$A$220,'OMS2007'!B$3:B$220),$A776*LOOKUP($I776+1,'OMS2007'!$A$3:$A$220,'OMS2007'!E$3:E$220)+(1-$A776)*LOOKUP($I776,'OMS2007'!$A$3:$A$220,'OMS2007'!E$3:E$220))</f>
        <v>#N/A</v>
      </c>
      <c r="C776" s="15" t="e">
        <f>IF(OR(Medidas!D776=1,Medidas!D776="M",Medidas!D776="m"),$A776*LOOKUP($I776+1,'OMS2007'!$A$3:$A$220,'OMS2007'!C$3:C$220)+(1-$A776)*LOOKUP($I776,'OMS2007'!$A$3:$A$220,'OMS2007'!C$3:C$220),$A776*LOOKUP($I776+1,'OMS2007'!$A$3:$A$220,'OMS2007'!F$3:F$220)+(1-$A776)*LOOKUP($I776,'OMS2007'!$A$3:$A$220,'OMS2007'!F$3:F$220))</f>
        <v>#N/A</v>
      </c>
      <c r="D776" s="15" t="e">
        <f>IF(OR(Medidas!D776=1,Medidas!D776="M",Medidas!D776="m"),$A776*LOOKUP($I776+1,'OMS2007'!$A$3:$A$220,'OMS2007'!D$3:D$220)+(1-$A776)*LOOKUP($I776,'OMS2007'!$A$3:$A$220,'OMS2007'!D$3:D$220),$A776*LOOKUP($I776+1,'OMS2007'!$A$3:$A$220,'OMS2007'!G$3:G$220)+(1-$A776)*LOOKUP($I776,'OMS2007'!$A$3:$A$220,'OMS2007'!G$3:G$220))</f>
        <v>#N/A</v>
      </c>
      <c r="E776" s="15">
        <f t="shared" si="84"/>
        <v>1</v>
      </c>
      <c r="F776" s="15">
        <f>IF(OR(Medidas!D776=1,Medidas!D776="M",Medidas!D776="m",Medidas!D776=2,Medidas!D776="F",Medidas!D776="f"),0,1)</f>
        <v>1</v>
      </c>
      <c r="G776" s="15">
        <f>IF(OR(ISBLANK(Medidas!G776),(ISBLANK(Medidas!H776))),1,0)</f>
        <v>1</v>
      </c>
      <c r="H776" s="15">
        <f>IF(AND(NOT(G776),OR(Medidas!G776&lt;20,Medidas!G776&gt;250,Medidas!H776&lt;0.5,Medidas!H776&gt;400)),1,0)</f>
        <v>0</v>
      </c>
      <c r="I776" s="20">
        <f>(Medidas!F776-Medidas!E776)/30.4375</f>
        <v>0</v>
      </c>
      <c r="J776" s="15" t="e">
        <f>Medidas!H776/(Medidas!G776^2)*10000</f>
        <v>#DIV/0!</v>
      </c>
      <c r="K776" s="15" t="e">
        <f t="shared" si="85"/>
        <v>#DIV/0!</v>
      </c>
      <c r="L776" s="15" t="e">
        <f t="shared" si="86"/>
        <v>#DIV/0!</v>
      </c>
      <c r="M776" s="15" t="e">
        <f t="shared" si="87"/>
        <v>#DIV/0!</v>
      </c>
      <c r="N776" s="15" t="e">
        <f t="shared" si="88"/>
        <v>#N/A</v>
      </c>
      <c r="O776" s="15" t="e">
        <f t="shared" si="89"/>
        <v>#N/A</v>
      </c>
    </row>
    <row r="777" spans="1:15" x14ac:dyDescent="0.15">
      <c r="A777" s="106">
        <f t="shared" si="90"/>
        <v>1</v>
      </c>
      <c r="B777" s="15" t="e">
        <f>IF(OR(Medidas!D777=1,Medidas!D777="M",Medidas!D777="m"),$A777*LOOKUP($I777+1,'OMS2007'!$A$3:$A$220,'OMS2007'!B$3:B$220)+(1-$A777)*LOOKUP($I777,'OMS2007'!$A$3:$A$220,'OMS2007'!B$3:B$220),$A777*LOOKUP($I777+1,'OMS2007'!$A$3:$A$220,'OMS2007'!E$3:E$220)+(1-$A777)*LOOKUP($I777,'OMS2007'!$A$3:$A$220,'OMS2007'!E$3:E$220))</f>
        <v>#N/A</v>
      </c>
      <c r="C777" s="15" t="e">
        <f>IF(OR(Medidas!D777=1,Medidas!D777="M",Medidas!D777="m"),$A777*LOOKUP($I777+1,'OMS2007'!$A$3:$A$220,'OMS2007'!C$3:C$220)+(1-$A777)*LOOKUP($I777,'OMS2007'!$A$3:$A$220,'OMS2007'!C$3:C$220),$A777*LOOKUP($I777+1,'OMS2007'!$A$3:$A$220,'OMS2007'!F$3:F$220)+(1-$A777)*LOOKUP($I777,'OMS2007'!$A$3:$A$220,'OMS2007'!F$3:F$220))</f>
        <v>#N/A</v>
      </c>
      <c r="D777" s="15" t="e">
        <f>IF(OR(Medidas!D777=1,Medidas!D777="M",Medidas!D777="m"),$A777*LOOKUP($I777+1,'OMS2007'!$A$3:$A$220,'OMS2007'!D$3:D$220)+(1-$A777)*LOOKUP($I777,'OMS2007'!$A$3:$A$220,'OMS2007'!D$3:D$220),$A777*LOOKUP($I777+1,'OMS2007'!$A$3:$A$220,'OMS2007'!G$3:G$220)+(1-$A777)*LOOKUP($I777,'OMS2007'!$A$3:$A$220,'OMS2007'!G$3:G$220))</f>
        <v>#N/A</v>
      </c>
      <c r="E777" s="15">
        <f t="shared" si="84"/>
        <v>1</v>
      </c>
      <c r="F777" s="15">
        <f>IF(OR(Medidas!D777=1,Medidas!D777="M",Medidas!D777="m",Medidas!D777=2,Medidas!D777="F",Medidas!D777="f"),0,1)</f>
        <v>1</v>
      </c>
      <c r="G777" s="15">
        <f>IF(OR(ISBLANK(Medidas!G777),(ISBLANK(Medidas!H777))),1,0)</f>
        <v>1</v>
      </c>
      <c r="H777" s="15">
        <f>IF(AND(NOT(G777),OR(Medidas!G777&lt;20,Medidas!G777&gt;250,Medidas!H777&lt;0.5,Medidas!H777&gt;400)),1,0)</f>
        <v>0</v>
      </c>
      <c r="I777" s="20">
        <f>(Medidas!F777-Medidas!E777)/30.4375</f>
        <v>0</v>
      </c>
      <c r="J777" s="15" t="e">
        <f>Medidas!H777/(Medidas!G777^2)*10000</f>
        <v>#DIV/0!</v>
      </c>
      <c r="K777" s="15" t="e">
        <f t="shared" si="85"/>
        <v>#DIV/0!</v>
      </c>
      <c r="L777" s="15" t="e">
        <f t="shared" si="86"/>
        <v>#DIV/0!</v>
      </c>
      <c r="M777" s="15" t="e">
        <f t="shared" si="87"/>
        <v>#DIV/0!</v>
      </c>
      <c r="N777" s="15" t="e">
        <f t="shared" si="88"/>
        <v>#N/A</v>
      </c>
      <c r="O777" s="15" t="e">
        <f t="shared" si="89"/>
        <v>#N/A</v>
      </c>
    </row>
    <row r="778" spans="1:15" x14ac:dyDescent="0.15">
      <c r="A778" s="106">
        <f t="shared" si="90"/>
        <v>1</v>
      </c>
      <c r="B778" s="15" t="e">
        <f>IF(OR(Medidas!D778=1,Medidas!D778="M",Medidas!D778="m"),$A778*LOOKUP($I778+1,'OMS2007'!$A$3:$A$220,'OMS2007'!B$3:B$220)+(1-$A778)*LOOKUP($I778,'OMS2007'!$A$3:$A$220,'OMS2007'!B$3:B$220),$A778*LOOKUP($I778+1,'OMS2007'!$A$3:$A$220,'OMS2007'!E$3:E$220)+(1-$A778)*LOOKUP($I778,'OMS2007'!$A$3:$A$220,'OMS2007'!E$3:E$220))</f>
        <v>#N/A</v>
      </c>
      <c r="C778" s="15" t="e">
        <f>IF(OR(Medidas!D778=1,Medidas!D778="M",Medidas!D778="m"),$A778*LOOKUP($I778+1,'OMS2007'!$A$3:$A$220,'OMS2007'!C$3:C$220)+(1-$A778)*LOOKUP($I778,'OMS2007'!$A$3:$A$220,'OMS2007'!C$3:C$220),$A778*LOOKUP($I778+1,'OMS2007'!$A$3:$A$220,'OMS2007'!F$3:F$220)+(1-$A778)*LOOKUP($I778,'OMS2007'!$A$3:$A$220,'OMS2007'!F$3:F$220))</f>
        <v>#N/A</v>
      </c>
      <c r="D778" s="15" t="e">
        <f>IF(OR(Medidas!D778=1,Medidas!D778="M",Medidas!D778="m"),$A778*LOOKUP($I778+1,'OMS2007'!$A$3:$A$220,'OMS2007'!D$3:D$220)+(1-$A778)*LOOKUP($I778,'OMS2007'!$A$3:$A$220,'OMS2007'!D$3:D$220),$A778*LOOKUP($I778+1,'OMS2007'!$A$3:$A$220,'OMS2007'!G$3:G$220)+(1-$A778)*LOOKUP($I778,'OMS2007'!$A$3:$A$220,'OMS2007'!G$3:G$220))</f>
        <v>#N/A</v>
      </c>
      <c r="E778" s="15">
        <f t="shared" si="84"/>
        <v>1</v>
      </c>
      <c r="F778" s="15">
        <f>IF(OR(Medidas!D778=1,Medidas!D778="M",Medidas!D778="m",Medidas!D778=2,Medidas!D778="F",Medidas!D778="f"),0,1)</f>
        <v>1</v>
      </c>
      <c r="G778" s="15">
        <f>IF(OR(ISBLANK(Medidas!G778),(ISBLANK(Medidas!H778))),1,0)</f>
        <v>1</v>
      </c>
      <c r="H778" s="15">
        <f>IF(AND(NOT(G778),OR(Medidas!G778&lt;20,Medidas!G778&gt;250,Medidas!H778&lt;0.5,Medidas!H778&gt;400)),1,0)</f>
        <v>0</v>
      </c>
      <c r="I778" s="20">
        <f>(Medidas!F778-Medidas!E778)/30.4375</f>
        <v>0</v>
      </c>
      <c r="J778" s="15" t="e">
        <f>Medidas!H778/(Medidas!G778^2)*10000</f>
        <v>#DIV/0!</v>
      </c>
      <c r="K778" s="15" t="e">
        <f t="shared" si="85"/>
        <v>#DIV/0!</v>
      </c>
      <c r="L778" s="15" t="e">
        <f t="shared" si="86"/>
        <v>#DIV/0!</v>
      </c>
      <c r="M778" s="15" t="e">
        <f t="shared" si="87"/>
        <v>#DIV/0!</v>
      </c>
      <c r="N778" s="15" t="e">
        <f t="shared" si="88"/>
        <v>#N/A</v>
      </c>
      <c r="O778" s="15" t="e">
        <f t="shared" si="89"/>
        <v>#N/A</v>
      </c>
    </row>
    <row r="779" spans="1:15" x14ac:dyDescent="0.15">
      <c r="A779" s="106">
        <f t="shared" si="90"/>
        <v>1</v>
      </c>
      <c r="B779" s="15" t="e">
        <f>IF(OR(Medidas!D779=1,Medidas!D779="M",Medidas!D779="m"),$A779*LOOKUP($I779+1,'OMS2007'!$A$3:$A$220,'OMS2007'!B$3:B$220)+(1-$A779)*LOOKUP($I779,'OMS2007'!$A$3:$A$220,'OMS2007'!B$3:B$220),$A779*LOOKUP($I779+1,'OMS2007'!$A$3:$A$220,'OMS2007'!E$3:E$220)+(1-$A779)*LOOKUP($I779,'OMS2007'!$A$3:$A$220,'OMS2007'!E$3:E$220))</f>
        <v>#N/A</v>
      </c>
      <c r="C779" s="15" t="e">
        <f>IF(OR(Medidas!D779=1,Medidas!D779="M",Medidas!D779="m"),$A779*LOOKUP($I779+1,'OMS2007'!$A$3:$A$220,'OMS2007'!C$3:C$220)+(1-$A779)*LOOKUP($I779,'OMS2007'!$A$3:$A$220,'OMS2007'!C$3:C$220),$A779*LOOKUP($I779+1,'OMS2007'!$A$3:$A$220,'OMS2007'!F$3:F$220)+(1-$A779)*LOOKUP($I779,'OMS2007'!$A$3:$A$220,'OMS2007'!F$3:F$220))</f>
        <v>#N/A</v>
      </c>
      <c r="D779" s="15" t="e">
        <f>IF(OR(Medidas!D779=1,Medidas!D779="M",Medidas!D779="m"),$A779*LOOKUP($I779+1,'OMS2007'!$A$3:$A$220,'OMS2007'!D$3:D$220)+(1-$A779)*LOOKUP($I779,'OMS2007'!$A$3:$A$220,'OMS2007'!D$3:D$220),$A779*LOOKUP($I779+1,'OMS2007'!$A$3:$A$220,'OMS2007'!G$3:G$220)+(1-$A779)*LOOKUP($I779,'OMS2007'!$A$3:$A$220,'OMS2007'!G$3:G$220))</f>
        <v>#N/A</v>
      </c>
      <c r="E779" s="15">
        <f t="shared" si="84"/>
        <v>1</v>
      </c>
      <c r="F779" s="15">
        <f>IF(OR(Medidas!D779=1,Medidas!D779="M",Medidas!D779="m",Medidas!D779=2,Medidas!D779="F",Medidas!D779="f"),0,1)</f>
        <v>1</v>
      </c>
      <c r="G779" s="15">
        <f>IF(OR(ISBLANK(Medidas!G779),(ISBLANK(Medidas!H779))),1,0)</f>
        <v>1</v>
      </c>
      <c r="H779" s="15">
        <f>IF(AND(NOT(G779),OR(Medidas!G779&lt;20,Medidas!G779&gt;250,Medidas!H779&lt;0.5,Medidas!H779&gt;400)),1,0)</f>
        <v>0</v>
      </c>
      <c r="I779" s="20">
        <f>(Medidas!F779-Medidas!E779)/30.4375</f>
        <v>0</v>
      </c>
      <c r="J779" s="15" t="e">
        <f>Medidas!H779/(Medidas!G779^2)*10000</f>
        <v>#DIV/0!</v>
      </c>
      <c r="K779" s="15" t="e">
        <f t="shared" si="85"/>
        <v>#DIV/0!</v>
      </c>
      <c r="L779" s="15" t="e">
        <f t="shared" si="86"/>
        <v>#DIV/0!</v>
      </c>
      <c r="M779" s="15" t="e">
        <f t="shared" si="87"/>
        <v>#DIV/0!</v>
      </c>
      <c r="N779" s="15" t="e">
        <f t="shared" si="88"/>
        <v>#N/A</v>
      </c>
      <c r="O779" s="15" t="e">
        <f t="shared" si="89"/>
        <v>#N/A</v>
      </c>
    </row>
    <row r="780" spans="1:15" x14ac:dyDescent="0.15">
      <c r="A780" s="106">
        <f t="shared" si="90"/>
        <v>1</v>
      </c>
      <c r="B780" s="15" t="e">
        <f>IF(OR(Medidas!D780=1,Medidas!D780="M",Medidas!D780="m"),$A780*LOOKUP($I780+1,'OMS2007'!$A$3:$A$220,'OMS2007'!B$3:B$220)+(1-$A780)*LOOKUP($I780,'OMS2007'!$A$3:$A$220,'OMS2007'!B$3:B$220),$A780*LOOKUP($I780+1,'OMS2007'!$A$3:$A$220,'OMS2007'!E$3:E$220)+(1-$A780)*LOOKUP($I780,'OMS2007'!$A$3:$A$220,'OMS2007'!E$3:E$220))</f>
        <v>#N/A</v>
      </c>
      <c r="C780" s="15" t="e">
        <f>IF(OR(Medidas!D780=1,Medidas!D780="M",Medidas!D780="m"),$A780*LOOKUP($I780+1,'OMS2007'!$A$3:$A$220,'OMS2007'!C$3:C$220)+(1-$A780)*LOOKUP($I780,'OMS2007'!$A$3:$A$220,'OMS2007'!C$3:C$220),$A780*LOOKUP($I780+1,'OMS2007'!$A$3:$A$220,'OMS2007'!F$3:F$220)+(1-$A780)*LOOKUP($I780,'OMS2007'!$A$3:$A$220,'OMS2007'!F$3:F$220))</f>
        <v>#N/A</v>
      </c>
      <c r="D780" s="15" t="e">
        <f>IF(OR(Medidas!D780=1,Medidas!D780="M",Medidas!D780="m"),$A780*LOOKUP($I780+1,'OMS2007'!$A$3:$A$220,'OMS2007'!D$3:D$220)+(1-$A780)*LOOKUP($I780,'OMS2007'!$A$3:$A$220,'OMS2007'!D$3:D$220),$A780*LOOKUP($I780+1,'OMS2007'!$A$3:$A$220,'OMS2007'!G$3:G$220)+(1-$A780)*LOOKUP($I780,'OMS2007'!$A$3:$A$220,'OMS2007'!G$3:G$220))</f>
        <v>#N/A</v>
      </c>
      <c r="E780" s="15">
        <f t="shared" si="84"/>
        <v>1</v>
      </c>
      <c r="F780" s="15">
        <f>IF(OR(Medidas!D780=1,Medidas!D780="M",Medidas!D780="m",Medidas!D780=2,Medidas!D780="F",Medidas!D780="f"),0,1)</f>
        <v>1</v>
      </c>
      <c r="G780" s="15">
        <f>IF(OR(ISBLANK(Medidas!G780),(ISBLANK(Medidas!H780))),1,0)</f>
        <v>1</v>
      </c>
      <c r="H780" s="15">
        <f>IF(AND(NOT(G780),OR(Medidas!G780&lt;20,Medidas!G780&gt;250,Medidas!H780&lt;0.5,Medidas!H780&gt;400)),1,0)</f>
        <v>0</v>
      </c>
      <c r="I780" s="20">
        <f>(Medidas!F780-Medidas!E780)/30.4375</f>
        <v>0</v>
      </c>
      <c r="J780" s="15" t="e">
        <f>Medidas!H780/(Medidas!G780^2)*10000</f>
        <v>#DIV/0!</v>
      </c>
      <c r="K780" s="15" t="e">
        <f t="shared" si="85"/>
        <v>#DIV/0!</v>
      </c>
      <c r="L780" s="15" t="e">
        <f t="shared" si="86"/>
        <v>#DIV/0!</v>
      </c>
      <c r="M780" s="15" t="e">
        <f t="shared" si="87"/>
        <v>#DIV/0!</v>
      </c>
      <c r="N780" s="15" t="e">
        <f t="shared" si="88"/>
        <v>#N/A</v>
      </c>
      <c r="O780" s="15" t="e">
        <f t="shared" si="89"/>
        <v>#N/A</v>
      </c>
    </row>
    <row r="781" spans="1:15" x14ac:dyDescent="0.15">
      <c r="A781" s="106">
        <f t="shared" si="90"/>
        <v>1</v>
      </c>
      <c r="B781" s="15" t="e">
        <f>IF(OR(Medidas!D781=1,Medidas!D781="M",Medidas!D781="m"),$A781*LOOKUP($I781+1,'OMS2007'!$A$3:$A$220,'OMS2007'!B$3:B$220)+(1-$A781)*LOOKUP($I781,'OMS2007'!$A$3:$A$220,'OMS2007'!B$3:B$220),$A781*LOOKUP($I781+1,'OMS2007'!$A$3:$A$220,'OMS2007'!E$3:E$220)+(1-$A781)*LOOKUP($I781,'OMS2007'!$A$3:$A$220,'OMS2007'!E$3:E$220))</f>
        <v>#N/A</v>
      </c>
      <c r="C781" s="15" t="e">
        <f>IF(OR(Medidas!D781=1,Medidas!D781="M",Medidas!D781="m"),$A781*LOOKUP($I781+1,'OMS2007'!$A$3:$A$220,'OMS2007'!C$3:C$220)+(1-$A781)*LOOKUP($I781,'OMS2007'!$A$3:$A$220,'OMS2007'!C$3:C$220),$A781*LOOKUP($I781+1,'OMS2007'!$A$3:$A$220,'OMS2007'!F$3:F$220)+(1-$A781)*LOOKUP($I781,'OMS2007'!$A$3:$A$220,'OMS2007'!F$3:F$220))</f>
        <v>#N/A</v>
      </c>
      <c r="D781" s="15" t="e">
        <f>IF(OR(Medidas!D781=1,Medidas!D781="M",Medidas!D781="m"),$A781*LOOKUP($I781+1,'OMS2007'!$A$3:$A$220,'OMS2007'!D$3:D$220)+(1-$A781)*LOOKUP($I781,'OMS2007'!$A$3:$A$220,'OMS2007'!D$3:D$220),$A781*LOOKUP($I781+1,'OMS2007'!$A$3:$A$220,'OMS2007'!G$3:G$220)+(1-$A781)*LOOKUP($I781,'OMS2007'!$A$3:$A$220,'OMS2007'!G$3:G$220))</f>
        <v>#N/A</v>
      </c>
      <c r="E781" s="15">
        <f t="shared" si="84"/>
        <v>1</v>
      </c>
      <c r="F781" s="15">
        <f>IF(OR(Medidas!D781=1,Medidas!D781="M",Medidas!D781="m",Medidas!D781=2,Medidas!D781="F",Medidas!D781="f"),0,1)</f>
        <v>1</v>
      </c>
      <c r="G781" s="15">
        <f>IF(OR(ISBLANK(Medidas!G781),(ISBLANK(Medidas!H781))),1,0)</f>
        <v>1</v>
      </c>
      <c r="H781" s="15">
        <f>IF(AND(NOT(G781),OR(Medidas!G781&lt;20,Medidas!G781&gt;250,Medidas!H781&lt;0.5,Medidas!H781&gt;400)),1,0)</f>
        <v>0</v>
      </c>
      <c r="I781" s="20">
        <f>(Medidas!F781-Medidas!E781)/30.4375</f>
        <v>0</v>
      </c>
      <c r="J781" s="15" t="e">
        <f>Medidas!H781/(Medidas!G781^2)*10000</f>
        <v>#DIV/0!</v>
      </c>
      <c r="K781" s="15" t="e">
        <f t="shared" si="85"/>
        <v>#DIV/0!</v>
      </c>
      <c r="L781" s="15" t="e">
        <f t="shared" si="86"/>
        <v>#DIV/0!</v>
      </c>
      <c r="M781" s="15" t="e">
        <f t="shared" si="87"/>
        <v>#DIV/0!</v>
      </c>
      <c r="N781" s="15" t="e">
        <f t="shared" si="88"/>
        <v>#N/A</v>
      </c>
      <c r="O781" s="15" t="e">
        <f t="shared" si="89"/>
        <v>#N/A</v>
      </c>
    </row>
    <row r="782" spans="1:15" x14ac:dyDescent="0.15">
      <c r="A782" s="106">
        <f t="shared" si="90"/>
        <v>1</v>
      </c>
      <c r="B782" s="15" t="e">
        <f>IF(OR(Medidas!D782=1,Medidas!D782="M",Medidas!D782="m"),$A782*LOOKUP($I782+1,'OMS2007'!$A$3:$A$220,'OMS2007'!B$3:B$220)+(1-$A782)*LOOKUP($I782,'OMS2007'!$A$3:$A$220,'OMS2007'!B$3:B$220),$A782*LOOKUP($I782+1,'OMS2007'!$A$3:$A$220,'OMS2007'!E$3:E$220)+(1-$A782)*LOOKUP($I782,'OMS2007'!$A$3:$A$220,'OMS2007'!E$3:E$220))</f>
        <v>#N/A</v>
      </c>
      <c r="C782" s="15" t="e">
        <f>IF(OR(Medidas!D782=1,Medidas!D782="M",Medidas!D782="m"),$A782*LOOKUP($I782+1,'OMS2007'!$A$3:$A$220,'OMS2007'!C$3:C$220)+(1-$A782)*LOOKUP($I782,'OMS2007'!$A$3:$A$220,'OMS2007'!C$3:C$220),$A782*LOOKUP($I782+1,'OMS2007'!$A$3:$A$220,'OMS2007'!F$3:F$220)+(1-$A782)*LOOKUP($I782,'OMS2007'!$A$3:$A$220,'OMS2007'!F$3:F$220))</f>
        <v>#N/A</v>
      </c>
      <c r="D782" s="15" t="e">
        <f>IF(OR(Medidas!D782=1,Medidas!D782="M",Medidas!D782="m"),$A782*LOOKUP($I782+1,'OMS2007'!$A$3:$A$220,'OMS2007'!D$3:D$220)+(1-$A782)*LOOKUP($I782,'OMS2007'!$A$3:$A$220,'OMS2007'!D$3:D$220),$A782*LOOKUP($I782+1,'OMS2007'!$A$3:$A$220,'OMS2007'!G$3:G$220)+(1-$A782)*LOOKUP($I782,'OMS2007'!$A$3:$A$220,'OMS2007'!G$3:G$220))</f>
        <v>#N/A</v>
      </c>
      <c r="E782" s="15">
        <f t="shared" si="84"/>
        <v>1</v>
      </c>
      <c r="F782" s="15">
        <f>IF(OR(Medidas!D782=1,Medidas!D782="M",Medidas!D782="m",Medidas!D782=2,Medidas!D782="F",Medidas!D782="f"),0,1)</f>
        <v>1</v>
      </c>
      <c r="G782" s="15">
        <f>IF(OR(ISBLANK(Medidas!G782),(ISBLANK(Medidas!H782))),1,0)</f>
        <v>1</v>
      </c>
      <c r="H782" s="15">
        <f>IF(AND(NOT(G782),OR(Medidas!G782&lt;20,Medidas!G782&gt;250,Medidas!H782&lt;0.5,Medidas!H782&gt;400)),1,0)</f>
        <v>0</v>
      </c>
      <c r="I782" s="20">
        <f>(Medidas!F782-Medidas!E782)/30.4375</f>
        <v>0</v>
      </c>
      <c r="J782" s="15" t="e">
        <f>Medidas!H782/(Medidas!G782^2)*10000</f>
        <v>#DIV/0!</v>
      </c>
      <c r="K782" s="15" t="e">
        <f t="shared" si="85"/>
        <v>#DIV/0!</v>
      </c>
      <c r="L782" s="15" t="e">
        <f t="shared" si="86"/>
        <v>#DIV/0!</v>
      </c>
      <c r="M782" s="15" t="e">
        <f t="shared" si="87"/>
        <v>#DIV/0!</v>
      </c>
      <c r="N782" s="15" t="e">
        <f t="shared" si="88"/>
        <v>#N/A</v>
      </c>
      <c r="O782" s="15" t="e">
        <f t="shared" si="89"/>
        <v>#N/A</v>
      </c>
    </row>
    <row r="783" spans="1:15" x14ac:dyDescent="0.15">
      <c r="A783" s="106">
        <f t="shared" si="90"/>
        <v>1</v>
      </c>
      <c r="B783" s="15" t="e">
        <f>IF(OR(Medidas!D783=1,Medidas!D783="M",Medidas!D783="m"),$A783*LOOKUP($I783+1,'OMS2007'!$A$3:$A$220,'OMS2007'!B$3:B$220)+(1-$A783)*LOOKUP($I783,'OMS2007'!$A$3:$A$220,'OMS2007'!B$3:B$220),$A783*LOOKUP($I783+1,'OMS2007'!$A$3:$A$220,'OMS2007'!E$3:E$220)+(1-$A783)*LOOKUP($I783,'OMS2007'!$A$3:$A$220,'OMS2007'!E$3:E$220))</f>
        <v>#N/A</v>
      </c>
      <c r="C783" s="15" t="e">
        <f>IF(OR(Medidas!D783=1,Medidas!D783="M",Medidas!D783="m"),$A783*LOOKUP($I783+1,'OMS2007'!$A$3:$A$220,'OMS2007'!C$3:C$220)+(1-$A783)*LOOKUP($I783,'OMS2007'!$A$3:$A$220,'OMS2007'!C$3:C$220),$A783*LOOKUP($I783+1,'OMS2007'!$A$3:$A$220,'OMS2007'!F$3:F$220)+(1-$A783)*LOOKUP($I783,'OMS2007'!$A$3:$A$220,'OMS2007'!F$3:F$220))</f>
        <v>#N/A</v>
      </c>
      <c r="D783" s="15" t="e">
        <f>IF(OR(Medidas!D783=1,Medidas!D783="M",Medidas!D783="m"),$A783*LOOKUP($I783+1,'OMS2007'!$A$3:$A$220,'OMS2007'!D$3:D$220)+(1-$A783)*LOOKUP($I783,'OMS2007'!$A$3:$A$220,'OMS2007'!D$3:D$220),$A783*LOOKUP($I783+1,'OMS2007'!$A$3:$A$220,'OMS2007'!G$3:G$220)+(1-$A783)*LOOKUP($I783,'OMS2007'!$A$3:$A$220,'OMS2007'!G$3:G$220))</f>
        <v>#N/A</v>
      </c>
      <c r="E783" s="15">
        <f t="shared" si="84"/>
        <v>1</v>
      </c>
      <c r="F783" s="15">
        <f>IF(OR(Medidas!D783=1,Medidas!D783="M",Medidas!D783="m",Medidas!D783=2,Medidas!D783="F",Medidas!D783="f"),0,1)</f>
        <v>1</v>
      </c>
      <c r="G783" s="15">
        <f>IF(OR(ISBLANK(Medidas!G783),(ISBLANK(Medidas!H783))),1,0)</f>
        <v>1</v>
      </c>
      <c r="H783" s="15">
        <f>IF(AND(NOT(G783),OR(Medidas!G783&lt;20,Medidas!G783&gt;250,Medidas!H783&lt;0.5,Medidas!H783&gt;400)),1,0)</f>
        <v>0</v>
      </c>
      <c r="I783" s="20">
        <f>(Medidas!F783-Medidas!E783)/30.4375</f>
        <v>0</v>
      </c>
      <c r="J783" s="15" t="e">
        <f>Medidas!H783/(Medidas!G783^2)*10000</f>
        <v>#DIV/0!</v>
      </c>
      <c r="K783" s="15" t="e">
        <f t="shared" si="85"/>
        <v>#DIV/0!</v>
      </c>
      <c r="L783" s="15" t="e">
        <f t="shared" si="86"/>
        <v>#DIV/0!</v>
      </c>
      <c r="M783" s="15" t="e">
        <f t="shared" si="87"/>
        <v>#DIV/0!</v>
      </c>
      <c r="N783" s="15" t="e">
        <f t="shared" si="88"/>
        <v>#N/A</v>
      </c>
      <c r="O783" s="15" t="e">
        <f t="shared" si="89"/>
        <v>#N/A</v>
      </c>
    </row>
    <row r="784" spans="1:15" x14ac:dyDescent="0.15">
      <c r="A784" s="106">
        <f t="shared" si="90"/>
        <v>1</v>
      </c>
      <c r="B784" s="15" t="e">
        <f>IF(OR(Medidas!D784=1,Medidas!D784="M",Medidas!D784="m"),$A784*LOOKUP($I784+1,'OMS2007'!$A$3:$A$220,'OMS2007'!B$3:B$220)+(1-$A784)*LOOKUP($I784,'OMS2007'!$A$3:$A$220,'OMS2007'!B$3:B$220),$A784*LOOKUP($I784+1,'OMS2007'!$A$3:$A$220,'OMS2007'!E$3:E$220)+(1-$A784)*LOOKUP($I784,'OMS2007'!$A$3:$A$220,'OMS2007'!E$3:E$220))</f>
        <v>#N/A</v>
      </c>
      <c r="C784" s="15" t="e">
        <f>IF(OR(Medidas!D784=1,Medidas!D784="M",Medidas!D784="m"),$A784*LOOKUP($I784+1,'OMS2007'!$A$3:$A$220,'OMS2007'!C$3:C$220)+(1-$A784)*LOOKUP($I784,'OMS2007'!$A$3:$A$220,'OMS2007'!C$3:C$220),$A784*LOOKUP($I784+1,'OMS2007'!$A$3:$A$220,'OMS2007'!F$3:F$220)+(1-$A784)*LOOKUP($I784,'OMS2007'!$A$3:$A$220,'OMS2007'!F$3:F$220))</f>
        <v>#N/A</v>
      </c>
      <c r="D784" s="15" t="e">
        <f>IF(OR(Medidas!D784=1,Medidas!D784="M",Medidas!D784="m"),$A784*LOOKUP($I784+1,'OMS2007'!$A$3:$A$220,'OMS2007'!D$3:D$220)+(1-$A784)*LOOKUP($I784,'OMS2007'!$A$3:$A$220,'OMS2007'!D$3:D$220),$A784*LOOKUP($I784+1,'OMS2007'!$A$3:$A$220,'OMS2007'!G$3:G$220)+(1-$A784)*LOOKUP($I784,'OMS2007'!$A$3:$A$220,'OMS2007'!G$3:G$220))</f>
        <v>#N/A</v>
      </c>
      <c r="E784" s="15">
        <f t="shared" si="84"/>
        <v>1</v>
      </c>
      <c r="F784" s="15">
        <f>IF(OR(Medidas!D784=1,Medidas!D784="M",Medidas!D784="m",Medidas!D784=2,Medidas!D784="F",Medidas!D784="f"),0,1)</f>
        <v>1</v>
      </c>
      <c r="G784" s="15">
        <f>IF(OR(ISBLANK(Medidas!G784),(ISBLANK(Medidas!H784))),1,0)</f>
        <v>1</v>
      </c>
      <c r="H784" s="15">
        <f>IF(AND(NOT(G784),OR(Medidas!G784&lt;20,Medidas!G784&gt;250,Medidas!H784&lt;0.5,Medidas!H784&gt;400)),1,0)</f>
        <v>0</v>
      </c>
      <c r="I784" s="20">
        <f>(Medidas!F784-Medidas!E784)/30.4375</f>
        <v>0</v>
      </c>
      <c r="J784" s="15" t="e">
        <f>Medidas!H784/(Medidas!G784^2)*10000</f>
        <v>#DIV/0!</v>
      </c>
      <c r="K784" s="15" t="e">
        <f t="shared" si="85"/>
        <v>#DIV/0!</v>
      </c>
      <c r="L784" s="15" t="e">
        <f t="shared" si="86"/>
        <v>#DIV/0!</v>
      </c>
      <c r="M784" s="15" t="e">
        <f t="shared" si="87"/>
        <v>#DIV/0!</v>
      </c>
      <c r="N784" s="15" t="e">
        <f t="shared" si="88"/>
        <v>#N/A</v>
      </c>
      <c r="O784" s="15" t="e">
        <f t="shared" si="89"/>
        <v>#N/A</v>
      </c>
    </row>
    <row r="785" spans="1:15" x14ac:dyDescent="0.15">
      <c r="A785" s="106">
        <f t="shared" si="90"/>
        <v>1</v>
      </c>
      <c r="B785" s="15" t="e">
        <f>IF(OR(Medidas!D785=1,Medidas!D785="M",Medidas!D785="m"),$A785*LOOKUP($I785+1,'OMS2007'!$A$3:$A$220,'OMS2007'!B$3:B$220)+(1-$A785)*LOOKUP($I785,'OMS2007'!$A$3:$A$220,'OMS2007'!B$3:B$220),$A785*LOOKUP($I785+1,'OMS2007'!$A$3:$A$220,'OMS2007'!E$3:E$220)+(1-$A785)*LOOKUP($I785,'OMS2007'!$A$3:$A$220,'OMS2007'!E$3:E$220))</f>
        <v>#N/A</v>
      </c>
      <c r="C785" s="15" t="e">
        <f>IF(OR(Medidas!D785=1,Medidas!D785="M",Medidas!D785="m"),$A785*LOOKUP($I785+1,'OMS2007'!$A$3:$A$220,'OMS2007'!C$3:C$220)+(1-$A785)*LOOKUP($I785,'OMS2007'!$A$3:$A$220,'OMS2007'!C$3:C$220),$A785*LOOKUP($I785+1,'OMS2007'!$A$3:$A$220,'OMS2007'!F$3:F$220)+(1-$A785)*LOOKUP($I785,'OMS2007'!$A$3:$A$220,'OMS2007'!F$3:F$220))</f>
        <v>#N/A</v>
      </c>
      <c r="D785" s="15" t="e">
        <f>IF(OR(Medidas!D785=1,Medidas!D785="M",Medidas!D785="m"),$A785*LOOKUP($I785+1,'OMS2007'!$A$3:$A$220,'OMS2007'!D$3:D$220)+(1-$A785)*LOOKUP($I785,'OMS2007'!$A$3:$A$220,'OMS2007'!D$3:D$220),$A785*LOOKUP($I785+1,'OMS2007'!$A$3:$A$220,'OMS2007'!G$3:G$220)+(1-$A785)*LOOKUP($I785,'OMS2007'!$A$3:$A$220,'OMS2007'!G$3:G$220))</f>
        <v>#N/A</v>
      </c>
      <c r="E785" s="15">
        <f t="shared" si="84"/>
        <v>1</v>
      </c>
      <c r="F785" s="15">
        <f>IF(OR(Medidas!D785=1,Medidas!D785="M",Medidas!D785="m",Medidas!D785=2,Medidas!D785="F",Medidas!D785="f"),0,1)</f>
        <v>1</v>
      </c>
      <c r="G785" s="15">
        <f>IF(OR(ISBLANK(Medidas!G785),(ISBLANK(Medidas!H785))),1,0)</f>
        <v>1</v>
      </c>
      <c r="H785" s="15">
        <f>IF(AND(NOT(G785),OR(Medidas!G785&lt;20,Medidas!G785&gt;250,Medidas!H785&lt;0.5,Medidas!H785&gt;400)),1,0)</f>
        <v>0</v>
      </c>
      <c r="I785" s="20">
        <f>(Medidas!F785-Medidas!E785)/30.4375</f>
        <v>0</v>
      </c>
      <c r="J785" s="15" t="e">
        <f>Medidas!H785/(Medidas!G785^2)*10000</f>
        <v>#DIV/0!</v>
      </c>
      <c r="K785" s="15" t="e">
        <f t="shared" si="85"/>
        <v>#DIV/0!</v>
      </c>
      <c r="L785" s="15" t="e">
        <f t="shared" si="86"/>
        <v>#DIV/0!</v>
      </c>
      <c r="M785" s="15" t="e">
        <f t="shared" si="87"/>
        <v>#DIV/0!</v>
      </c>
      <c r="N785" s="15" t="e">
        <f t="shared" si="88"/>
        <v>#N/A</v>
      </c>
      <c r="O785" s="15" t="e">
        <f t="shared" si="89"/>
        <v>#N/A</v>
      </c>
    </row>
    <row r="786" spans="1:15" x14ac:dyDescent="0.15">
      <c r="A786" s="106">
        <f t="shared" si="90"/>
        <v>1</v>
      </c>
      <c r="B786" s="15" t="e">
        <f>IF(OR(Medidas!D786=1,Medidas!D786="M",Medidas!D786="m"),$A786*LOOKUP($I786+1,'OMS2007'!$A$3:$A$220,'OMS2007'!B$3:B$220)+(1-$A786)*LOOKUP($I786,'OMS2007'!$A$3:$A$220,'OMS2007'!B$3:B$220),$A786*LOOKUP($I786+1,'OMS2007'!$A$3:$A$220,'OMS2007'!E$3:E$220)+(1-$A786)*LOOKUP($I786,'OMS2007'!$A$3:$A$220,'OMS2007'!E$3:E$220))</f>
        <v>#N/A</v>
      </c>
      <c r="C786" s="15" t="e">
        <f>IF(OR(Medidas!D786=1,Medidas!D786="M",Medidas!D786="m"),$A786*LOOKUP($I786+1,'OMS2007'!$A$3:$A$220,'OMS2007'!C$3:C$220)+(1-$A786)*LOOKUP($I786,'OMS2007'!$A$3:$A$220,'OMS2007'!C$3:C$220),$A786*LOOKUP($I786+1,'OMS2007'!$A$3:$A$220,'OMS2007'!F$3:F$220)+(1-$A786)*LOOKUP($I786,'OMS2007'!$A$3:$A$220,'OMS2007'!F$3:F$220))</f>
        <v>#N/A</v>
      </c>
      <c r="D786" s="15" t="e">
        <f>IF(OR(Medidas!D786=1,Medidas!D786="M",Medidas!D786="m"),$A786*LOOKUP($I786+1,'OMS2007'!$A$3:$A$220,'OMS2007'!D$3:D$220)+(1-$A786)*LOOKUP($I786,'OMS2007'!$A$3:$A$220,'OMS2007'!D$3:D$220),$A786*LOOKUP($I786+1,'OMS2007'!$A$3:$A$220,'OMS2007'!G$3:G$220)+(1-$A786)*LOOKUP($I786,'OMS2007'!$A$3:$A$220,'OMS2007'!G$3:G$220))</f>
        <v>#N/A</v>
      </c>
      <c r="E786" s="15">
        <f t="shared" si="84"/>
        <v>1</v>
      </c>
      <c r="F786" s="15">
        <f>IF(OR(Medidas!D786=1,Medidas!D786="M",Medidas!D786="m",Medidas!D786=2,Medidas!D786="F",Medidas!D786="f"),0,1)</f>
        <v>1</v>
      </c>
      <c r="G786" s="15">
        <f>IF(OR(ISBLANK(Medidas!G786),(ISBLANK(Medidas!H786))),1,0)</f>
        <v>1</v>
      </c>
      <c r="H786" s="15">
        <f>IF(AND(NOT(G786),OR(Medidas!G786&lt;20,Medidas!G786&gt;250,Medidas!H786&lt;0.5,Medidas!H786&gt;400)),1,0)</f>
        <v>0</v>
      </c>
      <c r="I786" s="20">
        <f>(Medidas!F786-Medidas!E786)/30.4375</f>
        <v>0</v>
      </c>
      <c r="J786" s="15" t="e">
        <f>Medidas!H786/(Medidas!G786^2)*10000</f>
        <v>#DIV/0!</v>
      </c>
      <c r="K786" s="15" t="e">
        <f t="shared" si="85"/>
        <v>#DIV/0!</v>
      </c>
      <c r="L786" s="15" t="e">
        <f t="shared" si="86"/>
        <v>#DIV/0!</v>
      </c>
      <c r="M786" s="15" t="e">
        <f t="shared" si="87"/>
        <v>#DIV/0!</v>
      </c>
      <c r="N786" s="15" t="e">
        <f t="shared" si="88"/>
        <v>#N/A</v>
      </c>
      <c r="O786" s="15" t="e">
        <f t="shared" si="89"/>
        <v>#N/A</v>
      </c>
    </row>
    <row r="787" spans="1:15" x14ac:dyDescent="0.15">
      <c r="A787" s="106">
        <f t="shared" si="90"/>
        <v>1</v>
      </c>
      <c r="B787" s="15" t="e">
        <f>IF(OR(Medidas!D787=1,Medidas!D787="M",Medidas!D787="m"),$A787*LOOKUP($I787+1,'OMS2007'!$A$3:$A$220,'OMS2007'!B$3:B$220)+(1-$A787)*LOOKUP($I787,'OMS2007'!$A$3:$A$220,'OMS2007'!B$3:B$220),$A787*LOOKUP($I787+1,'OMS2007'!$A$3:$A$220,'OMS2007'!E$3:E$220)+(1-$A787)*LOOKUP($I787,'OMS2007'!$A$3:$A$220,'OMS2007'!E$3:E$220))</f>
        <v>#N/A</v>
      </c>
      <c r="C787" s="15" t="e">
        <f>IF(OR(Medidas!D787=1,Medidas!D787="M",Medidas!D787="m"),$A787*LOOKUP($I787+1,'OMS2007'!$A$3:$A$220,'OMS2007'!C$3:C$220)+(1-$A787)*LOOKUP($I787,'OMS2007'!$A$3:$A$220,'OMS2007'!C$3:C$220),$A787*LOOKUP($I787+1,'OMS2007'!$A$3:$A$220,'OMS2007'!F$3:F$220)+(1-$A787)*LOOKUP($I787,'OMS2007'!$A$3:$A$220,'OMS2007'!F$3:F$220))</f>
        <v>#N/A</v>
      </c>
      <c r="D787" s="15" t="e">
        <f>IF(OR(Medidas!D787=1,Medidas!D787="M",Medidas!D787="m"),$A787*LOOKUP($I787+1,'OMS2007'!$A$3:$A$220,'OMS2007'!D$3:D$220)+(1-$A787)*LOOKUP($I787,'OMS2007'!$A$3:$A$220,'OMS2007'!D$3:D$220),$A787*LOOKUP($I787+1,'OMS2007'!$A$3:$A$220,'OMS2007'!G$3:G$220)+(1-$A787)*LOOKUP($I787,'OMS2007'!$A$3:$A$220,'OMS2007'!G$3:G$220))</f>
        <v>#N/A</v>
      </c>
      <c r="E787" s="15">
        <f t="shared" si="84"/>
        <v>1</v>
      </c>
      <c r="F787" s="15">
        <f>IF(OR(Medidas!D787=1,Medidas!D787="M",Medidas!D787="m",Medidas!D787=2,Medidas!D787="F",Medidas!D787="f"),0,1)</f>
        <v>1</v>
      </c>
      <c r="G787" s="15">
        <f>IF(OR(ISBLANK(Medidas!G787),(ISBLANK(Medidas!H787))),1,0)</f>
        <v>1</v>
      </c>
      <c r="H787" s="15">
        <f>IF(AND(NOT(G787),OR(Medidas!G787&lt;20,Medidas!G787&gt;250,Medidas!H787&lt;0.5,Medidas!H787&gt;400)),1,0)</f>
        <v>0</v>
      </c>
      <c r="I787" s="20">
        <f>(Medidas!F787-Medidas!E787)/30.4375</f>
        <v>0</v>
      </c>
      <c r="J787" s="15" t="e">
        <f>Medidas!H787/(Medidas!G787^2)*10000</f>
        <v>#DIV/0!</v>
      </c>
      <c r="K787" s="15" t="e">
        <f t="shared" si="85"/>
        <v>#DIV/0!</v>
      </c>
      <c r="L787" s="15" t="e">
        <f t="shared" si="86"/>
        <v>#DIV/0!</v>
      </c>
      <c r="M787" s="15" t="e">
        <f t="shared" si="87"/>
        <v>#DIV/0!</v>
      </c>
      <c r="N787" s="15" t="e">
        <f t="shared" si="88"/>
        <v>#N/A</v>
      </c>
      <c r="O787" s="15" t="e">
        <f t="shared" si="89"/>
        <v>#N/A</v>
      </c>
    </row>
    <row r="788" spans="1:15" x14ac:dyDescent="0.15">
      <c r="A788" s="106">
        <f t="shared" si="90"/>
        <v>1</v>
      </c>
      <c r="B788" s="15" t="e">
        <f>IF(OR(Medidas!D788=1,Medidas!D788="M",Medidas!D788="m"),$A788*LOOKUP($I788+1,'OMS2007'!$A$3:$A$220,'OMS2007'!B$3:B$220)+(1-$A788)*LOOKUP($I788,'OMS2007'!$A$3:$A$220,'OMS2007'!B$3:B$220),$A788*LOOKUP($I788+1,'OMS2007'!$A$3:$A$220,'OMS2007'!E$3:E$220)+(1-$A788)*LOOKUP($I788,'OMS2007'!$A$3:$A$220,'OMS2007'!E$3:E$220))</f>
        <v>#N/A</v>
      </c>
      <c r="C788" s="15" t="e">
        <f>IF(OR(Medidas!D788=1,Medidas!D788="M",Medidas!D788="m"),$A788*LOOKUP($I788+1,'OMS2007'!$A$3:$A$220,'OMS2007'!C$3:C$220)+(1-$A788)*LOOKUP($I788,'OMS2007'!$A$3:$A$220,'OMS2007'!C$3:C$220),$A788*LOOKUP($I788+1,'OMS2007'!$A$3:$A$220,'OMS2007'!F$3:F$220)+(1-$A788)*LOOKUP($I788,'OMS2007'!$A$3:$A$220,'OMS2007'!F$3:F$220))</f>
        <v>#N/A</v>
      </c>
      <c r="D788" s="15" t="e">
        <f>IF(OR(Medidas!D788=1,Medidas!D788="M",Medidas!D788="m"),$A788*LOOKUP($I788+1,'OMS2007'!$A$3:$A$220,'OMS2007'!D$3:D$220)+(1-$A788)*LOOKUP($I788,'OMS2007'!$A$3:$A$220,'OMS2007'!D$3:D$220),$A788*LOOKUP($I788+1,'OMS2007'!$A$3:$A$220,'OMS2007'!G$3:G$220)+(1-$A788)*LOOKUP($I788,'OMS2007'!$A$3:$A$220,'OMS2007'!G$3:G$220))</f>
        <v>#N/A</v>
      </c>
      <c r="E788" s="15">
        <f t="shared" si="84"/>
        <v>1</v>
      </c>
      <c r="F788" s="15">
        <f>IF(OR(Medidas!D788=1,Medidas!D788="M",Medidas!D788="m",Medidas!D788=2,Medidas!D788="F",Medidas!D788="f"),0,1)</f>
        <v>1</v>
      </c>
      <c r="G788" s="15">
        <f>IF(OR(ISBLANK(Medidas!G788),(ISBLANK(Medidas!H788))),1,0)</f>
        <v>1</v>
      </c>
      <c r="H788" s="15">
        <f>IF(AND(NOT(G788),OR(Medidas!G788&lt;20,Medidas!G788&gt;250,Medidas!H788&lt;0.5,Medidas!H788&gt;400)),1,0)</f>
        <v>0</v>
      </c>
      <c r="I788" s="20">
        <f>(Medidas!F788-Medidas!E788)/30.4375</f>
        <v>0</v>
      </c>
      <c r="J788" s="15" t="e">
        <f>Medidas!H788/(Medidas!G788^2)*10000</f>
        <v>#DIV/0!</v>
      </c>
      <c r="K788" s="15" t="e">
        <f t="shared" si="85"/>
        <v>#DIV/0!</v>
      </c>
      <c r="L788" s="15" t="e">
        <f t="shared" si="86"/>
        <v>#DIV/0!</v>
      </c>
      <c r="M788" s="15" t="e">
        <f t="shared" si="87"/>
        <v>#DIV/0!</v>
      </c>
      <c r="N788" s="15" t="e">
        <f t="shared" si="88"/>
        <v>#N/A</v>
      </c>
      <c r="O788" s="15" t="e">
        <f t="shared" si="89"/>
        <v>#N/A</v>
      </c>
    </row>
    <row r="789" spans="1:15" x14ac:dyDescent="0.15">
      <c r="A789" s="106">
        <f t="shared" si="90"/>
        <v>1</v>
      </c>
      <c r="B789" s="15" t="e">
        <f>IF(OR(Medidas!D789=1,Medidas!D789="M",Medidas!D789="m"),$A789*LOOKUP($I789+1,'OMS2007'!$A$3:$A$220,'OMS2007'!B$3:B$220)+(1-$A789)*LOOKUP($I789,'OMS2007'!$A$3:$A$220,'OMS2007'!B$3:B$220),$A789*LOOKUP($I789+1,'OMS2007'!$A$3:$A$220,'OMS2007'!E$3:E$220)+(1-$A789)*LOOKUP($I789,'OMS2007'!$A$3:$A$220,'OMS2007'!E$3:E$220))</f>
        <v>#N/A</v>
      </c>
      <c r="C789" s="15" t="e">
        <f>IF(OR(Medidas!D789=1,Medidas!D789="M",Medidas!D789="m"),$A789*LOOKUP($I789+1,'OMS2007'!$A$3:$A$220,'OMS2007'!C$3:C$220)+(1-$A789)*LOOKUP($I789,'OMS2007'!$A$3:$A$220,'OMS2007'!C$3:C$220),$A789*LOOKUP($I789+1,'OMS2007'!$A$3:$A$220,'OMS2007'!F$3:F$220)+(1-$A789)*LOOKUP($I789,'OMS2007'!$A$3:$A$220,'OMS2007'!F$3:F$220))</f>
        <v>#N/A</v>
      </c>
      <c r="D789" s="15" t="e">
        <f>IF(OR(Medidas!D789=1,Medidas!D789="M",Medidas!D789="m"),$A789*LOOKUP($I789+1,'OMS2007'!$A$3:$A$220,'OMS2007'!D$3:D$220)+(1-$A789)*LOOKUP($I789,'OMS2007'!$A$3:$A$220,'OMS2007'!D$3:D$220),$A789*LOOKUP($I789+1,'OMS2007'!$A$3:$A$220,'OMS2007'!G$3:G$220)+(1-$A789)*LOOKUP($I789,'OMS2007'!$A$3:$A$220,'OMS2007'!G$3:G$220))</f>
        <v>#N/A</v>
      </c>
      <c r="E789" s="15">
        <f t="shared" si="84"/>
        <v>1</v>
      </c>
      <c r="F789" s="15">
        <f>IF(OR(Medidas!D789=1,Medidas!D789="M",Medidas!D789="m",Medidas!D789=2,Medidas!D789="F",Medidas!D789="f"),0,1)</f>
        <v>1</v>
      </c>
      <c r="G789" s="15">
        <f>IF(OR(ISBLANK(Medidas!G789),(ISBLANK(Medidas!H789))),1,0)</f>
        <v>1</v>
      </c>
      <c r="H789" s="15">
        <f>IF(AND(NOT(G789),OR(Medidas!G789&lt;20,Medidas!G789&gt;250,Medidas!H789&lt;0.5,Medidas!H789&gt;400)),1,0)</f>
        <v>0</v>
      </c>
      <c r="I789" s="20">
        <f>(Medidas!F789-Medidas!E789)/30.4375</f>
        <v>0</v>
      </c>
      <c r="J789" s="15" t="e">
        <f>Medidas!H789/(Medidas!G789^2)*10000</f>
        <v>#DIV/0!</v>
      </c>
      <c r="K789" s="15" t="e">
        <f t="shared" si="85"/>
        <v>#DIV/0!</v>
      </c>
      <c r="L789" s="15" t="e">
        <f t="shared" si="86"/>
        <v>#DIV/0!</v>
      </c>
      <c r="M789" s="15" t="e">
        <f t="shared" si="87"/>
        <v>#DIV/0!</v>
      </c>
      <c r="N789" s="15" t="e">
        <f t="shared" si="88"/>
        <v>#N/A</v>
      </c>
      <c r="O789" s="15" t="e">
        <f t="shared" si="89"/>
        <v>#N/A</v>
      </c>
    </row>
    <row r="790" spans="1:15" x14ac:dyDescent="0.15">
      <c r="A790" s="106">
        <f t="shared" si="90"/>
        <v>1</v>
      </c>
      <c r="B790" s="15" t="e">
        <f>IF(OR(Medidas!D790=1,Medidas!D790="M",Medidas!D790="m"),$A790*LOOKUP($I790+1,'OMS2007'!$A$3:$A$220,'OMS2007'!B$3:B$220)+(1-$A790)*LOOKUP($I790,'OMS2007'!$A$3:$A$220,'OMS2007'!B$3:B$220),$A790*LOOKUP($I790+1,'OMS2007'!$A$3:$A$220,'OMS2007'!E$3:E$220)+(1-$A790)*LOOKUP($I790,'OMS2007'!$A$3:$A$220,'OMS2007'!E$3:E$220))</f>
        <v>#N/A</v>
      </c>
      <c r="C790" s="15" t="e">
        <f>IF(OR(Medidas!D790=1,Medidas!D790="M",Medidas!D790="m"),$A790*LOOKUP($I790+1,'OMS2007'!$A$3:$A$220,'OMS2007'!C$3:C$220)+(1-$A790)*LOOKUP($I790,'OMS2007'!$A$3:$A$220,'OMS2007'!C$3:C$220),$A790*LOOKUP($I790+1,'OMS2007'!$A$3:$A$220,'OMS2007'!F$3:F$220)+(1-$A790)*LOOKUP($I790,'OMS2007'!$A$3:$A$220,'OMS2007'!F$3:F$220))</f>
        <v>#N/A</v>
      </c>
      <c r="D790" s="15" t="e">
        <f>IF(OR(Medidas!D790=1,Medidas!D790="M",Medidas!D790="m"),$A790*LOOKUP($I790+1,'OMS2007'!$A$3:$A$220,'OMS2007'!D$3:D$220)+(1-$A790)*LOOKUP($I790,'OMS2007'!$A$3:$A$220,'OMS2007'!D$3:D$220),$A790*LOOKUP($I790+1,'OMS2007'!$A$3:$A$220,'OMS2007'!G$3:G$220)+(1-$A790)*LOOKUP($I790,'OMS2007'!$A$3:$A$220,'OMS2007'!G$3:G$220))</f>
        <v>#N/A</v>
      </c>
      <c r="E790" s="15">
        <f t="shared" si="84"/>
        <v>1</v>
      </c>
      <c r="F790" s="15">
        <f>IF(OR(Medidas!D790=1,Medidas!D790="M",Medidas!D790="m",Medidas!D790=2,Medidas!D790="F",Medidas!D790="f"),0,1)</f>
        <v>1</v>
      </c>
      <c r="G790" s="15">
        <f>IF(OR(ISBLANK(Medidas!G790),(ISBLANK(Medidas!H790))),1,0)</f>
        <v>1</v>
      </c>
      <c r="H790" s="15">
        <f>IF(AND(NOT(G790),OR(Medidas!G790&lt;20,Medidas!G790&gt;250,Medidas!H790&lt;0.5,Medidas!H790&gt;400)),1,0)</f>
        <v>0</v>
      </c>
      <c r="I790" s="20">
        <f>(Medidas!F790-Medidas!E790)/30.4375</f>
        <v>0</v>
      </c>
      <c r="J790" s="15" t="e">
        <f>Medidas!H790/(Medidas!G790^2)*10000</f>
        <v>#DIV/0!</v>
      </c>
      <c r="K790" s="15" t="e">
        <f t="shared" si="85"/>
        <v>#DIV/0!</v>
      </c>
      <c r="L790" s="15" t="e">
        <f t="shared" si="86"/>
        <v>#DIV/0!</v>
      </c>
      <c r="M790" s="15" t="e">
        <f t="shared" si="87"/>
        <v>#DIV/0!</v>
      </c>
      <c r="N790" s="15" t="e">
        <f t="shared" si="88"/>
        <v>#N/A</v>
      </c>
      <c r="O790" s="15" t="e">
        <f t="shared" si="89"/>
        <v>#N/A</v>
      </c>
    </row>
    <row r="791" spans="1:15" x14ac:dyDescent="0.15">
      <c r="A791" s="106">
        <f t="shared" si="90"/>
        <v>1</v>
      </c>
      <c r="B791" s="15" t="e">
        <f>IF(OR(Medidas!D791=1,Medidas!D791="M",Medidas!D791="m"),$A791*LOOKUP($I791+1,'OMS2007'!$A$3:$A$220,'OMS2007'!B$3:B$220)+(1-$A791)*LOOKUP($I791,'OMS2007'!$A$3:$A$220,'OMS2007'!B$3:B$220),$A791*LOOKUP($I791+1,'OMS2007'!$A$3:$A$220,'OMS2007'!E$3:E$220)+(1-$A791)*LOOKUP($I791,'OMS2007'!$A$3:$A$220,'OMS2007'!E$3:E$220))</f>
        <v>#N/A</v>
      </c>
      <c r="C791" s="15" t="e">
        <f>IF(OR(Medidas!D791=1,Medidas!D791="M",Medidas!D791="m"),$A791*LOOKUP($I791+1,'OMS2007'!$A$3:$A$220,'OMS2007'!C$3:C$220)+(1-$A791)*LOOKUP($I791,'OMS2007'!$A$3:$A$220,'OMS2007'!C$3:C$220),$A791*LOOKUP($I791+1,'OMS2007'!$A$3:$A$220,'OMS2007'!F$3:F$220)+(1-$A791)*LOOKUP($I791,'OMS2007'!$A$3:$A$220,'OMS2007'!F$3:F$220))</f>
        <v>#N/A</v>
      </c>
      <c r="D791" s="15" t="e">
        <f>IF(OR(Medidas!D791=1,Medidas!D791="M",Medidas!D791="m"),$A791*LOOKUP($I791+1,'OMS2007'!$A$3:$A$220,'OMS2007'!D$3:D$220)+(1-$A791)*LOOKUP($I791,'OMS2007'!$A$3:$A$220,'OMS2007'!D$3:D$220),$A791*LOOKUP($I791+1,'OMS2007'!$A$3:$A$220,'OMS2007'!G$3:G$220)+(1-$A791)*LOOKUP($I791,'OMS2007'!$A$3:$A$220,'OMS2007'!G$3:G$220))</f>
        <v>#N/A</v>
      </c>
      <c r="E791" s="15">
        <f t="shared" si="84"/>
        <v>1</v>
      </c>
      <c r="F791" s="15">
        <f>IF(OR(Medidas!D791=1,Medidas!D791="M",Medidas!D791="m",Medidas!D791=2,Medidas!D791="F",Medidas!D791="f"),0,1)</f>
        <v>1</v>
      </c>
      <c r="G791" s="15">
        <f>IF(OR(ISBLANK(Medidas!G791),(ISBLANK(Medidas!H791))),1,0)</f>
        <v>1</v>
      </c>
      <c r="H791" s="15">
        <f>IF(AND(NOT(G791),OR(Medidas!G791&lt;20,Medidas!G791&gt;250,Medidas!H791&lt;0.5,Medidas!H791&gt;400)),1,0)</f>
        <v>0</v>
      </c>
      <c r="I791" s="20">
        <f>(Medidas!F791-Medidas!E791)/30.4375</f>
        <v>0</v>
      </c>
      <c r="J791" s="15" t="e">
        <f>Medidas!H791/(Medidas!G791^2)*10000</f>
        <v>#DIV/0!</v>
      </c>
      <c r="K791" s="15" t="e">
        <f t="shared" si="85"/>
        <v>#DIV/0!</v>
      </c>
      <c r="L791" s="15" t="e">
        <f t="shared" si="86"/>
        <v>#DIV/0!</v>
      </c>
      <c r="M791" s="15" t="e">
        <f t="shared" si="87"/>
        <v>#DIV/0!</v>
      </c>
      <c r="N791" s="15" t="e">
        <f t="shared" si="88"/>
        <v>#N/A</v>
      </c>
      <c r="O791" s="15" t="e">
        <f t="shared" si="89"/>
        <v>#N/A</v>
      </c>
    </row>
    <row r="792" spans="1:15" x14ac:dyDescent="0.15">
      <c r="A792" s="106">
        <f t="shared" si="90"/>
        <v>1</v>
      </c>
      <c r="B792" s="15" t="e">
        <f>IF(OR(Medidas!D792=1,Medidas!D792="M",Medidas!D792="m"),$A792*LOOKUP($I792+1,'OMS2007'!$A$3:$A$220,'OMS2007'!B$3:B$220)+(1-$A792)*LOOKUP($I792,'OMS2007'!$A$3:$A$220,'OMS2007'!B$3:B$220),$A792*LOOKUP($I792+1,'OMS2007'!$A$3:$A$220,'OMS2007'!E$3:E$220)+(1-$A792)*LOOKUP($I792,'OMS2007'!$A$3:$A$220,'OMS2007'!E$3:E$220))</f>
        <v>#N/A</v>
      </c>
      <c r="C792" s="15" t="e">
        <f>IF(OR(Medidas!D792=1,Medidas!D792="M",Medidas!D792="m"),$A792*LOOKUP($I792+1,'OMS2007'!$A$3:$A$220,'OMS2007'!C$3:C$220)+(1-$A792)*LOOKUP($I792,'OMS2007'!$A$3:$A$220,'OMS2007'!C$3:C$220),$A792*LOOKUP($I792+1,'OMS2007'!$A$3:$A$220,'OMS2007'!F$3:F$220)+(1-$A792)*LOOKUP($I792,'OMS2007'!$A$3:$A$220,'OMS2007'!F$3:F$220))</f>
        <v>#N/A</v>
      </c>
      <c r="D792" s="15" t="e">
        <f>IF(OR(Medidas!D792=1,Medidas!D792="M",Medidas!D792="m"),$A792*LOOKUP($I792+1,'OMS2007'!$A$3:$A$220,'OMS2007'!D$3:D$220)+(1-$A792)*LOOKUP($I792,'OMS2007'!$A$3:$A$220,'OMS2007'!D$3:D$220),$A792*LOOKUP($I792+1,'OMS2007'!$A$3:$A$220,'OMS2007'!G$3:G$220)+(1-$A792)*LOOKUP($I792,'OMS2007'!$A$3:$A$220,'OMS2007'!G$3:G$220))</f>
        <v>#N/A</v>
      </c>
      <c r="E792" s="15">
        <f t="shared" si="84"/>
        <v>1</v>
      </c>
      <c r="F792" s="15">
        <f>IF(OR(Medidas!D792=1,Medidas!D792="M",Medidas!D792="m",Medidas!D792=2,Medidas!D792="F",Medidas!D792="f"),0,1)</f>
        <v>1</v>
      </c>
      <c r="G792" s="15">
        <f>IF(OR(ISBLANK(Medidas!G792),(ISBLANK(Medidas!H792))),1,0)</f>
        <v>1</v>
      </c>
      <c r="H792" s="15">
        <f>IF(AND(NOT(G792),OR(Medidas!G792&lt;20,Medidas!G792&gt;250,Medidas!H792&lt;0.5,Medidas!H792&gt;400)),1,0)</f>
        <v>0</v>
      </c>
      <c r="I792" s="20">
        <f>(Medidas!F792-Medidas!E792)/30.4375</f>
        <v>0</v>
      </c>
      <c r="J792" s="15" t="e">
        <f>Medidas!H792/(Medidas!G792^2)*10000</f>
        <v>#DIV/0!</v>
      </c>
      <c r="K792" s="15" t="e">
        <f t="shared" si="85"/>
        <v>#DIV/0!</v>
      </c>
      <c r="L792" s="15" t="e">
        <f t="shared" si="86"/>
        <v>#DIV/0!</v>
      </c>
      <c r="M792" s="15" t="e">
        <f t="shared" si="87"/>
        <v>#DIV/0!</v>
      </c>
      <c r="N792" s="15" t="e">
        <f t="shared" si="88"/>
        <v>#N/A</v>
      </c>
      <c r="O792" s="15" t="e">
        <f t="shared" si="89"/>
        <v>#N/A</v>
      </c>
    </row>
    <row r="793" spans="1:15" x14ac:dyDescent="0.15">
      <c r="A793" s="106">
        <f t="shared" si="90"/>
        <v>1</v>
      </c>
      <c r="B793" s="15" t="e">
        <f>IF(OR(Medidas!D793=1,Medidas!D793="M",Medidas!D793="m"),$A793*LOOKUP($I793+1,'OMS2007'!$A$3:$A$220,'OMS2007'!B$3:B$220)+(1-$A793)*LOOKUP($I793,'OMS2007'!$A$3:$A$220,'OMS2007'!B$3:B$220),$A793*LOOKUP($I793+1,'OMS2007'!$A$3:$A$220,'OMS2007'!E$3:E$220)+(1-$A793)*LOOKUP($I793,'OMS2007'!$A$3:$A$220,'OMS2007'!E$3:E$220))</f>
        <v>#N/A</v>
      </c>
      <c r="C793" s="15" t="e">
        <f>IF(OR(Medidas!D793=1,Medidas!D793="M",Medidas!D793="m"),$A793*LOOKUP($I793+1,'OMS2007'!$A$3:$A$220,'OMS2007'!C$3:C$220)+(1-$A793)*LOOKUP($I793,'OMS2007'!$A$3:$A$220,'OMS2007'!C$3:C$220),$A793*LOOKUP($I793+1,'OMS2007'!$A$3:$A$220,'OMS2007'!F$3:F$220)+(1-$A793)*LOOKUP($I793,'OMS2007'!$A$3:$A$220,'OMS2007'!F$3:F$220))</f>
        <v>#N/A</v>
      </c>
      <c r="D793" s="15" t="e">
        <f>IF(OR(Medidas!D793=1,Medidas!D793="M",Medidas!D793="m"),$A793*LOOKUP($I793+1,'OMS2007'!$A$3:$A$220,'OMS2007'!D$3:D$220)+(1-$A793)*LOOKUP($I793,'OMS2007'!$A$3:$A$220,'OMS2007'!D$3:D$220),$A793*LOOKUP($I793+1,'OMS2007'!$A$3:$A$220,'OMS2007'!G$3:G$220)+(1-$A793)*LOOKUP($I793,'OMS2007'!$A$3:$A$220,'OMS2007'!G$3:G$220))</f>
        <v>#N/A</v>
      </c>
      <c r="E793" s="15">
        <f t="shared" si="84"/>
        <v>1</v>
      </c>
      <c r="F793" s="15">
        <f>IF(OR(Medidas!D793=1,Medidas!D793="M",Medidas!D793="m",Medidas!D793=2,Medidas!D793="F",Medidas!D793="f"),0,1)</f>
        <v>1</v>
      </c>
      <c r="G793" s="15">
        <f>IF(OR(ISBLANK(Medidas!G793),(ISBLANK(Medidas!H793))),1,0)</f>
        <v>1</v>
      </c>
      <c r="H793" s="15">
        <f>IF(AND(NOT(G793),OR(Medidas!G793&lt;20,Medidas!G793&gt;250,Medidas!H793&lt;0.5,Medidas!H793&gt;400)),1,0)</f>
        <v>0</v>
      </c>
      <c r="I793" s="20">
        <f>(Medidas!F793-Medidas!E793)/30.4375</f>
        <v>0</v>
      </c>
      <c r="J793" s="15" t="e">
        <f>Medidas!H793/(Medidas!G793^2)*10000</f>
        <v>#DIV/0!</v>
      </c>
      <c r="K793" s="15" t="e">
        <f t="shared" si="85"/>
        <v>#DIV/0!</v>
      </c>
      <c r="L793" s="15" t="e">
        <f t="shared" si="86"/>
        <v>#DIV/0!</v>
      </c>
      <c r="M793" s="15" t="e">
        <f t="shared" si="87"/>
        <v>#DIV/0!</v>
      </c>
      <c r="N793" s="15" t="e">
        <f t="shared" si="88"/>
        <v>#N/A</v>
      </c>
      <c r="O793" s="15" t="e">
        <f t="shared" si="89"/>
        <v>#N/A</v>
      </c>
    </row>
    <row r="794" spans="1:15" x14ac:dyDescent="0.15">
      <c r="A794" s="106">
        <f t="shared" si="90"/>
        <v>1</v>
      </c>
      <c r="B794" s="15" t="e">
        <f>IF(OR(Medidas!D794=1,Medidas!D794="M",Medidas!D794="m"),$A794*LOOKUP($I794+1,'OMS2007'!$A$3:$A$220,'OMS2007'!B$3:B$220)+(1-$A794)*LOOKUP($I794,'OMS2007'!$A$3:$A$220,'OMS2007'!B$3:B$220),$A794*LOOKUP($I794+1,'OMS2007'!$A$3:$A$220,'OMS2007'!E$3:E$220)+(1-$A794)*LOOKUP($I794,'OMS2007'!$A$3:$A$220,'OMS2007'!E$3:E$220))</f>
        <v>#N/A</v>
      </c>
      <c r="C794" s="15" t="e">
        <f>IF(OR(Medidas!D794=1,Medidas!D794="M",Medidas!D794="m"),$A794*LOOKUP($I794+1,'OMS2007'!$A$3:$A$220,'OMS2007'!C$3:C$220)+(1-$A794)*LOOKUP($I794,'OMS2007'!$A$3:$A$220,'OMS2007'!C$3:C$220),$A794*LOOKUP($I794+1,'OMS2007'!$A$3:$A$220,'OMS2007'!F$3:F$220)+(1-$A794)*LOOKUP($I794,'OMS2007'!$A$3:$A$220,'OMS2007'!F$3:F$220))</f>
        <v>#N/A</v>
      </c>
      <c r="D794" s="15" t="e">
        <f>IF(OR(Medidas!D794=1,Medidas!D794="M",Medidas!D794="m"),$A794*LOOKUP($I794+1,'OMS2007'!$A$3:$A$220,'OMS2007'!D$3:D$220)+(1-$A794)*LOOKUP($I794,'OMS2007'!$A$3:$A$220,'OMS2007'!D$3:D$220),$A794*LOOKUP($I794+1,'OMS2007'!$A$3:$A$220,'OMS2007'!G$3:G$220)+(1-$A794)*LOOKUP($I794,'OMS2007'!$A$3:$A$220,'OMS2007'!G$3:G$220))</f>
        <v>#N/A</v>
      </c>
      <c r="E794" s="15">
        <f t="shared" si="84"/>
        <v>1</v>
      </c>
      <c r="F794" s="15">
        <f>IF(OR(Medidas!D794=1,Medidas!D794="M",Medidas!D794="m",Medidas!D794=2,Medidas!D794="F",Medidas!D794="f"),0,1)</f>
        <v>1</v>
      </c>
      <c r="G794" s="15">
        <f>IF(OR(ISBLANK(Medidas!G794),(ISBLANK(Medidas!H794))),1,0)</f>
        <v>1</v>
      </c>
      <c r="H794" s="15">
        <f>IF(AND(NOT(G794),OR(Medidas!G794&lt;20,Medidas!G794&gt;250,Medidas!H794&lt;0.5,Medidas!H794&gt;400)),1,0)</f>
        <v>0</v>
      </c>
      <c r="I794" s="20">
        <f>(Medidas!F794-Medidas!E794)/30.4375</f>
        <v>0</v>
      </c>
      <c r="J794" s="15" t="e">
        <f>Medidas!H794/(Medidas!G794^2)*10000</f>
        <v>#DIV/0!</v>
      </c>
      <c r="K794" s="15" t="e">
        <f t="shared" si="85"/>
        <v>#DIV/0!</v>
      </c>
      <c r="L794" s="15" t="e">
        <f t="shared" si="86"/>
        <v>#DIV/0!</v>
      </c>
      <c r="M794" s="15" t="e">
        <f t="shared" si="87"/>
        <v>#DIV/0!</v>
      </c>
      <c r="N794" s="15" t="e">
        <f t="shared" si="88"/>
        <v>#N/A</v>
      </c>
      <c r="O794" s="15" t="e">
        <f t="shared" si="89"/>
        <v>#N/A</v>
      </c>
    </row>
    <row r="795" spans="1:15" x14ac:dyDescent="0.15">
      <c r="A795" s="106">
        <f t="shared" si="90"/>
        <v>1</v>
      </c>
      <c r="B795" s="15" t="e">
        <f>IF(OR(Medidas!D795=1,Medidas!D795="M",Medidas!D795="m"),$A795*LOOKUP($I795+1,'OMS2007'!$A$3:$A$220,'OMS2007'!B$3:B$220)+(1-$A795)*LOOKUP($I795,'OMS2007'!$A$3:$A$220,'OMS2007'!B$3:B$220),$A795*LOOKUP($I795+1,'OMS2007'!$A$3:$A$220,'OMS2007'!E$3:E$220)+(1-$A795)*LOOKUP($I795,'OMS2007'!$A$3:$A$220,'OMS2007'!E$3:E$220))</f>
        <v>#N/A</v>
      </c>
      <c r="C795" s="15" t="e">
        <f>IF(OR(Medidas!D795=1,Medidas!D795="M",Medidas!D795="m"),$A795*LOOKUP($I795+1,'OMS2007'!$A$3:$A$220,'OMS2007'!C$3:C$220)+(1-$A795)*LOOKUP($I795,'OMS2007'!$A$3:$A$220,'OMS2007'!C$3:C$220),$A795*LOOKUP($I795+1,'OMS2007'!$A$3:$A$220,'OMS2007'!F$3:F$220)+(1-$A795)*LOOKUP($I795,'OMS2007'!$A$3:$A$220,'OMS2007'!F$3:F$220))</f>
        <v>#N/A</v>
      </c>
      <c r="D795" s="15" t="e">
        <f>IF(OR(Medidas!D795=1,Medidas!D795="M",Medidas!D795="m"),$A795*LOOKUP($I795+1,'OMS2007'!$A$3:$A$220,'OMS2007'!D$3:D$220)+(1-$A795)*LOOKUP($I795,'OMS2007'!$A$3:$A$220,'OMS2007'!D$3:D$220),$A795*LOOKUP($I795+1,'OMS2007'!$A$3:$A$220,'OMS2007'!G$3:G$220)+(1-$A795)*LOOKUP($I795,'OMS2007'!$A$3:$A$220,'OMS2007'!G$3:G$220))</f>
        <v>#N/A</v>
      </c>
      <c r="E795" s="15">
        <f t="shared" si="84"/>
        <v>1</v>
      </c>
      <c r="F795" s="15">
        <f>IF(OR(Medidas!D795=1,Medidas!D795="M",Medidas!D795="m",Medidas!D795=2,Medidas!D795="F",Medidas!D795="f"),0,1)</f>
        <v>1</v>
      </c>
      <c r="G795" s="15">
        <f>IF(OR(ISBLANK(Medidas!G795),(ISBLANK(Medidas!H795))),1,0)</f>
        <v>1</v>
      </c>
      <c r="H795" s="15">
        <f>IF(AND(NOT(G795),OR(Medidas!G795&lt;20,Medidas!G795&gt;250,Medidas!H795&lt;0.5,Medidas!H795&gt;400)),1,0)</f>
        <v>0</v>
      </c>
      <c r="I795" s="20">
        <f>(Medidas!F795-Medidas!E795)/30.4375</f>
        <v>0</v>
      </c>
      <c r="J795" s="15" t="e">
        <f>Medidas!H795/(Medidas!G795^2)*10000</f>
        <v>#DIV/0!</v>
      </c>
      <c r="K795" s="15" t="e">
        <f t="shared" si="85"/>
        <v>#DIV/0!</v>
      </c>
      <c r="L795" s="15" t="e">
        <f t="shared" si="86"/>
        <v>#DIV/0!</v>
      </c>
      <c r="M795" s="15" t="e">
        <f t="shared" si="87"/>
        <v>#DIV/0!</v>
      </c>
      <c r="N795" s="15" t="e">
        <f t="shared" si="88"/>
        <v>#N/A</v>
      </c>
      <c r="O795" s="15" t="e">
        <f t="shared" si="89"/>
        <v>#N/A</v>
      </c>
    </row>
    <row r="796" spans="1:15" x14ac:dyDescent="0.15">
      <c r="A796" s="106">
        <f t="shared" si="90"/>
        <v>1</v>
      </c>
      <c r="B796" s="15" t="e">
        <f>IF(OR(Medidas!D796=1,Medidas!D796="M",Medidas!D796="m"),$A796*LOOKUP($I796+1,'OMS2007'!$A$3:$A$220,'OMS2007'!B$3:B$220)+(1-$A796)*LOOKUP($I796,'OMS2007'!$A$3:$A$220,'OMS2007'!B$3:B$220),$A796*LOOKUP($I796+1,'OMS2007'!$A$3:$A$220,'OMS2007'!E$3:E$220)+(1-$A796)*LOOKUP($I796,'OMS2007'!$A$3:$A$220,'OMS2007'!E$3:E$220))</f>
        <v>#N/A</v>
      </c>
      <c r="C796" s="15" t="e">
        <f>IF(OR(Medidas!D796=1,Medidas!D796="M",Medidas!D796="m"),$A796*LOOKUP($I796+1,'OMS2007'!$A$3:$A$220,'OMS2007'!C$3:C$220)+(1-$A796)*LOOKUP($I796,'OMS2007'!$A$3:$A$220,'OMS2007'!C$3:C$220),$A796*LOOKUP($I796+1,'OMS2007'!$A$3:$A$220,'OMS2007'!F$3:F$220)+(1-$A796)*LOOKUP($I796,'OMS2007'!$A$3:$A$220,'OMS2007'!F$3:F$220))</f>
        <v>#N/A</v>
      </c>
      <c r="D796" s="15" t="e">
        <f>IF(OR(Medidas!D796=1,Medidas!D796="M",Medidas!D796="m"),$A796*LOOKUP($I796+1,'OMS2007'!$A$3:$A$220,'OMS2007'!D$3:D$220)+(1-$A796)*LOOKUP($I796,'OMS2007'!$A$3:$A$220,'OMS2007'!D$3:D$220),$A796*LOOKUP($I796+1,'OMS2007'!$A$3:$A$220,'OMS2007'!G$3:G$220)+(1-$A796)*LOOKUP($I796,'OMS2007'!$A$3:$A$220,'OMS2007'!G$3:G$220))</f>
        <v>#N/A</v>
      </c>
      <c r="E796" s="15">
        <f t="shared" si="84"/>
        <v>1</v>
      </c>
      <c r="F796" s="15">
        <f>IF(OR(Medidas!D796=1,Medidas!D796="M",Medidas!D796="m",Medidas!D796=2,Medidas!D796="F",Medidas!D796="f"),0,1)</f>
        <v>1</v>
      </c>
      <c r="G796" s="15">
        <f>IF(OR(ISBLANK(Medidas!G796),(ISBLANK(Medidas!H796))),1,0)</f>
        <v>1</v>
      </c>
      <c r="H796" s="15">
        <f>IF(AND(NOT(G796),OR(Medidas!G796&lt;20,Medidas!G796&gt;250,Medidas!H796&lt;0.5,Medidas!H796&gt;400)),1,0)</f>
        <v>0</v>
      </c>
      <c r="I796" s="20">
        <f>(Medidas!F796-Medidas!E796)/30.4375</f>
        <v>0</v>
      </c>
      <c r="J796" s="15" t="e">
        <f>Medidas!H796/(Medidas!G796^2)*10000</f>
        <v>#DIV/0!</v>
      </c>
      <c r="K796" s="15" t="e">
        <f t="shared" si="85"/>
        <v>#DIV/0!</v>
      </c>
      <c r="L796" s="15" t="e">
        <f t="shared" si="86"/>
        <v>#DIV/0!</v>
      </c>
      <c r="M796" s="15" t="e">
        <f t="shared" si="87"/>
        <v>#DIV/0!</v>
      </c>
      <c r="N796" s="15" t="e">
        <f t="shared" si="88"/>
        <v>#N/A</v>
      </c>
      <c r="O796" s="15" t="e">
        <f t="shared" si="89"/>
        <v>#N/A</v>
      </c>
    </row>
    <row r="797" spans="1:15" x14ac:dyDescent="0.15">
      <c r="A797" s="106">
        <f t="shared" si="90"/>
        <v>1</v>
      </c>
      <c r="B797" s="15" t="e">
        <f>IF(OR(Medidas!D797=1,Medidas!D797="M",Medidas!D797="m"),$A797*LOOKUP($I797+1,'OMS2007'!$A$3:$A$220,'OMS2007'!B$3:B$220)+(1-$A797)*LOOKUP($I797,'OMS2007'!$A$3:$A$220,'OMS2007'!B$3:B$220),$A797*LOOKUP($I797+1,'OMS2007'!$A$3:$A$220,'OMS2007'!E$3:E$220)+(1-$A797)*LOOKUP($I797,'OMS2007'!$A$3:$A$220,'OMS2007'!E$3:E$220))</f>
        <v>#N/A</v>
      </c>
      <c r="C797" s="15" t="e">
        <f>IF(OR(Medidas!D797=1,Medidas!D797="M",Medidas!D797="m"),$A797*LOOKUP($I797+1,'OMS2007'!$A$3:$A$220,'OMS2007'!C$3:C$220)+(1-$A797)*LOOKUP($I797,'OMS2007'!$A$3:$A$220,'OMS2007'!C$3:C$220),$A797*LOOKUP($I797+1,'OMS2007'!$A$3:$A$220,'OMS2007'!F$3:F$220)+(1-$A797)*LOOKUP($I797,'OMS2007'!$A$3:$A$220,'OMS2007'!F$3:F$220))</f>
        <v>#N/A</v>
      </c>
      <c r="D797" s="15" t="e">
        <f>IF(OR(Medidas!D797=1,Medidas!D797="M",Medidas!D797="m"),$A797*LOOKUP($I797+1,'OMS2007'!$A$3:$A$220,'OMS2007'!D$3:D$220)+(1-$A797)*LOOKUP($I797,'OMS2007'!$A$3:$A$220,'OMS2007'!D$3:D$220),$A797*LOOKUP($I797+1,'OMS2007'!$A$3:$A$220,'OMS2007'!G$3:G$220)+(1-$A797)*LOOKUP($I797,'OMS2007'!$A$3:$A$220,'OMS2007'!G$3:G$220))</f>
        <v>#N/A</v>
      </c>
      <c r="E797" s="15">
        <f t="shared" si="84"/>
        <v>1</v>
      </c>
      <c r="F797" s="15">
        <f>IF(OR(Medidas!D797=1,Medidas!D797="M",Medidas!D797="m",Medidas!D797=2,Medidas!D797="F",Medidas!D797="f"),0,1)</f>
        <v>1</v>
      </c>
      <c r="G797" s="15">
        <f>IF(OR(ISBLANK(Medidas!G797),(ISBLANK(Medidas!H797))),1,0)</f>
        <v>1</v>
      </c>
      <c r="H797" s="15">
        <f>IF(AND(NOT(G797),OR(Medidas!G797&lt;20,Medidas!G797&gt;250,Medidas!H797&lt;0.5,Medidas!H797&gt;400)),1,0)</f>
        <v>0</v>
      </c>
      <c r="I797" s="20">
        <f>(Medidas!F797-Medidas!E797)/30.4375</f>
        <v>0</v>
      </c>
      <c r="J797" s="15" t="e">
        <f>Medidas!H797/(Medidas!G797^2)*10000</f>
        <v>#DIV/0!</v>
      </c>
      <c r="K797" s="15" t="e">
        <f t="shared" si="85"/>
        <v>#DIV/0!</v>
      </c>
      <c r="L797" s="15" t="e">
        <f t="shared" si="86"/>
        <v>#DIV/0!</v>
      </c>
      <c r="M797" s="15" t="e">
        <f t="shared" si="87"/>
        <v>#DIV/0!</v>
      </c>
      <c r="N797" s="15" t="e">
        <f t="shared" si="88"/>
        <v>#N/A</v>
      </c>
      <c r="O797" s="15" t="e">
        <f t="shared" si="89"/>
        <v>#N/A</v>
      </c>
    </row>
    <row r="798" spans="1:15" x14ac:dyDescent="0.15">
      <c r="A798" s="106">
        <f t="shared" si="90"/>
        <v>1</v>
      </c>
      <c r="B798" s="15" t="e">
        <f>IF(OR(Medidas!D798=1,Medidas!D798="M",Medidas!D798="m"),$A798*LOOKUP($I798+1,'OMS2007'!$A$3:$A$220,'OMS2007'!B$3:B$220)+(1-$A798)*LOOKUP($I798,'OMS2007'!$A$3:$A$220,'OMS2007'!B$3:B$220),$A798*LOOKUP($I798+1,'OMS2007'!$A$3:$A$220,'OMS2007'!E$3:E$220)+(1-$A798)*LOOKUP($I798,'OMS2007'!$A$3:$A$220,'OMS2007'!E$3:E$220))</f>
        <v>#N/A</v>
      </c>
      <c r="C798" s="15" t="e">
        <f>IF(OR(Medidas!D798=1,Medidas!D798="M",Medidas!D798="m"),$A798*LOOKUP($I798+1,'OMS2007'!$A$3:$A$220,'OMS2007'!C$3:C$220)+(1-$A798)*LOOKUP($I798,'OMS2007'!$A$3:$A$220,'OMS2007'!C$3:C$220),$A798*LOOKUP($I798+1,'OMS2007'!$A$3:$A$220,'OMS2007'!F$3:F$220)+(1-$A798)*LOOKUP($I798,'OMS2007'!$A$3:$A$220,'OMS2007'!F$3:F$220))</f>
        <v>#N/A</v>
      </c>
      <c r="D798" s="15" t="e">
        <f>IF(OR(Medidas!D798=1,Medidas!D798="M",Medidas!D798="m"),$A798*LOOKUP($I798+1,'OMS2007'!$A$3:$A$220,'OMS2007'!D$3:D$220)+(1-$A798)*LOOKUP($I798,'OMS2007'!$A$3:$A$220,'OMS2007'!D$3:D$220),$A798*LOOKUP($I798+1,'OMS2007'!$A$3:$A$220,'OMS2007'!G$3:G$220)+(1-$A798)*LOOKUP($I798,'OMS2007'!$A$3:$A$220,'OMS2007'!G$3:G$220))</f>
        <v>#N/A</v>
      </c>
      <c r="E798" s="15">
        <f t="shared" si="84"/>
        <v>1</v>
      </c>
      <c r="F798" s="15">
        <f>IF(OR(Medidas!D798=1,Medidas!D798="M",Medidas!D798="m",Medidas!D798=2,Medidas!D798="F",Medidas!D798="f"),0,1)</f>
        <v>1</v>
      </c>
      <c r="G798" s="15">
        <f>IF(OR(ISBLANK(Medidas!G798),(ISBLANK(Medidas!H798))),1,0)</f>
        <v>1</v>
      </c>
      <c r="H798" s="15">
        <f>IF(AND(NOT(G798),OR(Medidas!G798&lt;20,Medidas!G798&gt;250,Medidas!H798&lt;0.5,Medidas!H798&gt;400)),1,0)</f>
        <v>0</v>
      </c>
      <c r="I798" s="20">
        <f>(Medidas!F798-Medidas!E798)/30.4375</f>
        <v>0</v>
      </c>
      <c r="J798" s="15" t="e">
        <f>Medidas!H798/(Medidas!G798^2)*10000</f>
        <v>#DIV/0!</v>
      </c>
      <c r="K798" s="15" t="e">
        <f t="shared" si="85"/>
        <v>#DIV/0!</v>
      </c>
      <c r="L798" s="15" t="e">
        <f t="shared" si="86"/>
        <v>#DIV/0!</v>
      </c>
      <c r="M798" s="15" t="e">
        <f t="shared" si="87"/>
        <v>#DIV/0!</v>
      </c>
      <c r="N798" s="15" t="e">
        <f t="shared" si="88"/>
        <v>#N/A</v>
      </c>
      <c r="O798" s="15" t="e">
        <f t="shared" si="89"/>
        <v>#N/A</v>
      </c>
    </row>
    <row r="799" spans="1:15" x14ac:dyDescent="0.15">
      <c r="A799" s="106">
        <f t="shared" si="90"/>
        <v>1</v>
      </c>
      <c r="B799" s="15" t="e">
        <f>IF(OR(Medidas!D799=1,Medidas!D799="M",Medidas!D799="m"),$A799*LOOKUP($I799+1,'OMS2007'!$A$3:$A$220,'OMS2007'!B$3:B$220)+(1-$A799)*LOOKUP($I799,'OMS2007'!$A$3:$A$220,'OMS2007'!B$3:B$220),$A799*LOOKUP($I799+1,'OMS2007'!$A$3:$A$220,'OMS2007'!E$3:E$220)+(1-$A799)*LOOKUP($I799,'OMS2007'!$A$3:$A$220,'OMS2007'!E$3:E$220))</f>
        <v>#N/A</v>
      </c>
      <c r="C799" s="15" t="e">
        <f>IF(OR(Medidas!D799=1,Medidas!D799="M",Medidas!D799="m"),$A799*LOOKUP($I799+1,'OMS2007'!$A$3:$A$220,'OMS2007'!C$3:C$220)+(1-$A799)*LOOKUP($I799,'OMS2007'!$A$3:$A$220,'OMS2007'!C$3:C$220),$A799*LOOKUP($I799+1,'OMS2007'!$A$3:$A$220,'OMS2007'!F$3:F$220)+(1-$A799)*LOOKUP($I799,'OMS2007'!$A$3:$A$220,'OMS2007'!F$3:F$220))</f>
        <v>#N/A</v>
      </c>
      <c r="D799" s="15" t="e">
        <f>IF(OR(Medidas!D799=1,Medidas!D799="M",Medidas!D799="m"),$A799*LOOKUP($I799+1,'OMS2007'!$A$3:$A$220,'OMS2007'!D$3:D$220)+(1-$A799)*LOOKUP($I799,'OMS2007'!$A$3:$A$220,'OMS2007'!D$3:D$220),$A799*LOOKUP($I799+1,'OMS2007'!$A$3:$A$220,'OMS2007'!G$3:G$220)+(1-$A799)*LOOKUP($I799,'OMS2007'!$A$3:$A$220,'OMS2007'!G$3:G$220))</f>
        <v>#N/A</v>
      </c>
      <c r="E799" s="15">
        <f t="shared" si="84"/>
        <v>1</v>
      </c>
      <c r="F799" s="15">
        <f>IF(OR(Medidas!D799=1,Medidas!D799="M",Medidas!D799="m",Medidas!D799=2,Medidas!D799="F",Medidas!D799="f"),0,1)</f>
        <v>1</v>
      </c>
      <c r="G799" s="15">
        <f>IF(OR(ISBLANK(Medidas!G799),(ISBLANK(Medidas!H799))),1,0)</f>
        <v>1</v>
      </c>
      <c r="H799" s="15">
        <f>IF(AND(NOT(G799),OR(Medidas!G799&lt;20,Medidas!G799&gt;250,Medidas!H799&lt;0.5,Medidas!H799&gt;400)),1,0)</f>
        <v>0</v>
      </c>
      <c r="I799" s="20">
        <f>(Medidas!F799-Medidas!E799)/30.4375</f>
        <v>0</v>
      </c>
      <c r="J799" s="15" t="e">
        <f>Medidas!H799/(Medidas!G799^2)*10000</f>
        <v>#DIV/0!</v>
      </c>
      <c r="K799" s="15" t="e">
        <f t="shared" si="85"/>
        <v>#DIV/0!</v>
      </c>
      <c r="L799" s="15" t="e">
        <f t="shared" si="86"/>
        <v>#DIV/0!</v>
      </c>
      <c r="M799" s="15" t="e">
        <f t="shared" si="87"/>
        <v>#DIV/0!</v>
      </c>
      <c r="N799" s="15" t="e">
        <f t="shared" si="88"/>
        <v>#N/A</v>
      </c>
      <c r="O799" s="15" t="e">
        <f t="shared" si="89"/>
        <v>#N/A</v>
      </c>
    </row>
    <row r="800" spans="1:15" x14ac:dyDescent="0.15">
      <c r="A800" s="106">
        <f t="shared" si="90"/>
        <v>1</v>
      </c>
      <c r="B800" s="15" t="e">
        <f>IF(OR(Medidas!D800=1,Medidas!D800="M",Medidas!D800="m"),$A800*LOOKUP($I800+1,'OMS2007'!$A$3:$A$220,'OMS2007'!B$3:B$220)+(1-$A800)*LOOKUP($I800,'OMS2007'!$A$3:$A$220,'OMS2007'!B$3:B$220),$A800*LOOKUP($I800+1,'OMS2007'!$A$3:$A$220,'OMS2007'!E$3:E$220)+(1-$A800)*LOOKUP($I800,'OMS2007'!$A$3:$A$220,'OMS2007'!E$3:E$220))</f>
        <v>#N/A</v>
      </c>
      <c r="C800" s="15" t="e">
        <f>IF(OR(Medidas!D800=1,Medidas!D800="M",Medidas!D800="m"),$A800*LOOKUP($I800+1,'OMS2007'!$A$3:$A$220,'OMS2007'!C$3:C$220)+(1-$A800)*LOOKUP($I800,'OMS2007'!$A$3:$A$220,'OMS2007'!C$3:C$220),$A800*LOOKUP($I800+1,'OMS2007'!$A$3:$A$220,'OMS2007'!F$3:F$220)+(1-$A800)*LOOKUP($I800,'OMS2007'!$A$3:$A$220,'OMS2007'!F$3:F$220))</f>
        <v>#N/A</v>
      </c>
      <c r="D800" s="15" t="e">
        <f>IF(OR(Medidas!D800=1,Medidas!D800="M",Medidas!D800="m"),$A800*LOOKUP($I800+1,'OMS2007'!$A$3:$A$220,'OMS2007'!D$3:D$220)+(1-$A800)*LOOKUP($I800,'OMS2007'!$A$3:$A$220,'OMS2007'!D$3:D$220),$A800*LOOKUP($I800+1,'OMS2007'!$A$3:$A$220,'OMS2007'!G$3:G$220)+(1-$A800)*LOOKUP($I800,'OMS2007'!$A$3:$A$220,'OMS2007'!G$3:G$220))</f>
        <v>#N/A</v>
      </c>
      <c r="E800" s="15">
        <f t="shared" si="84"/>
        <v>1</v>
      </c>
      <c r="F800" s="15">
        <f>IF(OR(Medidas!D800=1,Medidas!D800="M",Medidas!D800="m",Medidas!D800=2,Medidas!D800="F",Medidas!D800="f"),0,1)</f>
        <v>1</v>
      </c>
      <c r="G800" s="15">
        <f>IF(OR(ISBLANK(Medidas!G800),(ISBLANK(Medidas!H800))),1,0)</f>
        <v>1</v>
      </c>
      <c r="H800" s="15">
        <f>IF(AND(NOT(G800),OR(Medidas!G800&lt;20,Medidas!G800&gt;250,Medidas!H800&lt;0.5,Medidas!H800&gt;400)),1,0)</f>
        <v>0</v>
      </c>
      <c r="I800" s="20">
        <f>(Medidas!F800-Medidas!E800)/30.4375</f>
        <v>0</v>
      </c>
      <c r="J800" s="15" t="e">
        <f>Medidas!H800/(Medidas!G800^2)*10000</f>
        <v>#DIV/0!</v>
      </c>
      <c r="K800" s="15" t="e">
        <f t="shared" si="85"/>
        <v>#DIV/0!</v>
      </c>
      <c r="L800" s="15" t="e">
        <f t="shared" si="86"/>
        <v>#DIV/0!</v>
      </c>
      <c r="M800" s="15" t="e">
        <f t="shared" si="87"/>
        <v>#DIV/0!</v>
      </c>
      <c r="N800" s="15" t="e">
        <f t="shared" si="88"/>
        <v>#N/A</v>
      </c>
      <c r="O800" s="15" t="e">
        <f t="shared" si="89"/>
        <v>#N/A</v>
      </c>
    </row>
    <row r="801" spans="1:15" x14ac:dyDescent="0.15">
      <c r="A801" s="106">
        <f t="shared" si="90"/>
        <v>1</v>
      </c>
      <c r="B801" s="15" t="e">
        <f>IF(OR(Medidas!D801=1,Medidas!D801="M",Medidas!D801="m"),$A801*LOOKUP($I801+1,'OMS2007'!$A$3:$A$220,'OMS2007'!B$3:B$220)+(1-$A801)*LOOKUP($I801,'OMS2007'!$A$3:$A$220,'OMS2007'!B$3:B$220),$A801*LOOKUP($I801+1,'OMS2007'!$A$3:$A$220,'OMS2007'!E$3:E$220)+(1-$A801)*LOOKUP($I801,'OMS2007'!$A$3:$A$220,'OMS2007'!E$3:E$220))</f>
        <v>#N/A</v>
      </c>
      <c r="C801" s="15" t="e">
        <f>IF(OR(Medidas!D801=1,Medidas!D801="M",Medidas!D801="m"),$A801*LOOKUP($I801+1,'OMS2007'!$A$3:$A$220,'OMS2007'!C$3:C$220)+(1-$A801)*LOOKUP($I801,'OMS2007'!$A$3:$A$220,'OMS2007'!C$3:C$220),$A801*LOOKUP($I801+1,'OMS2007'!$A$3:$A$220,'OMS2007'!F$3:F$220)+(1-$A801)*LOOKUP($I801,'OMS2007'!$A$3:$A$220,'OMS2007'!F$3:F$220))</f>
        <v>#N/A</v>
      </c>
      <c r="D801" s="15" t="e">
        <f>IF(OR(Medidas!D801=1,Medidas!D801="M",Medidas!D801="m"),$A801*LOOKUP($I801+1,'OMS2007'!$A$3:$A$220,'OMS2007'!D$3:D$220)+(1-$A801)*LOOKUP($I801,'OMS2007'!$A$3:$A$220,'OMS2007'!D$3:D$220),$A801*LOOKUP($I801+1,'OMS2007'!$A$3:$A$220,'OMS2007'!G$3:G$220)+(1-$A801)*LOOKUP($I801,'OMS2007'!$A$3:$A$220,'OMS2007'!G$3:G$220))</f>
        <v>#N/A</v>
      </c>
      <c r="E801" s="15">
        <f t="shared" si="84"/>
        <v>1</v>
      </c>
      <c r="F801" s="15">
        <f>IF(OR(Medidas!D801=1,Medidas!D801="M",Medidas!D801="m",Medidas!D801=2,Medidas!D801="F",Medidas!D801="f"),0,1)</f>
        <v>1</v>
      </c>
      <c r="G801" s="15">
        <f>IF(OR(ISBLANK(Medidas!G801),(ISBLANK(Medidas!H801))),1,0)</f>
        <v>1</v>
      </c>
      <c r="H801" s="15">
        <f>IF(AND(NOT(G801),OR(Medidas!G801&lt;20,Medidas!G801&gt;250,Medidas!H801&lt;0.5,Medidas!H801&gt;400)),1,0)</f>
        <v>0</v>
      </c>
      <c r="I801" s="20">
        <f>(Medidas!F801-Medidas!E801)/30.4375</f>
        <v>0</v>
      </c>
      <c r="J801" s="15" t="e">
        <f>Medidas!H801/(Medidas!G801^2)*10000</f>
        <v>#DIV/0!</v>
      </c>
      <c r="K801" s="15" t="e">
        <f t="shared" si="85"/>
        <v>#DIV/0!</v>
      </c>
      <c r="L801" s="15" t="e">
        <f t="shared" si="86"/>
        <v>#DIV/0!</v>
      </c>
      <c r="M801" s="15" t="e">
        <f t="shared" si="87"/>
        <v>#DIV/0!</v>
      </c>
      <c r="N801" s="15" t="e">
        <f t="shared" si="88"/>
        <v>#N/A</v>
      </c>
      <c r="O801" s="15" t="e">
        <f t="shared" si="89"/>
        <v>#N/A</v>
      </c>
    </row>
    <row r="802" spans="1:15" x14ac:dyDescent="0.15">
      <c r="A802" s="106">
        <f t="shared" si="90"/>
        <v>1</v>
      </c>
      <c r="B802" s="15" t="e">
        <f>IF(OR(Medidas!D802=1,Medidas!D802="M",Medidas!D802="m"),$A802*LOOKUP($I802+1,'OMS2007'!$A$3:$A$220,'OMS2007'!B$3:B$220)+(1-$A802)*LOOKUP($I802,'OMS2007'!$A$3:$A$220,'OMS2007'!B$3:B$220),$A802*LOOKUP($I802+1,'OMS2007'!$A$3:$A$220,'OMS2007'!E$3:E$220)+(1-$A802)*LOOKUP($I802,'OMS2007'!$A$3:$A$220,'OMS2007'!E$3:E$220))</f>
        <v>#N/A</v>
      </c>
      <c r="C802" s="15" t="e">
        <f>IF(OR(Medidas!D802=1,Medidas!D802="M",Medidas!D802="m"),$A802*LOOKUP($I802+1,'OMS2007'!$A$3:$A$220,'OMS2007'!C$3:C$220)+(1-$A802)*LOOKUP($I802,'OMS2007'!$A$3:$A$220,'OMS2007'!C$3:C$220),$A802*LOOKUP($I802+1,'OMS2007'!$A$3:$A$220,'OMS2007'!F$3:F$220)+(1-$A802)*LOOKUP($I802,'OMS2007'!$A$3:$A$220,'OMS2007'!F$3:F$220))</f>
        <v>#N/A</v>
      </c>
      <c r="D802" s="15" t="e">
        <f>IF(OR(Medidas!D802=1,Medidas!D802="M",Medidas!D802="m"),$A802*LOOKUP($I802+1,'OMS2007'!$A$3:$A$220,'OMS2007'!D$3:D$220)+(1-$A802)*LOOKUP($I802,'OMS2007'!$A$3:$A$220,'OMS2007'!D$3:D$220),$A802*LOOKUP($I802+1,'OMS2007'!$A$3:$A$220,'OMS2007'!G$3:G$220)+(1-$A802)*LOOKUP($I802,'OMS2007'!$A$3:$A$220,'OMS2007'!G$3:G$220))</f>
        <v>#N/A</v>
      </c>
      <c r="E802" s="15">
        <f t="shared" si="84"/>
        <v>1</v>
      </c>
      <c r="F802" s="15">
        <f>IF(OR(Medidas!D802=1,Medidas!D802="M",Medidas!D802="m",Medidas!D802=2,Medidas!D802="F",Medidas!D802="f"),0,1)</f>
        <v>1</v>
      </c>
      <c r="G802" s="15">
        <f>IF(OR(ISBLANK(Medidas!G802),(ISBLANK(Medidas!H802))),1,0)</f>
        <v>1</v>
      </c>
      <c r="H802" s="15">
        <f>IF(AND(NOT(G802),OR(Medidas!G802&lt;20,Medidas!G802&gt;250,Medidas!H802&lt;0.5,Medidas!H802&gt;400)),1,0)</f>
        <v>0</v>
      </c>
      <c r="I802" s="20">
        <f>(Medidas!F802-Medidas!E802)/30.4375</f>
        <v>0</v>
      </c>
      <c r="J802" s="15" t="e">
        <f>Medidas!H802/(Medidas!G802^2)*10000</f>
        <v>#DIV/0!</v>
      </c>
      <c r="K802" s="15" t="e">
        <f t="shared" si="85"/>
        <v>#DIV/0!</v>
      </c>
      <c r="L802" s="15" t="e">
        <f t="shared" si="86"/>
        <v>#DIV/0!</v>
      </c>
      <c r="M802" s="15" t="e">
        <f t="shared" si="87"/>
        <v>#DIV/0!</v>
      </c>
      <c r="N802" s="15" t="e">
        <f t="shared" si="88"/>
        <v>#N/A</v>
      </c>
      <c r="O802" s="15" t="e">
        <f t="shared" si="89"/>
        <v>#N/A</v>
      </c>
    </row>
    <row r="803" spans="1:15" x14ac:dyDescent="0.15">
      <c r="A803" s="106">
        <f t="shared" si="90"/>
        <v>1</v>
      </c>
      <c r="B803" s="15" t="e">
        <f>IF(OR(Medidas!D803=1,Medidas!D803="M",Medidas!D803="m"),$A803*LOOKUP($I803+1,'OMS2007'!$A$3:$A$220,'OMS2007'!B$3:B$220)+(1-$A803)*LOOKUP($I803,'OMS2007'!$A$3:$A$220,'OMS2007'!B$3:B$220),$A803*LOOKUP($I803+1,'OMS2007'!$A$3:$A$220,'OMS2007'!E$3:E$220)+(1-$A803)*LOOKUP($I803,'OMS2007'!$A$3:$A$220,'OMS2007'!E$3:E$220))</f>
        <v>#N/A</v>
      </c>
      <c r="C803" s="15" t="e">
        <f>IF(OR(Medidas!D803=1,Medidas!D803="M",Medidas!D803="m"),$A803*LOOKUP($I803+1,'OMS2007'!$A$3:$A$220,'OMS2007'!C$3:C$220)+(1-$A803)*LOOKUP($I803,'OMS2007'!$A$3:$A$220,'OMS2007'!C$3:C$220),$A803*LOOKUP($I803+1,'OMS2007'!$A$3:$A$220,'OMS2007'!F$3:F$220)+(1-$A803)*LOOKUP($I803,'OMS2007'!$A$3:$A$220,'OMS2007'!F$3:F$220))</f>
        <v>#N/A</v>
      </c>
      <c r="D803" s="15" t="e">
        <f>IF(OR(Medidas!D803=1,Medidas!D803="M",Medidas!D803="m"),$A803*LOOKUP($I803+1,'OMS2007'!$A$3:$A$220,'OMS2007'!D$3:D$220)+(1-$A803)*LOOKUP($I803,'OMS2007'!$A$3:$A$220,'OMS2007'!D$3:D$220),$A803*LOOKUP($I803+1,'OMS2007'!$A$3:$A$220,'OMS2007'!G$3:G$220)+(1-$A803)*LOOKUP($I803,'OMS2007'!$A$3:$A$220,'OMS2007'!G$3:G$220))</f>
        <v>#N/A</v>
      </c>
      <c r="E803" s="15">
        <f t="shared" si="84"/>
        <v>1</v>
      </c>
      <c r="F803" s="15">
        <f>IF(OR(Medidas!D803=1,Medidas!D803="M",Medidas!D803="m",Medidas!D803=2,Medidas!D803="F",Medidas!D803="f"),0,1)</f>
        <v>1</v>
      </c>
      <c r="G803" s="15">
        <f>IF(OR(ISBLANK(Medidas!G803),(ISBLANK(Medidas!H803))),1,0)</f>
        <v>1</v>
      </c>
      <c r="H803" s="15">
        <f>IF(AND(NOT(G803),OR(Medidas!G803&lt;20,Medidas!G803&gt;250,Medidas!H803&lt;0.5,Medidas!H803&gt;400)),1,0)</f>
        <v>0</v>
      </c>
      <c r="I803" s="20">
        <f>(Medidas!F803-Medidas!E803)/30.4375</f>
        <v>0</v>
      </c>
      <c r="J803" s="15" t="e">
        <f>Medidas!H803/(Medidas!G803^2)*10000</f>
        <v>#DIV/0!</v>
      </c>
      <c r="K803" s="15" t="e">
        <f t="shared" si="85"/>
        <v>#DIV/0!</v>
      </c>
      <c r="L803" s="15" t="e">
        <f t="shared" si="86"/>
        <v>#DIV/0!</v>
      </c>
      <c r="M803" s="15" t="e">
        <f t="shared" si="87"/>
        <v>#DIV/0!</v>
      </c>
      <c r="N803" s="15" t="e">
        <f t="shared" si="88"/>
        <v>#N/A</v>
      </c>
      <c r="O803" s="15" t="e">
        <f t="shared" si="89"/>
        <v>#N/A</v>
      </c>
    </row>
    <row r="804" spans="1:15" x14ac:dyDescent="0.15">
      <c r="A804" s="106">
        <f t="shared" si="90"/>
        <v>1</v>
      </c>
      <c r="B804" s="15" t="e">
        <f>IF(OR(Medidas!D804=1,Medidas!D804="M",Medidas!D804="m"),$A804*LOOKUP($I804+1,'OMS2007'!$A$3:$A$220,'OMS2007'!B$3:B$220)+(1-$A804)*LOOKUP($I804,'OMS2007'!$A$3:$A$220,'OMS2007'!B$3:B$220),$A804*LOOKUP($I804+1,'OMS2007'!$A$3:$A$220,'OMS2007'!E$3:E$220)+(1-$A804)*LOOKUP($I804,'OMS2007'!$A$3:$A$220,'OMS2007'!E$3:E$220))</f>
        <v>#N/A</v>
      </c>
      <c r="C804" s="15" t="e">
        <f>IF(OR(Medidas!D804=1,Medidas!D804="M",Medidas!D804="m"),$A804*LOOKUP($I804+1,'OMS2007'!$A$3:$A$220,'OMS2007'!C$3:C$220)+(1-$A804)*LOOKUP($I804,'OMS2007'!$A$3:$A$220,'OMS2007'!C$3:C$220),$A804*LOOKUP($I804+1,'OMS2007'!$A$3:$A$220,'OMS2007'!F$3:F$220)+(1-$A804)*LOOKUP($I804,'OMS2007'!$A$3:$A$220,'OMS2007'!F$3:F$220))</f>
        <v>#N/A</v>
      </c>
      <c r="D804" s="15" t="e">
        <f>IF(OR(Medidas!D804=1,Medidas!D804="M",Medidas!D804="m"),$A804*LOOKUP($I804+1,'OMS2007'!$A$3:$A$220,'OMS2007'!D$3:D$220)+(1-$A804)*LOOKUP($I804,'OMS2007'!$A$3:$A$220,'OMS2007'!D$3:D$220),$A804*LOOKUP($I804+1,'OMS2007'!$A$3:$A$220,'OMS2007'!G$3:G$220)+(1-$A804)*LOOKUP($I804,'OMS2007'!$A$3:$A$220,'OMS2007'!G$3:G$220))</f>
        <v>#N/A</v>
      </c>
      <c r="E804" s="15">
        <f t="shared" si="84"/>
        <v>1</v>
      </c>
      <c r="F804" s="15">
        <f>IF(OR(Medidas!D804=1,Medidas!D804="M",Medidas!D804="m",Medidas!D804=2,Medidas!D804="F",Medidas!D804="f"),0,1)</f>
        <v>1</v>
      </c>
      <c r="G804" s="15">
        <f>IF(OR(ISBLANK(Medidas!G804),(ISBLANK(Medidas!H804))),1,0)</f>
        <v>1</v>
      </c>
      <c r="H804" s="15">
        <f>IF(AND(NOT(G804),OR(Medidas!G804&lt;20,Medidas!G804&gt;250,Medidas!H804&lt;0.5,Medidas!H804&gt;400)),1,0)</f>
        <v>0</v>
      </c>
      <c r="I804" s="20">
        <f>(Medidas!F804-Medidas!E804)/30.4375</f>
        <v>0</v>
      </c>
      <c r="J804" s="15" t="e">
        <f>Medidas!H804/(Medidas!G804^2)*10000</f>
        <v>#DIV/0!</v>
      </c>
      <c r="K804" s="15" t="e">
        <f t="shared" si="85"/>
        <v>#DIV/0!</v>
      </c>
      <c r="L804" s="15" t="e">
        <f t="shared" si="86"/>
        <v>#DIV/0!</v>
      </c>
      <c r="M804" s="15" t="e">
        <f t="shared" si="87"/>
        <v>#DIV/0!</v>
      </c>
      <c r="N804" s="15" t="e">
        <f t="shared" si="88"/>
        <v>#N/A</v>
      </c>
      <c r="O804" s="15" t="e">
        <f t="shared" si="89"/>
        <v>#N/A</v>
      </c>
    </row>
    <row r="805" spans="1:15" x14ac:dyDescent="0.15">
      <c r="A805" s="106">
        <f t="shared" si="90"/>
        <v>1</v>
      </c>
      <c r="B805" s="15" t="e">
        <f>IF(OR(Medidas!D805=1,Medidas!D805="M",Medidas!D805="m"),$A805*LOOKUP($I805+1,'OMS2007'!$A$3:$A$220,'OMS2007'!B$3:B$220)+(1-$A805)*LOOKUP($I805,'OMS2007'!$A$3:$A$220,'OMS2007'!B$3:B$220),$A805*LOOKUP($I805+1,'OMS2007'!$A$3:$A$220,'OMS2007'!E$3:E$220)+(1-$A805)*LOOKUP($I805,'OMS2007'!$A$3:$A$220,'OMS2007'!E$3:E$220))</f>
        <v>#N/A</v>
      </c>
      <c r="C805" s="15" t="e">
        <f>IF(OR(Medidas!D805=1,Medidas!D805="M",Medidas!D805="m"),$A805*LOOKUP($I805+1,'OMS2007'!$A$3:$A$220,'OMS2007'!C$3:C$220)+(1-$A805)*LOOKUP($I805,'OMS2007'!$A$3:$A$220,'OMS2007'!C$3:C$220),$A805*LOOKUP($I805+1,'OMS2007'!$A$3:$A$220,'OMS2007'!F$3:F$220)+(1-$A805)*LOOKUP($I805,'OMS2007'!$A$3:$A$220,'OMS2007'!F$3:F$220))</f>
        <v>#N/A</v>
      </c>
      <c r="D805" s="15" t="e">
        <f>IF(OR(Medidas!D805=1,Medidas!D805="M",Medidas!D805="m"),$A805*LOOKUP($I805+1,'OMS2007'!$A$3:$A$220,'OMS2007'!D$3:D$220)+(1-$A805)*LOOKUP($I805,'OMS2007'!$A$3:$A$220,'OMS2007'!D$3:D$220),$A805*LOOKUP($I805+1,'OMS2007'!$A$3:$A$220,'OMS2007'!G$3:G$220)+(1-$A805)*LOOKUP($I805,'OMS2007'!$A$3:$A$220,'OMS2007'!G$3:G$220))</f>
        <v>#N/A</v>
      </c>
      <c r="E805" s="15">
        <f t="shared" si="84"/>
        <v>1</v>
      </c>
      <c r="F805" s="15">
        <f>IF(OR(Medidas!D805=1,Medidas!D805="M",Medidas!D805="m",Medidas!D805=2,Medidas!D805="F",Medidas!D805="f"),0,1)</f>
        <v>1</v>
      </c>
      <c r="G805" s="15">
        <f>IF(OR(ISBLANK(Medidas!G805),(ISBLANK(Medidas!H805))),1,0)</f>
        <v>1</v>
      </c>
      <c r="H805" s="15">
        <f>IF(AND(NOT(G805),OR(Medidas!G805&lt;20,Medidas!G805&gt;250,Medidas!H805&lt;0.5,Medidas!H805&gt;400)),1,0)</f>
        <v>0</v>
      </c>
      <c r="I805" s="20">
        <f>(Medidas!F805-Medidas!E805)/30.4375</f>
        <v>0</v>
      </c>
      <c r="J805" s="15" t="e">
        <f>Medidas!H805/(Medidas!G805^2)*10000</f>
        <v>#DIV/0!</v>
      </c>
      <c r="K805" s="15" t="e">
        <f t="shared" si="85"/>
        <v>#DIV/0!</v>
      </c>
      <c r="L805" s="15" t="e">
        <f t="shared" si="86"/>
        <v>#DIV/0!</v>
      </c>
      <c r="M805" s="15" t="e">
        <f t="shared" si="87"/>
        <v>#DIV/0!</v>
      </c>
      <c r="N805" s="15" t="e">
        <f t="shared" si="88"/>
        <v>#N/A</v>
      </c>
      <c r="O805" s="15" t="e">
        <f t="shared" si="89"/>
        <v>#N/A</v>
      </c>
    </row>
    <row r="806" spans="1:15" x14ac:dyDescent="0.15">
      <c r="A806" s="106">
        <f t="shared" si="90"/>
        <v>1</v>
      </c>
      <c r="B806" s="15" t="e">
        <f>IF(OR(Medidas!D806=1,Medidas!D806="M",Medidas!D806="m"),$A806*LOOKUP($I806+1,'OMS2007'!$A$3:$A$220,'OMS2007'!B$3:B$220)+(1-$A806)*LOOKUP($I806,'OMS2007'!$A$3:$A$220,'OMS2007'!B$3:B$220),$A806*LOOKUP($I806+1,'OMS2007'!$A$3:$A$220,'OMS2007'!E$3:E$220)+(1-$A806)*LOOKUP($I806,'OMS2007'!$A$3:$A$220,'OMS2007'!E$3:E$220))</f>
        <v>#N/A</v>
      </c>
      <c r="C806" s="15" t="e">
        <f>IF(OR(Medidas!D806=1,Medidas!D806="M",Medidas!D806="m"),$A806*LOOKUP($I806+1,'OMS2007'!$A$3:$A$220,'OMS2007'!C$3:C$220)+(1-$A806)*LOOKUP($I806,'OMS2007'!$A$3:$A$220,'OMS2007'!C$3:C$220),$A806*LOOKUP($I806+1,'OMS2007'!$A$3:$A$220,'OMS2007'!F$3:F$220)+(1-$A806)*LOOKUP($I806,'OMS2007'!$A$3:$A$220,'OMS2007'!F$3:F$220))</f>
        <v>#N/A</v>
      </c>
      <c r="D806" s="15" t="e">
        <f>IF(OR(Medidas!D806=1,Medidas!D806="M",Medidas!D806="m"),$A806*LOOKUP($I806+1,'OMS2007'!$A$3:$A$220,'OMS2007'!D$3:D$220)+(1-$A806)*LOOKUP($I806,'OMS2007'!$A$3:$A$220,'OMS2007'!D$3:D$220),$A806*LOOKUP($I806+1,'OMS2007'!$A$3:$A$220,'OMS2007'!G$3:G$220)+(1-$A806)*LOOKUP($I806,'OMS2007'!$A$3:$A$220,'OMS2007'!G$3:G$220))</f>
        <v>#N/A</v>
      </c>
      <c r="E806" s="15">
        <f t="shared" si="84"/>
        <v>1</v>
      </c>
      <c r="F806" s="15">
        <f>IF(OR(Medidas!D806=1,Medidas!D806="M",Medidas!D806="m",Medidas!D806=2,Medidas!D806="F",Medidas!D806="f"),0,1)</f>
        <v>1</v>
      </c>
      <c r="G806" s="15">
        <f>IF(OR(ISBLANK(Medidas!G806),(ISBLANK(Medidas!H806))),1,0)</f>
        <v>1</v>
      </c>
      <c r="H806" s="15">
        <f>IF(AND(NOT(G806),OR(Medidas!G806&lt;20,Medidas!G806&gt;250,Medidas!H806&lt;0.5,Medidas!H806&gt;400)),1,0)</f>
        <v>0</v>
      </c>
      <c r="I806" s="20">
        <f>(Medidas!F806-Medidas!E806)/30.4375</f>
        <v>0</v>
      </c>
      <c r="J806" s="15" t="e">
        <f>Medidas!H806/(Medidas!G806^2)*10000</f>
        <v>#DIV/0!</v>
      </c>
      <c r="K806" s="15" t="e">
        <f t="shared" si="85"/>
        <v>#DIV/0!</v>
      </c>
      <c r="L806" s="15" t="e">
        <f t="shared" si="86"/>
        <v>#DIV/0!</v>
      </c>
      <c r="M806" s="15" t="e">
        <f t="shared" si="87"/>
        <v>#DIV/0!</v>
      </c>
      <c r="N806" s="15" t="e">
        <f t="shared" si="88"/>
        <v>#N/A</v>
      </c>
      <c r="O806" s="15" t="e">
        <f t="shared" si="89"/>
        <v>#N/A</v>
      </c>
    </row>
    <row r="807" spans="1:15" x14ac:dyDescent="0.15">
      <c r="A807" s="106">
        <f t="shared" si="90"/>
        <v>1</v>
      </c>
      <c r="B807" s="15" t="e">
        <f>IF(OR(Medidas!D807=1,Medidas!D807="M",Medidas!D807="m"),$A807*LOOKUP($I807+1,'OMS2007'!$A$3:$A$220,'OMS2007'!B$3:B$220)+(1-$A807)*LOOKUP($I807,'OMS2007'!$A$3:$A$220,'OMS2007'!B$3:B$220),$A807*LOOKUP($I807+1,'OMS2007'!$A$3:$A$220,'OMS2007'!E$3:E$220)+(1-$A807)*LOOKUP($I807,'OMS2007'!$A$3:$A$220,'OMS2007'!E$3:E$220))</f>
        <v>#N/A</v>
      </c>
      <c r="C807" s="15" t="e">
        <f>IF(OR(Medidas!D807=1,Medidas!D807="M",Medidas!D807="m"),$A807*LOOKUP($I807+1,'OMS2007'!$A$3:$A$220,'OMS2007'!C$3:C$220)+(1-$A807)*LOOKUP($I807,'OMS2007'!$A$3:$A$220,'OMS2007'!C$3:C$220),$A807*LOOKUP($I807+1,'OMS2007'!$A$3:$A$220,'OMS2007'!F$3:F$220)+(1-$A807)*LOOKUP($I807,'OMS2007'!$A$3:$A$220,'OMS2007'!F$3:F$220))</f>
        <v>#N/A</v>
      </c>
      <c r="D807" s="15" t="e">
        <f>IF(OR(Medidas!D807=1,Medidas!D807="M",Medidas!D807="m"),$A807*LOOKUP($I807+1,'OMS2007'!$A$3:$A$220,'OMS2007'!D$3:D$220)+(1-$A807)*LOOKUP($I807,'OMS2007'!$A$3:$A$220,'OMS2007'!D$3:D$220),$A807*LOOKUP($I807+1,'OMS2007'!$A$3:$A$220,'OMS2007'!G$3:G$220)+(1-$A807)*LOOKUP($I807,'OMS2007'!$A$3:$A$220,'OMS2007'!G$3:G$220))</f>
        <v>#N/A</v>
      </c>
      <c r="E807" s="15">
        <f t="shared" si="84"/>
        <v>1</v>
      </c>
      <c r="F807" s="15">
        <f>IF(OR(Medidas!D807=1,Medidas!D807="M",Medidas!D807="m",Medidas!D807=2,Medidas!D807="F",Medidas!D807="f"),0,1)</f>
        <v>1</v>
      </c>
      <c r="G807" s="15">
        <f>IF(OR(ISBLANK(Medidas!G807),(ISBLANK(Medidas!H807))),1,0)</f>
        <v>1</v>
      </c>
      <c r="H807" s="15">
        <f>IF(AND(NOT(G807),OR(Medidas!G807&lt;20,Medidas!G807&gt;250,Medidas!H807&lt;0.5,Medidas!H807&gt;400)),1,0)</f>
        <v>0</v>
      </c>
      <c r="I807" s="20">
        <f>(Medidas!F807-Medidas!E807)/30.4375</f>
        <v>0</v>
      </c>
      <c r="J807" s="15" t="e">
        <f>Medidas!H807/(Medidas!G807^2)*10000</f>
        <v>#DIV/0!</v>
      </c>
      <c r="K807" s="15" t="e">
        <f t="shared" si="85"/>
        <v>#DIV/0!</v>
      </c>
      <c r="L807" s="15" t="e">
        <f t="shared" si="86"/>
        <v>#DIV/0!</v>
      </c>
      <c r="M807" s="15" t="e">
        <f t="shared" si="87"/>
        <v>#DIV/0!</v>
      </c>
      <c r="N807" s="15" t="e">
        <f t="shared" si="88"/>
        <v>#N/A</v>
      </c>
      <c r="O807" s="15" t="e">
        <f t="shared" si="89"/>
        <v>#N/A</v>
      </c>
    </row>
    <row r="808" spans="1:15" x14ac:dyDescent="0.15">
      <c r="A808" s="106">
        <f t="shared" si="90"/>
        <v>1</v>
      </c>
      <c r="B808" s="15" t="e">
        <f>IF(OR(Medidas!D808=1,Medidas!D808="M",Medidas!D808="m"),$A808*LOOKUP($I808+1,'OMS2007'!$A$3:$A$220,'OMS2007'!B$3:B$220)+(1-$A808)*LOOKUP($I808,'OMS2007'!$A$3:$A$220,'OMS2007'!B$3:B$220),$A808*LOOKUP($I808+1,'OMS2007'!$A$3:$A$220,'OMS2007'!E$3:E$220)+(1-$A808)*LOOKUP($I808,'OMS2007'!$A$3:$A$220,'OMS2007'!E$3:E$220))</f>
        <v>#N/A</v>
      </c>
      <c r="C808" s="15" t="e">
        <f>IF(OR(Medidas!D808=1,Medidas!D808="M",Medidas!D808="m"),$A808*LOOKUP($I808+1,'OMS2007'!$A$3:$A$220,'OMS2007'!C$3:C$220)+(1-$A808)*LOOKUP($I808,'OMS2007'!$A$3:$A$220,'OMS2007'!C$3:C$220),$A808*LOOKUP($I808+1,'OMS2007'!$A$3:$A$220,'OMS2007'!F$3:F$220)+(1-$A808)*LOOKUP($I808,'OMS2007'!$A$3:$A$220,'OMS2007'!F$3:F$220))</f>
        <v>#N/A</v>
      </c>
      <c r="D808" s="15" t="e">
        <f>IF(OR(Medidas!D808=1,Medidas!D808="M",Medidas!D808="m"),$A808*LOOKUP($I808+1,'OMS2007'!$A$3:$A$220,'OMS2007'!D$3:D$220)+(1-$A808)*LOOKUP($I808,'OMS2007'!$A$3:$A$220,'OMS2007'!D$3:D$220),$A808*LOOKUP($I808+1,'OMS2007'!$A$3:$A$220,'OMS2007'!G$3:G$220)+(1-$A808)*LOOKUP($I808,'OMS2007'!$A$3:$A$220,'OMS2007'!G$3:G$220))</f>
        <v>#N/A</v>
      </c>
      <c r="E808" s="15">
        <f t="shared" si="84"/>
        <v>1</v>
      </c>
      <c r="F808" s="15">
        <f>IF(OR(Medidas!D808=1,Medidas!D808="M",Medidas!D808="m",Medidas!D808=2,Medidas!D808="F",Medidas!D808="f"),0,1)</f>
        <v>1</v>
      </c>
      <c r="G808" s="15">
        <f>IF(OR(ISBLANK(Medidas!G808),(ISBLANK(Medidas!H808))),1,0)</f>
        <v>1</v>
      </c>
      <c r="H808" s="15">
        <f>IF(AND(NOT(G808),OR(Medidas!G808&lt;20,Medidas!G808&gt;250,Medidas!H808&lt;0.5,Medidas!H808&gt;400)),1,0)</f>
        <v>0</v>
      </c>
      <c r="I808" s="20">
        <f>(Medidas!F808-Medidas!E808)/30.4375</f>
        <v>0</v>
      </c>
      <c r="J808" s="15" t="e">
        <f>Medidas!H808/(Medidas!G808^2)*10000</f>
        <v>#DIV/0!</v>
      </c>
      <c r="K808" s="15" t="e">
        <f t="shared" si="85"/>
        <v>#DIV/0!</v>
      </c>
      <c r="L808" s="15" t="e">
        <f t="shared" si="86"/>
        <v>#DIV/0!</v>
      </c>
      <c r="M808" s="15" t="e">
        <f t="shared" si="87"/>
        <v>#DIV/0!</v>
      </c>
      <c r="N808" s="15" t="e">
        <f t="shared" si="88"/>
        <v>#N/A</v>
      </c>
      <c r="O808" s="15" t="e">
        <f t="shared" si="89"/>
        <v>#N/A</v>
      </c>
    </row>
    <row r="809" spans="1:15" x14ac:dyDescent="0.15">
      <c r="A809" s="106">
        <f t="shared" si="90"/>
        <v>1</v>
      </c>
      <c r="B809" s="15" t="e">
        <f>IF(OR(Medidas!D809=1,Medidas!D809="M",Medidas!D809="m"),$A809*LOOKUP($I809+1,'OMS2007'!$A$3:$A$220,'OMS2007'!B$3:B$220)+(1-$A809)*LOOKUP($I809,'OMS2007'!$A$3:$A$220,'OMS2007'!B$3:B$220),$A809*LOOKUP($I809+1,'OMS2007'!$A$3:$A$220,'OMS2007'!E$3:E$220)+(1-$A809)*LOOKUP($I809,'OMS2007'!$A$3:$A$220,'OMS2007'!E$3:E$220))</f>
        <v>#N/A</v>
      </c>
      <c r="C809" s="15" t="e">
        <f>IF(OR(Medidas!D809=1,Medidas!D809="M",Medidas!D809="m"),$A809*LOOKUP($I809+1,'OMS2007'!$A$3:$A$220,'OMS2007'!C$3:C$220)+(1-$A809)*LOOKUP($I809,'OMS2007'!$A$3:$A$220,'OMS2007'!C$3:C$220),$A809*LOOKUP($I809+1,'OMS2007'!$A$3:$A$220,'OMS2007'!F$3:F$220)+(1-$A809)*LOOKUP($I809,'OMS2007'!$A$3:$A$220,'OMS2007'!F$3:F$220))</f>
        <v>#N/A</v>
      </c>
      <c r="D809" s="15" t="e">
        <f>IF(OR(Medidas!D809=1,Medidas!D809="M",Medidas!D809="m"),$A809*LOOKUP($I809+1,'OMS2007'!$A$3:$A$220,'OMS2007'!D$3:D$220)+(1-$A809)*LOOKUP($I809,'OMS2007'!$A$3:$A$220,'OMS2007'!D$3:D$220),$A809*LOOKUP($I809+1,'OMS2007'!$A$3:$A$220,'OMS2007'!G$3:G$220)+(1-$A809)*LOOKUP($I809,'OMS2007'!$A$3:$A$220,'OMS2007'!G$3:G$220))</f>
        <v>#N/A</v>
      </c>
      <c r="E809" s="15">
        <f t="shared" si="84"/>
        <v>1</v>
      </c>
      <c r="F809" s="15">
        <f>IF(OR(Medidas!D809=1,Medidas!D809="M",Medidas!D809="m",Medidas!D809=2,Medidas!D809="F",Medidas!D809="f"),0,1)</f>
        <v>1</v>
      </c>
      <c r="G809" s="15">
        <f>IF(OR(ISBLANK(Medidas!G809),(ISBLANK(Medidas!H809))),1,0)</f>
        <v>1</v>
      </c>
      <c r="H809" s="15">
        <f>IF(AND(NOT(G809),OR(Medidas!G809&lt;20,Medidas!G809&gt;250,Medidas!H809&lt;0.5,Medidas!H809&gt;400)),1,0)</f>
        <v>0</v>
      </c>
      <c r="I809" s="20">
        <f>(Medidas!F809-Medidas!E809)/30.4375</f>
        <v>0</v>
      </c>
      <c r="J809" s="15" t="e">
        <f>Medidas!H809/(Medidas!G809^2)*10000</f>
        <v>#DIV/0!</v>
      </c>
      <c r="K809" s="15" t="e">
        <f t="shared" si="85"/>
        <v>#DIV/0!</v>
      </c>
      <c r="L809" s="15" t="e">
        <f t="shared" si="86"/>
        <v>#DIV/0!</v>
      </c>
      <c r="M809" s="15" t="e">
        <f t="shared" si="87"/>
        <v>#DIV/0!</v>
      </c>
      <c r="N809" s="15" t="e">
        <f t="shared" si="88"/>
        <v>#N/A</v>
      </c>
      <c r="O809" s="15" t="e">
        <f t="shared" si="89"/>
        <v>#N/A</v>
      </c>
    </row>
    <row r="810" spans="1:15" x14ac:dyDescent="0.15">
      <c r="A810" s="106">
        <f t="shared" si="90"/>
        <v>1</v>
      </c>
      <c r="B810" s="15" t="e">
        <f>IF(OR(Medidas!D810=1,Medidas!D810="M",Medidas!D810="m"),$A810*LOOKUP($I810+1,'OMS2007'!$A$3:$A$220,'OMS2007'!B$3:B$220)+(1-$A810)*LOOKUP($I810,'OMS2007'!$A$3:$A$220,'OMS2007'!B$3:B$220),$A810*LOOKUP($I810+1,'OMS2007'!$A$3:$A$220,'OMS2007'!E$3:E$220)+(1-$A810)*LOOKUP($I810,'OMS2007'!$A$3:$A$220,'OMS2007'!E$3:E$220))</f>
        <v>#N/A</v>
      </c>
      <c r="C810" s="15" t="e">
        <f>IF(OR(Medidas!D810=1,Medidas!D810="M",Medidas!D810="m"),$A810*LOOKUP($I810+1,'OMS2007'!$A$3:$A$220,'OMS2007'!C$3:C$220)+(1-$A810)*LOOKUP($I810,'OMS2007'!$A$3:$A$220,'OMS2007'!C$3:C$220),$A810*LOOKUP($I810+1,'OMS2007'!$A$3:$A$220,'OMS2007'!F$3:F$220)+(1-$A810)*LOOKUP($I810,'OMS2007'!$A$3:$A$220,'OMS2007'!F$3:F$220))</f>
        <v>#N/A</v>
      </c>
      <c r="D810" s="15" t="e">
        <f>IF(OR(Medidas!D810=1,Medidas!D810="M",Medidas!D810="m"),$A810*LOOKUP($I810+1,'OMS2007'!$A$3:$A$220,'OMS2007'!D$3:D$220)+(1-$A810)*LOOKUP($I810,'OMS2007'!$A$3:$A$220,'OMS2007'!D$3:D$220),$A810*LOOKUP($I810+1,'OMS2007'!$A$3:$A$220,'OMS2007'!G$3:G$220)+(1-$A810)*LOOKUP($I810,'OMS2007'!$A$3:$A$220,'OMS2007'!G$3:G$220))</f>
        <v>#N/A</v>
      </c>
      <c r="E810" s="15">
        <f t="shared" si="84"/>
        <v>1</v>
      </c>
      <c r="F810" s="15">
        <f>IF(OR(Medidas!D810=1,Medidas!D810="M",Medidas!D810="m",Medidas!D810=2,Medidas!D810="F",Medidas!D810="f"),0,1)</f>
        <v>1</v>
      </c>
      <c r="G810" s="15">
        <f>IF(OR(ISBLANK(Medidas!G810),(ISBLANK(Medidas!H810))),1,0)</f>
        <v>1</v>
      </c>
      <c r="H810" s="15">
        <f>IF(AND(NOT(G810),OR(Medidas!G810&lt;20,Medidas!G810&gt;250,Medidas!H810&lt;0.5,Medidas!H810&gt;400)),1,0)</f>
        <v>0</v>
      </c>
      <c r="I810" s="20">
        <f>(Medidas!F810-Medidas!E810)/30.4375</f>
        <v>0</v>
      </c>
      <c r="J810" s="15" t="e">
        <f>Medidas!H810/(Medidas!G810^2)*10000</f>
        <v>#DIV/0!</v>
      </c>
      <c r="K810" s="15" t="e">
        <f t="shared" si="85"/>
        <v>#DIV/0!</v>
      </c>
      <c r="L810" s="15" t="e">
        <f t="shared" si="86"/>
        <v>#DIV/0!</v>
      </c>
      <c r="M810" s="15" t="e">
        <f t="shared" si="87"/>
        <v>#DIV/0!</v>
      </c>
      <c r="N810" s="15" t="e">
        <f t="shared" si="88"/>
        <v>#N/A</v>
      </c>
      <c r="O810" s="15" t="e">
        <f t="shared" si="89"/>
        <v>#N/A</v>
      </c>
    </row>
    <row r="811" spans="1:15" x14ac:dyDescent="0.15">
      <c r="A811" s="106">
        <f t="shared" si="90"/>
        <v>1</v>
      </c>
      <c r="B811" s="15" t="e">
        <f>IF(OR(Medidas!D811=1,Medidas!D811="M",Medidas!D811="m"),$A811*LOOKUP($I811+1,'OMS2007'!$A$3:$A$220,'OMS2007'!B$3:B$220)+(1-$A811)*LOOKUP($I811,'OMS2007'!$A$3:$A$220,'OMS2007'!B$3:B$220),$A811*LOOKUP($I811+1,'OMS2007'!$A$3:$A$220,'OMS2007'!E$3:E$220)+(1-$A811)*LOOKUP($I811,'OMS2007'!$A$3:$A$220,'OMS2007'!E$3:E$220))</f>
        <v>#N/A</v>
      </c>
      <c r="C811" s="15" t="e">
        <f>IF(OR(Medidas!D811=1,Medidas!D811="M",Medidas!D811="m"),$A811*LOOKUP($I811+1,'OMS2007'!$A$3:$A$220,'OMS2007'!C$3:C$220)+(1-$A811)*LOOKUP($I811,'OMS2007'!$A$3:$A$220,'OMS2007'!C$3:C$220),$A811*LOOKUP($I811+1,'OMS2007'!$A$3:$A$220,'OMS2007'!F$3:F$220)+(1-$A811)*LOOKUP($I811,'OMS2007'!$A$3:$A$220,'OMS2007'!F$3:F$220))</f>
        <v>#N/A</v>
      </c>
      <c r="D811" s="15" t="e">
        <f>IF(OR(Medidas!D811=1,Medidas!D811="M",Medidas!D811="m"),$A811*LOOKUP($I811+1,'OMS2007'!$A$3:$A$220,'OMS2007'!D$3:D$220)+(1-$A811)*LOOKUP($I811,'OMS2007'!$A$3:$A$220,'OMS2007'!D$3:D$220),$A811*LOOKUP($I811+1,'OMS2007'!$A$3:$A$220,'OMS2007'!G$3:G$220)+(1-$A811)*LOOKUP($I811,'OMS2007'!$A$3:$A$220,'OMS2007'!G$3:G$220))</f>
        <v>#N/A</v>
      </c>
      <c r="E811" s="15">
        <f t="shared" si="84"/>
        <v>1</v>
      </c>
      <c r="F811" s="15">
        <f>IF(OR(Medidas!D811=1,Medidas!D811="M",Medidas!D811="m",Medidas!D811=2,Medidas!D811="F",Medidas!D811="f"),0,1)</f>
        <v>1</v>
      </c>
      <c r="G811" s="15">
        <f>IF(OR(ISBLANK(Medidas!G811),(ISBLANK(Medidas!H811))),1,0)</f>
        <v>1</v>
      </c>
      <c r="H811" s="15">
        <f>IF(AND(NOT(G811),OR(Medidas!G811&lt;20,Medidas!G811&gt;250,Medidas!H811&lt;0.5,Medidas!H811&gt;400)),1,0)</f>
        <v>0</v>
      </c>
      <c r="I811" s="20">
        <f>(Medidas!F811-Medidas!E811)/30.4375</f>
        <v>0</v>
      </c>
      <c r="J811" s="15" t="e">
        <f>Medidas!H811/(Medidas!G811^2)*10000</f>
        <v>#DIV/0!</v>
      </c>
      <c r="K811" s="15" t="e">
        <f t="shared" si="85"/>
        <v>#DIV/0!</v>
      </c>
      <c r="L811" s="15" t="e">
        <f t="shared" si="86"/>
        <v>#DIV/0!</v>
      </c>
      <c r="M811" s="15" t="e">
        <f t="shared" si="87"/>
        <v>#DIV/0!</v>
      </c>
      <c r="N811" s="15" t="e">
        <f t="shared" si="88"/>
        <v>#N/A</v>
      </c>
      <c r="O811" s="15" t="e">
        <f t="shared" si="89"/>
        <v>#N/A</v>
      </c>
    </row>
    <row r="812" spans="1:15" x14ac:dyDescent="0.15">
      <c r="A812" s="106">
        <f t="shared" si="90"/>
        <v>1</v>
      </c>
      <c r="B812" s="15" t="e">
        <f>IF(OR(Medidas!D812=1,Medidas!D812="M",Medidas!D812="m"),$A812*LOOKUP($I812+1,'OMS2007'!$A$3:$A$220,'OMS2007'!B$3:B$220)+(1-$A812)*LOOKUP($I812,'OMS2007'!$A$3:$A$220,'OMS2007'!B$3:B$220),$A812*LOOKUP($I812+1,'OMS2007'!$A$3:$A$220,'OMS2007'!E$3:E$220)+(1-$A812)*LOOKUP($I812,'OMS2007'!$A$3:$A$220,'OMS2007'!E$3:E$220))</f>
        <v>#N/A</v>
      </c>
      <c r="C812" s="15" t="e">
        <f>IF(OR(Medidas!D812=1,Medidas!D812="M",Medidas!D812="m"),$A812*LOOKUP($I812+1,'OMS2007'!$A$3:$A$220,'OMS2007'!C$3:C$220)+(1-$A812)*LOOKUP($I812,'OMS2007'!$A$3:$A$220,'OMS2007'!C$3:C$220),$A812*LOOKUP($I812+1,'OMS2007'!$A$3:$A$220,'OMS2007'!F$3:F$220)+(1-$A812)*LOOKUP($I812,'OMS2007'!$A$3:$A$220,'OMS2007'!F$3:F$220))</f>
        <v>#N/A</v>
      </c>
      <c r="D812" s="15" t="e">
        <f>IF(OR(Medidas!D812=1,Medidas!D812="M",Medidas!D812="m"),$A812*LOOKUP($I812+1,'OMS2007'!$A$3:$A$220,'OMS2007'!D$3:D$220)+(1-$A812)*LOOKUP($I812,'OMS2007'!$A$3:$A$220,'OMS2007'!D$3:D$220),$A812*LOOKUP($I812+1,'OMS2007'!$A$3:$A$220,'OMS2007'!G$3:G$220)+(1-$A812)*LOOKUP($I812,'OMS2007'!$A$3:$A$220,'OMS2007'!G$3:G$220))</f>
        <v>#N/A</v>
      </c>
      <c r="E812" s="15">
        <f t="shared" si="84"/>
        <v>1</v>
      </c>
      <c r="F812" s="15">
        <f>IF(OR(Medidas!D812=1,Medidas!D812="M",Medidas!D812="m",Medidas!D812=2,Medidas!D812="F",Medidas!D812="f"),0,1)</f>
        <v>1</v>
      </c>
      <c r="G812" s="15">
        <f>IF(OR(ISBLANK(Medidas!G812),(ISBLANK(Medidas!H812))),1,0)</f>
        <v>1</v>
      </c>
      <c r="H812" s="15">
        <f>IF(AND(NOT(G812),OR(Medidas!G812&lt;20,Medidas!G812&gt;250,Medidas!H812&lt;0.5,Medidas!H812&gt;400)),1,0)</f>
        <v>0</v>
      </c>
      <c r="I812" s="20">
        <f>(Medidas!F812-Medidas!E812)/30.4375</f>
        <v>0</v>
      </c>
      <c r="J812" s="15" t="e">
        <f>Medidas!H812/(Medidas!G812^2)*10000</f>
        <v>#DIV/0!</v>
      </c>
      <c r="K812" s="15" t="e">
        <f t="shared" si="85"/>
        <v>#DIV/0!</v>
      </c>
      <c r="L812" s="15" t="e">
        <f t="shared" si="86"/>
        <v>#DIV/0!</v>
      </c>
      <c r="M812" s="15" t="e">
        <f t="shared" si="87"/>
        <v>#DIV/0!</v>
      </c>
      <c r="N812" s="15" t="e">
        <f t="shared" si="88"/>
        <v>#N/A</v>
      </c>
      <c r="O812" s="15" t="e">
        <f t="shared" si="89"/>
        <v>#N/A</v>
      </c>
    </row>
    <row r="813" spans="1:15" x14ac:dyDescent="0.15">
      <c r="A813" s="106">
        <f t="shared" si="90"/>
        <v>1</v>
      </c>
      <c r="B813" s="15" t="e">
        <f>IF(OR(Medidas!D813=1,Medidas!D813="M",Medidas!D813="m"),$A813*LOOKUP($I813+1,'OMS2007'!$A$3:$A$220,'OMS2007'!B$3:B$220)+(1-$A813)*LOOKUP($I813,'OMS2007'!$A$3:$A$220,'OMS2007'!B$3:B$220),$A813*LOOKUP($I813+1,'OMS2007'!$A$3:$A$220,'OMS2007'!E$3:E$220)+(1-$A813)*LOOKUP($I813,'OMS2007'!$A$3:$A$220,'OMS2007'!E$3:E$220))</f>
        <v>#N/A</v>
      </c>
      <c r="C813" s="15" t="e">
        <f>IF(OR(Medidas!D813=1,Medidas!D813="M",Medidas!D813="m"),$A813*LOOKUP($I813+1,'OMS2007'!$A$3:$A$220,'OMS2007'!C$3:C$220)+(1-$A813)*LOOKUP($I813,'OMS2007'!$A$3:$A$220,'OMS2007'!C$3:C$220),$A813*LOOKUP($I813+1,'OMS2007'!$A$3:$A$220,'OMS2007'!F$3:F$220)+(1-$A813)*LOOKUP($I813,'OMS2007'!$A$3:$A$220,'OMS2007'!F$3:F$220))</f>
        <v>#N/A</v>
      </c>
      <c r="D813" s="15" t="e">
        <f>IF(OR(Medidas!D813=1,Medidas!D813="M",Medidas!D813="m"),$A813*LOOKUP($I813+1,'OMS2007'!$A$3:$A$220,'OMS2007'!D$3:D$220)+(1-$A813)*LOOKUP($I813,'OMS2007'!$A$3:$A$220,'OMS2007'!D$3:D$220),$A813*LOOKUP($I813+1,'OMS2007'!$A$3:$A$220,'OMS2007'!G$3:G$220)+(1-$A813)*LOOKUP($I813,'OMS2007'!$A$3:$A$220,'OMS2007'!G$3:G$220))</f>
        <v>#N/A</v>
      </c>
      <c r="E813" s="15">
        <f t="shared" si="84"/>
        <v>1</v>
      </c>
      <c r="F813" s="15">
        <f>IF(OR(Medidas!D813=1,Medidas!D813="M",Medidas!D813="m",Medidas!D813=2,Medidas!D813="F",Medidas!D813="f"),0,1)</f>
        <v>1</v>
      </c>
      <c r="G813" s="15">
        <f>IF(OR(ISBLANK(Medidas!G813),(ISBLANK(Medidas!H813))),1,0)</f>
        <v>1</v>
      </c>
      <c r="H813" s="15">
        <f>IF(AND(NOT(G813),OR(Medidas!G813&lt;20,Medidas!G813&gt;250,Medidas!H813&lt;0.5,Medidas!H813&gt;400)),1,0)</f>
        <v>0</v>
      </c>
      <c r="I813" s="20">
        <f>(Medidas!F813-Medidas!E813)/30.4375</f>
        <v>0</v>
      </c>
      <c r="J813" s="15" t="e">
        <f>Medidas!H813/(Medidas!G813^2)*10000</f>
        <v>#DIV/0!</v>
      </c>
      <c r="K813" s="15" t="e">
        <f t="shared" si="85"/>
        <v>#DIV/0!</v>
      </c>
      <c r="L813" s="15" t="e">
        <f t="shared" si="86"/>
        <v>#DIV/0!</v>
      </c>
      <c r="M813" s="15" t="e">
        <f t="shared" si="87"/>
        <v>#DIV/0!</v>
      </c>
      <c r="N813" s="15" t="e">
        <f t="shared" si="88"/>
        <v>#N/A</v>
      </c>
      <c r="O813" s="15" t="e">
        <f t="shared" si="89"/>
        <v>#N/A</v>
      </c>
    </row>
    <row r="814" spans="1:15" x14ac:dyDescent="0.15">
      <c r="A814" s="106">
        <f t="shared" si="90"/>
        <v>1</v>
      </c>
      <c r="B814" s="15" t="e">
        <f>IF(OR(Medidas!D814=1,Medidas!D814="M",Medidas!D814="m"),$A814*LOOKUP($I814+1,'OMS2007'!$A$3:$A$220,'OMS2007'!B$3:B$220)+(1-$A814)*LOOKUP($I814,'OMS2007'!$A$3:$A$220,'OMS2007'!B$3:B$220),$A814*LOOKUP($I814+1,'OMS2007'!$A$3:$A$220,'OMS2007'!E$3:E$220)+(1-$A814)*LOOKUP($I814,'OMS2007'!$A$3:$A$220,'OMS2007'!E$3:E$220))</f>
        <v>#N/A</v>
      </c>
      <c r="C814" s="15" t="e">
        <f>IF(OR(Medidas!D814=1,Medidas!D814="M",Medidas!D814="m"),$A814*LOOKUP($I814+1,'OMS2007'!$A$3:$A$220,'OMS2007'!C$3:C$220)+(1-$A814)*LOOKUP($I814,'OMS2007'!$A$3:$A$220,'OMS2007'!C$3:C$220),$A814*LOOKUP($I814+1,'OMS2007'!$A$3:$A$220,'OMS2007'!F$3:F$220)+(1-$A814)*LOOKUP($I814,'OMS2007'!$A$3:$A$220,'OMS2007'!F$3:F$220))</f>
        <v>#N/A</v>
      </c>
      <c r="D814" s="15" t="e">
        <f>IF(OR(Medidas!D814=1,Medidas!D814="M",Medidas!D814="m"),$A814*LOOKUP($I814+1,'OMS2007'!$A$3:$A$220,'OMS2007'!D$3:D$220)+(1-$A814)*LOOKUP($I814,'OMS2007'!$A$3:$A$220,'OMS2007'!D$3:D$220),$A814*LOOKUP($I814+1,'OMS2007'!$A$3:$A$220,'OMS2007'!G$3:G$220)+(1-$A814)*LOOKUP($I814,'OMS2007'!$A$3:$A$220,'OMS2007'!G$3:G$220))</f>
        <v>#N/A</v>
      </c>
      <c r="E814" s="15">
        <f t="shared" si="84"/>
        <v>1</v>
      </c>
      <c r="F814" s="15">
        <f>IF(OR(Medidas!D814=1,Medidas!D814="M",Medidas!D814="m",Medidas!D814=2,Medidas!D814="F",Medidas!D814="f"),0,1)</f>
        <v>1</v>
      </c>
      <c r="G814" s="15">
        <f>IF(OR(ISBLANK(Medidas!G814),(ISBLANK(Medidas!H814))),1,0)</f>
        <v>1</v>
      </c>
      <c r="H814" s="15">
        <f>IF(AND(NOT(G814),OR(Medidas!G814&lt;20,Medidas!G814&gt;250,Medidas!H814&lt;0.5,Medidas!H814&gt;400)),1,0)</f>
        <v>0</v>
      </c>
      <c r="I814" s="20">
        <f>(Medidas!F814-Medidas!E814)/30.4375</f>
        <v>0</v>
      </c>
      <c r="J814" s="15" t="e">
        <f>Medidas!H814/(Medidas!G814^2)*10000</f>
        <v>#DIV/0!</v>
      </c>
      <c r="K814" s="15" t="e">
        <f t="shared" si="85"/>
        <v>#DIV/0!</v>
      </c>
      <c r="L814" s="15" t="e">
        <f t="shared" si="86"/>
        <v>#DIV/0!</v>
      </c>
      <c r="M814" s="15" t="e">
        <f t="shared" si="87"/>
        <v>#DIV/0!</v>
      </c>
      <c r="N814" s="15" t="e">
        <f t="shared" si="88"/>
        <v>#N/A</v>
      </c>
      <c r="O814" s="15" t="e">
        <f t="shared" si="89"/>
        <v>#N/A</v>
      </c>
    </row>
    <row r="815" spans="1:15" x14ac:dyDescent="0.15">
      <c r="A815" s="106">
        <f t="shared" si="90"/>
        <v>1</v>
      </c>
      <c r="B815" s="15" t="e">
        <f>IF(OR(Medidas!D815=1,Medidas!D815="M",Medidas!D815="m"),$A815*LOOKUP($I815+1,'OMS2007'!$A$3:$A$220,'OMS2007'!B$3:B$220)+(1-$A815)*LOOKUP($I815,'OMS2007'!$A$3:$A$220,'OMS2007'!B$3:B$220),$A815*LOOKUP($I815+1,'OMS2007'!$A$3:$A$220,'OMS2007'!E$3:E$220)+(1-$A815)*LOOKUP($I815,'OMS2007'!$A$3:$A$220,'OMS2007'!E$3:E$220))</f>
        <v>#N/A</v>
      </c>
      <c r="C815" s="15" t="e">
        <f>IF(OR(Medidas!D815=1,Medidas!D815="M",Medidas!D815="m"),$A815*LOOKUP($I815+1,'OMS2007'!$A$3:$A$220,'OMS2007'!C$3:C$220)+(1-$A815)*LOOKUP($I815,'OMS2007'!$A$3:$A$220,'OMS2007'!C$3:C$220),$A815*LOOKUP($I815+1,'OMS2007'!$A$3:$A$220,'OMS2007'!F$3:F$220)+(1-$A815)*LOOKUP($I815,'OMS2007'!$A$3:$A$220,'OMS2007'!F$3:F$220))</f>
        <v>#N/A</v>
      </c>
      <c r="D815" s="15" t="e">
        <f>IF(OR(Medidas!D815=1,Medidas!D815="M",Medidas!D815="m"),$A815*LOOKUP($I815+1,'OMS2007'!$A$3:$A$220,'OMS2007'!D$3:D$220)+(1-$A815)*LOOKUP($I815,'OMS2007'!$A$3:$A$220,'OMS2007'!D$3:D$220),$A815*LOOKUP($I815+1,'OMS2007'!$A$3:$A$220,'OMS2007'!G$3:G$220)+(1-$A815)*LOOKUP($I815,'OMS2007'!$A$3:$A$220,'OMS2007'!G$3:G$220))</f>
        <v>#N/A</v>
      </c>
      <c r="E815" s="15">
        <f t="shared" si="84"/>
        <v>1</v>
      </c>
      <c r="F815" s="15">
        <f>IF(OR(Medidas!D815=1,Medidas!D815="M",Medidas!D815="m",Medidas!D815=2,Medidas!D815="F",Medidas!D815="f"),0,1)</f>
        <v>1</v>
      </c>
      <c r="G815" s="15">
        <f>IF(OR(ISBLANK(Medidas!G815),(ISBLANK(Medidas!H815))),1,0)</f>
        <v>1</v>
      </c>
      <c r="H815" s="15">
        <f>IF(AND(NOT(G815),OR(Medidas!G815&lt;20,Medidas!G815&gt;250,Medidas!H815&lt;0.5,Medidas!H815&gt;400)),1,0)</f>
        <v>0</v>
      </c>
      <c r="I815" s="20">
        <f>(Medidas!F815-Medidas!E815)/30.4375</f>
        <v>0</v>
      </c>
      <c r="J815" s="15" t="e">
        <f>Medidas!H815/(Medidas!G815^2)*10000</f>
        <v>#DIV/0!</v>
      </c>
      <c r="K815" s="15" t="e">
        <f t="shared" si="85"/>
        <v>#DIV/0!</v>
      </c>
      <c r="L815" s="15" t="e">
        <f t="shared" si="86"/>
        <v>#DIV/0!</v>
      </c>
      <c r="M815" s="15" t="e">
        <f t="shared" si="87"/>
        <v>#DIV/0!</v>
      </c>
      <c r="N815" s="15" t="e">
        <f t="shared" si="88"/>
        <v>#N/A</v>
      </c>
      <c r="O815" s="15" t="e">
        <f t="shared" si="89"/>
        <v>#N/A</v>
      </c>
    </row>
    <row r="816" spans="1:15" x14ac:dyDescent="0.15">
      <c r="A816" s="106">
        <f t="shared" si="90"/>
        <v>1</v>
      </c>
      <c r="B816" s="15" t="e">
        <f>IF(OR(Medidas!D816=1,Medidas!D816="M",Medidas!D816="m"),$A816*LOOKUP($I816+1,'OMS2007'!$A$3:$A$220,'OMS2007'!B$3:B$220)+(1-$A816)*LOOKUP($I816,'OMS2007'!$A$3:$A$220,'OMS2007'!B$3:B$220),$A816*LOOKUP($I816+1,'OMS2007'!$A$3:$A$220,'OMS2007'!E$3:E$220)+(1-$A816)*LOOKUP($I816,'OMS2007'!$A$3:$A$220,'OMS2007'!E$3:E$220))</f>
        <v>#N/A</v>
      </c>
      <c r="C816" s="15" t="e">
        <f>IF(OR(Medidas!D816=1,Medidas!D816="M",Medidas!D816="m"),$A816*LOOKUP($I816+1,'OMS2007'!$A$3:$A$220,'OMS2007'!C$3:C$220)+(1-$A816)*LOOKUP($I816,'OMS2007'!$A$3:$A$220,'OMS2007'!C$3:C$220),$A816*LOOKUP($I816+1,'OMS2007'!$A$3:$A$220,'OMS2007'!F$3:F$220)+(1-$A816)*LOOKUP($I816,'OMS2007'!$A$3:$A$220,'OMS2007'!F$3:F$220))</f>
        <v>#N/A</v>
      </c>
      <c r="D816" s="15" t="e">
        <f>IF(OR(Medidas!D816=1,Medidas!D816="M",Medidas!D816="m"),$A816*LOOKUP($I816+1,'OMS2007'!$A$3:$A$220,'OMS2007'!D$3:D$220)+(1-$A816)*LOOKUP($I816,'OMS2007'!$A$3:$A$220,'OMS2007'!D$3:D$220),$A816*LOOKUP($I816+1,'OMS2007'!$A$3:$A$220,'OMS2007'!G$3:G$220)+(1-$A816)*LOOKUP($I816,'OMS2007'!$A$3:$A$220,'OMS2007'!G$3:G$220))</f>
        <v>#N/A</v>
      </c>
      <c r="E816" s="15">
        <f t="shared" si="84"/>
        <v>1</v>
      </c>
      <c r="F816" s="15">
        <f>IF(OR(Medidas!D816=1,Medidas!D816="M",Medidas!D816="m",Medidas!D816=2,Medidas!D816="F",Medidas!D816="f"),0,1)</f>
        <v>1</v>
      </c>
      <c r="G816" s="15">
        <f>IF(OR(ISBLANK(Medidas!G816),(ISBLANK(Medidas!H816))),1,0)</f>
        <v>1</v>
      </c>
      <c r="H816" s="15">
        <f>IF(AND(NOT(G816),OR(Medidas!G816&lt;20,Medidas!G816&gt;250,Medidas!H816&lt;0.5,Medidas!H816&gt;400)),1,0)</f>
        <v>0</v>
      </c>
      <c r="I816" s="20">
        <f>(Medidas!F816-Medidas!E816)/30.4375</f>
        <v>0</v>
      </c>
      <c r="J816" s="15" t="e">
        <f>Medidas!H816/(Medidas!G816^2)*10000</f>
        <v>#DIV/0!</v>
      </c>
      <c r="K816" s="15" t="e">
        <f t="shared" si="85"/>
        <v>#DIV/0!</v>
      </c>
      <c r="L816" s="15" t="e">
        <f t="shared" si="86"/>
        <v>#DIV/0!</v>
      </c>
      <c r="M816" s="15" t="e">
        <f t="shared" si="87"/>
        <v>#DIV/0!</v>
      </c>
      <c r="N816" s="15" t="e">
        <f t="shared" si="88"/>
        <v>#N/A</v>
      </c>
      <c r="O816" s="15" t="e">
        <f t="shared" si="89"/>
        <v>#N/A</v>
      </c>
    </row>
    <row r="817" spans="1:15" x14ac:dyDescent="0.15">
      <c r="A817" s="106">
        <f t="shared" si="90"/>
        <v>1</v>
      </c>
      <c r="B817" s="15" t="e">
        <f>IF(OR(Medidas!D817=1,Medidas!D817="M",Medidas!D817="m"),$A817*LOOKUP($I817+1,'OMS2007'!$A$3:$A$220,'OMS2007'!B$3:B$220)+(1-$A817)*LOOKUP($I817,'OMS2007'!$A$3:$A$220,'OMS2007'!B$3:B$220),$A817*LOOKUP($I817+1,'OMS2007'!$A$3:$A$220,'OMS2007'!E$3:E$220)+(1-$A817)*LOOKUP($I817,'OMS2007'!$A$3:$A$220,'OMS2007'!E$3:E$220))</f>
        <v>#N/A</v>
      </c>
      <c r="C817" s="15" t="e">
        <f>IF(OR(Medidas!D817=1,Medidas!D817="M",Medidas!D817="m"),$A817*LOOKUP($I817+1,'OMS2007'!$A$3:$A$220,'OMS2007'!C$3:C$220)+(1-$A817)*LOOKUP($I817,'OMS2007'!$A$3:$A$220,'OMS2007'!C$3:C$220),$A817*LOOKUP($I817+1,'OMS2007'!$A$3:$A$220,'OMS2007'!F$3:F$220)+(1-$A817)*LOOKUP($I817,'OMS2007'!$A$3:$A$220,'OMS2007'!F$3:F$220))</f>
        <v>#N/A</v>
      </c>
      <c r="D817" s="15" t="e">
        <f>IF(OR(Medidas!D817=1,Medidas!D817="M",Medidas!D817="m"),$A817*LOOKUP($I817+1,'OMS2007'!$A$3:$A$220,'OMS2007'!D$3:D$220)+(1-$A817)*LOOKUP($I817,'OMS2007'!$A$3:$A$220,'OMS2007'!D$3:D$220),$A817*LOOKUP($I817+1,'OMS2007'!$A$3:$A$220,'OMS2007'!G$3:G$220)+(1-$A817)*LOOKUP($I817,'OMS2007'!$A$3:$A$220,'OMS2007'!G$3:G$220))</f>
        <v>#N/A</v>
      </c>
      <c r="E817" s="15">
        <f t="shared" si="84"/>
        <v>1</v>
      </c>
      <c r="F817" s="15">
        <f>IF(OR(Medidas!D817=1,Medidas!D817="M",Medidas!D817="m",Medidas!D817=2,Medidas!D817="F",Medidas!D817="f"),0,1)</f>
        <v>1</v>
      </c>
      <c r="G817" s="15">
        <f>IF(OR(ISBLANK(Medidas!G817),(ISBLANK(Medidas!H817))),1,0)</f>
        <v>1</v>
      </c>
      <c r="H817" s="15">
        <f>IF(AND(NOT(G817),OR(Medidas!G817&lt;20,Medidas!G817&gt;250,Medidas!H817&lt;0.5,Medidas!H817&gt;400)),1,0)</f>
        <v>0</v>
      </c>
      <c r="I817" s="20">
        <f>(Medidas!F817-Medidas!E817)/30.4375</f>
        <v>0</v>
      </c>
      <c r="J817" s="15" t="e">
        <f>Medidas!H817/(Medidas!G817^2)*10000</f>
        <v>#DIV/0!</v>
      </c>
      <c r="K817" s="15" t="e">
        <f t="shared" si="85"/>
        <v>#DIV/0!</v>
      </c>
      <c r="L817" s="15" t="e">
        <f t="shared" si="86"/>
        <v>#DIV/0!</v>
      </c>
      <c r="M817" s="15" t="e">
        <f t="shared" si="87"/>
        <v>#DIV/0!</v>
      </c>
      <c r="N817" s="15" t="e">
        <f t="shared" si="88"/>
        <v>#N/A</v>
      </c>
      <c r="O817" s="15" t="e">
        <f t="shared" si="89"/>
        <v>#N/A</v>
      </c>
    </row>
    <row r="818" spans="1:15" x14ac:dyDescent="0.15">
      <c r="A818" s="106">
        <f t="shared" si="90"/>
        <v>1</v>
      </c>
      <c r="B818" s="15" t="e">
        <f>IF(OR(Medidas!D818=1,Medidas!D818="M",Medidas!D818="m"),$A818*LOOKUP($I818+1,'OMS2007'!$A$3:$A$220,'OMS2007'!B$3:B$220)+(1-$A818)*LOOKUP($I818,'OMS2007'!$A$3:$A$220,'OMS2007'!B$3:B$220),$A818*LOOKUP($I818+1,'OMS2007'!$A$3:$A$220,'OMS2007'!E$3:E$220)+(1-$A818)*LOOKUP($I818,'OMS2007'!$A$3:$A$220,'OMS2007'!E$3:E$220))</f>
        <v>#N/A</v>
      </c>
      <c r="C818" s="15" t="e">
        <f>IF(OR(Medidas!D818=1,Medidas!D818="M",Medidas!D818="m"),$A818*LOOKUP($I818+1,'OMS2007'!$A$3:$A$220,'OMS2007'!C$3:C$220)+(1-$A818)*LOOKUP($I818,'OMS2007'!$A$3:$A$220,'OMS2007'!C$3:C$220),$A818*LOOKUP($I818+1,'OMS2007'!$A$3:$A$220,'OMS2007'!F$3:F$220)+(1-$A818)*LOOKUP($I818,'OMS2007'!$A$3:$A$220,'OMS2007'!F$3:F$220))</f>
        <v>#N/A</v>
      </c>
      <c r="D818" s="15" t="e">
        <f>IF(OR(Medidas!D818=1,Medidas!D818="M",Medidas!D818="m"),$A818*LOOKUP($I818+1,'OMS2007'!$A$3:$A$220,'OMS2007'!D$3:D$220)+(1-$A818)*LOOKUP($I818,'OMS2007'!$A$3:$A$220,'OMS2007'!D$3:D$220),$A818*LOOKUP($I818+1,'OMS2007'!$A$3:$A$220,'OMS2007'!G$3:G$220)+(1-$A818)*LOOKUP($I818,'OMS2007'!$A$3:$A$220,'OMS2007'!G$3:G$220))</f>
        <v>#N/A</v>
      </c>
      <c r="E818" s="15">
        <f t="shared" si="84"/>
        <v>1</v>
      </c>
      <c r="F818" s="15">
        <f>IF(OR(Medidas!D818=1,Medidas!D818="M",Medidas!D818="m",Medidas!D818=2,Medidas!D818="F",Medidas!D818="f"),0,1)</f>
        <v>1</v>
      </c>
      <c r="G818" s="15">
        <f>IF(OR(ISBLANK(Medidas!G818),(ISBLANK(Medidas!H818))),1,0)</f>
        <v>1</v>
      </c>
      <c r="H818" s="15">
        <f>IF(AND(NOT(G818),OR(Medidas!G818&lt;20,Medidas!G818&gt;250,Medidas!H818&lt;0.5,Medidas!H818&gt;400)),1,0)</f>
        <v>0</v>
      </c>
      <c r="I818" s="20">
        <f>(Medidas!F818-Medidas!E818)/30.4375</f>
        <v>0</v>
      </c>
      <c r="J818" s="15" t="e">
        <f>Medidas!H818/(Medidas!G818^2)*10000</f>
        <v>#DIV/0!</v>
      </c>
      <c r="K818" s="15" t="e">
        <f t="shared" si="85"/>
        <v>#DIV/0!</v>
      </c>
      <c r="L818" s="15" t="e">
        <f t="shared" si="86"/>
        <v>#DIV/0!</v>
      </c>
      <c r="M818" s="15" t="e">
        <f t="shared" si="87"/>
        <v>#DIV/0!</v>
      </c>
      <c r="N818" s="15" t="e">
        <f t="shared" si="88"/>
        <v>#N/A</v>
      </c>
      <c r="O818" s="15" t="e">
        <f t="shared" si="89"/>
        <v>#N/A</v>
      </c>
    </row>
    <row r="819" spans="1:15" x14ac:dyDescent="0.15">
      <c r="A819" s="106">
        <f t="shared" si="90"/>
        <v>1</v>
      </c>
      <c r="B819" s="15" t="e">
        <f>IF(OR(Medidas!D819=1,Medidas!D819="M",Medidas!D819="m"),$A819*LOOKUP($I819+1,'OMS2007'!$A$3:$A$220,'OMS2007'!B$3:B$220)+(1-$A819)*LOOKUP($I819,'OMS2007'!$A$3:$A$220,'OMS2007'!B$3:B$220),$A819*LOOKUP($I819+1,'OMS2007'!$A$3:$A$220,'OMS2007'!E$3:E$220)+(1-$A819)*LOOKUP($I819,'OMS2007'!$A$3:$A$220,'OMS2007'!E$3:E$220))</f>
        <v>#N/A</v>
      </c>
      <c r="C819" s="15" t="e">
        <f>IF(OR(Medidas!D819=1,Medidas!D819="M",Medidas!D819="m"),$A819*LOOKUP($I819+1,'OMS2007'!$A$3:$A$220,'OMS2007'!C$3:C$220)+(1-$A819)*LOOKUP($I819,'OMS2007'!$A$3:$A$220,'OMS2007'!C$3:C$220),$A819*LOOKUP($I819+1,'OMS2007'!$A$3:$A$220,'OMS2007'!F$3:F$220)+(1-$A819)*LOOKUP($I819,'OMS2007'!$A$3:$A$220,'OMS2007'!F$3:F$220))</f>
        <v>#N/A</v>
      </c>
      <c r="D819" s="15" t="e">
        <f>IF(OR(Medidas!D819=1,Medidas!D819="M",Medidas!D819="m"),$A819*LOOKUP($I819+1,'OMS2007'!$A$3:$A$220,'OMS2007'!D$3:D$220)+(1-$A819)*LOOKUP($I819,'OMS2007'!$A$3:$A$220,'OMS2007'!D$3:D$220),$A819*LOOKUP($I819+1,'OMS2007'!$A$3:$A$220,'OMS2007'!G$3:G$220)+(1-$A819)*LOOKUP($I819,'OMS2007'!$A$3:$A$220,'OMS2007'!G$3:G$220))</f>
        <v>#N/A</v>
      </c>
      <c r="E819" s="15">
        <f t="shared" si="84"/>
        <v>1</v>
      </c>
      <c r="F819" s="15">
        <f>IF(OR(Medidas!D819=1,Medidas!D819="M",Medidas!D819="m",Medidas!D819=2,Medidas!D819="F",Medidas!D819="f"),0,1)</f>
        <v>1</v>
      </c>
      <c r="G819" s="15">
        <f>IF(OR(ISBLANK(Medidas!G819),(ISBLANK(Medidas!H819))),1,0)</f>
        <v>1</v>
      </c>
      <c r="H819" s="15">
        <f>IF(AND(NOT(G819),OR(Medidas!G819&lt;20,Medidas!G819&gt;250,Medidas!H819&lt;0.5,Medidas!H819&gt;400)),1,0)</f>
        <v>0</v>
      </c>
      <c r="I819" s="20">
        <f>(Medidas!F819-Medidas!E819)/30.4375</f>
        <v>0</v>
      </c>
      <c r="J819" s="15" t="e">
        <f>Medidas!H819/(Medidas!G819^2)*10000</f>
        <v>#DIV/0!</v>
      </c>
      <c r="K819" s="15" t="e">
        <f t="shared" si="85"/>
        <v>#DIV/0!</v>
      </c>
      <c r="L819" s="15" t="e">
        <f t="shared" si="86"/>
        <v>#DIV/0!</v>
      </c>
      <c r="M819" s="15" t="e">
        <f t="shared" si="87"/>
        <v>#DIV/0!</v>
      </c>
      <c r="N819" s="15" t="e">
        <f t="shared" si="88"/>
        <v>#N/A</v>
      </c>
      <c r="O819" s="15" t="e">
        <f t="shared" si="89"/>
        <v>#N/A</v>
      </c>
    </row>
    <row r="820" spans="1:15" x14ac:dyDescent="0.15">
      <c r="A820" s="106">
        <f t="shared" si="90"/>
        <v>1</v>
      </c>
      <c r="B820" s="15" t="e">
        <f>IF(OR(Medidas!D820=1,Medidas!D820="M",Medidas!D820="m"),$A820*LOOKUP($I820+1,'OMS2007'!$A$3:$A$220,'OMS2007'!B$3:B$220)+(1-$A820)*LOOKUP($I820,'OMS2007'!$A$3:$A$220,'OMS2007'!B$3:B$220),$A820*LOOKUP($I820+1,'OMS2007'!$A$3:$A$220,'OMS2007'!E$3:E$220)+(1-$A820)*LOOKUP($I820,'OMS2007'!$A$3:$A$220,'OMS2007'!E$3:E$220))</f>
        <v>#N/A</v>
      </c>
      <c r="C820" s="15" t="e">
        <f>IF(OR(Medidas!D820=1,Medidas!D820="M",Medidas!D820="m"),$A820*LOOKUP($I820+1,'OMS2007'!$A$3:$A$220,'OMS2007'!C$3:C$220)+(1-$A820)*LOOKUP($I820,'OMS2007'!$A$3:$A$220,'OMS2007'!C$3:C$220),$A820*LOOKUP($I820+1,'OMS2007'!$A$3:$A$220,'OMS2007'!F$3:F$220)+(1-$A820)*LOOKUP($I820,'OMS2007'!$A$3:$A$220,'OMS2007'!F$3:F$220))</f>
        <v>#N/A</v>
      </c>
      <c r="D820" s="15" t="e">
        <f>IF(OR(Medidas!D820=1,Medidas!D820="M",Medidas!D820="m"),$A820*LOOKUP($I820+1,'OMS2007'!$A$3:$A$220,'OMS2007'!D$3:D$220)+(1-$A820)*LOOKUP($I820,'OMS2007'!$A$3:$A$220,'OMS2007'!D$3:D$220),$A820*LOOKUP($I820+1,'OMS2007'!$A$3:$A$220,'OMS2007'!G$3:G$220)+(1-$A820)*LOOKUP($I820,'OMS2007'!$A$3:$A$220,'OMS2007'!G$3:G$220))</f>
        <v>#N/A</v>
      </c>
      <c r="E820" s="15">
        <f t="shared" si="84"/>
        <v>1</v>
      </c>
      <c r="F820" s="15">
        <f>IF(OR(Medidas!D820=1,Medidas!D820="M",Medidas!D820="m",Medidas!D820=2,Medidas!D820="F",Medidas!D820="f"),0,1)</f>
        <v>1</v>
      </c>
      <c r="G820" s="15">
        <f>IF(OR(ISBLANK(Medidas!G820),(ISBLANK(Medidas!H820))),1,0)</f>
        <v>1</v>
      </c>
      <c r="H820" s="15">
        <f>IF(AND(NOT(G820),OR(Medidas!G820&lt;20,Medidas!G820&gt;250,Medidas!H820&lt;0.5,Medidas!H820&gt;400)),1,0)</f>
        <v>0</v>
      </c>
      <c r="I820" s="20">
        <f>(Medidas!F820-Medidas!E820)/30.4375</f>
        <v>0</v>
      </c>
      <c r="J820" s="15" t="e">
        <f>Medidas!H820/(Medidas!G820^2)*10000</f>
        <v>#DIV/0!</v>
      </c>
      <c r="K820" s="15" t="e">
        <f t="shared" si="85"/>
        <v>#DIV/0!</v>
      </c>
      <c r="L820" s="15" t="e">
        <f t="shared" si="86"/>
        <v>#DIV/0!</v>
      </c>
      <c r="M820" s="15" t="e">
        <f t="shared" si="87"/>
        <v>#DIV/0!</v>
      </c>
      <c r="N820" s="15" t="e">
        <f t="shared" si="88"/>
        <v>#N/A</v>
      </c>
      <c r="O820" s="15" t="e">
        <f t="shared" si="89"/>
        <v>#N/A</v>
      </c>
    </row>
    <row r="821" spans="1:15" x14ac:dyDescent="0.15">
      <c r="A821" s="106">
        <f t="shared" si="90"/>
        <v>1</v>
      </c>
      <c r="B821" s="15" t="e">
        <f>IF(OR(Medidas!D821=1,Medidas!D821="M",Medidas!D821="m"),$A821*LOOKUP($I821+1,'OMS2007'!$A$3:$A$220,'OMS2007'!B$3:B$220)+(1-$A821)*LOOKUP($I821,'OMS2007'!$A$3:$A$220,'OMS2007'!B$3:B$220),$A821*LOOKUP($I821+1,'OMS2007'!$A$3:$A$220,'OMS2007'!E$3:E$220)+(1-$A821)*LOOKUP($I821,'OMS2007'!$A$3:$A$220,'OMS2007'!E$3:E$220))</f>
        <v>#N/A</v>
      </c>
      <c r="C821" s="15" t="e">
        <f>IF(OR(Medidas!D821=1,Medidas!D821="M",Medidas!D821="m"),$A821*LOOKUP($I821+1,'OMS2007'!$A$3:$A$220,'OMS2007'!C$3:C$220)+(1-$A821)*LOOKUP($I821,'OMS2007'!$A$3:$A$220,'OMS2007'!C$3:C$220),$A821*LOOKUP($I821+1,'OMS2007'!$A$3:$A$220,'OMS2007'!F$3:F$220)+(1-$A821)*LOOKUP($I821,'OMS2007'!$A$3:$A$220,'OMS2007'!F$3:F$220))</f>
        <v>#N/A</v>
      </c>
      <c r="D821" s="15" t="e">
        <f>IF(OR(Medidas!D821=1,Medidas!D821="M",Medidas!D821="m"),$A821*LOOKUP($I821+1,'OMS2007'!$A$3:$A$220,'OMS2007'!D$3:D$220)+(1-$A821)*LOOKUP($I821,'OMS2007'!$A$3:$A$220,'OMS2007'!D$3:D$220),$A821*LOOKUP($I821+1,'OMS2007'!$A$3:$A$220,'OMS2007'!G$3:G$220)+(1-$A821)*LOOKUP($I821,'OMS2007'!$A$3:$A$220,'OMS2007'!G$3:G$220))</f>
        <v>#N/A</v>
      </c>
      <c r="E821" s="15">
        <f t="shared" si="84"/>
        <v>1</v>
      </c>
      <c r="F821" s="15">
        <f>IF(OR(Medidas!D821=1,Medidas!D821="M",Medidas!D821="m",Medidas!D821=2,Medidas!D821="F",Medidas!D821="f"),0,1)</f>
        <v>1</v>
      </c>
      <c r="G821" s="15">
        <f>IF(OR(ISBLANK(Medidas!G821),(ISBLANK(Medidas!H821))),1,0)</f>
        <v>1</v>
      </c>
      <c r="H821" s="15">
        <f>IF(AND(NOT(G821),OR(Medidas!G821&lt;20,Medidas!G821&gt;250,Medidas!H821&lt;0.5,Medidas!H821&gt;400)),1,0)</f>
        <v>0</v>
      </c>
      <c r="I821" s="20">
        <f>(Medidas!F821-Medidas!E821)/30.4375</f>
        <v>0</v>
      </c>
      <c r="J821" s="15" t="e">
        <f>Medidas!H821/(Medidas!G821^2)*10000</f>
        <v>#DIV/0!</v>
      </c>
      <c r="K821" s="15" t="e">
        <f t="shared" si="85"/>
        <v>#DIV/0!</v>
      </c>
      <c r="L821" s="15" t="e">
        <f t="shared" si="86"/>
        <v>#DIV/0!</v>
      </c>
      <c r="M821" s="15" t="e">
        <f t="shared" si="87"/>
        <v>#DIV/0!</v>
      </c>
      <c r="N821" s="15" t="e">
        <f t="shared" si="88"/>
        <v>#N/A</v>
      </c>
      <c r="O821" s="15" t="e">
        <f t="shared" si="89"/>
        <v>#N/A</v>
      </c>
    </row>
    <row r="822" spans="1:15" x14ac:dyDescent="0.15">
      <c r="A822" s="106">
        <f t="shared" si="90"/>
        <v>1</v>
      </c>
      <c r="B822" s="15" t="e">
        <f>IF(OR(Medidas!D822=1,Medidas!D822="M",Medidas!D822="m"),$A822*LOOKUP($I822+1,'OMS2007'!$A$3:$A$220,'OMS2007'!B$3:B$220)+(1-$A822)*LOOKUP($I822,'OMS2007'!$A$3:$A$220,'OMS2007'!B$3:B$220),$A822*LOOKUP($I822+1,'OMS2007'!$A$3:$A$220,'OMS2007'!E$3:E$220)+(1-$A822)*LOOKUP($I822,'OMS2007'!$A$3:$A$220,'OMS2007'!E$3:E$220))</f>
        <v>#N/A</v>
      </c>
      <c r="C822" s="15" t="e">
        <f>IF(OR(Medidas!D822=1,Medidas!D822="M",Medidas!D822="m"),$A822*LOOKUP($I822+1,'OMS2007'!$A$3:$A$220,'OMS2007'!C$3:C$220)+(1-$A822)*LOOKUP($I822,'OMS2007'!$A$3:$A$220,'OMS2007'!C$3:C$220),$A822*LOOKUP($I822+1,'OMS2007'!$A$3:$A$220,'OMS2007'!F$3:F$220)+(1-$A822)*LOOKUP($I822,'OMS2007'!$A$3:$A$220,'OMS2007'!F$3:F$220))</f>
        <v>#N/A</v>
      </c>
      <c r="D822" s="15" t="e">
        <f>IF(OR(Medidas!D822=1,Medidas!D822="M",Medidas!D822="m"),$A822*LOOKUP($I822+1,'OMS2007'!$A$3:$A$220,'OMS2007'!D$3:D$220)+(1-$A822)*LOOKUP($I822,'OMS2007'!$A$3:$A$220,'OMS2007'!D$3:D$220),$A822*LOOKUP($I822+1,'OMS2007'!$A$3:$A$220,'OMS2007'!G$3:G$220)+(1-$A822)*LOOKUP($I822,'OMS2007'!$A$3:$A$220,'OMS2007'!G$3:G$220))</f>
        <v>#N/A</v>
      </c>
      <c r="E822" s="15">
        <f t="shared" si="84"/>
        <v>1</v>
      </c>
      <c r="F822" s="15">
        <f>IF(OR(Medidas!D822=1,Medidas!D822="M",Medidas!D822="m",Medidas!D822=2,Medidas!D822="F",Medidas!D822="f"),0,1)</f>
        <v>1</v>
      </c>
      <c r="G822" s="15">
        <f>IF(OR(ISBLANK(Medidas!G822),(ISBLANK(Medidas!H822))),1,0)</f>
        <v>1</v>
      </c>
      <c r="H822" s="15">
        <f>IF(AND(NOT(G822),OR(Medidas!G822&lt;20,Medidas!G822&gt;250,Medidas!H822&lt;0.5,Medidas!H822&gt;400)),1,0)</f>
        <v>0</v>
      </c>
      <c r="I822" s="20">
        <f>(Medidas!F822-Medidas!E822)/30.4375</f>
        <v>0</v>
      </c>
      <c r="J822" s="15" t="e">
        <f>Medidas!H822/(Medidas!G822^2)*10000</f>
        <v>#DIV/0!</v>
      </c>
      <c r="K822" s="15" t="e">
        <f t="shared" si="85"/>
        <v>#DIV/0!</v>
      </c>
      <c r="L822" s="15" t="e">
        <f t="shared" si="86"/>
        <v>#DIV/0!</v>
      </c>
      <c r="M822" s="15" t="e">
        <f t="shared" si="87"/>
        <v>#DIV/0!</v>
      </c>
      <c r="N822" s="15" t="e">
        <f t="shared" si="88"/>
        <v>#N/A</v>
      </c>
      <c r="O822" s="15" t="e">
        <f t="shared" si="89"/>
        <v>#N/A</v>
      </c>
    </row>
    <row r="823" spans="1:15" x14ac:dyDescent="0.15">
      <c r="A823" s="106">
        <f t="shared" si="90"/>
        <v>1</v>
      </c>
      <c r="B823" s="15" t="e">
        <f>IF(OR(Medidas!D823=1,Medidas!D823="M",Medidas!D823="m"),$A823*LOOKUP($I823+1,'OMS2007'!$A$3:$A$220,'OMS2007'!B$3:B$220)+(1-$A823)*LOOKUP($I823,'OMS2007'!$A$3:$A$220,'OMS2007'!B$3:B$220),$A823*LOOKUP($I823+1,'OMS2007'!$A$3:$A$220,'OMS2007'!E$3:E$220)+(1-$A823)*LOOKUP($I823,'OMS2007'!$A$3:$A$220,'OMS2007'!E$3:E$220))</f>
        <v>#N/A</v>
      </c>
      <c r="C823" s="15" t="e">
        <f>IF(OR(Medidas!D823=1,Medidas!D823="M",Medidas!D823="m"),$A823*LOOKUP($I823+1,'OMS2007'!$A$3:$A$220,'OMS2007'!C$3:C$220)+(1-$A823)*LOOKUP($I823,'OMS2007'!$A$3:$A$220,'OMS2007'!C$3:C$220),$A823*LOOKUP($I823+1,'OMS2007'!$A$3:$A$220,'OMS2007'!F$3:F$220)+(1-$A823)*LOOKUP($I823,'OMS2007'!$A$3:$A$220,'OMS2007'!F$3:F$220))</f>
        <v>#N/A</v>
      </c>
      <c r="D823" s="15" t="e">
        <f>IF(OR(Medidas!D823=1,Medidas!D823="M",Medidas!D823="m"),$A823*LOOKUP($I823+1,'OMS2007'!$A$3:$A$220,'OMS2007'!D$3:D$220)+(1-$A823)*LOOKUP($I823,'OMS2007'!$A$3:$A$220,'OMS2007'!D$3:D$220),$A823*LOOKUP($I823+1,'OMS2007'!$A$3:$A$220,'OMS2007'!G$3:G$220)+(1-$A823)*LOOKUP($I823,'OMS2007'!$A$3:$A$220,'OMS2007'!G$3:G$220))</f>
        <v>#N/A</v>
      </c>
      <c r="E823" s="15">
        <f t="shared" si="84"/>
        <v>1</v>
      </c>
      <c r="F823" s="15">
        <f>IF(OR(Medidas!D823=1,Medidas!D823="M",Medidas!D823="m",Medidas!D823=2,Medidas!D823="F",Medidas!D823="f"),0,1)</f>
        <v>1</v>
      </c>
      <c r="G823" s="15">
        <f>IF(OR(ISBLANK(Medidas!G823),(ISBLANK(Medidas!H823))),1,0)</f>
        <v>1</v>
      </c>
      <c r="H823" s="15">
        <f>IF(AND(NOT(G823),OR(Medidas!G823&lt;20,Medidas!G823&gt;250,Medidas!H823&lt;0.5,Medidas!H823&gt;400)),1,0)</f>
        <v>0</v>
      </c>
      <c r="I823" s="20">
        <f>(Medidas!F823-Medidas!E823)/30.4375</f>
        <v>0</v>
      </c>
      <c r="J823" s="15" t="e">
        <f>Medidas!H823/(Medidas!G823^2)*10000</f>
        <v>#DIV/0!</v>
      </c>
      <c r="K823" s="15" t="e">
        <f t="shared" si="85"/>
        <v>#DIV/0!</v>
      </c>
      <c r="L823" s="15" t="e">
        <f t="shared" si="86"/>
        <v>#DIV/0!</v>
      </c>
      <c r="M823" s="15" t="e">
        <f t="shared" si="87"/>
        <v>#DIV/0!</v>
      </c>
      <c r="N823" s="15" t="e">
        <f t="shared" si="88"/>
        <v>#N/A</v>
      </c>
      <c r="O823" s="15" t="e">
        <f t="shared" si="89"/>
        <v>#N/A</v>
      </c>
    </row>
    <row r="824" spans="1:15" x14ac:dyDescent="0.15">
      <c r="A824" s="106">
        <f t="shared" si="90"/>
        <v>1</v>
      </c>
      <c r="B824" s="15" t="e">
        <f>IF(OR(Medidas!D824=1,Medidas!D824="M",Medidas!D824="m"),$A824*LOOKUP($I824+1,'OMS2007'!$A$3:$A$220,'OMS2007'!B$3:B$220)+(1-$A824)*LOOKUP($I824,'OMS2007'!$A$3:$A$220,'OMS2007'!B$3:B$220),$A824*LOOKUP($I824+1,'OMS2007'!$A$3:$A$220,'OMS2007'!E$3:E$220)+(1-$A824)*LOOKUP($I824,'OMS2007'!$A$3:$A$220,'OMS2007'!E$3:E$220))</f>
        <v>#N/A</v>
      </c>
      <c r="C824" s="15" t="e">
        <f>IF(OR(Medidas!D824=1,Medidas!D824="M",Medidas!D824="m"),$A824*LOOKUP($I824+1,'OMS2007'!$A$3:$A$220,'OMS2007'!C$3:C$220)+(1-$A824)*LOOKUP($I824,'OMS2007'!$A$3:$A$220,'OMS2007'!C$3:C$220),$A824*LOOKUP($I824+1,'OMS2007'!$A$3:$A$220,'OMS2007'!F$3:F$220)+(1-$A824)*LOOKUP($I824,'OMS2007'!$A$3:$A$220,'OMS2007'!F$3:F$220))</f>
        <v>#N/A</v>
      </c>
      <c r="D824" s="15" t="e">
        <f>IF(OR(Medidas!D824=1,Medidas!D824="M",Medidas!D824="m"),$A824*LOOKUP($I824+1,'OMS2007'!$A$3:$A$220,'OMS2007'!D$3:D$220)+(1-$A824)*LOOKUP($I824,'OMS2007'!$A$3:$A$220,'OMS2007'!D$3:D$220),$A824*LOOKUP($I824+1,'OMS2007'!$A$3:$A$220,'OMS2007'!G$3:G$220)+(1-$A824)*LOOKUP($I824,'OMS2007'!$A$3:$A$220,'OMS2007'!G$3:G$220))</f>
        <v>#N/A</v>
      </c>
      <c r="E824" s="15">
        <f t="shared" si="84"/>
        <v>1</v>
      </c>
      <c r="F824" s="15">
        <f>IF(OR(Medidas!D824=1,Medidas!D824="M",Medidas!D824="m",Medidas!D824=2,Medidas!D824="F",Medidas!D824="f"),0,1)</f>
        <v>1</v>
      </c>
      <c r="G824" s="15">
        <f>IF(OR(ISBLANK(Medidas!G824),(ISBLANK(Medidas!H824))),1,0)</f>
        <v>1</v>
      </c>
      <c r="H824" s="15">
        <f>IF(AND(NOT(G824),OR(Medidas!G824&lt;20,Medidas!G824&gt;250,Medidas!H824&lt;0.5,Medidas!H824&gt;400)),1,0)</f>
        <v>0</v>
      </c>
      <c r="I824" s="20">
        <f>(Medidas!F824-Medidas!E824)/30.4375</f>
        <v>0</v>
      </c>
      <c r="J824" s="15" t="e">
        <f>Medidas!H824/(Medidas!G824^2)*10000</f>
        <v>#DIV/0!</v>
      </c>
      <c r="K824" s="15" t="e">
        <f t="shared" si="85"/>
        <v>#DIV/0!</v>
      </c>
      <c r="L824" s="15" t="e">
        <f t="shared" si="86"/>
        <v>#DIV/0!</v>
      </c>
      <c r="M824" s="15" t="e">
        <f t="shared" si="87"/>
        <v>#DIV/0!</v>
      </c>
      <c r="N824" s="15" t="e">
        <f t="shared" si="88"/>
        <v>#N/A</v>
      </c>
      <c r="O824" s="15" t="e">
        <f t="shared" si="89"/>
        <v>#N/A</v>
      </c>
    </row>
    <row r="825" spans="1:15" x14ac:dyDescent="0.15">
      <c r="A825" s="106">
        <f t="shared" si="90"/>
        <v>1</v>
      </c>
      <c r="B825" s="15" t="e">
        <f>IF(OR(Medidas!D825=1,Medidas!D825="M",Medidas!D825="m"),$A825*LOOKUP($I825+1,'OMS2007'!$A$3:$A$220,'OMS2007'!B$3:B$220)+(1-$A825)*LOOKUP($I825,'OMS2007'!$A$3:$A$220,'OMS2007'!B$3:B$220),$A825*LOOKUP($I825+1,'OMS2007'!$A$3:$A$220,'OMS2007'!E$3:E$220)+(1-$A825)*LOOKUP($I825,'OMS2007'!$A$3:$A$220,'OMS2007'!E$3:E$220))</f>
        <v>#N/A</v>
      </c>
      <c r="C825" s="15" t="e">
        <f>IF(OR(Medidas!D825=1,Medidas!D825="M",Medidas!D825="m"),$A825*LOOKUP($I825+1,'OMS2007'!$A$3:$A$220,'OMS2007'!C$3:C$220)+(1-$A825)*LOOKUP($I825,'OMS2007'!$A$3:$A$220,'OMS2007'!C$3:C$220),$A825*LOOKUP($I825+1,'OMS2007'!$A$3:$A$220,'OMS2007'!F$3:F$220)+(1-$A825)*LOOKUP($I825,'OMS2007'!$A$3:$A$220,'OMS2007'!F$3:F$220))</f>
        <v>#N/A</v>
      </c>
      <c r="D825" s="15" t="e">
        <f>IF(OR(Medidas!D825=1,Medidas!D825="M",Medidas!D825="m"),$A825*LOOKUP($I825+1,'OMS2007'!$A$3:$A$220,'OMS2007'!D$3:D$220)+(1-$A825)*LOOKUP($I825,'OMS2007'!$A$3:$A$220,'OMS2007'!D$3:D$220),$A825*LOOKUP($I825+1,'OMS2007'!$A$3:$A$220,'OMS2007'!G$3:G$220)+(1-$A825)*LOOKUP($I825,'OMS2007'!$A$3:$A$220,'OMS2007'!G$3:G$220))</f>
        <v>#N/A</v>
      </c>
      <c r="E825" s="15">
        <f t="shared" si="84"/>
        <v>1</v>
      </c>
      <c r="F825" s="15">
        <f>IF(OR(Medidas!D825=1,Medidas!D825="M",Medidas!D825="m",Medidas!D825=2,Medidas!D825="F",Medidas!D825="f"),0,1)</f>
        <v>1</v>
      </c>
      <c r="G825" s="15">
        <f>IF(OR(ISBLANK(Medidas!G825),(ISBLANK(Medidas!H825))),1,0)</f>
        <v>1</v>
      </c>
      <c r="H825" s="15">
        <f>IF(AND(NOT(G825),OR(Medidas!G825&lt;20,Medidas!G825&gt;250,Medidas!H825&lt;0.5,Medidas!H825&gt;400)),1,0)</f>
        <v>0</v>
      </c>
      <c r="I825" s="20">
        <f>(Medidas!F825-Medidas!E825)/30.4375</f>
        <v>0</v>
      </c>
      <c r="J825" s="15" t="e">
        <f>Medidas!H825/(Medidas!G825^2)*10000</f>
        <v>#DIV/0!</v>
      </c>
      <c r="K825" s="15" t="e">
        <f t="shared" si="85"/>
        <v>#DIV/0!</v>
      </c>
      <c r="L825" s="15" t="e">
        <f t="shared" si="86"/>
        <v>#DIV/0!</v>
      </c>
      <c r="M825" s="15" t="e">
        <f t="shared" si="87"/>
        <v>#DIV/0!</v>
      </c>
      <c r="N825" s="15" t="e">
        <f t="shared" si="88"/>
        <v>#N/A</v>
      </c>
      <c r="O825" s="15" t="e">
        <f t="shared" si="89"/>
        <v>#N/A</v>
      </c>
    </row>
    <row r="826" spans="1:15" x14ac:dyDescent="0.15">
      <c r="A826" s="106">
        <f t="shared" si="90"/>
        <v>1</v>
      </c>
      <c r="B826" s="15" t="e">
        <f>IF(OR(Medidas!D826=1,Medidas!D826="M",Medidas!D826="m"),$A826*LOOKUP($I826+1,'OMS2007'!$A$3:$A$220,'OMS2007'!B$3:B$220)+(1-$A826)*LOOKUP($I826,'OMS2007'!$A$3:$A$220,'OMS2007'!B$3:B$220),$A826*LOOKUP($I826+1,'OMS2007'!$A$3:$A$220,'OMS2007'!E$3:E$220)+(1-$A826)*LOOKUP($I826,'OMS2007'!$A$3:$A$220,'OMS2007'!E$3:E$220))</f>
        <v>#N/A</v>
      </c>
      <c r="C826" s="15" t="e">
        <f>IF(OR(Medidas!D826=1,Medidas!D826="M",Medidas!D826="m"),$A826*LOOKUP($I826+1,'OMS2007'!$A$3:$A$220,'OMS2007'!C$3:C$220)+(1-$A826)*LOOKUP($I826,'OMS2007'!$A$3:$A$220,'OMS2007'!C$3:C$220),$A826*LOOKUP($I826+1,'OMS2007'!$A$3:$A$220,'OMS2007'!F$3:F$220)+(1-$A826)*LOOKUP($I826,'OMS2007'!$A$3:$A$220,'OMS2007'!F$3:F$220))</f>
        <v>#N/A</v>
      </c>
      <c r="D826" s="15" t="e">
        <f>IF(OR(Medidas!D826=1,Medidas!D826="M",Medidas!D826="m"),$A826*LOOKUP($I826+1,'OMS2007'!$A$3:$A$220,'OMS2007'!D$3:D$220)+(1-$A826)*LOOKUP($I826,'OMS2007'!$A$3:$A$220,'OMS2007'!D$3:D$220),$A826*LOOKUP($I826+1,'OMS2007'!$A$3:$A$220,'OMS2007'!G$3:G$220)+(1-$A826)*LOOKUP($I826,'OMS2007'!$A$3:$A$220,'OMS2007'!G$3:G$220))</f>
        <v>#N/A</v>
      </c>
      <c r="E826" s="15">
        <f t="shared" si="84"/>
        <v>1</v>
      </c>
      <c r="F826" s="15">
        <f>IF(OR(Medidas!D826=1,Medidas!D826="M",Medidas!D826="m",Medidas!D826=2,Medidas!D826="F",Medidas!D826="f"),0,1)</f>
        <v>1</v>
      </c>
      <c r="G826" s="15">
        <f>IF(OR(ISBLANK(Medidas!G826),(ISBLANK(Medidas!H826))),1,0)</f>
        <v>1</v>
      </c>
      <c r="H826" s="15">
        <f>IF(AND(NOT(G826),OR(Medidas!G826&lt;20,Medidas!G826&gt;250,Medidas!H826&lt;0.5,Medidas!H826&gt;400)),1,0)</f>
        <v>0</v>
      </c>
      <c r="I826" s="20">
        <f>(Medidas!F826-Medidas!E826)/30.4375</f>
        <v>0</v>
      </c>
      <c r="J826" s="15" t="e">
        <f>Medidas!H826/(Medidas!G826^2)*10000</f>
        <v>#DIV/0!</v>
      </c>
      <c r="K826" s="15" t="e">
        <f t="shared" si="85"/>
        <v>#DIV/0!</v>
      </c>
      <c r="L826" s="15" t="e">
        <f t="shared" si="86"/>
        <v>#DIV/0!</v>
      </c>
      <c r="M826" s="15" t="e">
        <f t="shared" si="87"/>
        <v>#DIV/0!</v>
      </c>
      <c r="N826" s="15" t="e">
        <f t="shared" si="88"/>
        <v>#N/A</v>
      </c>
      <c r="O826" s="15" t="e">
        <f t="shared" si="89"/>
        <v>#N/A</v>
      </c>
    </row>
    <row r="827" spans="1:15" x14ac:dyDescent="0.15">
      <c r="A827" s="106">
        <f t="shared" si="90"/>
        <v>1</v>
      </c>
      <c r="B827" s="15" t="e">
        <f>IF(OR(Medidas!D827=1,Medidas!D827="M",Medidas!D827="m"),$A827*LOOKUP($I827+1,'OMS2007'!$A$3:$A$220,'OMS2007'!B$3:B$220)+(1-$A827)*LOOKUP($I827,'OMS2007'!$A$3:$A$220,'OMS2007'!B$3:B$220),$A827*LOOKUP($I827+1,'OMS2007'!$A$3:$A$220,'OMS2007'!E$3:E$220)+(1-$A827)*LOOKUP($I827,'OMS2007'!$A$3:$A$220,'OMS2007'!E$3:E$220))</f>
        <v>#N/A</v>
      </c>
      <c r="C827" s="15" t="e">
        <f>IF(OR(Medidas!D827=1,Medidas!D827="M",Medidas!D827="m"),$A827*LOOKUP($I827+1,'OMS2007'!$A$3:$A$220,'OMS2007'!C$3:C$220)+(1-$A827)*LOOKUP($I827,'OMS2007'!$A$3:$A$220,'OMS2007'!C$3:C$220),$A827*LOOKUP($I827+1,'OMS2007'!$A$3:$A$220,'OMS2007'!F$3:F$220)+(1-$A827)*LOOKUP($I827,'OMS2007'!$A$3:$A$220,'OMS2007'!F$3:F$220))</f>
        <v>#N/A</v>
      </c>
      <c r="D827" s="15" t="e">
        <f>IF(OR(Medidas!D827=1,Medidas!D827="M",Medidas!D827="m"),$A827*LOOKUP($I827+1,'OMS2007'!$A$3:$A$220,'OMS2007'!D$3:D$220)+(1-$A827)*LOOKUP($I827,'OMS2007'!$A$3:$A$220,'OMS2007'!D$3:D$220),$A827*LOOKUP($I827+1,'OMS2007'!$A$3:$A$220,'OMS2007'!G$3:G$220)+(1-$A827)*LOOKUP($I827,'OMS2007'!$A$3:$A$220,'OMS2007'!G$3:G$220))</f>
        <v>#N/A</v>
      </c>
      <c r="E827" s="15">
        <f t="shared" si="84"/>
        <v>1</v>
      </c>
      <c r="F827" s="15">
        <f>IF(OR(Medidas!D827=1,Medidas!D827="M",Medidas!D827="m",Medidas!D827=2,Medidas!D827="F",Medidas!D827="f"),0,1)</f>
        <v>1</v>
      </c>
      <c r="G827" s="15">
        <f>IF(OR(ISBLANK(Medidas!G827),(ISBLANK(Medidas!H827))),1,0)</f>
        <v>1</v>
      </c>
      <c r="H827" s="15">
        <f>IF(AND(NOT(G827),OR(Medidas!G827&lt;20,Medidas!G827&gt;250,Medidas!H827&lt;0.5,Medidas!H827&gt;400)),1,0)</f>
        <v>0</v>
      </c>
      <c r="I827" s="20">
        <f>(Medidas!F827-Medidas!E827)/30.4375</f>
        <v>0</v>
      </c>
      <c r="J827" s="15" t="e">
        <f>Medidas!H827/(Medidas!G827^2)*10000</f>
        <v>#DIV/0!</v>
      </c>
      <c r="K827" s="15" t="e">
        <f t="shared" si="85"/>
        <v>#DIV/0!</v>
      </c>
      <c r="L827" s="15" t="e">
        <f t="shared" si="86"/>
        <v>#DIV/0!</v>
      </c>
      <c r="M827" s="15" t="e">
        <f t="shared" si="87"/>
        <v>#DIV/0!</v>
      </c>
      <c r="N827" s="15" t="e">
        <f t="shared" si="88"/>
        <v>#N/A</v>
      </c>
      <c r="O827" s="15" t="e">
        <f t="shared" si="89"/>
        <v>#N/A</v>
      </c>
    </row>
    <row r="828" spans="1:15" x14ac:dyDescent="0.15">
      <c r="A828" s="106">
        <f t="shared" si="90"/>
        <v>1</v>
      </c>
      <c r="B828" s="15" t="e">
        <f>IF(OR(Medidas!D828=1,Medidas!D828="M",Medidas!D828="m"),$A828*LOOKUP($I828+1,'OMS2007'!$A$3:$A$220,'OMS2007'!B$3:B$220)+(1-$A828)*LOOKUP($I828,'OMS2007'!$A$3:$A$220,'OMS2007'!B$3:B$220),$A828*LOOKUP($I828+1,'OMS2007'!$A$3:$A$220,'OMS2007'!E$3:E$220)+(1-$A828)*LOOKUP($I828,'OMS2007'!$A$3:$A$220,'OMS2007'!E$3:E$220))</f>
        <v>#N/A</v>
      </c>
      <c r="C828" s="15" t="e">
        <f>IF(OR(Medidas!D828=1,Medidas!D828="M",Medidas!D828="m"),$A828*LOOKUP($I828+1,'OMS2007'!$A$3:$A$220,'OMS2007'!C$3:C$220)+(1-$A828)*LOOKUP($I828,'OMS2007'!$A$3:$A$220,'OMS2007'!C$3:C$220),$A828*LOOKUP($I828+1,'OMS2007'!$A$3:$A$220,'OMS2007'!F$3:F$220)+(1-$A828)*LOOKUP($I828,'OMS2007'!$A$3:$A$220,'OMS2007'!F$3:F$220))</f>
        <v>#N/A</v>
      </c>
      <c r="D828" s="15" t="e">
        <f>IF(OR(Medidas!D828=1,Medidas!D828="M",Medidas!D828="m"),$A828*LOOKUP($I828+1,'OMS2007'!$A$3:$A$220,'OMS2007'!D$3:D$220)+(1-$A828)*LOOKUP($I828,'OMS2007'!$A$3:$A$220,'OMS2007'!D$3:D$220),$A828*LOOKUP($I828+1,'OMS2007'!$A$3:$A$220,'OMS2007'!G$3:G$220)+(1-$A828)*LOOKUP($I828,'OMS2007'!$A$3:$A$220,'OMS2007'!G$3:G$220))</f>
        <v>#N/A</v>
      </c>
      <c r="E828" s="15">
        <f t="shared" si="84"/>
        <v>1</v>
      </c>
      <c r="F828" s="15">
        <f>IF(OR(Medidas!D828=1,Medidas!D828="M",Medidas!D828="m",Medidas!D828=2,Medidas!D828="F",Medidas!D828="f"),0,1)</f>
        <v>1</v>
      </c>
      <c r="G828" s="15">
        <f>IF(OR(ISBLANK(Medidas!G828),(ISBLANK(Medidas!H828))),1,0)</f>
        <v>1</v>
      </c>
      <c r="H828" s="15">
        <f>IF(AND(NOT(G828),OR(Medidas!G828&lt;20,Medidas!G828&gt;250,Medidas!H828&lt;0.5,Medidas!H828&gt;400)),1,0)</f>
        <v>0</v>
      </c>
      <c r="I828" s="20">
        <f>(Medidas!F828-Medidas!E828)/30.4375</f>
        <v>0</v>
      </c>
      <c r="J828" s="15" t="e">
        <f>Medidas!H828/(Medidas!G828^2)*10000</f>
        <v>#DIV/0!</v>
      </c>
      <c r="K828" s="15" t="e">
        <f t="shared" si="85"/>
        <v>#DIV/0!</v>
      </c>
      <c r="L828" s="15" t="e">
        <f t="shared" si="86"/>
        <v>#DIV/0!</v>
      </c>
      <c r="M828" s="15" t="e">
        <f t="shared" si="87"/>
        <v>#DIV/0!</v>
      </c>
      <c r="N828" s="15" t="e">
        <f t="shared" si="88"/>
        <v>#N/A</v>
      </c>
      <c r="O828" s="15" t="e">
        <f t="shared" si="89"/>
        <v>#N/A</v>
      </c>
    </row>
    <row r="829" spans="1:15" x14ac:dyDescent="0.15">
      <c r="A829" s="106">
        <f t="shared" si="90"/>
        <v>1</v>
      </c>
      <c r="B829" s="15" t="e">
        <f>IF(OR(Medidas!D829=1,Medidas!D829="M",Medidas!D829="m"),$A829*LOOKUP($I829+1,'OMS2007'!$A$3:$A$220,'OMS2007'!B$3:B$220)+(1-$A829)*LOOKUP($I829,'OMS2007'!$A$3:$A$220,'OMS2007'!B$3:B$220),$A829*LOOKUP($I829+1,'OMS2007'!$A$3:$A$220,'OMS2007'!E$3:E$220)+(1-$A829)*LOOKUP($I829,'OMS2007'!$A$3:$A$220,'OMS2007'!E$3:E$220))</f>
        <v>#N/A</v>
      </c>
      <c r="C829" s="15" t="e">
        <f>IF(OR(Medidas!D829=1,Medidas!D829="M",Medidas!D829="m"),$A829*LOOKUP($I829+1,'OMS2007'!$A$3:$A$220,'OMS2007'!C$3:C$220)+(1-$A829)*LOOKUP($I829,'OMS2007'!$A$3:$A$220,'OMS2007'!C$3:C$220),$A829*LOOKUP($I829+1,'OMS2007'!$A$3:$A$220,'OMS2007'!F$3:F$220)+(1-$A829)*LOOKUP($I829,'OMS2007'!$A$3:$A$220,'OMS2007'!F$3:F$220))</f>
        <v>#N/A</v>
      </c>
      <c r="D829" s="15" t="e">
        <f>IF(OR(Medidas!D829=1,Medidas!D829="M",Medidas!D829="m"),$A829*LOOKUP($I829+1,'OMS2007'!$A$3:$A$220,'OMS2007'!D$3:D$220)+(1-$A829)*LOOKUP($I829,'OMS2007'!$A$3:$A$220,'OMS2007'!D$3:D$220),$A829*LOOKUP($I829+1,'OMS2007'!$A$3:$A$220,'OMS2007'!G$3:G$220)+(1-$A829)*LOOKUP($I829,'OMS2007'!$A$3:$A$220,'OMS2007'!G$3:G$220))</f>
        <v>#N/A</v>
      </c>
      <c r="E829" s="15">
        <f t="shared" si="84"/>
        <v>1</v>
      </c>
      <c r="F829" s="15">
        <f>IF(OR(Medidas!D829=1,Medidas!D829="M",Medidas!D829="m",Medidas!D829=2,Medidas!D829="F",Medidas!D829="f"),0,1)</f>
        <v>1</v>
      </c>
      <c r="G829" s="15">
        <f>IF(OR(ISBLANK(Medidas!G829),(ISBLANK(Medidas!H829))),1,0)</f>
        <v>1</v>
      </c>
      <c r="H829" s="15">
        <f>IF(AND(NOT(G829),OR(Medidas!G829&lt;20,Medidas!G829&gt;250,Medidas!H829&lt;0.5,Medidas!H829&gt;400)),1,0)</f>
        <v>0</v>
      </c>
      <c r="I829" s="20">
        <f>(Medidas!F829-Medidas!E829)/30.4375</f>
        <v>0</v>
      </c>
      <c r="J829" s="15" t="e">
        <f>Medidas!H829/(Medidas!G829^2)*10000</f>
        <v>#DIV/0!</v>
      </c>
      <c r="K829" s="15" t="e">
        <f t="shared" si="85"/>
        <v>#DIV/0!</v>
      </c>
      <c r="L829" s="15" t="e">
        <f t="shared" si="86"/>
        <v>#DIV/0!</v>
      </c>
      <c r="M829" s="15" t="e">
        <f t="shared" si="87"/>
        <v>#DIV/0!</v>
      </c>
      <c r="N829" s="15" t="e">
        <f t="shared" si="88"/>
        <v>#N/A</v>
      </c>
      <c r="O829" s="15" t="e">
        <f t="shared" si="89"/>
        <v>#N/A</v>
      </c>
    </row>
    <row r="830" spans="1:15" x14ac:dyDescent="0.15">
      <c r="A830" s="106">
        <f t="shared" si="90"/>
        <v>1</v>
      </c>
      <c r="B830" s="15" t="e">
        <f>IF(OR(Medidas!D830=1,Medidas!D830="M",Medidas!D830="m"),$A830*LOOKUP($I830+1,'OMS2007'!$A$3:$A$220,'OMS2007'!B$3:B$220)+(1-$A830)*LOOKUP($I830,'OMS2007'!$A$3:$A$220,'OMS2007'!B$3:B$220),$A830*LOOKUP($I830+1,'OMS2007'!$A$3:$A$220,'OMS2007'!E$3:E$220)+(1-$A830)*LOOKUP($I830,'OMS2007'!$A$3:$A$220,'OMS2007'!E$3:E$220))</f>
        <v>#N/A</v>
      </c>
      <c r="C830" s="15" t="e">
        <f>IF(OR(Medidas!D830=1,Medidas!D830="M",Medidas!D830="m"),$A830*LOOKUP($I830+1,'OMS2007'!$A$3:$A$220,'OMS2007'!C$3:C$220)+(1-$A830)*LOOKUP($I830,'OMS2007'!$A$3:$A$220,'OMS2007'!C$3:C$220),$A830*LOOKUP($I830+1,'OMS2007'!$A$3:$A$220,'OMS2007'!F$3:F$220)+(1-$A830)*LOOKUP($I830,'OMS2007'!$A$3:$A$220,'OMS2007'!F$3:F$220))</f>
        <v>#N/A</v>
      </c>
      <c r="D830" s="15" t="e">
        <f>IF(OR(Medidas!D830=1,Medidas!D830="M",Medidas!D830="m"),$A830*LOOKUP($I830+1,'OMS2007'!$A$3:$A$220,'OMS2007'!D$3:D$220)+(1-$A830)*LOOKUP($I830,'OMS2007'!$A$3:$A$220,'OMS2007'!D$3:D$220),$A830*LOOKUP($I830+1,'OMS2007'!$A$3:$A$220,'OMS2007'!G$3:G$220)+(1-$A830)*LOOKUP($I830,'OMS2007'!$A$3:$A$220,'OMS2007'!G$3:G$220))</f>
        <v>#N/A</v>
      </c>
      <c r="E830" s="15">
        <f t="shared" si="84"/>
        <v>1</v>
      </c>
      <c r="F830" s="15">
        <f>IF(OR(Medidas!D830=1,Medidas!D830="M",Medidas!D830="m",Medidas!D830=2,Medidas!D830="F",Medidas!D830="f"),0,1)</f>
        <v>1</v>
      </c>
      <c r="G830" s="15">
        <f>IF(OR(ISBLANK(Medidas!G830),(ISBLANK(Medidas!H830))),1,0)</f>
        <v>1</v>
      </c>
      <c r="H830" s="15">
        <f>IF(AND(NOT(G830),OR(Medidas!G830&lt;20,Medidas!G830&gt;250,Medidas!H830&lt;0.5,Medidas!H830&gt;400)),1,0)</f>
        <v>0</v>
      </c>
      <c r="I830" s="20">
        <f>(Medidas!F830-Medidas!E830)/30.4375</f>
        <v>0</v>
      </c>
      <c r="J830" s="15" t="e">
        <f>Medidas!H830/(Medidas!G830^2)*10000</f>
        <v>#DIV/0!</v>
      </c>
      <c r="K830" s="15" t="e">
        <f t="shared" si="85"/>
        <v>#DIV/0!</v>
      </c>
      <c r="L830" s="15" t="e">
        <f t="shared" si="86"/>
        <v>#DIV/0!</v>
      </c>
      <c r="M830" s="15" t="e">
        <f t="shared" si="87"/>
        <v>#DIV/0!</v>
      </c>
      <c r="N830" s="15" t="e">
        <f t="shared" si="88"/>
        <v>#N/A</v>
      </c>
      <c r="O830" s="15" t="e">
        <f t="shared" si="89"/>
        <v>#N/A</v>
      </c>
    </row>
    <row r="831" spans="1:15" x14ac:dyDescent="0.15">
      <c r="A831" s="106">
        <f t="shared" si="90"/>
        <v>1</v>
      </c>
      <c r="B831" s="15" t="e">
        <f>IF(OR(Medidas!D831=1,Medidas!D831="M",Medidas!D831="m"),$A831*LOOKUP($I831+1,'OMS2007'!$A$3:$A$220,'OMS2007'!B$3:B$220)+(1-$A831)*LOOKUP($I831,'OMS2007'!$A$3:$A$220,'OMS2007'!B$3:B$220),$A831*LOOKUP($I831+1,'OMS2007'!$A$3:$A$220,'OMS2007'!E$3:E$220)+(1-$A831)*LOOKUP($I831,'OMS2007'!$A$3:$A$220,'OMS2007'!E$3:E$220))</f>
        <v>#N/A</v>
      </c>
      <c r="C831" s="15" t="e">
        <f>IF(OR(Medidas!D831=1,Medidas!D831="M",Medidas!D831="m"),$A831*LOOKUP($I831+1,'OMS2007'!$A$3:$A$220,'OMS2007'!C$3:C$220)+(1-$A831)*LOOKUP($I831,'OMS2007'!$A$3:$A$220,'OMS2007'!C$3:C$220),$A831*LOOKUP($I831+1,'OMS2007'!$A$3:$A$220,'OMS2007'!F$3:F$220)+(1-$A831)*LOOKUP($I831,'OMS2007'!$A$3:$A$220,'OMS2007'!F$3:F$220))</f>
        <v>#N/A</v>
      </c>
      <c r="D831" s="15" t="e">
        <f>IF(OR(Medidas!D831=1,Medidas!D831="M",Medidas!D831="m"),$A831*LOOKUP($I831+1,'OMS2007'!$A$3:$A$220,'OMS2007'!D$3:D$220)+(1-$A831)*LOOKUP($I831,'OMS2007'!$A$3:$A$220,'OMS2007'!D$3:D$220),$A831*LOOKUP($I831+1,'OMS2007'!$A$3:$A$220,'OMS2007'!G$3:G$220)+(1-$A831)*LOOKUP($I831,'OMS2007'!$A$3:$A$220,'OMS2007'!G$3:G$220))</f>
        <v>#N/A</v>
      </c>
      <c r="E831" s="15">
        <f t="shared" si="84"/>
        <v>1</v>
      </c>
      <c r="F831" s="15">
        <f>IF(OR(Medidas!D831=1,Medidas!D831="M",Medidas!D831="m",Medidas!D831=2,Medidas!D831="F",Medidas!D831="f"),0,1)</f>
        <v>1</v>
      </c>
      <c r="G831" s="15">
        <f>IF(OR(ISBLANK(Medidas!G831),(ISBLANK(Medidas!H831))),1,0)</f>
        <v>1</v>
      </c>
      <c r="H831" s="15">
        <f>IF(AND(NOT(G831),OR(Medidas!G831&lt;20,Medidas!G831&gt;250,Medidas!H831&lt;0.5,Medidas!H831&gt;400)),1,0)</f>
        <v>0</v>
      </c>
      <c r="I831" s="20">
        <f>(Medidas!F831-Medidas!E831)/30.4375</f>
        <v>0</v>
      </c>
      <c r="J831" s="15" t="e">
        <f>Medidas!H831/(Medidas!G831^2)*10000</f>
        <v>#DIV/0!</v>
      </c>
      <c r="K831" s="15" t="e">
        <f t="shared" si="85"/>
        <v>#DIV/0!</v>
      </c>
      <c r="L831" s="15" t="e">
        <f t="shared" si="86"/>
        <v>#DIV/0!</v>
      </c>
      <c r="M831" s="15" t="e">
        <f t="shared" si="87"/>
        <v>#DIV/0!</v>
      </c>
      <c r="N831" s="15" t="e">
        <f t="shared" si="88"/>
        <v>#N/A</v>
      </c>
      <c r="O831" s="15" t="e">
        <f t="shared" si="89"/>
        <v>#N/A</v>
      </c>
    </row>
    <row r="832" spans="1:15" x14ac:dyDescent="0.15">
      <c r="A832" s="106">
        <f t="shared" si="90"/>
        <v>1</v>
      </c>
      <c r="B832" s="15" t="e">
        <f>IF(OR(Medidas!D832=1,Medidas!D832="M",Medidas!D832="m"),$A832*LOOKUP($I832+1,'OMS2007'!$A$3:$A$220,'OMS2007'!B$3:B$220)+(1-$A832)*LOOKUP($I832,'OMS2007'!$A$3:$A$220,'OMS2007'!B$3:B$220),$A832*LOOKUP($I832+1,'OMS2007'!$A$3:$A$220,'OMS2007'!E$3:E$220)+(1-$A832)*LOOKUP($I832,'OMS2007'!$A$3:$A$220,'OMS2007'!E$3:E$220))</f>
        <v>#N/A</v>
      </c>
      <c r="C832" s="15" t="e">
        <f>IF(OR(Medidas!D832=1,Medidas!D832="M",Medidas!D832="m"),$A832*LOOKUP($I832+1,'OMS2007'!$A$3:$A$220,'OMS2007'!C$3:C$220)+(1-$A832)*LOOKUP($I832,'OMS2007'!$A$3:$A$220,'OMS2007'!C$3:C$220),$A832*LOOKUP($I832+1,'OMS2007'!$A$3:$A$220,'OMS2007'!F$3:F$220)+(1-$A832)*LOOKUP($I832,'OMS2007'!$A$3:$A$220,'OMS2007'!F$3:F$220))</f>
        <v>#N/A</v>
      </c>
      <c r="D832" s="15" t="e">
        <f>IF(OR(Medidas!D832=1,Medidas!D832="M",Medidas!D832="m"),$A832*LOOKUP($I832+1,'OMS2007'!$A$3:$A$220,'OMS2007'!D$3:D$220)+(1-$A832)*LOOKUP($I832,'OMS2007'!$A$3:$A$220,'OMS2007'!D$3:D$220),$A832*LOOKUP($I832+1,'OMS2007'!$A$3:$A$220,'OMS2007'!G$3:G$220)+(1-$A832)*LOOKUP($I832,'OMS2007'!$A$3:$A$220,'OMS2007'!G$3:G$220))</f>
        <v>#N/A</v>
      </c>
      <c r="E832" s="15">
        <f t="shared" si="84"/>
        <v>1</v>
      </c>
      <c r="F832" s="15">
        <f>IF(OR(Medidas!D832=1,Medidas!D832="M",Medidas!D832="m",Medidas!D832=2,Medidas!D832="F",Medidas!D832="f"),0,1)</f>
        <v>1</v>
      </c>
      <c r="G832" s="15">
        <f>IF(OR(ISBLANK(Medidas!G832),(ISBLANK(Medidas!H832))),1,0)</f>
        <v>1</v>
      </c>
      <c r="H832" s="15">
        <f>IF(AND(NOT(G832),OR(Medidas!G832&lt;20,Medidas!G832&gt;250,Medidas!H832&lt;0.5,Medidas!H832&gt;400)),1,0)</f>
        <v>0</v>
      </c>
      <c r="I832" s="20">
        <f>(Medidas!F832-Medidas!E832)/30.4375</f>
        <v>0</v>
      </c>
      <c r="J832" s="15" t="e">
        <f>Medidas!H832/(Medidas!G832^2)*10000</f>
        <v>#DIV/0!</v>
      </c>
      <c r="K832" s="15" t="e">
        <f t="shared" si="85"/>
        <v>#DIV/0!</v>
      </c>
      <c r="L832" s="15" t="e">
        <f t="shared" si="86"/>
        <v>#DIV/0!</v>
      </c>
      <c r="M832" s="15" t="e">
        <f t="shared" si="87"/>
        <v>#DIV/0!</v>
      </c>
      <c r="N832" s="15" t="e">
        <f t="shared" si="88"/>
        <v>#N/A</v>
      </c>
      <c r="O832" s="15" t="e">
        <f t="shared" si="89"/>
        <v>#N/A</v>
      </c>
    </row>
    <row r="833" spans="1:15" x14ac:dyDescent="0.15">
      <c r="A833" s="106">
        <f t="shared" si="90"/>
        <v>1</v>
      </c>
      <c r="B833" s="15" t="e">
        <f>IF(OR(Medidas!D833=1,Medidas!D833="M",Medidas!D833="m"),$A833*LOOKUP($I833+1,'OMS2007'!$A$3:$A$220,'OMS2007'!B$3:B$220)+(1-$A833)*LOOKUP($I833,'OMS2007'!$A$3:$A$220,'OMS2007'!B$3:B$220),$A833*LOOKUP($I833+1,'OMS2007'!$A$3:$A$220,'OMS2007'!E$3:E$220)+(1-$A833)*LOOKUP($I833,'OMS2007'!$A$3:$A$220,'OMS2007'!E$3:E$220))</f>
        <v>#N/A</v>
      </c>
      <c r="C833" s="15" t="e">
        <f>IF(OR(Medidas!D833=1,Medidas!D833="M",Medidas!D833="m"),$A833*LOOKUP($I833+1,'OMS2007'!$A$3:$A$220,'OMS2007'!C$3:C$220)+(1-$A833)*LOOKUP($I833,'OMS2007'!$A$3:$A$220,'OMS2007'!C$3:C$220),$A833*LOOKUP($I833+1,'OMS2007'!$A$3:$A$220,'OMS2007'!F$3:F$220)+(1-$A833)*LOOKUP($I833,'OMS2007'!$A$3:$A$220,'OMS2007'!F$3:F$220))</f>
        <v>#N/A</v>
      </c>
      <c r="D833" s="15" t="e">
        <f>IF(OR(Medidas!D833=1,Medidas!D833="M",Medidas!D833="m"),$A833*LOOKUP($I833+1,'OMS2007'!$A$3:$A$220,'OMS2007'!D$3:D$220)+(1-$A833)*LOOKUP($I833,'OMS2007'!$A$3:$A$220,'OMS2007'!D$3:D$220),$A833*LOOKUP($I833+1,'OMS2007'!$A$3:$A$220,'OMS2007'!G$3:G$220)+(1-$A833)*LOOKUP($I833,'OMS2007'!$A$3:$A$220,'OMS2007'!G$3:G$220))</f>
        <v>#N/A</v>
      </c>
      <c r="E833" s="15">
        <f t="shared" si="84"/>
        <v>1</v>
      </c>
      <c r="F833" s="15">
        <f>IF(OR(Medidas!D833=1,Medidas!D833="M",Medidas!D833="m",Medidas!D833=2,Medidas!D833="F",Medidas!D833="f"),0,1)</f>
        <v>1</v>
      </c>
      <c r="G833" s="15">
        <f>IF(OR(ISBLANK(Medidas!G833),(ISBLANK(Medidas!H833))),1,0)</f>
        <v>1</v>
      </c>
      <c r="H833" s="15">
        <f>IF(AND(NOT(G833),OR(Medidas!G833&lt;20,Medidas!G833&gt;250,Medidas!H833&lt;0.5,Medidas!H833&gt;400)),1,0)</f>
        <v>0</v>
      </c>
      <c r="I833" s="20">
        <f>(Medidas!F833-Medidas!E833)/30.4375</f>
        <v>0</v>
      </c>
      <c r="J833" s="15" t="e">
        <f>Medidas!H833/(Medidas!G833^2)*10000</f>
        <v>#DIV/0!</v>
      </c>
      <c r="K833" s="15" t="e">
        <f t="shared" si="85"/>
        <v>#DIV/0!</v>
      </c>
      <c r="L833" s="15" t="e">
        <f t="shared" si="86"/>
        <v>#DIV/0!</v>
      </c>
      <c r="M833" s="15" t="e">
        <f t="shared" si="87"/>
        <v>#DIV/0!</v>
      </c>
      <c r="N833" s="15" t="e">
        <f t="shared" si="88"/>
        <v>#N/A</v>
      </c>
      <c r="O833" s="15" t="e">
        <f t="shared" si="89"/>
        <v>#N/A</v>
      </c>
    </row>
    <row r="834" spans="1:15" x14ac:dyDescent="0.15">
      <c r="A834" s="106">
        <f t="shared" si="90"/>
        <v>1</v>
      </c>
      <c r="B834" s="15" t="e">
        <f>IF(OR(Medidas!D834=1,Medidas!D834="M",Medidas!D834="m"),$A834*LOOKUP($I834+1,'OMS2007'!$A$3:$A$220,'OMS2007'!B$3:B$220)+(1-$A834)*LOOKUP($I834,'OMS2007'!$A$3:$A$220,'OMS2007'!B$3:B$220),$A834*LOOKUP($I834+1,'OMS2007'!$A$3:$A$220,'OMS2007'!E$3:E$220)+(1-$A834)*LOOKUP($I834,'OMS2007'!$A$3:$A$220,'OMS2007'!E$3:E$220))</f>
        <v>#N/A</v>
      </c>
      <c r="C834" s="15" t="e">
        <f>IF(OR(Medidas!D834=1,Medidas!D834="M",Medidas!D834="m"),$A834*LOOKUP($I834+1,'OMS2007'!$A$3:$A$220,'OMS2007'!C$3:C$220)+(1-$A834)*LOOKUP($I834,'OMS2007'!$A$3:$A$220,'OMS2007'!C$3:C$220),$A834*LOOKUP($I834+1,'OMS2007'!$A$3:$A$220,'OMS2007'!F$3:F$220)+(1-$A834)*LOOKUP($I834,'OMS2007'!$A$3:$A$220,'OMS2007'!F$3:F$220))</f>
        <v>#N/A</v>
      </c>
      <c r="D834" s="15" t="e">
        <f>IF(OR(Medidas!D834=1,Medidas!D834="M",Medidas!D834="m"),$A834*LOOKUP($I834+1,'OMS2007'!$A$3:$A$220,'OMS2007'!D$3:D$220)+(1-$A834)*LOOKUP($I834,'OMS2007'!$A$3:$A$220,'OMS2007'!D$3:D$220),$A834*LOOKUP($I834+1,'OMS2007'!$A$3:$A$220,'OMS2007'!G$3:G$220)+(1-$A834)*LOOKUP($I834,'OMS2007'!$A$3:$A$220,'OMS2007'!G$3:G$220))</f>
        <v>#N/A</v>
      </c>
      <c r="E834" s="15">
        <f t="shared" si="84"/>
        <v>1</v>
      </c>
      <c r="F834" s="15">
        <f>IF(OR(Medidas!D834=1,Medidas!D834="M",Medidas!D834="m",Medidas!D834=2,Medidas!D834="F",Medidas!D834="f"),0,1)</f>
        <v>1</v>
      </c>
      <c r="G834" s="15">
        <f>IF(OR(ISBLANK(Medidas!G834),(ISBLANK(Medidas!H834))),1,0)</f>
        <v>1</v>
      </c>
      <c r="H834" s="15">
        <f>IF(AND(NOT(G834),OR(Medidas!G834&lt;20,Medidas!G834&gt;250,Medidas!H834&lt;0.5,Medidas!H834&gt;400)),1,0)</f>
        <v>0</v>
      </c>
      <c r="I834" s="20">
        <f>(Medidas!F834-Medidas!E834)/30.4375</f>
        <v>0</v>
      </c>
      <c r="J834" s="15" t="e">
        <f>Medidas!H834/(Medidas!G834^2)*10000</f>
        <v>#DIV/0!</v>
      </c>
      <c r="K834" s="15" t="e">
        <f t="shared" si="85"/>
        <v>#DIV/0!</v>
      </c>
      <c r="L834" s="15" t="e">
        <f t="shared" si="86"/>
        <v>#DIV/0!</v>
      </c>
      <c r="M834" s="15" t="e">
        <f t="shared" si="87"/>
        <v>#DIV/0!</v>
      </c>
      <c r="N834" s="15" t="e">
        <f t="shared" si="88"/>
        <v>#N/A</v>
      </c>
      <c r="O834" s="15" t="e">
        <f t="shared" si="89"/>
        <v>#N/A</v>
      </c>
    </row>
    <row r="835" spans="1:15" x14ac:dyDescent="0.15">
      <c r="A835" s="106">
        <f t="shared" si="90"/>
        <v>1</v>
      </c>
      <c r="B835" s="15" t="e">
        <f>IF(OR(Medidas!D835=1,Medidas!D835="M",Medidas!D835="m"),$A835*LOOKUP($I835+1,'OMS2007'!$A$3:$A$220,'OMS2007'!B$3:B$220)+(1-$A835)*LOOKUP($I835,'OMS2007'!$A$3:$A$220,'OMS2007'!B$3:B$220),$A835*LOOKUP($I835+1,'OMS2007'!$A$3:$A$220,'OMS2007'!E$3:E$220)+(1-$A835)*LOOKUP($I835,'OMS2007'!$A$3:$A$220,'OMS2007'!E$3:E$220))</f>
        <v>#N/A</v>
      </c>
      <c r="C835" s="15" t="e">
        <f>IF(OR(Medidas!D835=1,Medidas!D835="M",Medidas!D835="m"),$A835*LOOKUP($I835+1,'OMS2007'!$A$3:$A$220,'OMS2007'!C$3:C$220)+(1-$A835)*LOOKUP($I835,'OMS2007'!$A$3:$A$220,'OMS2007'!C$3:C$220),$A835*LOOKUP($I835+1,'OMS2007'!$A$3:$A$220,'OMS2007'!F$3:F$220)+(1-$A835)*LOOKUP($I835,'OMS2007'!$A$3:$A$220,'OMS2007'!F$3:F$220))</f>
        <v>#N/A</v>
      </c>
      <c r="D835" s="15" t="e">
        <f>IF(OR(Medidas!D835=1,Medidas!D835="M",Medidas!D835="m"),$A835*LOOKUP($I835+1,'OMS2007'!$A$3:$A$220,'OMS2007'!D$3:D$220)+(1-$A835)*LOOKUP($I835,'OMS2007'!$A$3:$A$220,'OMS2007'!D$3:D$220),$A835*LOOKUP($I835+1,'OMS2007'!$A$3:$A$220,'OMS2007'!G$3:G$220)+(1-$A835)*LOOKUP($I835,'OMS2007'!$A$3:$A$220,'OMS2007'!G$3:G$220))</f>
        <v>#N/A</v>
      </c>
      <c r="E835" s="15">
        <f t="shared" si="84"/>
        <v>1</v>
      </c>
      <c r="F835" s="15">
        <f>IF(OR(Medidas!D835=1,Medidas!D835="M",Medidas!D835="m",Medidas!D835=2,Medidas!D835="F",Medidas!D835="f"),0,1)</f>
        <v>1</v>
      </c>
      <c r="G835" s="15">
        <f>IF(OR(ISBLANK(Medidas!G835),(ISBLANK(Medidas!H835))),1,0)</f>
        <v>1</v>
      </c>
      <c r="H835" s="15">
        <f>IF(AND(NOT(G835),OR(Medidas!G835&lt;20,Medidas!G835&gt;250,Medidas!H835&lt;0.5,Medidas!H835&gt;400)),1,0)</f>
        <v>0</v>
      </c>
      <c r="I835" s="20">
        <f>(Medidas!F835-Medidas!E835)/30.4375</f>
        <v>0</v>
      </c>
      <c r="J835" s="15" t="e">
        <f>Medidas!H835/(Medidas!G835^2)*10000</f>
        <v>#DIV/0!</v>
      </c>
      <c r="K835" s="15" t="e">
        <f t="shared" si="85"/>
        <v>#DIV/0!</v>
      </c>
      <c r="L835" s="15" t="e">
        <f t="shared" si="86"/>
        <v>#DIV/0!</v>
      </c>
      <c r="M835" s="15" t="e">
        <f t="shared" si="87"/>
        <v>#DIV/0!</v>
      </c>
      <c r="N835" s="15" t="e">
        <f t="shared" si="88"/>
        <v>#N/A</v>
      </c>
      <c r="O835" s="15" t="e">
        <f t="shared" si="89"/>
        <v>#N/A</v>
      </c>
    </row>
    <row r="836" spans="1:15" x14ac:dyDescent="0.15">
      <c r="A836" s="106">
        <f t="shared" si="90"/>
        <v>1</v>
      </c>
      <c r="B836" s="15" t="e">
        <f>IF(OR(Medidas!D836=1,Medidas!D836="M",Medidas!D836="m"),$A836*LOOKUP($I836+1,'OMS2007'!$A$3:$A$220,'OMS2007'!B$3:B$220)+(1-$A836)*LOOKUP($I836,'OMS2007'!$A$3:$A$220,'OMS2007'!B$3:B$220),$A836*LOOKUP($I836+1,'OMS2007'!$A$3:$A$220,'OMS2007'!E$3:E$220)+(1-$A836)*LOOKUP($I836,'OMS2007'!$A$3:$A$220,'OMS2007'!E$3:E$220))</f>
        <v>#N/A</v>
      </c>
      <c r="C836" s="15" t="e">
        <f>IF(OR(Medidas!D836=1,Medidas!D836="M",Medidas!D836="m"),$A836*LOOKUP($I836+1,'OMS2007'!$A$3:$A$220,'OMS2007'!C$3:C$220)+(1-$A836)*LOOKUP($I836,'OMS2007'!$A$3:$A$220,'OMS2007'!C$3:C$220),$A836*LOOKUP($I836+1,'OMS2007'!$A$3:$A$220,'OMS2007'!F$3:F$220)+(1-$A836)*LOOKUP($I836,'OMS2007'!$A$3:$A$220,'OMS2007'!F$3:F$220))</f>
        <v>#N/A</v>
      </c>
      <c r="D836" s="15" t="e">
        <f>IF(OR(Medidas!D836=1,Medidas!D836="M",Medidas!D836="m"),$A836*LOOKUP($I836+1,'OMS2007'!$A$3:$A$220,'OMS2007'!D$3:D$220)+(1-$A836)*LOOKUP($I836,'OMS2007'!$A$3:$A$220,'OMS2007'!D$3:D$220),$A836*LOOKUP($I836+1,'OMS2007'!$A$3:$A$220,'OMS2007'!G$3:G$220)+(1-$A836)*LOOKUP($I836,'OMS2007'!$A$3:$A$220,'OMS2007'!G$3:G$220))</f>
        <v>#N/A</v>
      </c>
      <c r="E836" s="15">
        <f t="shared" ref="E836:E899" si="91">IF(OR(I836&lt;24,I836&gt;240),1,0)</f>
        <v>1</v>
      </c>
      <c r="F836" s="15">
        <f>IF(OR(Medidas!D836=1,Medidas!D836="M",Medidas!D836="m",Medidas!D836=2,Medidas!D836="F",Medidas!D836="f"),0,1)</f>
        <v>1</v>
      </c>
      <c r="G836" s="15">
        <f>IF(OR(ISBLANK(Medidas!G836),(ISBLANK(Medidas!H836))),1,0)</f>
        <v>1</v>
      </c>
      <c r="H836" s="15">
        <f>IF(AND(NOT(G836),OR(Medidas!G836&lt;20,Medidas!G836&gt;250,Medidas!H836&lt;0.5,Medidas!H836&gt;400)),1,0)</f>
        <v>0</v>
      </c>
      <c r="I836" s="20">
        <f>(Medidas!F836-Medidas!E836)/30.4375</f>
        <v>0</v>
      </c>
      <c r="J836" s="15" t="e">
        <f>Medidas!H836/(Medidas!G836^2)*10000</f>
        <v>#DIV/0!</v>
      </c>
      <c r="K836" s="15" t="e">
        <f t="shared" ref="K836:K899" si="92">(((J836/C836)^B836)-1)/(B836*D836)</f>
        <v>#DIV/0!</v>
      </c>
      <c r="L836" s="15" t="e">
        <f t="shared" ref="L836:L899" si="93">INT(NORMSDIST(K836)*1000)/10</f>
        <v>#DIV/0!</v>
      </c>
      <c r="M836" s="15" t="e">
        <f t="shared" ref="M836:M899" si="94">IF(OR((J836-C836)/N836&lt;-4,(J836-C836)/O836&gt;8),1,0)</f>
        <v>#DIV/0!</v>
      </c>
      <c r="N836" s="15" t="e">
        <f t="shared" ref="N836:N899" si="95">(C836-(C836*(1+B836*D836*(-2))^(1/B836)))/2</f>
        <v>#N/A</v>
      </c>
      <c r="O836" s="15" t="e">
        <f t="shared" ref="O836:O899" si="96">((C836*(1+B836*D836*2)^(1/B836))-C836)/2</f>
        <v>#N/A</v>
      </c>
    </row>
    <row r="837" spans="1:15" x14ac:dyDescent="0.15">
      <c r="A837" s="106">
        <f t="shared" ref="A837:A900" si="97">I837-INT(I837+0.5)+1</f>
        <v>1</v>
      </c>
      <c r="B837" s="15" t="e">
        <f>IF(OR(Medidas!D837=1,Medidas!D837="M",Medidas!D837="m"),$A837*LOOKUP($I837+1,'OMS2007'!$A$3:$A$220,'OMS2007'!B$3:B$220)+(1-$A837)*LOOKUP($I837,'OMS2007'!$A$3:$A$220,'OMS2007'!B$3:B$220),$A837*LOOKUP($I837+1,'OMS2007'!$A$3:$A$220,'OMS2007'!E$3:E$220)+(1-$A837)*LOOKUP($I837,'OMS2007'!$A$3:$A$220,'OMS2007'!E$3:E$220))</f>
        <v>#N/A</v>
      </c>
      <c r="C837" s="15" t="e">
        <f>IF(OR(Medidas!D837=1,Medidas!D837="M",Medidas!D837="m"),$A837*LOOKUP($I837+1,'OMS2007'!$A$3:$A$220,'OMS2007'!C$3:C$220)+(1-$A837)*LOOKUP($I837,'OMS2007'!$A$3:$A$220,'OMS2007'!C$3:C$220),$A837*LOOKUP($I837+1,'OMS2007'!$A$3:$A$220,'OMS2007'!F$3:F$220)+(1-$A837)*LOOKUP($I837,'OMS2007'!$A$3:$A$220,'OMS2007'!F$3:F$220))</f>
        <v>#N/A</v>
      </c>
      <c r="D837" s="15" t="e">
        <f>IF(OR(Medidas!D837=1,Medidas!D837="M",Medidas!D837="m"),$A837*LOOKUP($I837+1,'OMS2007'!$A$3:$A$220,'OMS2007'!D$3:D$220)+(1-$A837)*LOOKUP($I837,'OMS2007'!$A$3:$A$220,'OMS2007'!D$3:D$220),$A837*LOOKUP($I837+1,'OMS2007'!$A$3:$A$220,'OMS2007'!G$3:G$220)+(1-$A837)*LOOKUP($I837,'OMS2007'!$A$3:$A$220,'OMS2007'!G$3:G$220))</f>
        <v>#N/A</v>
      </c>
      <c r="E837" s="15">
        <f t="shared" si="91"/>
        <v>1</v>
      </c>
      <c r="F837" s="15">
        <f>IF(OR(Medidas!D837=1,Medidas!D837="M",Medidas!D837="m",Medidas!D837=2,Medidas!D837="F",Medidas!D837="f"),0,1)</f>
        <v>1</v>
      </c>
      <c r="G837" s="15">
        <f>IF(OR(ISBLANK(Medidas!G837),(ISBLANK(Medidas!H837))),1,0)</f>
        <v>1</v>
      </c>
      <c r="H837" s="15">
        <f>IF(AND(NOT(G837),OR(Medidas!G837&lt;20,Medidas!G837&gt;250,Medidas!H837&lt;0.5,Medidas!H837&gt;400)),1,0)</f>
        <v>0</v>
      </c>
      <c r="I837" s="20">
        <f>(Medidas!F837-Medidas!E837)/30.4375</f>
        <v>0</v>
      </c>
      <c r="J837" s="15" t="e">
        <f>Medidas!H837/(Medidas!G837^2)*10000</f>
        <v>#DIV/0!</v>
      </c>
      <c r="K837" s="15" t="e">
        <f t="shared" si="92"/>
        <v>#DIV/0!</v>
      </c>
      <c r="L837" s="15" t="e">
        <f t="shared" si="93"/>
        <v>#DIV/0!</v>
      </c>
      <c r="M837" s="15" t="e">
        <f t="shared" si="94"/>
        <v>#DIV/0!</v>
      </c>
      <c r="N837" s="15" t="e">
        <f t="shared" si="95"/>
        <v>#N/A</v>
      </c>
      <c r="O837" s="15" t="e">
        <f t="shared" si="96"/>
        <v>#N/A</v>
      </c>
    </row>
    <row r="838" spans="1:15" x14ac:dyDescent="0.15">
      <c r="A838" s="106">
        <f t="shared" si="97"/>
        <v>1</v>
      </c>
      <c r="B838" s="15" t="e">
        <f>IF(OR(Medidas!D838=1,Medidas!D838="M",Medidas!D838="m"),$A838*LOOKUP($I838+1,'OMS2007'!$A$3:$A$220,'OMS2007'!B$3:B$220)+(1-$A838)*LOOKUP($I838,'OMS2007'!$A$3:$A$220,'OMS2007'!B$3:B$220),$A838*LOOKUP($I838+1,'OMS2007'!$A$3:$A$220,'OMS2007'!E$3:E$220)+(1-$A838)*LOOKUP($I838,'OMS2007'!$A$3:$A$220,'OMS2007'!E$3:E$220))</f>
        <v>#N/A</v>
      </c>
      <c r="C838" s="15" t="e">
        <f>IF(OR(Medidas!D838=1,Medidas!D838="M",Medidas!D838="m"),$A838*LOOKUP($I838+1,'OMS2007'!$A$3:$A$220,'OMS2007'!C$3:C$220)+(1-$A838)*LOOKUP($I838,'OMS2007'!$A$3:$A$220,'OMS2007'!C$3:C$220),$A838*LOOKUP($I838+1,'OMS2007'!$A$3:$A$220,'OMS2007'!F$3:F$220)+(1-$A838)*LOOKUP($I838,'OMS2007'!$A$3:$A$220,'OMS2007'!F$3:F$220))</f>
        <v>#N/A</v>
      </c>
      <c r="D838" s="15" t="e">
        <f>IF(OR(Medidas!D838=1,Medidas!D838="M",Medidas!D838="m"),$A838*LOOKUP($I838+1,'OMS2007'!$A$3:$A$220,'OMS2007'!D$3:D$220)+(1-$A838)*LOOKUP($I838,'OMS2007'!$A$3:$A$220,'OMS2007'!D$3:D$220),$A838*LOOKUP($I838+1,'OMS2007'!$A$3:$A$220,'OMS2007'!G$3:G$220)+(1-$A838)*LOOKUP($I838,'OMS2007'!$A$3:$A$220,'OMS2007'!G$3:G$220))</f>
        <v>#N/A</v>
      </c>
      <c r="E838" s="15">
        <f t="shared" si="91"/>
        <v>1</v>
      </c>
      <c r="F838" s="15">
        <f>IF(OR(Medidas!D838=1,Medidas!D838="M",Medidas!D838="m",Medidas!D838=2,Medidas!D838="F",Medidas!D838="f"),0,1)</f>
        <v>1</v>
      </c>
      <c r="G838" s="15">
        <f>IF(OR(ISBLANK(Medidas!G838),(ISBLANK(Medidas!H838))),1,0)</f>
        <v>1</v>
      </c>
      <c r="H838" s="15">
        <f>IF(AND(NOT(G838),OR(Medidas!G838&lt;20,Medidas!G838&gt;250,Medidas!H838&lt;0.5,Medidas!H838&gt;400)),1,0)</f>
        <v>0</v>
      </c>
      <c r="I838" s="20">
        <f>(Medidas!F838-Medidas!E838)/30.4375</f>
        <v>0</v>
      </c>
      <c r="J838" s="15" t="e">
        <f>Medidas!H838/(Medidas!G838^2)*10000</f>
        <v>#DIV/0!</v>
      </c>
      <c r="K838" s="15" t="e">
        <f t="shared" si="92"/>
        <v>#DIV/0!</v>
      </c>
      <c r="L838" s="15" t="e">
        <f t="shared" si="93"/>
        <v>#DIV/0!</v>
      </c>
      <c r="M838" s="15" t="e">
        <f t="shared" si="94"/>
        <v>#DIV/0!</v>
      </c>
      <c r="N838" s="15" t="e">
        <f t="shared" si="95"/>
        <v>#N/A</v>
      </c>
      <c r="O838" s="15" t="e">
        <f t="shared" si="96"/>
        <v>#N/A</v>
      </c>
    </row>
    <row r="839" spans="1:15" x14ac:dyDescent="0.15">
      <c r="A839" s="106">
        <f t="shared" si="97"/>
        <v>1</v>
      </c>
      <c r="B839" s="15" t="e">
        <f>IF(OR(Medidas!D839=1,Medidas!D839="M",Medidas!D839="m"),$A839*LOOKUP($I839+1,'OMS2007'!$A$3:$A$220,'OMS2007'!B$3:B$220)+(1-$A839)*LOOKUP($I839,'OMS2007'!$A$3:$A$220,'OMS2007'!B$3:B$220),$A839*LOOKUP($I839+1,'OMS2007'!$A$3:$A$220,'OMS2007'!E$3:E$220)+(1-$A839)*LOOKUP($I839,'OMS2007'!$A$3:$A$220,'OMS2007'!E$3:E$220))</f>
        <v>#N/A</v>
      </c>
      <c r="C839" s="15" t="e">
        <f>IF(OR(Medidas!D839=1,Medidas!D839="M",Medidas!D839="m"),$A839*LOOKUP($I839+1,'OMS2007'!$A$3:$A$220,'OMS2007'!C$3:C$220)+(1-$A839)*LOOKUP($I839,'OMS2007'!$A$3:$A$220,'OMS2007'!C$3:C$220),$A839*LOOKUP($I839+1,'OMS2007'!$A$3:$A$220,'OMS2007'!F$3:F$220)+(1-$A839)*LOOKUP($I839,'OMS2007'!$A$3:$A$220,'OMS2007'!F$3:F$220))</f>
        <v>#N/A</v>
      </c>
      <c r="D839" s="15" t="e">
        <f>IF(OR(Medidas!D839=1,Medidas!D839="M",Medidas!D839="m"),$A839*LOOKUP($I839+1,'OMS2007'!$A$3:$A$220,'OMS2007'!D$3:D$220)+(1-$A839)*LOOKUP($I839,'OMS2007'!$A$3:$A$220,'OMS2007'!D$3:D$220),$A839*LOOKUP($I839+1,'OMS2007'!$A$3:$A$220,'OMS2007'!G$3:G$220)+(1-$A839)*LOOKUP($I839,'OMS2007'!$A$3:$A$220,'OMS2007'!G$3:G$220))</f>
        <v>#N/A</v>
      </c>
      <c r="E839" s="15">
        <f t="shared" si="91"/>
        <v>1</v>
      </c>
      <c r="F839" s="15">
        <f>IF(OR(Medidas!D839=1,Medidas!D839="M",Medidas!D839="m",Medidas!D839=2,Medidas!D839="F",Medidas!D839="f"),0,1)</f>
        <v>1</v>
      </c>
      <c r="G839" s="15">
        <f>IF(OR(ISBLANK(Medidas!G839),(ISBLANK(Medidas!H839))),1,0)</f>
        <v>1</v>
      </c>
      <c r="H839" s="15">
        <f>IF(AND(NOT(G839),OR(Medidas!G839&lt;20,Medidas!G839&gt;250,Medidas!H839&lt;0.5,Medidas!H839&gt;400)),1,0)</f>
        <v>0</v>
      </c>
      <c r="I839" s="20">
        <f>(Medidas!F839-Medidas!E839)/30.4375</f>
        <v>0</v>
      </c>
      <c r="J839" s="15" t="e">
        <f>Medidas!H839/(Medidas!G839^2)*10000</f>
        <v>#DIV/0!</v>
      </c>
      <c r="K839" s="15" t="e">
        <f t="shared" si="92"/>
        <v>#DIV/0!</v>
      </c>
      <c r="L839" s="15" t="e">
        <f t="shared" si="93"/>
        <v>#DIV/0!</v>
      </c>
      <c r="M839" s="15" t="e">
        <f t="shared" si="94"/>
        <v>#DIV/0!</v>
      </c>
      <c r="N839" s="15" t="e">
        <f t="shared" si="95"/>
        <v>#N/A</v>
      </c>
      <c r="O839" s="15" t="e">
        <f t="shared" si="96"/>
        <v>#N/A</v>
      </c>
    </row>
    <row r="840" spans="1:15" x14ac:dyDescent="0.15">
      <c r="A840" s="106">
        <f t="shared" si="97"/>
        <v>1</v>
      </c>
      <c r="B840" s="15" t="e">
        <f>IF(OR(Medidas!D840=1,Medidas!D840="M",Medidas!D840="m"),$A840*LOOKUP($I840+1,'OMS2007'!$A$3:$A$220,'OMS2007'!B$3:B$220)+(1-$A840)*LOOKUP($I840,'OMS2007'!$A$3:$A$220,'OMS2007'!B$3:B$220),$A840*LOOKUP($I840+1,'OMS2007'!$A$3:$A$220,'OMS2007'!E$3:E$220)+(1-$A840)*LOOKUP($I840,'OMS2007'!$A$3:$A$220,'OMS2007'!E$3:E$220))</f>
        <v>#N/A</v>
      </c>
      <c r="C840" s="15" t="e">
        <f>IF(OR(Medidas!D840=1,Medidas!D840="M",Medidas!D840="m"),$A840*LOOKUP($I840+1,'OMS2007'!$A$3:$A$220,'OMS2007'!C$3:C$220)+(1-$A840)*LOOKUP($I840,'OMS2007'!$A$3:$A$220,'OMS2007'!C$3:C$220),$A840*LOOKUP($I840+1,'OMS2007'!$A$3:$A$220,'OMS2007'!F$3:F$220)+(1-$A840)*LOOKUP($I840,'OMS2007'!$A$3:$A$220,'OMS2007'!F$3:F$220))</f>
        <v>#N/A</v>
      </c>
      <c r="D840" s="15" t="e">
        <f>IF(OR(Medidas!D840=1,Medidas!D840="M",Medidas!D840="m"),$A840*LOOKUP($I840+1,'OMS2007'!$A$3:$A$220,'OMS2007'!D$3:D$220)+(1-$A840)*LOOKUP($I840,'OMS2007'!$A$3:$A$220,'OMS2007'!D$3:D$220),$A840*LOOKUP($I840+1,'OMS2007'!$A$3:$A$220,'OMS2007'!G$3:G$220)+(1-$A840)*LOOKUP($I840,'OMS2007'!$A$3:$A$220,'OMS2007'!G$3:G$220))</f>
        <v>#N/A</v>
      </c>
      <c r="E840" s="15">
        <f t="shared" si="91"/>
        <v>1</v>
      </c>
      <c r="F840" s="15">
        <f>IF(OR(Medidas!D840=1,Medidas!D840="M",Medidas!D840="m",Medidas!D840=2,Medidas!D840="F",Medidas!D840="f"),0,1)</f>
        <v>1</v>
      </c>
      <c r="G840" s="15">
        <f>IF(OR(ISBLANK(Medidas!G840),(ISBLANK(Medidas!H840))),1,0)</f>
        <v>1</v>
      </c>
      <c r="H840" s="15">
        <f>IF(AND(NOT(G840),OR(Medidas!G840&lt;20,Medidas!G840&gt;250,Medidas!H840&lt;0.5,Medidas!H840&gt;400)),1,0)</f>
        <v>0</v>
      </c>
      <c r="I840" s="20">
        <f>(Medidas!F840-Medidas!E840)/30.4375</f>
        <v>0</v>
      </c>
      <c r="J840" s="15" t="e">
        <f>Medidas!H840/(Medidas!G840^2)*10000</f>
        <v>#DIV/0!</v>
      </c>
      <c r="K840" s="15" t="e">
        <f t="shared" si="92"/>
        <v>#DIV/0!</v>
      </c>
      <c r="L840" s="15" t="e">
        <f t="shared" si="93"/>
        <v>#DIV/0!</v>
      </c>
      <c r="M840" s="15" t="e">
        <f t="shared" si="94"/>
        <v>#DIV/0!</v>
      </c>
      <c r="N840" s="15" t="e">
        <f t="shared" si="95"/>
        <v>#N/A</v>
      </c>
      <c r="O840" s="15" t="e">
        <f t="shared" si="96"/>
        <v>#N/A</v>
      </c>
    </row>
    <row r="841" spans="1:15" x14ac:dyDescent="0.15">
      <c r="A841" s="106">
        <f t="shared" si="97"/>
        <v>1</v>
      </c>
      <c r="B841" s="15" t="e">
        <f>IF(OR(Medidas!D841=1,Medidas!D841="M",Medidas!D841="m"),$A841*LOOKUP($I841+1,'OMS2007'!$A$3:$A$220,'OMS2007'!B$3:B$220)+(1-$A841)*LOOKUP($I841,'OMS2007'!$A$3:$A$220,'OMS2007'!B$3:B$220),$A841*LOOKUP($I841+1,'OMS2007'!$A$3:$A$220,'OMS2007'!E$3:E$220)+(1-$A841)*LOOKUP($I841,'OMS2007'!$A$3:$A$220,'OMS2007'!E$3:E$220))</f>
        <v>#N/A</v>
      </c>
      <c r="C841" s="15" t="e">
        <f>IF(OR(Medidas!D841=1,Medidas!D841="M",Medidas!D841="m"),$A841*LOOKUP($I841+1,'OMS2007'!$A$3:$A$220,'OMS2007'!C$3:C$220)+(1-$A841)*LOOKUP($I841,'OMS2007'!$A$3:$A$220,'OMS2007'!C$3:C$220),$A841*LOOKUP($I841+1,'OMS2007'!$A$3:$A$220,'OMS2007'!F$3:F$220)+(1-$A841)*LOOKUP($I841,'OMS2007'!$A$3:$A$220,'OMS2007'!F$3:F$220))</f>
        <v>#N/A</v>
      </c>
      <c r="D841" s="15" t="e">
        <f>IF(OR(Medidas!D841=1,Medidas!D841="M",Medidas!D841="m"),$A841*LOOKUP($I841+1,'OMS2007'!$A$3:$A$220,'OMS2007'!D$3:D$220)+(1-$A841)*LOOKUP($I841,'OMS2007'!$A$3:$A$220,'OMS2007'!D$3:D$220),$A841*LOOKUP($I841+1,'OMS2007'!$A$3:$A$220,'OMS2007'!G$3:G$220)+(1-$A841)*LOOKUP($I841,'OMS2007'!$A$3:$A$220,'OMS2007'!G$3:G$220))</f>
        <v>#N/A</v>
      </c>
      <c r="E841" s="15">
        <f t="shared" si="91"/>
        <v>1</v>
      </c>
      <c r="F841" s="15">
        <f>IF(OR(Medidas!D841=1,Medidas!D841="M",Medidas!D841="m",Medidas!D841=2,Medidas!D841="F",Medidas!D841="f"),0,1)</f>
        <v>1</v>
      </c>
      <c r="G841" s="15">
        <f>IF(OR(ISBLANK(Medidas!G841),(ISBLANK(Medidas!H841))),1,0)</f>
        <v>1</v>
      </c>
      <c r="H841" s="15">
        <f>IF(AND(NOT(G841),OR(Medidas!G841&lt;20,Medidas!G841&gt;250,Medidas!H841&lt;0.5,Medidas!H841&gt;400)),1,0)</f>
        <v>0</v>
      </c>
      <c r="I841" s="20">
        <f>(Medidas!F841-Medidas!E841)/30.4375</f>
        <v>0</v>
      </c>
      <c r="J841" s="15" t="e">
        <f>Medidas!H841/(Medidas!G841^2)*10000</f>
        <v>#DIV/0!</v>
      </c>
      <c r="K841" s="15" t="e">
        <f t="shared" si="92"/>
        <v>#DIV/0!</v>
      </c>
      <c r="L841" s="15" t="e">
        <f t="shared" si="93"/>
        <v>#DIV/0!</v>
      </c>
      <c r="M841" s="15" t="e">
        <f t="shared" si="94"/>
        <v>#DIV/0!</v>
      </c>
      <c r="N841" s="15" t="e">
        <f t="shared" si="95"/>
        <v>#N/A</v>
      </c>
      <c r="O841" s="15" t="e">
        <f t="shared" si="96"/>
        <v>#N/A</v>
      </c>
    </row>
    <row r="842" spans="1:15" x14ac:dyDescent="0.15">
      <c r="A842" s="106">
        <f t="shared" si="97"/>
        <v>1</v>
      </c>
      <c r="B842" s="15" t="e">
        <f>IF(OR(Medidas!D842=1,Medidas!D842="M",Medidas!D842="m"),$A842*LOOKUP($I842+1,'OMS2007'!$A$3:$A$220,'OMS2007'!B$3:B$220)+(1-$A842)*LOOKUP($I842,'OMS2007'!$A$3:$A$220,'OMS2007'!B$3:B$220),$A842*LOOKUP($I842+1,'OMS2007'!$A$3:$A$220,'OMS2007'!E$3:E$220)+(1-$A842)*LOOKUP($I842,'OMS2007'!$A$3:$A$220,'OMS2007'!E$3:E$220))</f>
        <v>#N/A</v>
      </c>
      <c r="C842" s="15" t="e">
        <f>IF(OR(Medidas!D842=1,Medidas!D842="M",Medidas!D842="m"),$A842*LOOKUP($I842+1,'OMS2007'!$A$3:$A$220,'OMS2007'!C$3:C$220)+(1-$A842)*LOOKUP($I842,'OMS2007'!$A$3:$A$220,'OMS2007'!C$3:C$220),$A842*LOOKUP($I842+1,'OMS2007'!$A$3:$A$220,'OMS2007'!F$3:F$220)+(1-$A842)*LOOKUP($I842,'OMS2007'!$A$3:$A$220,'OMS2007'!F$3:F$220))</f>
        <v>#N/A</v>
      </c>
      <c r="D842" s="15" t="e">
        <f>IF(OR(Medidas!D842=1,Medidas!D842="M",Medidas!D842="m"),$A842*LOOKUP($I842+1,'OMS2007'!$A$3:$A$220,'OMS2007'!D$3:D$220)+(1-$A842)*LOOKUP($I842,'OMS2007'!$A$3:$A$220,'OMS2007'!D$3:D$220),$A842*LOOKUP($I842+1,'OMS2007'!$A$3:$A$220,'OMS2007'!G$3:G$220)+(1-$A842)*LOOKUP($I842,'OMS2007'!$A$3:$A$220,'OMS2007'!G$3:G$220))</f>
        <v>#N/A</v>
      </c>
      <c r="E842" s="15">
        <f t="shared" si="91"/>
        <v>1</v>
      </c>
      <c r="F842" s="15">
        <f>IF(OR(Medidas!D842=1,Medidas!D842="M",Medidas!D842="m",Medidas!D842=2,Medidas!D842="F",Medidas!D842="f"),0,1)</f>
        <v>1</v>
      </c>
      <c r="G842" s="15">
        <f>IF(OR(ISBLANK(Medidas!G842),(ISBLANK(Medidas!H842))),1,0)</f>
        <v>1</v>
      </c>
      <c r="H842" s="15">
        <f>IF(AND(NOT(G842),OR(Medidas!G842&lt;20,Medidas!G842&gt;250,Medidas!H842&lt;0.5,Medidas!H842&gt;400)),1,0)</f>
        <v>0</v>
      </c>
      <c r="I842" s="20">
        <f>(Medidas!F842-Medidas!E842)/30.4375</f>
        <v>0</v>
      </c>
      <c r="J842" s="15" t="e">
        <f>Medidas!H842/(Medidas!G842^2)*10000</f>
        <v>#DIV/0!</v>
      </c>
      <c r="K842" s="15" t="e">
        <f t="shared" si="92"/>
        <v>#DIV/0!</v>
      </c>
      <c r="L842" s="15" t="e">
        <f t="shared" si="93"/>
        <v>#DIV/0!</v>
      </c>
      <c r="M842" s="15" t="e">
        <f t="shared" si="94"/>
        <v>#DIV/0!</v>
      </c>
      <c r="N842" s="15" t="e">
        <f t="shared" si="95"/>
        <v>#N/A</v>
      </c>
      <c r="O842" s="15" t="e">
        <f t="shared" si="96"/>
        <v>#N/A</v>
      </c>
    </row>
    <row r="843" spans="1:15" x14ac:dyDescent="0.15">
      <c r="A843" s="106">
        <f t="shared" si="97"/>
        <v>1</v>
      </c>
      <c r="B843" s="15" t="e">
        <f>IF(OR(Medidas!D843=1,Medidas!D843="M",Medidas!D843="m"),$A843*LOOKUP($I843+1,'OMS2007'!$A$3:$A$220,'OMS2007'!B$3:B$220)+(1-$A843)*LOOKUP($I843,'OMS2007'!$A$3:$A$220,'OMS2007'!B$3:B$220),$A843*LOOKUP($I843+1,'OMS2007'!$A$3:$A$220,'OMS2007'!E$3:E$220)+(1-$A843)*LOOKUP($I843,'OMS2007'!$A$3:$A$220,'OMS2007'!E$3:E$220))</f>
        <v>#N/A</v>
      </c>
      <c r="C843" s="15" t="e">
        <f>IF(OR(Medidas!D843=1,Medidas!D843="M",Medidas!D843="m"),$A843*LOOKUP($I843+1,'OMS2007'!$A$3:$A$220,'OMS2007'!C$3:C$220)+(1-$A843)*LOOKUP($I843,'OMS2007'!$A$3:$A$220,'OMS2007'!C$3:C$220),$A843*LOOKUP($I843+1,'OMS2007'!$A$3:$A$220,'OMS2007'!F$3:F$220)+(1-$A843)*LOOKUP($I843,'OMS2007'!$A$3:$A$220,'OMS2007'!F$3:F$220))</f>
        <v>#N/A</v>
      </c>
      <c r="D843" s="15" t="e">
        <f>IF(OR(Medidas!D843=1,Medidas!D843="M",Medidas!D843="m"),$A843*LOOKUP($I843+1,'OMS2007'!$A$3:$A$220,'OMS2007'!D$3:D$220)+(1-$A843)*LOOKUP($I843,'OMS2007'!$A$3:$A$220,'OMS2007'!D$3:D$220),$A843*LOOKUP($I843+1,'OMS2007'!$A$3:$A$220,'OMS2007'!G$3:G$220)+(1-$A843)*LOOKUP($I843,'OMS2007'!$A$3:$A$220,'OMS2007'!G$3:G$220))</f>
        <v>#N/A</v>
      </c>
      <c r="E843" s="15">
        <f t="shared" si="91"/>
        <v>1</v>
      </c>
      <c r="F843" s="15">
        <f>IF(OR(Medidas!D843=1,Medidas!D843="M",Medidas!D843="m",Medidas!D843=2,Medidas!D843="F",Medidas!D843="f"),0,1)</f>
        <v>1</v>
      </c>
      <c r="G843" s="15">
        <f>IF(OR(ISBLANK(Medidas!G843),(ISBLANK(Medidas!H843))),1,0)</f>
        <v>1</v>
      </c>
      <c r="H843" s="15">
        <f>IF(AND(NOT(G843),OR(Medidas!G843&lt;20,Medidas!G843&gt;250,Medidas!H843&lt;0.5,Medidas!H843&gt;400)),1,0)</f>
        <v>0</v>
      </c>
      <c r="I843" s="20">
        <f>(Medidas!F843-Medidas!E843)/30.4375</f>
        <v>0</v>
      </c>
      <c r="J843" s="15" t="e">
        <f>Medidas!H843/(Medidas!G843^2)*10000</f>
        <v>#DIV/0!</v>
      </c>
      <c r="K843" s="15" t="e">
        <f t="shared" si="92"/>
        <v>#DIV/0!</v>
      </c>
      <c r="L843" s="15" t="e">
        <f t="shared" si="93"/>
        <v>#DIV/0!</v>
      </c>
      <c r="M843" s="15" t="e">
        <f t="shared" si="94"/>
        <v>#DIV/0!</v>
      </c>
      <c r="N843" s="15" t="e">
        <f t="shared" si="95"/>
        <v>#N/A</v>
      </c>
      <c r="O843" s="15" t="e">
        <f t="shared" si="96"/>
        <v>#N/A</v>
      </c>
    </row>
    <row r="844" spans="1:15" x14ac:dyDescent="0.15">
      <c r="A844" s="106">
        <f t="shared" si="97"/>
        <v>1</v>
      </c>
      <c r="B844" s="15" t="e">
        <f>IF(OR(Medidas!D844=1,Medidas!D844="M",Medidas!D844="m"),$A844*LOOKUP($I844+1,'OMS2007'!$A$3:$A$220,'OMS2007'!B$3:B$220)+(1-$A844)*LOOKUP($I844,'OMS2007'!$A$3:$A$220,'OMS2007'!B$3:B$220),$A844*LOOKUP($I844+1,'OMS2007'!$A$3:$A$220,'OMS2007'!E$3:E$220)+(1-$A844)*LOOKUP($I844,'OMS2007'!$A$3:$A$220,'OMS2007'!E$3:E$220))</f>
        <v>#N/A</v>
      </c>
      <c r="C844" s="15" t="e">
        <f>IF(OR(Medidas!D844=1,Medidas!D844="M",Medidas!D844="m"),$A844*LOOKUP($I844+1,'OMS2007'!$A$3:$A$220,'OMS2007'!C$3:C$220)+(1-$A844)*LOOKUP($I844,'OMS2007'!$A$3:$A$220,'OMS2007'!C$3:C$220),$A844*LOOKUP($I844+1,'OMS2007'!$A$3:$A$220,'OMS2007'!F$3:F$220)+(1-$A844)*LOOKUP($I844,'OMS2007'!$A$3:$A$220,'OMS2007'!F$3:F$220))</f>
        <v>#N/A</v>
      </c>
      <c r="D844" s="15" t="e">
        <f>IF(OR(Medidas!D844=1,Medidas!D844="M",Medidas!D844="m"),$A844*LOOKUP($I844+1,'OMS2007'!$A$3:$A$220,'OMS2007'!D$3:D$220)+(1-$A844)*LOOKUP($I844,'OMS2007'!$A$3:$A$220,'OMS2007'!D$3:D$220),$A844*LOOKUP($I844+1,'OMS2007'!$A$3:$A$220,'OMS2007'!G$3:G$220)+(1-$A844)*LOOKUP($I844,'OMS2007'!$A$3:$A$220,'OMS2007'!G$3:G$220))</f>
        <v>#N/A</v>
      </c>
      <c r="E844" s="15">
        <f t="shared" si="91"/>
        <v>1</v>
      </c>
      <c r="F844" s="15">
        <f>IF(OR(Medidas!D844=1,Medidas!D844="M",Medidas!D844="m",Medidas!D844=2,Medidas!D844="F",Medidas!D844="f"),0,1)</f>
        <v>1</v>
      </c>
      <c r="G844" s="15">
        <f>IF(OR(ISBLANK(Medidas!G844),(ISBLANK(Medidas!H844))),1,0)</f>
        <v>1</v>
      </c>
      <c r="H844" s="15">
        <f>IF(AND(NOT(G844),OR(Medidas!G844&lt;20,Medidas!G844&gt;250,Medidas!H844&lt;0.5,Medidas!H844&gt;400)),1,0)</f>
        <v>0</v>
      </c>
      <c r="I844" s="20">
        <f>(Medidas!F844-Medidas!E844)/30.4375</f>
        <v>0</v>
      </c>
      <c r="J844" s="15" t="e">
        <f>Medidas!H844/(Medidas!G844^2)*10000</f>
        <v>#DIV/0!</v>
      </c>
      <c r="K844" s="15" t="e">
        <f t="shared" si="92"/>
        <v>#DIV/0!</v>
      </c>
      <c r="L844" s="15" t="e">
        <f t="shared" si="93"/>
        <v>#DIV/0!</v>
      </c>
      <c r="M844" s="15" t="e">
        <f t="shared" si="94"/>
        <v>#DIV/0!</v>
      </c>
      <c r="N844" s="15" t="e">
        <f t="shared" si="95"/>
        <v>#N/A</v>
      </c>
      <c r="O844" s="15" t="e">
        <f t="shared" si="96"/>
        <v>#N/A</v>
      </c>
    </row>
    <row r="845" spans="1:15" x14ac:dyDescent="0.15">
      <c r="A845" s="106">
        <f t="shared" si="97"/>
        <v>1</v>
      </c>
      <c r="B845" s="15" t="e">
        <f>IF(OR(Medidas!D845=1,Medidas!D845="M",Medidas!D845="m"),$A845*LOOKUP($I845+1,'OMS2007'!$A$3:$A$220,'OMS2007'!B$3:B$220)+(1-$A845)*LOOKUP($I845,'OMS2007'!$A$3:$A$220,'OMS2007'!B$3:B$220),$A845*LOOKUP($I845+1,'OMS2007'!$A$3:$A$220,'OMS2007'!E$3:E$220)+(1-$A845)*LOOKUP($I845,'OMS2007'!$A$3:$A$220,'OMS2007'!E$3:E$220))</f>
        <v>#N/A</v>
      </c>
      <c r="C845" s="15" t="e">
        <f>IF(OR(Medidas!D845=1,Medidas!D845="M",Medidas!D845="m"),$A845*LOOKUP($I845+1,'OMS2007'!$A$3:$A$220,'OMS2007'!C$3:C$220)+(1-$A845)*LOOKUP($I845,'OMS2007'!$A$3:$A$220,'OMS2007'!C$3:C$220),$A845*LOOKUP($I845+1,'OMS2007'!$A$3:$A$220,'OMS2007'!F$3:F$220)+(1-$A845)*LOOKUP($I845,'OMS2007'!$A$3:$A$220,'OMS2007'!F$3:F$220))</f>
        <v>#N/A</v>
      </c>
      <c r="D845" s="15" t="e">
        <f>IF(OR(Medidas!D845=1,Medidas!D845="M",Medidas!D845="m"),$A845*LOOKUP($I845+1,'OMS2007'!$A$3:$A$220,'OMS2007'!D$3:D$220)+(1-$A845)*LOOKUP($I845,'OMS2007'!$A$3:$A$220,'OMS2007'!D$3:D$220),$A845*LOOKUP($I845+1,'OMS2007'!$A$3:$A$220,'OMS2007'!G$3:G$220)+(1-$A845)*LOOKUP($I845,'OMS2007'!$A$3:$A$220,'OMS2007'!G$3:G$220))</f>
        <v>#N/A</v>
      </c>
      <c r="E845" s="15">
        <f t="shared" si="91"/>
        <v>1</v>
      </c>
      <c r="F845" s="15">
        <f>IF(OR(Medidas!D845=1,Medidas!D845="M",Medidas!D845="m",Medidas!D845=2,Medidas!D845="F",Medidas!D845="f"),0,1)</f>
        <v>1</v>
      </c>
      <c r="G845" s="15">
        <f>IF(OR(ISBLANK(Medidas!G845),(ISBLANK(Medidas!H845))),1,0)</f>
        <v>1</v>
      </c>
      <c r="H845" s="15">
        <f>IF(AND(NOT(G845),OR(Medidas!G845&lt;20,Medidas!G845&gt;250,Medidas!H845&lt;0.5,Medidas!H845&gt;400)),1,0)</f>
        <v>0</v>
      </c>
      <c r="I845" s="20">
        <f>(Medidas!F845-Medidas!E845)/30.4375</f>
        <v>0</v>
      </c>
      <c r="J845" s="15" t="e">
        <f>Medidas!H845/(Medidas!G845^2)*10000</f>
        <v>#DIV/0!</v>
      </c>
      <c r="K845" s="15" t="e">
        <f t="shared" si="92"/>
        <v>#DIV/0!</v>
      </c>
      <c r="L845" s="15" t="e">
        <f t="shared" si="93"/>
        <v>#DIV/0!</v>
      </c>
      <c r="M845" s="15" t="e">
        <f t="shared" si="94"/>
        <v>#DIV/0!</v>
      </c>
      <c r="N845" s="15" t="e">
        <f t="shared" si="95"/>
        <v>#N/A</v>
      </c>
      <c r="O845" s="15" t="e">
        <f t="shared" si="96"/>
        <v>#N/A</v>
      </c>
    </row>
    <row r="846" spans="1:15" x14ac:dyDescent="0.15">
      <c r="A846" s="106">
        <f t="shared" si="97"/>
        <v>1</v>
      </c>
      <c r="B846" s="15" t="e">
        <f>IF(OR(Medidas!D846=1,Medidas!D846="M",Medidas!D846="m"),$A846*LOOKUP($I846+1,'OMS2007'!$A$3:$A$220,'OMS2007'!B$3:B$220)+(1-$A846)*LOOKUP($I846,'OMS2007'!$A$3:$A$220,'OMS2007'!B$3:B$220),$A846*LOOKUP($I846+1,'OMS2007'!$A$3:$A$220,'OMS2007'!E$3:E$220)+(1-$A846)*LOOKUP($I846,'OMS2007'!$A$3:$A$220,'OMS2007'!E$3:E$220))</f>
        <v>#N/A</v>
      </c>
      <c r="C846" s="15" t="e">
        <f>IF(OR(Medidas!D846=1,Medidas!D846="M",Medidas!D846="m"),$A846*LOOKUP($I846+1,'OMS2007'!$A$3:$A$220,'OMS2007'!C$3:C$220)+(1-$A846)*LOOKUP($I846,'OMS2007'!$A$3:$A$220,'OMS2007'!C$3:C$220),$A846*LOOKUP($I846+1,'OMS2007'!$A$3:$A$220,'OMS2007'!F$3:F$220)+(1-$A846)*LOOKUP($I846,'OMS2007'!$A$3:$A$220,'OMS2007'!F$3:F$220))</f>
        <v>#N/A</v>
      </c>
      <c r="D846" s="15" t="e">
        <f>IF(OR(Medidas!D846=1,Medidas!D846="M",Medidas!D846="m"),$A846*LOOKUP($I846+1,'OMS2007'!$A$3:$A$220,'OMS2007'!D$3:D$220)+(1-$A846)*LOOKUP($I846,'OMS2007'!$A$3:$A$220,'OMS2007'!D$3:D$220),$A846*LOOKUP($I846+1,'OMS2007'!$A$3:$A$220,'OMS2007'!G$3:G$220)+(1-$A846)*LOOKUP($I846,'OMS2007'!$A$3:$A$220,'OMS2007'!G$3:G$220))</f>
        <v>#N/A</v>
      </c>
      <c r="E846" s="15">
        <f t="shared" si="91"/>
        <v>1</v>
      </c>
      <c r="F846" s="15">
        <f>IF(OR(Medidas!D846=1,Medidas!D846="M",Medidas!D846="m",Medidas!D846=2,Medidas!D846="F",Medidas!D846="f"),0,1)</f>
        <v>1</v>
      </c>
      <c r="G846" s="15">
        <f>IF(OR(ISBLANK(Medidas!G846),(ISBLANK(Medidas!H846))),1,0)</f>
        <v>1</v>
      </c>
      <c r="H846" s="15">
        <f>IF(AND(NOT(G846),OR(Medidas!G846&lt;20,Medidas!G846&gt;250,Medidas!H846&lt;0.5,Medidas!H846&gt;400)),1,0)</f>
        <v>0</v>
      </c>
      <c r="I846" s="20">
        <f>(Medidas!F846-Medidas!E846)/30.4375</f>
        <v>0</v>
      </c>
      <c r="J846" s="15" t="e">
        <f>Medidas!H846/(Medidas!G846^2)*10000</f>
        <v>#DIV/0!</v>
      </c>
      <c r="K846" s="15" t="e">
        <f t="shared" si="92"/>
        <v>#DIV/0!</v>
      </c>
      <c r="L846" s="15" t="e">
        <f t="shared" si="93"/>
        <v>#DIV/0!</v>
      </c>
      <c r="M846" s="15" t="e">
        <f t="shared" si="94"/>
        <v>#DIV/0!</v>
      </c>
      <c r="N846" s="15" t="e">
        <f t="shared" si="95"/>
        <v>#N/A</v>
      </c>
      <c r="O846" s="15" t="e">
        <f t="shared" si="96"/>
        <v>#N/A</v>
      </c>
    </row>
    <row r="847" spans="1:15" x14ac:dyDescent="0.15">
      <c r="A847" s="106">
        <f t="shared" si="97"/>
        <v>1</v>
      </c>
      <c r="B847" s="15" t="e">
        <f>IF(OR(Medidas!D847=1,Medidas!D847="M",Medidas!D847="m"),$A847*LOOKUP($I847+1,'OMS2007'!$A$3:$A$220,'OMS2007'!B$3:B$220)+(1-$A847)*LOOKUP($I847,'OMS2007'!$A$3:$A$220,'OMS2007'!B$3:B$220),$A847*LOOKUP($I847+1,'OMS2007'!$A$3:$A$220,'OMS2007'!E$3:E$220)+(1-$A847)*LOOKUP($I847,'OMS2007'!$A$3:$A$220,'OMS2007'!E$3:E$220))</f>
        <v>#N/A</v>
      </c>
      <c r="C847" s="15" t="e">
        <f>IF(OR(Medidas!D847=1,Medidas!D847="M",Medidas!D847="m"),$A847*LOOKUP($I847+1,'OMS2007'!$A$3:$A$220,'OMS2007'!C$3:C$220)+(1-$A847)*LOOKUP($I847,'OMS2007'!$A$3:$A$220,'OMS2007'!C$3:C$220),$A847*LOOKUP($I847+1,'OMS2007'!$A$3:$A$220,'OMS2007'!F$3:F$220)+(1-$A847)*LOOKUP($I847,'OMS2007'!$A$3:$A$220,'OMS2007'!F$3:F$220))</f>
        <v>#N/A</v>
      </c>
      <c r="D847" s="15" t="e">
        <f>IF(OR(Medidas!D847=1,Medidas!D847="M",Medidas!D847="m"),$A847*LOOKUP($I847+1,'OMS2007'!$A$3:$A$220,'OMS2007'!D$3:D$220)+(1-$A847)*LOOKUP($I847,'OMS2007'!$A$3:$A$220,'OMS2007'!D$3:D$220),$A847*LOOKUP($I847+1,'OMS2007'!$A$3:$A$220,'OMS2007'!G$3:G$220)+(1-$A847)*LOOKUP($I847,'OMS2007'!$A$3:$A$220,'OMS2007'!G$3:G$220))</f>
        <v>#N/A</v>
      </c>
      <c r="E847" s="15">
        <f t="shared" si="91"/>
        <v>1</v>
      </c>
      <c r="F847" s="15">
        <f>IF(OR(Medidas!D847=1,Medidas!D847="M",Medidas!D847="m",Medidas!D847=2,Medidas!D847="F",Medidas!D847="f"),0,1)</f>
        <v>1</v>
      </c>
      <c r="G847" s="15">
        <f>IF(OR(ISBLANK(Medidas!G847),(ISBLANK(Medidas!H847))),1,0)</f>
        <v>1</v>
      </c>
      <c r="H847" s="15">
        <f>IF(AND(NOT(G847),OR(Medidas!G847&lt;20,Medidas!G847&gt;250,Medidas!H847&lt;0.5,Medidas!H847&gt;400)),1,0)</f>
        <v>0</v>
      </c>
      <c r="I847" s="20">
        <f>(Medidas!F847-Medidas!E847)/30.4375</f>
        <v>0</v>
      </c>
      <c r="J847" s="15" t="e">
        <f>Medidas!H847/(Medidas!G847^2)*10000</f>
        <v>#DIV/0!</v>
      </c>
      <c r="K847" s="15" t="e">
        <f t="shared" si="92"/>
        <v>#DIV/0!</v>
      </c>
      <c r="L847" s="15" t="e">
        <f t="shared" si="93"/>
        <v>#DIV/0!</v>
      </c>
      <c r="M847" s="15" t="e">
        <f t="shared" si="94"/>
        <v>#DIV/0!</v>
      </c>
      <c r="N847" s="15" t="e">
        <f t="shared" si="95"/>
        <v>#N/A</v>
      </c>
      <c r="O847" s="15" t="e">
        <f t="shared" si="96"/>
        <v>#N/A</v>
      </c>
    </row>
    <row r="848" spans="1:15" x14ac:dyDescent="0.15">
      <c r="A848" s="106">
        <f t="shared" si="97"/>
        <v>1</v>
      </c>
      <c r="B848" s="15" t="e">
        <f>IF(OR(Medidas!D848=1,Medidas!D848="M",Medidas!D848="m"),$A848*LOOKUP($I848+1,'OMS2007'!$A$3:$A$220,'OMS2007'!B$3:B$220)+(1-$A848)*LOOKUP($I848,'OMS2007'!$A$3:$A$220,'OMS2007'!B$3:B$220),$A848*LOOKUP($I848+1,'OMS2007'!$A$3:$A$220,'OMS2007'!E$3:E$220)+(1-$A848)*LOOKUP($I848,'OMS2007'!$A$3:$A$220,'OMS2007'!E$3:E$220))</f>
        <v>#N/A</v>
      </c>
      <c r="C848" s="15" t="e">
        <f>IF(OR(Medidas!D848=1,Medidas!D848="M",Medidas!D848="m"),$A848*LOOKUP($I848+1,'OMS2007'!$A$3:$A$220,'OMS2007'!C$3:C$220)+(1-$A848)*LOOKUP($I848,'OMS2007'!$A$3:$A$220,'OMS2007'!C$3:C$220),$A848*LOOKUP($I848+1,'OMS2007'!$A$3:$A$220,'OMS2007'!F$3:F$220)+(1-$A848)*LOOKUP($I848,'OMS2007'!$A$3:$A$220,'OMS2007'!F$3:F$220))</f>
        <v>#N/A</v>
      </c>
      <c r="D848" s="15" t="e">
        <f>IF(OR(Medidas!D848=1,Medidas!D848="M",Medidas!D848="m"),$A848*LOOKUP($I848+1,'OMS2007'!$A$3:$A$220,'OMS2007'!D$3:D$220)+(1-$A848)*LOOKUP($I848,'OMS2007'!$A$3:$A$220,'OMS2007'!D$3:D$220),$A848*LOOKUP($I848+1,'OMS2007'!$A$3:$A$220,'OMS2007'!G$3:G$220)+(1-$A848)*LOOKUP($I848,'OMS2007'!$A$3:$A$220,'OMS2007'!G$3:G$220))</f>
        <v>#N/A</v>
      </c>
      <c r="E848" s="15">
        <f t="shared" si="91"/>
        <v>1</v>
      </c>
      <c r="F848" s="15">
        <f>IF(OR(Medidas!D848=1,Medidas!D848="M",Medidas!D848="m",Medidas!D848=2,Medidas!D848="F",Medidas!D848="f"),0,1)</f>
        <v>1</v>
      </c>
      <c r="G848" s="15">
        <f>IF(OR(ISBLANK(Medidas!G848),(ISBLANK(Medidas!H848))),1,0)</f>
        <v>1</v>
      </c>
      <c r="H848" s="15">
        <f>IF(AND(NOT(G848),OR(Medidas!G848&lt;20,Medidas!G848&gt;250,Medidas!H848&lt;0.5,Medidas!H848&gt;400)),1,0)</f>
        <v>0</v>
      </c>
      <c r="I848" s="20">
        <f>(Medidas!F848-Medidas!E848)/30.4375</f>
        <v>0</v>
      </c>
      <c r="J848" s="15" t="e">
        <f>Medidas!H848/(Medidas!G848^2)*10000</f>
        <v>#DIV/0!</v>
      </c>
      <c r="K848" s="15" t="e">
        <f t="shared" si="92"/>
        <v>#DIV/0!</v>
      </c>
      <c r="L848" s="15" t="e">
        <f t="shared" si="93"/>
        <v>#DIV/0!</v>
      </c>
      <c r="M848" s="15" t="e">
        <f t="shared" si="94"/>
        <v>#DIV/0!</v>
      </c>
      <c r="N848" s="15" t="e">
        <f t="shared" si="95"/>
        <v>#N/A</v>
      </c>
      <c r="O848" s="15" t="e">
        <f t="shared" si="96"/>
        <v>#N/A</v>
      </c>
    </row>
    <row r="849" spans="1:15" x14ac:dyDescent="0.15">
      <c r="A849" s="106">
        <f t="shared" si="97"/>
        <v>1</v>
      </c>
      <c r="B849" s="15" t="e">
        <f>IF(OR(Medidas!D849=1,Medidas!D849="M",Medidas!D849="m"),$A849*LOOKUP($I849+1,'OMS2007'!$A$3:$A$220,'OMS2007'!B$3:B$220)+(1-$A849)*LOOKUP($I849,'OMS2007'!$A$3:$A$220,'OMS2007'!B$3:B$220),$A849*LOOKUP($I849+1,'OMS2007'!$A$3:$A$220,'OMS2007'!E$3:E$220)+(1-$A849)*LOOKUP($I849,'OMS2007'!$A$3:$A$220,'OMS2007'!E$3:E$220))</f>
        <v>#N/A</v>
      </c>
      <c r="C849" s="15" t="e">
        <f>IF(OR(Medidas!D849=1,Medidas!D849="M",Medidas!D849="m"),$A849*LOOKUP($I849+1,'OMS2007'!$A$3:$A$220,'OMS2007'!C$3:C$220)+(1-$A849)*LOOKUP($I849,'OMS2007'!$A$3:$A$220,'OMS2007'!C$3:C$220),$A849*LOOKUP($I849+1,'OMS2007'!$A$3:$A$220,'OMS2007'!F$3:F$220)+(1-$A849)*LOOKUP($I849,'OMS2007'!$A$3:$A$220,'OMS2007'!F$3:F$220))</f>
        <v>#N/A</v>
      </c>
      <c r="D849" s="15" t="e">
        <f>IF(OR(Medidas!D849=1,Medidas!D849="M",Medidas!D849="m"),$A849*LOOKUP($I849+1,'OMS2007'!$A$3:$A$220,'OMS2007'!D$3:D$220)+(1-$A849)*LOOKUP($I849,'OMS2007'!$A$3:$A$220,'OMS2007'!D$3:D$220),$A849*LOOKUP($I849+1,'OMS2007'!$A$3:$A$220,'OMS2007'!G$3:G$220)+(1-$A849)*LOOKUP($I849,'OMS2007'!$A$3:$A$220,'OMS2007'!G$3:G$220))</f>
        <v>#N/A</v>
      </c>
      <c r="E849" s="15">
        <f t="shared" si="91"/>
        <v>1</v>
      </c>
      <c r="F849" s="15">
        <f>IF(OR(Medidas!D849=1,Medidas!D849="M",Medidas!D849="m",Medidas!D849=2,Medidas!D849="F",Medidas!D849="f"),0,1)</f>
        <v>1</v>
      </c>
      <c r="G849" s="15">
        <f>IF(OR(ISBLANK(Medidas!G849),(ISBLANK(Medidas!H849))),1,0)</f>
        <v>1</v>
      </c>
      <c r="H849" s="15">
        <f>IF(AND(NOT(G849),OR(Medidas!G849&lt;20,Medidas!G849&gt;250,Medidas!H849&lt;0.5,Medidas!H849&gt;400)),1,0)</f>
        <v>0</v>
      </c>
      <c r="I849" s="20">
        <f>(Medidas!F849-Medidas!E849)/30.4375</f>
        <v>0</v>
      </c>
      <c r="J849" s="15" t="e">
        <f>Medidas!H849/(Medidas!G849^2)*10000</f>
        <v>#DIV/0!</v>
      </c>
      <c r="K849" s="15" t="e">
        <f t="shared" si="92"/>
        <v>#DIV/0!</v>
      </c>
      <c r="L849" s="15" t="e">
        <f t="shared" si="93"/>
        <v>#DIV/0!</v>
      </c>
      <c r="M849" s="15" t="e">
        <f t="shared" si="94"/>
        <v>#DIV/0!</v>
      </c>
      <c r="N849" s="15" t="e">
        <f t="shared" si="95"/>
        <v>#N/A</v>
      </c>
      <c r="O849" s="15" t="e">
        <f t="shared" si="96"/>
        <v>#N/A</v>
      </c>
    </row>
    <row r="850" spans="1:15" x14ac:dyDescent="0.15">
      <c r="A850" s="106">
        <f t="shared" si="97"/>
        <v>1</v>
      </c>
      <c r="B850" s="15" t="e">
        <f>IF(OR(Medidas!D850=1,Medidas!D850="M",Medidas!D850="m"),$A850*LOOKUP($I850+1,'OMS2007'!$A$3:$A$220,'OMS2007'!B$3:B$220)+(1-$A850)*LOOKUP($I850,'OMS2007'!$A$3:$A$220,'OMS2007'!B$3:B$220),$A850*LOOKUP($I850+1,'OMS2007'!$A$3:$A$220,'OMS2007'!E$3:E$220)+(1-$A850)*LOOKUP($I850,'OMS2007'!$A$3:$A$220,'OMS2007'!E$3:E$220))</f>
        <v>#N/A</v>
      </c>
      <c r="C850" s="15" t="e">
        <f>IF(OR(Medidas!D850=1,Medidas!D850="M",Medidas!D850="m"),$A850*LOOKUP($I850+1,'OMS2007'!$A$3:$A$220,'OMS2007'!C$3:C$220)+(1-$A850)*LOOKUP($I850,'OMS2007'!$A$3:$A$220,'OMS2007'!C$3:C$220),$A850*LOOKUP($I850+1,'OMS2007'!$A$3:$A$220,'OMS2007'!F$3:F$220)+(1-$A850)*LOOKUP($I850,'OMS2007'!$A$3:$A$220,'OMS2007'!F$3:F$220))</f>
        <v>#N/A</v>
      </c>
      <c r="D850" s="15" t="e">
        <f>IF(OR(Medidas!D850=1,Medidas!D850="M",Medidas!D850="m"),$A850*LOOKUP($I850+1,'OMS2007'!$A$3:$A$220,'OMS2007'!D$3:D$220)+(1-$A850)*LOOKUP($I850,'OMS2007'!$A$3:$A$220,'OMS2007'!D$3:D$220),$A850*LOOKUP($I850+1,'OMS2007'!$A$3:$A$220,'OMS2007'!G$3:G$220)+(1-$A850)*LOOKUP($I850,'OMS2007'!$A$3:$A$220,'OMS2007'!G$3:G$220))</f>
        <v>#N/A</v>
      </c>
      <c r="E850" s="15">
        <f t="shared" si="91"/>
        <v>1</v>
      </c>
      <c r="F850" s="15">
        <f>IF(OR(Medidas!D850=1,Medidas!D850="M",Medidas!D850="m",Medidas!D850=2,Medidas!D850="F",Medidas!D850="f"),0,1)</f>
        <v>1</v>
      </c>
      <c r="G850" s="15">
        <f>IF(OR(ISBLANK(Medidas!G850),(ISBLANK(Medidas!H850))),1,0)</f>
        <v>1</v>
      </c>
      <c r="H850" s="15">
        <f>IF(AND(NOT(G850),OR(Medidas!G850&lt;20,Medidas!G850&gt;250,Medidas!H850&lt;0.5,Medidas!H850&gt;400)),1,0)</f>
        <v>0</v>
      </c>
      <c r="I850" s="20">
        <f>(Medidas!F850-Medidas!E850)/30.4375</f>
        <v>0</v>
      </c>
      <c r="J850" s="15" t="e">
        <f>Medidas!H850/(Medidas!G850^2)*10000</f>
        <v>#DIV/0!</v>
      </c>
      <c r="K850" s="15" t="e">
        <f t="shared" si="92"/>
        <v>#DIV/0!</v>
      </c>
      <c r="L850" s="15" t="e">
        <f t="shared" si="93"/>
        <v>#DIV/0!</v>
      </c>
      <c r="M850" s="15" t="e">
        <f t="shared" si="94"/>
        <v>#DIV/0!</v>
      </c>
      <c r="N850" s="15" t="e">
        <f t="shared" si="95"/>
        <v>#N/A</v>
      </c>
      <c r="O850" s="15" t="e">
        <f t="shared" si="96"/>
        <v>#N/A</v>
      </c>
    </row>
    <row r="851" spans="1:15" x14ac:dyDescent="0.15">
      <c r="A851" s="106">
        <f t="shared" si="97"/>
        <v>1</v>
      </c>
      <c r="B851" s="15" t="e">
        <f>IF(OR(Medidas!D851=1,Medidas!D851="M",Medidas!D851="m"),$A851*LOOKUP($I851+1,'OMS2007'!$A$3:$A$220,'OMS2007'!B$3:B$220)+(1-$A851)*LOOKUP($I851,'OMS2007'!$A$3:$A$220,'OMS2007'!B$3:B$220),$A851*LOOKUP($I851+1,'OMS2007'!$A$3:$A$220,'OMS2007'!E$3:E$220)+(1-$A851)*LOOKUP($I851,'OMS2007'!$A$3:$A$220,'OMS2007'!E$3:E$220))</f>
        <v>#N/A</v>
      </c>
      <c r="C851" s="15" t="e">
        <f>IF(OR(Medidas!D851=1,Medidas!D851="M",Medidas!D851="m"),$A851*LOOKUP($I851+1,'OMS2007'!$A$3:$A$220,'OMS2007'!C$3:C$220)+(1-$A851)*LOOKUP($I851,'OMS2007'!$A$3:$A$220,'OMS2007'!C$3:C$220),$A851*LOOKUP($I851+1,'OMS2007'!$A$3:$A$220,'OMS2007'!F$3:F$220)+(1-$A851)*LOOKUP($I851,'OMS2007'!$A$3:$A$220,'OMS2007'!F$3:F$220))</f>
        <v>#N/A</v>
      </c>
      <c r="D851" s="15" t="e">
        <f>IF(OR(Medidas!D851=1,Medidas!D851="M",Medidas!D851="m"),$A851*LOOKUP($I851+1,'OMS2007'!$A$3:$A$220,'OMS2007'!D$3:D$220)+(1-$A851)*LOOKUP($I851,'OMS2007'!$A$3:$A$220,'OMS2007'!D$3:D$220),$A851*LOOKUP($I851+1,'OMS2007'!$A$3:$A$220,'OMS2007'!G$3:G$220)+(1-$A851)*LOOKUP($I851,'OMS2007'!$A$3:$A$220,'OMS2007'!G$3:G$220))</f>
        <v>#N/A</v>
      </c>
      <c r="E851" s="15">
        <f t="shared" si="91"/>
        <v>1</v>
      </c>
      <c r="F851" s="15">
        <f>IF(OR(Medidas!D851=1,Medidas!D851="M",Medidas!D851="m",Medidas!D851=2,Medidas!D851="F",Medidas!D851="f"),0,1)</f>
        <v>1</v>
      </c>
      <c r="G851" s="15">
        <f>IF(OR(ISBLANK(Medidas!G851),(ISBLANK(Medidas!H851))),1,0)</f>
        <v>1</v>
      </c>
      <c r="H851" s="15">
        <f>IF(AND(NOT(G851),OR(Medidas!G851&lt;20,Medidas!G851&gt;250,Medidas!H851&lt;0.5,Medidas!H851&gt;400)),1,0)</f>
        <v>0</v>
      </c>
      <c r="I851" s="20">
        <f>(Medidas!F851-Medidas!E851)/30.4375</f>
        <v>0</v>
      </c>
      <c r="J851" s="15" t="e">
        <f>Medidas!H851/(Medidas!G851^2)*10000</f>
        <v>#DIV/0!</v>
      </c>
      <c r="K851" s="15" t="e">
        <f t="shared" si="92"/>
        <v>#DIV/0!</v>
      </c>
      <c r="L851" s="15" t="e">
        <f t="shared" si="93"/>
        <v>#DIV/0!</v>
      </c>
      <c r="M851" s="15" t="e">
        <f t="shared" si="94"/>
        <v>#DIV/0!</v>
      </c>
      <c r="N851" s="15" t="e">
        <f t="shared" si="95"/>
        <v>#N/A</v>
      </c>
      <c r="O851" s="15" t="e">
        <f t="shared" si="96"/>
        <v>#N/A</v>
      </c>
    </row>
    <row r="852" spans="1:15" x14ac:dyDescent="0.15">
      <c r="A852" s="106">
        <f t="shared" si="97"/>
        <v>1</v>
      </c>
      <c r="B852" s="15" t="e">
        <f>IF(OR(Medidas!D852=1,Medidas!D852="M",Medidas!D852="m"),$A852*LOOKUP($I852+1,'OMS2007'!$A$3:$A$220,'OMS2007'!B$3:B$220)+(1-$A852)*LOOKUP($I852,'OMS2007'!$A$3:$A$220,'OMS2007'!B$3:B$220),$A852*LOOKUP($I852+1,'OMS2007'!$A$3:$A$220,'OMS2007'!E$3:E$220)+(1-$A852)*LOOKUP($I852,'OMS2007'!$A$3:$A$220,'OMS2007'!E$3:E$220))</f>
        <v>#N/A</v>
      </c>
      <c r="C852" s="15" t="e">
        <f>IF(OR(Medidas!D852=1,Medidas!D852="M",Medidas!D852="m"),$A852*LOOKUP($I852+1,'OMS2007'!$A$3:$A$220,'OMS2007'!C$3:C$220)+(1-$A852)*LOOKUP($I852,'OMS2007'!$A$3:$A$220,'OMS2007'!C$3:C$220),$A852*LOOKUP($I852+1,'OMS2007'!$A$3:$A$220,'OMS2007'!F$3:F$220)+(1-$A852)*LOOKUP($I852,'OMS2007'!$A$3:$A$220,'OMS2007'!F$3:F$220))</f>
        <v>#N/A</v>
      </c>
      <c r="D852" s="15" t="e">
        <f>IF(OR(Medidas!D852=1,Medidas!D852="M",Medidas!D852="m"),$A852*LOOKUP($I852+1,'OMS2007'!$A$3:$A$220,'OMS2007'!D$3:D$220)+(1-$A852)*LOOKUP($I852,'OMS2007'!$A$3:$A$220,'OMS2007'!D$3:D$220),$A852*LOOKUP($I852+1,'OMS2007'!$A$3:$A$220,'OMS2007'!G$3:G$220)+(1-$A852)*LOOKUP($I852,'OMS2007'!$A$3:$A$220,'OMS2007'!G$3:G$220))</f>
        <v>#N/A</v>
      </c>
      <c r="E852" s="15">
        <f t="shared" si="91"/>
        <v>1</v>
      </c>
      <c r="F852" s="15">
        <f>IF(OR(Medidas!D852=1,Medidas!D852="M",Medidas!D852="m",Medidas!D852=2,Medidas!D852="F",Medidas!D852="f"),0,1)</f>
        <v>1</v>
      </c>
      <c r="G852" s="15">
        <f>IF(OR(ISBLANK(Medidas!G852),(ISBLANK(Medidas!H852))),1,0)</f>
        <v>1</v>
      </c>
      <c r="H852" s="15">
        <f>IF(AND(NOT(G852),OR(Medidas!G852&lt;20,Medidas!G852&gt;250,Medidas!H852&lt;0.5,Medidas!H852&gt;400)),1,0)</f>
        <v>0</v>
      </c>
      <c r="I852" s="20">
        <f>(Medidas!F852-Medidas!E852)/30.4375</f>
        <v>0</v>
      </c>
      <c r="J852" s="15" t="e">
        <f>Medidas!H852/(Medidas!G852^2)*10000</f>
        <v>#DIV/0!</v>
      </c>
      <c r="K852" s="15" t="e">
        <f t="shared" si="92"/>
        <v>#DIV/0!</v>
      </c>
      <c r="L852" s="15" t="e">
        <f t="shared" si="93"/>
        <v>#DIV/0!</v>
      </c>
      <c r="M852" s="15" t="e">
        <f t="shared" si="94"/>
        <v>#DIV/0!</v>
      </c>
      <c r="N852" s="15" t="e">
        <f t="shared" si="95"/>
        <v>#N/A</v>
      </c>
      <c r="O852" s="15" t="e">
        <f t="shared" si="96"/>
        <v>#N/A</v>
      </c>
    </row>
    <row r="853" spans="1:15" x14ac:dyDescent="0.15">
      <c r="A853" s="106">
        <f t="shared" si="97"/>
        <v>1</v>
      </c>
      <c r="B853" s="15" t="e">
        <f>IF(OR(Medidas!D853=1,Medidas!D853="M",Medidas!D853="m"),$A853*LOOKUP($I853+1,'OMS2007'!$A$3:$A$220,'OMS2007'!B$3:B$220)+(1-$A853)*LOOKUP($I853,'OMS2007'!$A$3:$A$220,'OMS2007'!B$3:B$220),$A853*LOOKUP($I853+1,'OMS2007'!$A$3:$A$220,'OMS2007'!E$3:E$220)+(1-$A853)*LOOKUP($I853,'OMS2007'!$A$3:$A$220,'OMS2007'!E$3:E$220))</f>
        <v>#N/A</v>
      </c>
      <c r="C853" s="15" t="e">
        <f>IF(OR(Medidas!D853=1,Medidas!D853="M",Medidas!D853="m"),$A853*LOOKUP($I853+1,'OMS2007'!$A$3:$A$220,'OMS2007'!C$3:C$220)+(1-$A853)*LOOKUP($I853,'OMS2007'!$A$3:$A$220,'OMS2007'!C$3:C$220),$A853*LOOKUP($I853+1,'OMS2007'!$A$3:$A$220,'OMS2007'!F$3:F$220)+(1-$A853)*LOOKUP($I853,'OMS2007'!$A$3:$A$220,'OMS2007'!F$3:F$220))</f>
        <v>#N/A</v>
      </c>
      <c r="D853" s="15" t="e">
        <f>IF(OR(Medidas!D853=1,Medidas!D853="M",Medidas!D853="m"),$A853*LOOKUP($I853+1,'OMS2007'!$A$3:$A$220,'OMS2007'!D$3:D$220)+(1-$A853)*LOOKUP($I853,'OMS2007'!$A$3:$A$220,'OMS2007'!D$3:D$220),$A853*LOOKUP($I853+1,'OMS2007'!$A$3:$A$220,'OMS2007'!G$3:G$220)+(1-$A853)*LOOKUP($I853,'OMS2007'!$A$3:$A$220,'OMS2007'!G$3:G$220))</f>
        <v>#N/A</v>
      </c>
      <c r="E853" s="15">
        <f t="shared" si="91"/>
        <v>1</v>
      </c>
      <c r="F853" s="15">
        <f>IF(OR(Medidas!D853=1,Medidas!D853="M",Medidas!D853="m",Medidas!D853=2,Medidas!D853="F",Medidas!D853="f"),0,1)</f>
        <v>1</v>
      </c>
      <c r="G853" s="15">
        <f>IF(OR(ISBLANK(Medidas!G853),(ISBLANK(Medidas!H853))),1,0)</f>
        <v>1</v>
      </c>
      <c r="H853" s="15">
        <f>IF(AND(NOT(G853),OR(Medidas!G853&lt;20,Medidas!G853&gt;250,Medidas!H853&lt;0.5,Medidas!H853&gt;400)),1,0)</f>
        <v>0</v>
      </c>
      <c r="I853" s="20">
        <f>(Medidas!F853-Medidas!E853)/30.4375</f>
        <v>0</v>
      </c>
      <c r="J853" s="15" t="e">
        <f>Medidas!H853/(Medidas!G853^2)*10000</f>
        <v>#DIV/0!</v>
      </c>
      <c r="K853" s="15" t="e">
        <f t="shared" si="92"/>
        <v>#DIV/0!</v>
      </c>
      <c r="L853" s="15" t="e">
        <f t="shared" si="93"/>
        <v>#DIV/0!</v>
      </c>
      <c r="M853" s="15" t="e">
        <f t="shared" si="94"/>
        <v>#DIV/0!</v>
      </c>
      <c r="N853" s="15" t="e">
        <f t="shared" si="95"/>
        <v>#N/A</v>
      </c>
      <c r="O853" s="15" t="e">
        <f t="shared" si="96"/>
        <v>#N/A</v>
      </c>
    </row>
    <row r="854" spans="1:15" x14ac:dyDescent="0.15">
      <c r="A854" s="106">
        <f t="shared" si="97"/>
        <v>1</v>
      </c>
      <c r="B854" s="15" t="e">
        <f>IF(OR(Medidas!D854=1,Medidas!D854="M",Medidas!D854="m"),$A854*LOOKUP($I854+1,'OMS2007'!$A$3:$A$220,'OMS2007'!B$3:B$220)+(1-$A854)*LOOKUP($I854,'OMS2007'!$A$3:$A$220,'OMS2007'!B$3:B$220),$A854*LOOKUP($I854+1,'OMS2007'!$A$3:$A$220,'OMS2007'!E$3:E$220)+(1-$A854)*LOOKUP($I854,'OMS2007'!$A$3:$A$220,'OMS2007'!E$3:E$220))</f>
        <v>#N/A</v>
      </c>
      <c r="C854" s="15" t="e">
        <f>IF(OR(Medidas!D854=1,Medidas!D854="M",Medidas!D854="m"),$A854*LOOKUP($I854+1,'OMS2007'!$A$3:$A$220,'OMS2007'!C$3:C$220)+(1-$A854)*LOOKUP($I854,'OMS2007'!$A$3:$A$220,'OMS2007'!C$3:C$220),$A854*LOOKUP($I854+1,'OMS2007'!$A$3:$A$220,'OMS2007'!F$3:F$220)+(1-$A854)*LOOKUP($I854,'OMS2007'!$A$3:$A$220,'OMS2007'!F$3:F$220))</f>
        <v>#N/A</v>
      </c>
      <c r="D854" s="15" t="e">
        <f>IF(OR(Medidas!D854=1,Medidas!D854="M",Medidas!D854="m"),$A854*LOOKUP($I854+1,'OMS2007'!$A$3:$A$220,'OMS2007'!D$3:D$220)+(1-$A854)*LOOKUP($I854,'OMS2007'!$A$3:$A$220,'OMS2007'!D$3:D$220),$A854*LOOKUP($I854+1,'OMS2007'!$A$3:$A$220,'OMS2007'!G$3:G$220)+(1-$A854)*LOOKUP($I854,'OMS2007'!$A$3:$A$220,'OMS2007'!G$3:G$220))</f>
        <v>#N/A</v>
      </c>
      <c r="E854" s="15">
        <f t="shared" si="91"/>
        <v>1</v>
      </c>
      <c r="F854" s="15">
        <f>IF(OR(Medidas!D854=1,Medidas!D854="M",Medidas!D854="m",Medidas!D854=2,Medidas!D854="F",Medidas!D854="f"),0,1)</f>
        <v>1</v>
      </c>
      <c r="G854" s="15">
        <f>IF(OR(ISBLANK(Medidas!G854),(ISBLANK(Medidas!H854))),1,0)</f>
        <v>1</v>
      </c>
      <c r="H854" s="15">
        <f>IF(AND(NOT(G854),OR(Medidas!G854&lt;20,Medidas!G854&gt;250,Medidas!H854&lt;0.5,Medidas!H854&gt;400)),1,0)</f>
        <v>0</v>
      </c>
      <c r="I854" s="20">
        <f>(Medidas!F854-Medidas!E854)/30.4375</f>
        <v>0</v>
      </c>
      <c r="J854" s="15" t="e">
        <f>Medidas!H854/(Medidas!G854^2)*10000</f>
        <v>#DIV/0!</v>
      </c>
      <c r="K854" s="15" t="e">
        <f t="shared" si="92"/>
        <v>#DIV/0!</v>
      </c>
      <c r="L854" s="15" t="e">
        <f t="shared" si="93"/>
        <v>#DIV/0!</v>
      </c>
      <c r="M854" s="15" t="e">
        <f t="shared" si="94"/>
        <v>#DIV/0!</v>
      </c>
      <c r="N854" s="15" t="e">
        <f t="shared" si="95"/>
        <v>#N/A</v>
      </c>
      <c r="O854" s="15" t="e">
        <f t="shared" si="96"/>
        <v>#N/A</v>
      </c>
    </row>
    <row r="855" spans="1:15" x14ac:dyDescent="0.15">
      <c r="A855" s="106">
        <f t="shared" si="97"/>
        <v>1</v>
      </c>
      <c r="B855" s="15" t="e">
        <f>IF(OR(Medidas!D855=1,Medidas!D855="M",Medidas!D855="m"),$A855*LOOKUP($I855+1,'OMS2007'!$A$3:$A$220,'OMS2007'!B$3:B$220)+(1-$A855)*LOOKUP($I855,'OMS2007'!$A$3:$A$220,'OMS2007'!B$3:B$220),$A855*LOOKUP($I855+1,'OMS2007'!$A$3:$A$220,'OMS2007'!E$3:E$220)+(1-$A855)*LOOKUP($I855,'OMS2007'!$A$3:$A$220,'OMS2007'!E$3:E$220))</f>
        <v>#N/A</v>
      </c>
      <c r="C855" s="15" t="e">
        <f>IF(OR(Medidas!D855=1,Medidas!D855="M",Medidas!D855="m"),$A855*LOOKUP($I855+1,'OMS2007'!$A$3:$A$220,'OMS2007'!C$3:C$220)+(1-$A855)*LOOKUP($I855,'OMS2007'!$A$3:$A$220,'OMS2007'!C$3:C$220),$A855*LOOKUP($I855+1,'OMS2007'!$A$3:$A$220,'OMS2007'!F$3:F$220)+(1-$A855)*LOOKUP($I855,'OMS2007'!$A$3:$A$220,'OMS2007'!F$3:F$220))</f>
        <v>#N/A</v>
      </c>
      <c r="D855" s="15" t="e">
        <f>IF(OR(Medidas!D855=1,Medidas!D855="M",Medidas!D855="m"),$A855*LOOKUP($I855+1,'OMS2007'!$A$3:$A$220,'OMS2007'!D$3:D$220)+(1-$A855)*LOOKUP($I855,'OMS2007'!$A$3:$A$220,'OMS2007'!D$3:D$220),$A855*LOOKUP($I855+1,'OMS2007'!$A$3:$A$220,'OMS2007'!G$3:G$220)+(1-$A855)*LOOKUP($I855,'OMS2007'!$A$3:$A$220,'OMS2007'!G$3:G$220))</f>
        <v>#N/A</v>
      </c>
      <c r="E855" s="15">
        <f t="shared" si="91"/>
        <v>1</v>
      </c>
      <c r="F855" s="15">
        <f>IF(OR(Medidas!D855=1,Medidas!D855="M",Medidas!D855="m",Medidas!D855=2,Medidas!D855="F",Medidas!D855="f"),0,1)</f>
        <v>1</v>
      </c>
      <c r="G855" s="15">
        <f>IF(OR(ISBLANK(Medidas!G855),(ISBLANK(Medidas!H855))),1,0)</f>
        <v>1</v>
      </c>
      <c r="H855" s="15">
        <f>IF(AND(NOT(G855),OR(Medidas!G855&lt;20,Medidas!G855&gt;250,Medidas!H855&lt;0.5,Medidas!H855&gt;400)),1,0)</f>
        <v>0</v>
      </c>
      <c r="I855" s="20">
        <f>(Medidas!F855-Medidas!E855)/30.4375</f>
        <v>0</v>
      </c>
      <c r="J855" s="15" t="e">
        <f>Medidas!H855/(Medidas!G855^2)*10000</f>
        <v>#DIV/0!</v>
      </c>
      <c r="K855" s="15" t="e">
        <f t="shared" si="92"/>
        <v>#DIV/0!</v>
      </c>
      <c r="L855" s="15" t="e">
        <f t="shared" si="93"/>
        <v>#DIV/0!</v>
      </c>
      <c r="M855" s="15" t="e">
        <f t="shared" si="94"/>
        <v>#DIV/0!</v>
      </c>
      <c r="N855" s="15" t="e">
        <f t="shared" si="95"/>
        <v>#N/A</v>
      </c>
      <c r="O855" s="15" t="e">
        <f t="shared" si="96"/>
        <v>#N/A</v>
      </c>
    </row>
    <row r="856" spans="1:15" x14ac:dyDescent="0.15">
      <c r="A856" s="106">
        <f t="shared" si="97"/>
        <v>1</v>
      </c>
      <c r="B856" s="15" t="e">
        <f>IF(OR(Medidas!D856=1,Medidas!D856="M",Medidas!D856="m"),$A856*LOOKUP($I856+1,'OMS2007'!$A$3:$A$220,'OMS2007'!B$3:B$220)+(1-$A856)*LOOKUP($I856,'OMS2007'!$A$3:$A$220,'OMS2007'!B$3:B$220),$A856*LOOKUP($I856+1,'OMS2007'!$A$3:$A$220,'OMS2007'!E$3:E$220)+(1-$A856)*LOOKUP($I856,'OMS2007'!$A$3:$A$220,'OMS2007'!E$3:E$220))</f>
        <v>#N/A</v>
      </c>
      <c r="C856" s="15" t="e">
        <f>IF(OR(Medidas!D856=1,Medidas!D856="M",Medidas!D856="m"),$A856*LOOKUP($I856+1,'OMS2007'!$A$3:$A$220,'OMS2007'!C$3:C$220)+(1-$A856)*LOOKUP($I856,'OMS2007'!$A$3:$A$220,'OMS2007'!C$3:C$220),$A856*LOOKUP($I856+1,'OMS2007'!$A$3:$A$220,'OMS2007'!F$3:F$220)+(1-$A856)*LOOKUP($I856,'OMS2007'!$A$3:$A$220,'OMS2007'!F$3:F$220))</f>
        <v>#N/A</v>
      </c>
      <c r="D856" s="15" t="e">
        <f>IF(OR(Medidas!D856=1,Medidas!D856="M",Medidas!D856="m"),$A856*LOOKUP($I856+1,'OMS2007'!$A$3:$A$220,'OMS2007'!D$3:D$220)+(1-$A856)*LOOKUP($I856,'OMS2007'!$A$3:$A$220,'OMS2007'!D$3:D$220),$A856*LOOKUP($I856+1,'OMS2007'!$A$3:$A$220,'OMS2007'!G$3:G$220)+(1-$A856)*LOOKUP($I856,'OMS2007'!$A$3:$A$220,'OMS2007'!G$3:G$220))</f>
        <v>#N/A</v>
      </c>
      <c r="E856" s="15">
        <f t="shared" si="91"/>
        <v>1</v>
      </c>
      <c r="F856" s="15">
        <f>IF(OR(Medidas!D856=1,Medidas!D856="M",Medidas!D856="m",Medidas!D856=2,Medidas!D856="F",Medidas!D856="f"),0,1)</f>
        <v>1</v>
      </c>
      <c r="G856" s="15">
        <f>IF(OR(ISBLANK(Medidas!G856),(ISBLANK(Medidas!H856))),1,0)</f>
        <v>1</v>
      </c>
      <c r="H856" s="15">
        <f>IF(AND(NOT(G856),OR(Medidas!G856&lt;20,Medidas!G856&gt;250,Medidas!H856&lt;0.5,Medidas!H856&gt;400)),1,0)</f>
        <v>0</v>
      </c>
      <c r="I856" s="20">
        <f>(Medidas!F856-Medidas!E856)/30.4375</f>
        <v>0</v>
      </c>
      <c r="J856" s="15" t="e">
        <f>Medidas!H856/(Medidas!G856^2)*10000</f>
        <v>#DIV/0!</v>
      </c>
      <c r="K856" s="15" t="e">
        <f t="shared" si="92"/>
        <v>#DIV/0!</v>
      </c>
      <c r="L856" s="15" t="e">
        <f t="shared" si="93"/>
        <v>#DIV/0!</v>
      </c>
      <c r="M856" s="15" t="e">
        <f t="shared" si="94"/>
        <v>#DIV/0!</v>
      </c>
      <c r="N856" s="15" t="e">
        <f t="shared" si="95"/>
        <v>#N/A</v>
      </c>
      <c r="O856" s="15" t="e">
        <f t="shared" si="96"/>
        <v>#N/A</v>
      </c>
    </row>
    <row r="857" spans="1:15" x14ac:dyDescent="0.15">
      <c r="A857" s="106">
        <f t="shared" si="97"/>
        <v>1</v>
      </c>
      <c r="B857" s="15" t="e">
        <f>IF(OR(Medidas!D857=1,Medidas!D857="M",Medidas!D857="m"),$A857*LOOKUP($I857+1,'OMS2007'!$A$3:$A$220,'OMS2007'!B$3:B$220)+(1-$A857)*LOOKUP($I857,'OMS2007'!$A$3:$A$220,'OMS2007'!B$3:B$220),$A857*LOOKUP($I857+1,'OMS2007'!$A$3:$A$220,'OMS2007'!E$3:E$220)+(1-$A857)*LOOKUP($I857,'OMS2007'!$A$3:$A$220,'OMS2007'!E$3:E$220))</f>
        <v>#N/A</v>
      </c>
      <c r="C857" s="15" t="e">
        <f>IF(OR(Medidas!D857=1,Medidas!D857="M",Medidas!D857="m"),$A857*LOOKUP($I857+1,'OMS2007'!$A$3:$A$220,'OMS2007'!C$3:C$220)+(1-$A857)*LOOKUP($I857,'OMS2007'!$A$3:$A$220,'OMS2007'!C$3:C$220),$A857*LOOKUP($I857+1,'OMS2007'!$A$3:$A$220,'OMS2007'!F$3:F$220)+(1-$A857)*LOOKUP($I857,'OMS2007'!$A$3:$A$220,'OMS2007'!F$3:F$220))</f>
        <v>#N/A</v>
      </c>
      <c r="D857" s="15" t="e">
        <f>IF(OR(Medidas!D857=1,Medidas!D857="M",Medidas!D857="m"),$A857*LOOKUP($I857+1,'OMS2007'!$A$3:$A$220,'OMS2007'!D$3:D$220)+(1-$A857)*LOOKUP($I857,'OMS2007'!$A$3:$A$220,'OMS2007'!D$3:D$220),$A857*LOOKUP($I857+1,'OMS2007'!$A$3:$A$220,'OMS2007'!G$3:G$220)+(1-$A857)*LOOKUP($I857,'OMS2007'!$A$3:$A$220,'OMS2007'!G$3:G$220))</f>
        <v>#N/A</v>
      </c>
      <c r="E857" s="15">
        <f t="shared" si="91"/>
        <v>1</v>
      </c>
      <c r="F857" s="15">
        <f>IF(OR(Medidas!D857=1,Medidas!D857="M",Medidas!D857="m",Medidas!D857=2,Medidas!D857="F",Medidas!D857="f"),0,1)</f>
        <v>1</v>
      </c>
      <c r="G857" s="15">
        <f>IF(OR(ISBLANK(Medidas!G857),(ISBLANK(Medidas!H857))),1,0)</f>
        <v>1</v>
      </c>
      <c r="H857" s="15">
        <f>IF(AND(NOT(G857),OR(Medidas!G857&lt;20,Medidas!G857&gt;250,Medidas!H857&lt;0.5,Medidas!H857&gt;400)),1,0)</f>
        <v>0</v>
      </c>
      <c r="I857" s="20">
        <f>(Medidas!F857-Medidas!E857)/30.4375</f>
        <v>0</v>
      </c>
      <c r="J857" s="15" t="e">
        <f>Medidas!H857/(Medidas!G857^2)*10000</f>
        <v>#DIV/0!</v>
      </c>
      <c r="K857" s="15" t="e">
        <f t="shared" si="92"/>
        <v>#DIV/0!</v>
      </c>
      <c r="L857" s="15" t="e">
        <f t="shared" si="93"/>
        <v>#DIV/0!</v>
      </c>
      <c r="M857" s="15" t="e">
        <f t="shared" si="94"/>
        <v>#DIV/0!</v>
      </c>
      <c r="N857" s="15" t="e">
        <f t="shared" si="95"/>
        <v>#N/A</v>
      </c>
      <c r="O857" s="15" t="e">
        <f t="shared" si="96"/>
        <v>#N/A</v>
      </c>
    </row>
    <row r="858" spans="1:15" x14ac:dyDescent="0.15">
      <c r="A858" s="106">
        <f t="shared" si="97"/>
        <v>1</v>
      </c>
      <c r="B858" s="15" t="e">
        <f>IF(OR(Medidas!D858=1,Medidas!D858="M",Medidas!D858="m"),$A858*LOOKUP($I858+1,'OMS2007'!$A$3:$A$220,'OMS2007'!B$3:B$220)+(1-$A858)*LOOKUP($I858,'OMS2007'!$A$3:$A$220,'OMS2007'!B$3:B$220),$A858*LOOKUP($I858+1,'OMS2007'!$A$3:$A$220,'OMS2007'!E$3:E$220)+(1-$A858)*LOOKUP($I858,'OMS2007'!$A$3:$A$220,'OMS2007'!E$3:E$220))</f>
        <v>#N/A</v>
      </c>
      <c r="C858" s="15" t="e">
        <f>IF(OR(Medidas!D858=1,Medidas!D858="M",Medidas!D858="m"),$A858*LOOKUP($I858+1,'OMS2007'!$A$3:$A$220,'OMS2007'!C$3:C$220)+(1-$A858)*LOOKUP($I858,'OMS2007'!$A$3:$A$220,'OMS2007'!C$3:C$220),$A858*LOOKUP($I858+1,'OMS2007'!$A$3:$A$220,'OMS2007'!F$3:F$220)+(1-$A858)*LOOKUP($I858,'OMS2007'!$A$3:$A$220,'OMS2007'!F$3:F$220))</f>
        <v>#N/A</v>
      </c>
      <c r="D858" s="15" t="e">
        <f>IF(OR(Medidas!D858=1,Medidas!D858="M",Medidas!D858="m"),$A858*LOOKUP($I858+1,'OMS2007'!$A$3:$A$220,'OMS2007'!D$3:D$220)+(1-$A858)*LOOKUP($I858,'OMS2007'!$A$3:$A$220,'OMS2007'!D$3:D$220),$A858*LOOKUP($I858+1,'OMS2007'!$A$3:$A$220,'OMS2007'!G$3:G$220)+(1-$A858)*LOOKUP($I858,'OMS2007'!$A$3:$A$220,'OMS2007'!G$3:G$220))</f>
        <v>#N/A</v>
      </c>
      <c r="E858" s="15">
        <f t="shared" si="91"/>
        <v>1</v>
      </c>
      <c r="F858" s="15">
        <f>IF(OR(Medidas!D858=1,Medidas!D858="M",Medidas!D858="m",Medidas!D858=2,Medidas!D858="F",Medidas!D858="f"),0,1)</f>
        <v>1</v>
      </c>
      <c r="G858" s="15">
        <f>IF(OR(ISBLANK(Medidas!G858),(ISBLANK(Medidas!H858))),1,0)</f>
        <v>1</v>
      </c>
      <c r="H858" s="15">
        <f>IF(AND(NOT(G858),OR(Medidas!G858&lt;20,Medidas!G858&gt;250,Medidas!H858&lt;0.5,Medidas!H858&gt;400)),1,0)</f>
        <v>0</v>
      </c>
      <c r="I858" s="20">
        <f>(Medidas!F858-Medidas!E858)/30.4375</f>
        <v>0</v>
      </c>
      <c r="J858" s="15" t="e">
        <f>Medidas!H858/(Medidas!G858^2)*10000</f>
        <v>#DIV/0!</v>
      </c>
      <c r="K858" s="15" t="e">
        <f t="shared" si="92"/>
        <v>#DIV/0!</v>
      </c>
      <c r="L858" s="15" t="e">
        <f t="shared" si="93"/>
        <v>#DIV/0!</v>
      </c>
      <c r="M858" s="15" t="e">
        <f t="shared" si="94"/>
        <v>#DIV/0!</v>
      </c>
      <c r="N858" s="15" t="e">
        <f t="shared" si="95"/>
        <v>#N/A</v>
      </c>
      <c r="O858" s="15" t="e">
        <f t="shared" si="96"/>
        <v>#N/A</v>
      </c>
    </row>
    <row r="859" spans="1:15" x14ac:dyDescent="0.15">
      <c r="A859" s="106">
        <f t="shared" si="97"/>
        <v>1</v>
      </c>
      <c r="B859" s="15" t="e">
        <f>IF(OR(Medidas!D859=1,Medidas!D859="M",Medidas!D859="m"),$A859*LOOKUP($I859+1,'OMS2007'!$A$3:$A$220,'OMS2007'!B$3:B$220)+(1-$A859)*LOOKUP($I859,'OMS2007'!$A$3:$A$220,'OMS2007'!B$3:B$220),$A859*LOOKUP($I859+1,'OMS2007'!$A$3:$A$220,'OMS2007'!E$3:E$220)+(1-$A859)*LOOKUP($I859,'OMS2007'!$A$3:$A$220,'OMS2007'!E$3:E$220))</f>
        <v>#N/A</v>
      </c>
      <c r="C859" s="15" t="e">
        <f>IF(OR(Medidas!D859=1,Medidas!D859="M",Medidas!D859="m"),$A859*LOOKUP($I859+1,'OMS2007'!$A$3:$A$220,'OMS2007'!C$3:C$220)+(1-$A859)*LOOKUP($I859,'OMS2007'!$A$3:$A$220,'OMS2007'!C$3:C$220),$A859*LOOKUP($I859+1,'OMS2007'!$A$3:$A$220,'OMS2007'!F$3:F$220)+(1-$A859)*LOOKUP($I859,'OMS2007'!$A$3:$A$220,'OMS2007'!F$3:F$220))</f>
        <v>#N/A</v>
      </c>
      <c r="D859" s="15" t="e">
        <f>IF(OR(Medidas!D859=1,Medidas!D859="M",Medidas!D859="m"),$A859*LOOKUP($I859+1,'OMS2007'!$A$3:$A$220,'OMS2007'!D$3:D$220)+(1-$A859)*LOOKUP($I859,'OMS2007'!$A$3:$A$220,'OMS2007'!D$3:D$220),$A859*LOOKUP($I859+1,'OMS2007'!$A$3:$A$220,'OMS2007'!G$3:G$220)+(1-$A859)*LOOKUP($I859,'OMS2007'!$A$3:$A$220,'OMS2007'!G$3:G$220))</f>
        <v>#N/A</v>
      </c>
      <c r="E859" s="15">
        <f t="shared" si="91"/>
        <v>1</v>
      </c>
      <c r="F859" s="15">
        <f>IF(OR(Medidas!D859=1,Medidas!D859="M",Medidas!D859="m",Medidas!D859=2,Medidas!D859="F",Medidas!D859="f"),0,1)</f>
        <v>1</v>
      </c>
      <c r="G859" s="15">
        <f>IF(OR(ISBLANK(Medidas!G859),(ISBLANK(Medidas!H859))),1,0)</f>
        <v>1</v>
      </c>
      <c r="H859" s="15">
        <f>IF(AND(NOT(G859),OR(Medidas!G859&lt;20,Medidas!G859&gt;250,Medidas!H859&lt;0.5,Medidas!H859&gt;400)),1,0)</f>
        <v>0</v>
      </c>
      <c r="I859" s="20">
        <f>(Medidas!F859-Medidas!E859)/30.4375</f>
        <v>0</v>
      </c>
      <c r="J859" s="15" t="e">
        <f>Medidas!H859/(Medidas!G859^2)*10000</f>
        <v>#DIV/0!</v>
      </c>
      <c r="K859" s="15" t="e">
        <f t="shared" si="92"/>
        <v>#DIV/0!</v>
      </c>
      <c r="L859" s="15" t="e">
        <f t="shared" si="93"/>
        <v>#DIV/0!</v>
      </c>
      <c r="M859" s="15" t="e">
        <f t="shared" si="94"/>
        <v>#DIV/0!</v>
      </c>
      <c r="N859" s="15" t="e">
        <f t="shared" si="95"/>
        <v>#N/A</v>
      </c>
      <c r="O859" s="15" t="e">
        <f t="shared" si="96"/>
        <v>#N/A</v>
      </c>
    </row>
    <row r="860" spans="1:15" x14ac:dyDescent="0.15">
      <c r="A860" s="106">
        <f t="shared" si="97"/>
        <v>1</v>
      </c>
      <c r="B860" s="15" t="e">
        <f>IF(OR(Medidas!D860=1,Medidas!D860="M",Medidas!D860="m"),$A860*LOOKUP($I860+1,'OMS2007'!$A$3:$A$220,'OMS2007'!B$3:B$220)+(1-$A860)*LOOKUP($I860,'OMS2007'!$A$3:$A$220,'OMS2007'!B$3:B$220),$A860*LOOKUP($I860+1,'OMS2007'!$A$3:$A$220,'OMS2007'!E$3:E$220)+(1-$A860)*LOOKUP($I860,'OMS2007'!$A$3:$A$220,'OMS2007'!E$3:E$220))</f>
        <v>#N/A</v>
      </c>
      <c r="C860" s="15" t="e">
        <f>IF(OR(Medidas!D860=1,Medidas!D860="M",Medidas!D860="m"),$A860*LOOKUP($I860+1,'OMS2007'!$A$3:$A$220,'OMS2007'!C$3:C$220)+(1-$A860)*LOOKUP($I860,'OMS2007'!$A$3:$A$220,'OMS2007'!C$3:C$220),$A860*LOOKUP($I860+1,'OMS2007'!$A$3:$A$220,'OMS2007'!F$3:F$220)+(1-$A860)*LOOKUP($I860,'OMS2007'!$A$3:$A$220,'OMS2007'!F$3:F$220))</f>
        <v>#N/A</v>
      </c>
      <c r="D860" s="15" t="e">
        <f>IF(OR(Medidas!D860=1,Medidas!D860="M",Medidas!D860="m"),$A860*LOOKUP($I860+1,'OMS2007'!$A$3:$A$220,'OMS2007'!D$3:D$220)+(1-$A860)*LOOKUP($I860,'OMS2007'!$A$3:$A$220,'OMS2007'!D$3:D$220),$A860*LOOKUP($I860+1,'OMS2007'!$A$3:$A$220,'OMS2007'!G$3:G$220)+(1-$A860)*LOOKUP($I860,'OMS2007'!$A$3:$A$220,'OMS2007'!G$3:G$220))</f>
        <v>#N/A</v>
      </c>
      <c r="E860" s="15">
        <f t="shared" si="91"/>
        <v>1</v>
      </c>
      <c r="F860" s="15">
        <f>IF(OR(Medidas!D860=1,Medidas!D860="M",Medidas!D860="m",Medidas!D860=2,Medidas!D860="F",Medidas!D860="f"),0,1)</f>
        <v>1</v>
      </c>
      <c r="G860" s="15">
        <f>IF(OR(ISBLANK(Medidas!G860),(ISBLANK(Medidas!H860))),1,0)</f>
        <v>1</v>
      </c>
      <c r="H860" s="15">
        <f>IF(AND(NOT(G860),OR(Medidas!G860&lt;20,Medidas!G860&gt;250,Medidas!H860&lt;0.5,Medidas!H860&gt;400)),1,0)</f>
        <v>0</v>
      </c>
      <c r="I860" s="20">
        <f>(Medidas!F860-Medidas!E860)/30.4375</f>
        <v>0</v>
      </c>
      <c r="J860" s="15" t="e">
        <f>Medidas!H860/(Medidas!G860^2)*10000</f>
        <v>#DIV/0!</v>
      </c>
      <c r="K860" s="15" t="e">
        <f t="shared" si="92"/>
        <v>#DIV/0!</v>
      </c>
      <c r="L860" s="15" t="e">
        <f t="shared" si="93"/>
        <v>#DIV/0!</v>
      </c>
      <c r="M860" s="15" t="e">
        <f t="shared" si="94"/>
        <v>#DIV/0!</v>
      </c>
      <c r="N860" s="15" t="e">
        <f t="shared" si="95"/>
        <v>#N/A</v>
      </c>
      <c r="O860" s="15" t="e">
        <f t="shared" si="96"/>
        <v>#N/A</v>
      </c>
    </row>
    <row r="861" spans="1:15" x14ac:dyDescent="0.15">
      <c r="A861" s="106">
        <f t="shared" si="97"/>
        <v>1</v>
      </c>
      <c r="B861" s="15" t="e">
        <f>IF(OR(Medidas!D861=1,Medidas!D861="M",Medidas!D861="m"),$A861*LOOKUP($I861+1,'OMS2007'!$A$3:$A$220,'OMS2007'!B$3:B$220)+(1-$A861)*LOOKUP($I861,'OMS2007'!$A$3:$A$220,'OMS2007'!B$3:B$220),$A861*LOOKUP($I861+1,'OMS2007'!$A$3:$A$220,'OMS2007'!E$3:E$220)+(1-$A861)*LOOKUP($I861,'OMS2007'!$A$3:$A$220,'OMS2007'!E$3:E$220))</f>
        <v>#N/A</v>
      </c>
      <c r="C861" s="15" t="e">
        <f>IF(OR(Medidas!D861=1,Medidas!D861="M",Medidas!D861="m"),$A861*LOOKUP($I861+1,'OMS2007'!$A$3:$A$220,'OMS2007'!C$3:C$220)+(1-$A861)*LOOKUP($I861,'OMS2007'!$A$3:$A$220,'OMS2007'!C$3:C$220),$A861*LOOKUP($I861+1,'OMS2007'!$A$3:$A$220,'OMS2007'!F$3:F$220)+(1-$A861)*LOOKUP($I861,'OMS2007'!$A$3:$A$220,'OMS2007'!F$3:F$220))</f>
        <v>#N/A</v>
      </c>
      <c r="D861" s="15" t="e">
        <f>IF(OR(Medidas!D861=1,Medidas!D861="M",Medidas!D861="m"),$A861*LOOKUP($I861+1,'OMS2007'!$A$3:$A$220,'OMS2007'!D$3:D$220)+(1-$A861)*LOOKUP($I861,'OMS2007'!$A$3:$A$220,'OMS2007'!D$3:D$220),$A861*LOOKUP($I861+1,'OMS2007'!$A$3:$A$220,'OMS2007'!G$3:G$220)+(1-$A861)*LOOKUP($I861,'OMS2007'!$A$3:$A$220,'OMS2007'!G$3:G$220))</f>
        <v>#N/A</v>
      </c>
      <c r="E861" s="15">
        <f t="shared" si="91"/>
        <v>1</v>
      </c>
      <c r="F861" s="15">
        <f>IF(OR(Medidas!D861=1,Medidas!D861="M",Medidas!D861="m",Medidas!D861=2,Medidas!D861="F",Medidas!D861="f"),0,1)</f>
        <v>1</v>
      </c>
      <c r="G861" s="15">
        <f>IF(OR(ISBLANK(Medidas!G861),(ISBLANK(Medidas!H861))),1,0)</f>
        <v>1</v>
      </c>
      <c r="H861" s="15">
        <f>IF(AND(NOT(G861),OR(Medidas!G861&lt;20,Medidas!G861&gt;250,Medidas!H861&lt;0.5,Medidas!H861&gt;400)),1,0)</f>
        <v>0</v>
      </c>
      <c r="I861" s="20">
        <f>(Medidas!F861-Medidas!E861)/30.4375</f>
        <v>0</v>
      </c>
      <c r="J861" s="15" t="e">
        <f>Medidas!H861/(Medidas!G861^2)*10000</f>
        <v>#DIV/0!</v>
      </c>
      <c r="K861" s="15" t="e">
        <f t="shared" si="92"/>
        <v>#DIV/0!</v>
      </c>
      <c r="L861" s="15" t="e">
        <f t="shared" si="93"/>
        <v>#DIV/0!</v>
      </c>
      <c r="M861" s="15" t="e">
        <f t="shared" si="94"/>
        <v>#DIV/0!</v>
      </c>
      <c r="N861" s="15" t="e">
        <f t="shared" si="95"/>
        <v>#N/A</v>
      </c>
      <c r="O861" s="15" t="e">
        <f t="shared" si="96"/>
        <v>#N/A</v>
      </c>
    </row>
    <row r="862" spans="1:15" x14ac:dyDescent="0.15">
      <c r="A862" s="106">
        <f t="shared" si="97"/>
        <v>1</v>
      </c>
      <c r="B862" s="15" t="e">
        <f>IF(OR(Medidas!D862=1,Medidas!D862="M",Medidas!D862="m"),$A862*LOOKUP($I862+1,'OMS2007'!$A$3:$A$220,'OMS2007'!B$3:B$220)+(1-$A862)*LOOKUP($I862,'OMS2007'!$A$3:$A$220,'OMS2007'!B$3:B$220),$A862*LOOKUP($I862+1,'OMS2007'!$A$3:$A$220,'OMS2007'!E$3:E$220)+(1-$A862)*LOOKUP($I862,'OMS2007'!$A$3:$A$220,'OMS2007'!E$3:E$220))</f>
        <v>#N/A</v>
      </c>
      <c r="C862" s="15" t="e">
        <f>IF(OR(Medidas!D862=1,Medidas!D862="M",Medidas!D862="m"),$A862*LOOKUP($I862+1,'OMS2007'!$A$3:$A$220,'OMS2007'!C$3:C$220)+(1-$A862)*LOOKUP($I862,'OMS2007'!$A$3:$A$220,'OMS2007'!C$3:C$220),$A862*LOOKUP($I862+1,'OMS2007'!$A$3:$A$220,'OMS2007'!F$3:F$220)+(1-$A862)*LOOKUP($I862,'OMS2007'!$A$3:$A$220,'OMS2007'!F$3:F$220))</f>
        <v>#N/A</v>
      </c>
      <c r="D862" s="15" t="e">
        <f>IF(OR(Medidas!D862=1,Medidas!D862="M",Medidas!D862="m"),$A862*LOOKUP($I862+1,'OMS2007'!$A$3:$A$220,'OMS2007'!D$3:D$220)+(1-$A862)*LOOKUP($I862,'OMS2007'!$A$3:$A$220,'OMS2007'!D$3:D$220),$A862*LOOKUP($I862+1,'OMS2007'!$A$3:$A$220,'OMS2007'!G$3:G$220)+(1-$A862)*LOOKUP($I862,'OMS2007'!$A$3:$A$220,'OMS2007'!G$3:G$220))</f>
        <v>#N/A</v>
      </c>
      <c r="E862" s="15">
        <f t="shared" si="91"/>
        <v>1</v>
      </c>
      <c r="F862" s="15">
        <f>IF(OR(Medidas!D862=1,Medidas!D862="M",Medidas!D862="m",Medidas!D862=2,Medidas!D862="F",Medidas!D862="f"),0,1)</f>
        <v>1</v>
      </c>
      <c r="G862" s="15">
        <f>IF(OR(ISBLANK(Medidas!G862),(ISBLANK(Medidas!H862))),1,0)</f>
        <v>1</v>
      </c>
      <c r="H862" s="15">
        <f>IF(AND(NOT(G862),OR(Medidas!G862&lt;20,Medidas!G862&gt;250,Medidas!H862&lt;0.5,Medidas!H862&gt;400)),1,0)</f>
        <v>0</v>
      </c>
      <c r="I862" s="20">
        <f>(Medidas!F862-Medidas!E862)/30.4375</f>
        <v>0</v>
      </c>
      <c r="J862" s="15" t="e">
        <f>Medidas!H862/(Medidas!G862^2)*10000</f>
        <v>#DIV/0!</v>
      </c>
      <c r="K862" s="15" t="e">
        <f t="shared" si="92"/>
        <v>#DIV/0!</v>
      </c>
      <c r="L862" s="15" t="e">
        <f t="shared" si="93"/>
        <v>#DIV/0!</v>
      </c>
      <c r="M862" s="15" t="e">
        <f t="shared" si="94"/>
        <v>#DIV/0!</v>
      </c>
      <c r="N862" s="15" t="e">
        <f t="shared" si="95"/>
        <v>#N/A</v>
      </c>
      <c r="O862" s="15" t="e">
        <f t="shared" si="96"/>
        <v>#N/A</v>
      </c>
    </row>
    <row r="863" spans="1:15" x14ac:dyDescent="0.15">
      <c r="A863" s="106">
        <f t="shared" si="97"/>
        <v>1</v>
      </c>
      <c r="B863" s="15" t="e">
        <f>IF(OR(Medidas!D863=1,Medidas!D863="M",Medidas!D863="m"),$A863*LOOKUP($I863+1,'OMS2007'!$A$3:$A$220,'OMS2007'!B$3:B$220)+(1-$A863)*LOOKUP($I863,'OMS2007'!$A$3:$A$220,'OMS2007'!B$3:B$220),$A863*LOOKUP($I863+1,'OMS2007'!$A$3:$A$220,'OMS2007'!E$3:E$220)+(1-$A863)*LOOKUP($I863,'OMS2007'!$A$3:$A$220,'OMS2007'!E$3:E$220))</f>
        <v>#N/A</v>
      </c>
      <c r="C863" s="15" t="e">
        <f>IF(OR(Medidas!D863=1,Medidas!D863="M",Medidas!D863="m"),$A863*LOOKUP($I863+1,'OMS2007'!$A$3:$A$220,'OMS2007'!C$3:C$220)+(1-$A863)*LOOKUP($I863,'OMS2007'!$A$3:$A$220,'OMS2007'!C$3:C$220),$A863*LOOKUP($I863+1,'OMS2007'!$A$3:$A$220,'OMS2007'!F$3:F$220)+(1-$A863)*LOOKUP($I863,'OMS2007'!$A$3:$A$220,'OMS2007'!F$3:F$220))</f>
        <v>#N/A</v>
      </c>
      <c r="D863" s="15" t="e">
        <f>IF(OR(Medidas!D863=1,Medidas!D863="M",Medidas!D863="m"),$A863*LOOKUP($I863+1,'OMS2007'!$A$3:$A$220,'OMS2007'!D$3:D$220)+(1-$A863)*LOOKUP($I863,'OMS2007'!$A$3:$A$220,'OMS2007'!D$3:D$220),$A863*LOOKUP($I863+1,'OMS2007'!$A$3:$A$220,'OMS2007'!G$3:G$220)+(1-$A863)*LOOKUP($I863,'OMS2007'!$A$3:$A$220,'OMS2007'!G$3:G$220))</f>
        <v>#N/A</v>
      </c>
      <c r="E863" s="15">
        <f t="shared" si="91"/>
        <v>1</v>
      </c>
      <c r="F863" s="15">
        <f>IF(OR(Medidas!D863=1,Medidas!D863="M",Medidas!D863="m",Medidas!D863=2,Medidas!D863="F",Medidas!D863="f"),0,1)</f>
        <v>1</v>
      </c>
      <c r="G863" s="15">
        <f>IF(OR(ISBLANK(Medidas!G863),(ISBLANK(Medidas!H863))),1,0)</f>
        <v>1</v>
      </c>
      <c r="H863" s="15">
        <f>IF(AND(NOT(G863),OR(Medidas!G863&lt;20,Medidas!G863&gt;250,Medidas!H863&lt;0.5,Medidas!H863&gt;400)),1,0)</f>
        <v>0</v>
      </c>
      <c r="I863" s="20">
        <f>(Medidas!F863-Medidas!E863)/30.4375</f>
        <v>0</v>
      </c>
      <c r="J863" s="15" t="e">
        <f>Medidas!H863/(Medidas!G863^2)*10000</f>
        <v>#DIV/0!</v>
      </c>
      <c r="K863" s="15" t="e">
        <f t="shared" si="92"/>
        <v>#DIV/0!</v>
      </c>
      <c r="L863" s="15" t="e">
        <f t="shared" si="93"/>
        <v>#DIV/0!</v>
      </c>
      <c r="M863" s="15" t="e">
        <f t="shared" si="94"/>
        <v>#DIV/0!</v>
      </c>
      <c r="N863" s="15" t="e">
        <f t="shared" si="95"/>
        <v>#N/A</v>
      </c>
      <c r="O863" s="15" t="e">
        <f t="shared" si="96"/>
        <v>#N/A</v>
      </c>
    </row>
    <row r="864" spans="1:15" x14ac:dyDescent="0.15">
      <c r="A864" s="106">
        <f t="shared" si="97"/>
        <v>1</v>
      </c>
      <c r="B864" s="15" t="e">
        <f>IF(OR(Medidas!D864=1,Medidas!D864="M",Medidas!D864="m"),$A864*LOOKUP($I864+1,'OMS2007'!$A$3:$A$220,'OMS2007'!B$3:B$220)+(1-$A864)*LOOKUP($I864,'OMS2007'!$A$3:$A$220,'OMS2007'!B$3:B$220),$A864*LOOKUP($I864+1,'OMS2007'!$A$3:$A$220,'OMS2007'!E$3:E$220)+(1-$A864)*LOOKUP($I864,'OMS2007'!$A$3:$A$220,'OMS2007'!E$3:E$220))</f>
        <v>#N/A</v>
      </c>
      <c r="C864" s="15" t="e">
        <f>IF(OR(Medidas!D864=1,Medidas!D864="M",Medidas!D864="m"),$A864*LOOKUP($I864+1,'OMS2007'!$A$3:$A$220,'OMS2007'!C$3:C$220)+(1-$A864)*LOOKUP($I864,'OMS2007'!$A$3:$A$220,'OMS2007'!C$3:C$220),$A864*LOOKUP($I864+1,'OMS2007'!$A$3:$A$220,'OMS2007'!F$3:F$220)+(1-$A864)*LOOKUP($I864,'OMS2007'!$A$3:$A$220,'OMS2007'!F$3:F$220))</f>
        <v>#N/A</v>
      </c>
      <c r="D864" s="15" t="e">
        <f>IF(OR(Medidas!D864=1,Medidas!D864="M",Medidas!D864="m"),$A864*LOOKUP($I864+1,'OMS2007'!$A$3:$A$220,'OMS2007'!D$3:D$220)+(1-$A864)*LOOKUP($I864,'OMS2007'!$A$3:$A$220,'OMS2007'!D$3:D$220),$A864*LOOKUP($I864+1,'OMS2007'!$A$3:$A$220,'OMS2007'!G$3:G$220)+(1-$A864)*LOOKUP($I864,'OMS2007'!$A$3:$A$220,'OMS2007'!G$3:G$220))</f>
        <v>#N/A</v>
      </c>
      <c r="E864" s="15">
        <f t="shared" si="91"/>
        <v>1</v>
      </c>
      <c r="F864" s="15">
        <f>IF(OR(Medidas!D864=1,Medidas!D864="M",Medidas!D864="m",Medidas!D864=2,Medidas!D864="F",Medidas!D864="f"),0,1)</f>
        <v>1</v>
      </c>
      <c r="G864" s="15">
        <f>IF(OR(ISBLANK(Medidas!G864),(ISBLANK(Medidas!H864))),1,0)</f>
        <v>1</v>
      </c>
      <c r="H864" s="15">
        <f>IF(AND(NOT(G864),OR(Medidas!G864&lt;20,Medidas!G864&gt;250,Medidas!H864&lt;0.5,Medidas!H864&gt;400)),1,0)</f>
        <v>0</v>
      </c>
      <c r="I864" s="20">
        <f>(Medidas!F864-Medidas!E864)/30.4375</f>
        <v>0</v>
      </c>
      <c r="J864" s="15" t="e">
        <f>Medidas!H864/(Medidas!G864^2)*10000</f>
        <v>#DIV/0!</v>
      </c>
      <c r="K864" s="15" t="e">
        <f t="shared" si="92"/>
        <v>#DIV/0!</v>
      </c>
      <c r="L864" s="15" t="e">
        <f t="shared" si="93"/>
        <v>#DIV/0!</v>
      </c>
      <c r="M864" s="15" t="e">
        <f t="shared" si="94"/>
        <v>#DIV/0!</v>
      </c>
      <c r="N864" s="15" t="e">
        <f t="shared" si="95"/>
        <v>#N/A</v>
      </c>
      <c r="O864" s="15" t="e">
        <f t="shared" si="96"/>
        <v>#N/A</v>
      </c>
    </row>
    <row r="865" spans="1:15" x14ac:dyDescent="0.15">
      <c r="A865" s="106">
        <f t="shared" si="97"/>
        <v>1</v>
      </c>
      <c r="B865" s="15" t="e">
        <f>IF(OR(Medidas!D865=1,Medidas!D865="M",Medidas!D865="m"),$A865*LOOKUP($I865+1,'OMS2007'!$A$3:$A$220,'OMS2007'!B$3:B$220)+(1-$A865)*LOOKUP($I865,'OMS2007'!$A$3:$A$220,'OMS2007'!B$3:B$220),$A865*LOOKUP($I865+1,'OMS2007'!$A$3:$A$220,'OMS2007'!E$3:E$220)+(1-$A865)*LOOKUP($I865,'OMS2007'!$A$3:$A$220,'OMS2007'!E$3:E$220))</f>
        <v>#N/A</v>
      </c>
      <c r="C865" s="15" t="e">
        <f>IF(OR(Medidas!D865=1,Medidas!D865="M",Medidas!D865="m"),$A865*LOOKUP($I865+1,'OMS2007'!$A$3:$A$220,'OMS2007'!C$3:C$220)+(1-$A865)*LOOKUP($I865,'OMS2007'!$A$3:$A$220,'OMS2007'!C$3:C$220),$A865*LOOKUP($I865+1,'OMS2007'!$A$3:$A$220,'OMS2007'!F$3:F$220)+(1-$A865)*LOOKUP($I865,'OMS2007'!$A$3:$A$220,'OMS2007'!F$3:F$220))</f>
        <v>#N/A</v>
      </c>
      <c r="D865" s="15" t="e">
        <f>IF(OR(Medidas!D865=1,Medidas!D865="M",Medidas!D865="m"),$A865*LOOKUP($I865+1,'OMS2007'!$A$3:$A$220,'OMS2007'!D$3:D$220)+(1-$A865)*LOOKUP($I865,'OMS2007'!$A$3:$A$220,'OMS2007'!D$3:D$220),$A865*LOOKUP($I865+1,'OMS2007'!$A$3:$A$220,'OMS2007'!G$3:G$220)+(1-$A865)*LOOKUP($I865,'OMS2007'!$A$3:$A$220,'OMS2007'!G$3:G$220))</f>
        <v>#N/A</v>
      </c>
      <c r="E865" s="15">
        <f t="shared" si="91"/>
        <v>1</v>
      </c>
      <c r="F865" s="15">
        <f>IF(OR(Medidas!D865=1,Medidas!D865="M",Medidas!D865="m",Medidas!D865=2,Medidas!D865="F",Medidas!D865="f"),0,1)</f>
        <v>1</v>
      </c>
      <c r="G865" s="15">
        <f>IF(OR(ISBLANK(Medidas!G865),(ISBLANK(Medidas!H865))),1,0)</f>
        <v>1</v>
      </c>
      <c r="H865" s="15">
        <f>IF(AND(NOT(G865),OR(Medidas!G865&lt;20,Medidas!G865&gt;250,Medidas!H865&lt;0.5,Medidas!H865&gt;400)),1,0)</f>
        <v>0</v>
      </c>
      <c r="I865" s="20">
        <f>(Medidas!F865-Medidas!E865)/30.4375</f>
        <v>0</v>
      </c>
      <c r="J865" s="15" t="e">
        <f>Medidas!H865/(Medidas!G865^2)*10000</f>
        <v>#DIV/0!</v>
      </c>
      <c r="K865" s="15" t="e">
        <f t="shared" si="92"/>
        <v>#DIV/0!</v>
      </c>
      <c r="L865" s="15" t="e">
        <f t="shared" si="93"/>
        <v>#DIV/0!</v>
      </c>
      <c r="M865" s="15" t="e">
        <f t="shared" si="94"/>
        <v>#DIV/0!</v>
      </c>
      <c r="N865" s="15" t="e">
        <f t="shared" si="95"/>
        <v>#N/A</v>
      </c>
      <c r="O865" s="15" t="e">
        <f t="shared" si="96"/>
        <v>#N/A</v>
      </c>
    </row>
    <row r="866" spans="1:15" x14ac:dyDescent="0.15">
      <c r="A866" s="106">
        <f t="shared" si="97"/>
        <v>1</v>
      </c>
      <c r="B866" s="15" t="e">
        <f>IF(OR(Medidas!D866=1,Medidas!D866="M",Medidas!D866="m"),$A866*LOOKUP($I866+1,'OMS2007'!$A$3:$A$220,'OMS2007'!B$3:B$220)+(1-$A866)*LOOKUP($I866,'OMS2007'!$A$3:$A$220,'OMS2007'!B$3:B$220),$A866*LOOKUP($I866+1,'OMS2007'!$A$3:$A$220,'OMS2007'!E$3:E$220)+(1-$A866)*LOOKUP($I866,'OMS2007'!$A$3:$A$220,'OMS2007'!E$3:E$220))</f>
        <v>#N/A</v>
      </c>
      <c r="C866" s="15" t="e">
        <f>IF(OR(Medidas!D866=1,Medidas!D866="M",Medidas!D866="m"),$A866*LOOKUP($I866+1,'OMS2007'!$A$3:$A$220,'OMS2007'!C$3:C$220)+(1-$A866)*LOOKUP($I866,'OMS2007'!$A$3:$A$220,'OMS2007'!C$3:C$220),$A866*LOOKUP($I866+1,'OMS2007'!$A$3:$A$220,'OMS2007'!F$3:F$220)+(1-$A866)*LOOKUP($I866,'OMS2007'!$A$3:$A$220,'OMS2007'!F$3:F$220))</f>
        <v>#N/A</v>
      </c>
      <c r="D866" s="15" t="e">
        <f>IF(OR(Medidas!D866=1,Medidas!D866="M",Medidas!D866="m"),$A866*LOOKUP($I866+1,'OMS2007'!$A$3:$A$220,'OMS2007'!D$3:D$220)+(1-$A866)*LOOKUP($I866,'OMS2007'!$A$3:$A$220,'OMS2007'!D$3:D$220),$A866*LOOKUP($I866+1,'OMS2007'!$A$3:$A$220,'OMS2007'!G$3:G$220)+(1-$A866)*LOOKUP($I866,'OMS2007'!$A$3:$A$220,'OMS2007'!G$3:G$220))</f>
        <v>#N/A</v>
      </c>
      <c r="E866" s="15">
        <f t="shared" si="91"/>
        <v>1</v>
      </c>
      <c r="F866" s="15">
        <f>IF(OR(Medidas!D866=1,Medidas!D866="M",Medidas!D866="m",Medidas!D866=2,Medidas!D866="F",Medidas!D866="f"),0,1)</f>
        <v>1</v>
      </c>
      <c r="G866" s="15">
        <f>IF(OR(ISBLANK(Medidas!G866),(ISBLANK(Medidas!H866))),1,0)</f>
        <v>1</v>
      </c>
      <c r="H866" s="15">
        <f>IF(AND(NOT(G866),OR(Medidas!G866&lt;20,Medidas!G866&gt;250,Medidas!H866&lt;0.5,Medidas!H866&gt;400)),1,0)</f>
        <v>0</v>
      </c>
      <c r="I866" s="20">
        <f>(Medidas!F866-Medidas!E866)/30.4375</f>
        <v>0</v>
      </c>
      <c r="J866" s="15" t="e">
        <f>Medidas!H866/(Medidas!G866^2)*10000</f>
        <v>#DIV/0!</v>
      </c>
      <c r="K866" s="15" t="e">
        <f t="shared" si="92"/>
        <v>#DIV/0!</v>
      </c>
      <c r="L866" s="15" t="e">
        <f t="shared" si="93"/>
        <v>#DIV/0!</v>
      </c>
      <c r="M866" s="15" t="e">
        <f t="shared" si="94"/>
        <v>#DIV/0!</v>
      </c>
      <c r="N866" s="15" t="e">
        <f t="shared" si="95"/>
        <v>#N/A</v>
      </c>
      <c r="O866" s="15" t="e">
        <f t="shared" si="96"/>
        <v>#N/A</v>
      </c>
    </row>
    <row r="867" spans="1:15" x14ac:dyDescent="0.15">
      <c r="A867" s="106">
        <f t="shared" si="97"/>
        <v>1</v>
      </c>
      <c r="B867" s="15" t="e">
        <f>IF(OR(Medidas!D867=1,Medidas!D867="M",Medidas!D867="m"),$A867*LOOKUP($I867+1,'OMS2007'!$A$3:$A$220,'OMS2007'!B$3:B$220)+(1-$A867)*LOOKUP($I867,'OMS2007'!$A$3:$A$220,'OMS2007'!B$3:B$220),$A867*LOOKUP($I867+1,'OMS2007'!$A$3:$A$220,'OMS2007'!E$3:E$220)+(1-$A867)*LOOKUP($I867,'OMS2007'!$A$3:$A$220,'OMS2007'!E$3:E$220))</f>
        <v>#N/A</v>
      </c>
      <c r="C867" s="15" t="e">
        <f>IF(OR(Medidas!D867=1,Medidas!D867="M",Medidas!D867="m"),$A867*LOOKUP($I867+1,'OMS2007'!$A$3:$A$220,'OMS2007'!C$3:C$220)+(1-$A867)*LOOKUP($I867,'OMS2007'!$A$3:$A$220,'OMS2007'!C$3:C$220),$A867*LOOKUP($I867+1,'OMS2007'!$A$3:$A$220,'OMS2007'!F$3:F$220)+(1-$A867)*LOOKUP($I867,'OMS2007'!$A$3:$A$220,'OMS2007'!F$3:F$220))</f>
        <v>#N/A</v>
      </c>
      <c r="D867" s="15" t="e">
        <f>IF(OR(Medidas!D867=1,Medidas!D867="M",Medidas!D867="m"),$A867*LOOKUP($I867+1,'OMS2007'!$A$3:$A$220,'OMS2007'!D$3:D$220)+(1-$A867)*LOOKUP($I867,'OMS2007'!$A$3:$A$220,'OMS2007'!D$3:D$220),$A867*LOOKUP($I867+1,'OMS2007'!$A$3:$A$220,'OMS2007'!G$3:G$220)+(1-$A867)*LOOKUP($I867,'OMS2007'!$A$3:$A$220,'OMS2007'!G$3:G$220))</f>
        <v>#N/A</v>
      </c>
      <c r="E867" s="15">
        <f t="shared" si="91"/>
        <v>1</v>
      </c>
      <c r="F867" s="15">
        <f>IF(OR(Medidas!D867=1,Medidas!D867="M",Medidas!D867="m",Medidas!D867=2,Medidas!D867="F",Medidas!D867="f"),0,1)</f>
        <v>1</v>
      </c>
      <c r="G867" s="15">
        <f>IF(OR(ISBLANK(Medidas!G867),(ISBLANK(Medidas!H867))),1,0)</f>
        <v>1</v>
      </c>
      <c r="H867" s="15">
        <f>IF(AND(NOT(G867),OR(Medidas!G867&lt;20,Medidas!G867&gt;250,Medidas!H867&lt;0.5,Medidas!H867&gt;400)),1,0)</f>
        <v>0</v>
      </c>
      <c r="I867" s="20">
        <f>(Medidas!F867-Medidas!E867)/30.4375</f>
        <v>0</v>
      </c>
      <c r="J867" s="15" t="e">
        <f>Medidas!H867/(Medidas!G867^2)*10000</f>
        <v>#DIV/0!</v>
      </c>
      <c r="K867" s="15" t="e">
        <f t="shared" si="92"/>
        <v>#DIV/0!</v>
      </c>
      <c r="L867" s="15" t="e">
        <f t="shared" si="93"/>
        <v>#DIV/0!</v>
      </c>
      <c r="M867" s="15" t="e">
        <f t="shared" si="94"/>
        <v>#DIV/0!</v>
      </c>
      <c r="N867" s="15" t="e">
        <f t="shared" si="95"/>
        <v>#N/A</v>
      </c>
      <c r="O867" s="15" t="e">
        <f t="shared" si="96"/>
        <v>#N/A</v>
      </c>
    </row>
    <row r="868" spans="1:15" x14ac:dyDescent="0.15">
      <c r="A868" s="106">
        <f t="shared" si="97"/>
        <v>1</v>
      </c>
      <c r="B868" s="15" t="e">
        <f>IF(OR(Medidas!D868=1,Medidas!D868="M",Medidas!D868="m"),$A868*LOOKUP($I868+1,'OMS2007'!$A$3:$A$220,'OMS2007'!B$3:B$220)+(1-$A868)*LOOKUP($I868,'OMS2007'!$A$3:$A$220,'OMS2007'!B$3:B$220),$A868*LOOKUP($I868+1,'OMS2007'!$A$3:$A$220,'OMS2007'!E$3:E$220)+(1-$A868)*LOOKUP($I868,'OMS2007'!$A$3:$A$220,'OMS2007'!E$3:E$220))</f>
        <v>#N/A</v>
      </c>
      <c r="C868" s="15" t="e">
        <f>IF(OR(Medidas!D868=1,Medidas!D868="M",Medidas!D868="m"),$A868*LOOKUP($I868+1,'OMS2007'!$A$3:$A$220,'OMS2007'!C$3:C$220)+(1-$A868)*LOOKUP($I868,'OMS2007'!$A$3:$A$220,'OMS2007'!C$3:C$220),$A868*LOOKUP($I868+1,'OMS2007'!$A$3:$A$220,'OMS2007'!F$3:F$220)+(1-$A868)*LOOKUP($I868,'OMS2007'!$A$3:$A$220,'OMS2007'!F$3:F$220))</f>
        <v>#N/A</v>
      </c>
      <c r="D868" s="15" t="e">
        <f>IF(OR(Medidas!D868=1,Medidas!D868="M",Medidas!D868="m"),$A868*LOOKUP($I868+1,'OMS2007'!$A$3:$A$220,'OMS2007'!D$3:D$220)+(1-$A868)*LOOKUP($I868,'OMS2007'!$A$3:$A$220,'OMS2007'!D$3:D$220),$A868*LOOKUP($I868+1,'OMS2007'!$A$3:$A$220,'OMS2007'!G$3:G$220)+(1-$A868)*LOOKUP($I868,'OMS2007'!$A$3:$A$220,'OMS2007'!G$3:G$220))</f>
        <v>#N/A</v>
      </c>
      <c r="E868" s="15">
        <f t="shared" si="91"/>
        <v>1</v>
      </c>
      <c r="F868" s="15">
        <f>IF(OR(Medidas!D868=1,Medidas!D868="M",Medidas!D868="m",Medidas!D868=2,Medidas!D868="F",Medidas!D868="f"),0,1)</f>
        <v>1</v>
      </c>
      <c r="G868" s="15">
        <f>IF(OR(ISBLANK(Medidas!G868),(ISBLANK(Medidas!H868))),1,0)</f>
        <v>1</v>
      </c>
      <c r="H868" s="15">
        <f>IF(AND(NOT(G868),OR(Medidas!G868&lt;20,Medidas!G868&gt;250,Medidas!H868&lt;0.5,Medidas!H868&gt;400)),1,0)</f>
        <v>0</v>
      </c>
      <c r="I868" s="20">
        <f>(Medidas!F868-Medidas!E868)/30.4375</f>
        <v>0</v>
      </c>
      <c r="J868" s="15" t="e">
        <f>Medidas!H868/(Medidas!G868^2)*10000</f>
        <v>#DIV/0!</v>
      </c>
      <c r="K868" s="15" t="e">
        <f t="shared" si="92"/>
        <v>#DIV/0!</v>
      </c>
      <c r="L868" s="15" t="e">
        <f t="shared" si="93"/>
        <v>#DIV/0!</v>
      </c>
      <c r="M868" s="15" t="e">
        <f t="shared" si="94"/>
        <v>#DIV/0!</v>
      </c>
      <c r="N868" s="15" t="e">
        <f t="shared" si="95"/>
        <v>#N/A</v>
      </c>
      <c r="O868" s="15" t="e">
        <f t="shared" si="96"/>
        <v>#N/A</v>
      </c>
    </row>
    <row r="869" spans="1:15" x14ac:dyDescent="0.15">
      <c r="A869" s="106">
        <f t="shared" si="97"/>
        <v>1</v>
      </c>
      <c r="B869" s="15" t="e">
        <f>IF(OR(Medidas!D869=1,Medidas!D869="M",Medidas!D869="m"),$A869*LOOKUP($I869+1,'OMS2007'!$A$3:$A$220,'OMS2007'!B$3:B$220)+(1-$A869)*LOOKUP($I869,'OMS2007'!$A$3:$A$220,'OMS2007'!B$3:B$220),$A869*LOOKUP($I869+1,'OMS2007'!$A$3:$A$220,'OMS2007'!E$3:E$220)+(1-$A869)*LOOKUP($I869,'OMS2007'!$A$3:$A$220,'OMS2007'!E$3:E$220))</f>
        <v>#N/A</v>
      </c>
      <c r="C869" s="15" t="e">
        <f>IF(OR(Medidas!D869=1,Medidas!D869="M",Medidas!D869="m"),$A869*LOOKUP($I869+1,'OMS2007'!$A$3:$A$220,'OMS2007'!C$3:C$220)+(1-$A869)*LOOKUP($I869,'OMS2007'!$A$3:$A$220,'OMS2007'!C$3:C$220),$A869*LOOKUP($I869+1,'OMS2007'!$A$3:$A$220,'OMS2007'!F$3:F$220)+(1-$A869)*LOOKUP($I869,'OMS2007'!$A$3:$A$220,'OMS2007'!F$3:F$220))</f>
        <v>#N/A</v>
      </c>
      <c r="D869" s="15" t="e">
        <f>IF(OR(Medidas!D869=1,Medidas!D869="M",Medidas!D869="m"),$A869*LOOKUP($I869+1,'OMS2007'!$A$3:$A$220,'OMS2007'!D$3:D$220)+(1-$A869)*LOOKUP($I869,'OMS2007'!$A$3:$A$220,'OMS2007'!D$3:D$220),$A869*LOOKUP($I869+1,'OMS2007'!$A$3:$A$220,'OMS2007'!G$3:G$220)+(1-$A869)*LOOKUP($I869,'OMS2007'!$A$3:$A$220,'OMS2007'!G$3:G$220))</f>
        <v>#N/A</v>
      </c>
      <c r="E869" s="15">
        <f t="shared" si="91"/>
        <v>1</v>
      </c>
      <c r="F869" s="15">
        <f>IF(OR(Medidas!D869=1,Medidas!D869="M",Medidas!D869="m",Medidas!D869=2,Medidas!D869="F",Medidas!D869="f"),0,1)</f>
        <v>1</v>
      </c>
      <c r="G869" s="15">
        <f>IF(OR(ISBLANK(Medidas!G869),(ISBLANK(Medidas!H869))),1,0)</f>
        <v>1</v>
      </c>
      <c r="H869" s="15">
        <f>IF(AND(NOT(G869),OR(Medidas!G869&lt;20,Medidas!G869&gt;250,Medidas!H869&lt;0.5,Medidas!H869&gt;400)),1,0)</f>
        <v>0</v>
      </c>
      <c r="I869" s="20">
        <f>(Medidas!F869-Medidas!E869)/30.4375</f>
        <v>0</v>
      </c>
      <c r="J869" s="15" t="e">
        <f>Medidas!H869/(Medidas!G869^2)*10000</f>
        <v>#DIV/0!</v>
      </c>
      <c r="K869" s="15" t="e">
        <f t="shared" si="92"/>
        <v>#DIV/0!</v>
      </c>
      <c r="L869" s="15" t="e">
        <f t="shared" si="93"/>
        <v>#DIV/0!</v>
      </c>
      <c r="M869" s="15" t="e">
        <f t="shared" si="94"/>
        <v>#DIV/0!</v>
      </c>
      <c r="N869" s="15" t="e">
        <f t="shared" si="95"/>
        <v>#N/A</v>
      </c>
      <c r="O869" s="15" t="e">
        <f t="shared" si="96"/>
        <v>#N/A</v>
      </c>
    </row>
    <row r="870" spans="1:15" x14ac:dyDescent="0.15">
      <c r="A870" s="106">
        <f t="shared" si="97"/>
        <v>1</v>
      </c>
      <c r="B870" s="15" t="e">
        <f>IF(OR(Medidas!D870=1,Medidas!D870="M",Medidas!D870="m"),$A870*LOOKUP($I870+1,'OMS2007'!$A$3:$A$220,'OMS2007'!B$3:B$220)+(1-$A870)*LOOKUP($I870,'OMS2007'!$A$3:$A$220,'OMS2007'!B$3:B$220),$A870*LOOKUP($I870+1,'OMS2007'!$A$3:$A$220,'OMS2007'!E$3:E$220)+(1-$A870)*LOOKUP($I870,'OMS2007'!$A$3:$A$220,'OMS2007'!E$3:E$220))</f>
        <v>#N/A</v>
      </c>
      <c r="C870" s="15" t="e">
        <f>IF(OR(Medidas!D870=1,Medidas!D870="M",Medidas!D870="m"),$A870*LOOKUP($I870+1,'OMS2007'!$A$3:$A$220,'OMS2007'!C$3:C$220)+(1-$A870)*LOOKUP($I870,'OMS2007'!$A$3:$A$220,'OMS2007'!C$3:C$220),$A870*LOOKUP($I870+1,'OMS2007'!$A$3:$A$220,'OMS2007'!F$3:F$220)+(1-$A870)*LOOKUP($I870,'OMS2007'!$A$3:$A$220,'OMS2007'!F$3:F$220))</f>
        <v>#N/A</v>
      </c>
      <c r="D870" s="15" t="e">
        <f>IF(OR(Medidas!D870=1,Medidas!D870="M",Medidas!D870="m"),$A870*LOOKUP($I870+1,'OMS2007'!$A$3:$A$220,'OMS2007'!D$3:D$220)+(1-$A870)*LOOKUP($I870,'OMS2007'!$A$3:$A$220,'OMS2007'!D$3:D$220),$A870*LOOKUP($I870+1,'OMS2007'!$A$3:$A$220,'OMS2007'!G$3:G$220)+(1-$A870)*LOOKUP($I870,'OMS2007'!$A$3:$A$220,'OMS2007'!G$3:G$220))</f>
        <v>#N/A</v>
      </c>
      <c r="E870" s="15">
        <f t="shared" si="91"/>
        <v>1</v>
      </c>
      <c r="F870" s="15">
        <f>IF(OR(Medidas!D870=1,Medidas!D870="M",Medidas!D870="m",Medidas!D870=2,Medidas!D870="F",Medidas!D870="f"),0,1)</f>
        <v>1</v>
      </c>
      <c r="G870" s="15">
        <f>IF(OR(ISBLANK(Medidas!G870),(ISBLANK(Medidas!H870))),1,0)</f>
        <v>1</v>
      </c>
      <c r="H870" s="15">
        <f>IF(AND(NOT(G870),OR(Medidas!G870&lt;20,Medidas!G870&gt;250,Medidas!H870&lt;0.5,Medidas!H870&gt;400)),1,0)</f>
        <v>0</v>
      </c>
      <c r="I870" s="20">
        <f>(Medidas!F870-Medidas!E870)/30.4375</f>
        <v>0</v>
      </c>
      <c r="J870" s="15" t="e">
        <f>Medidas!H870/(Medidas!G870^2)*10000</f>
        <v>#DIV/0!</v>
      </c>
      <c r="K870" s="15" t="e">
        <f t="shared" si="92"/>
        <v>#DIV/0!</v>
      </c>
      <c r="L870" s="15" t="e">
        <f t="shared" si="93"/>
        <v>#DIV/0!</v>
      </c>
      <c r="M870" s="15" t="e">
        <f t="shared" si="94"/>
        <v>#DIV/0!</v>
      </c>
      <c r="N870" s="15" t="e">
        <f t="shared" si="95"/>
        <v>#N/A</v>
      </c>
      <c r="O870" s="15" t="e">
        <f t="shared" si="96"/>
        <v>#N/A</v>
      </c>
    </row>
    <row r="871" spans="1:15" x14ac:dyDescent="0.15">
      <c r="A871" s="106">
        <f t="shared" si="97"/>
        <v>1</v>
      </c>
      <c r="B871" s="15" t="e">
        <f>IF(OR(Medidas!D871=1,Medidas!D871="M",Medidas!D871="m"),$A871*LOOKUP($I871+1,'OMS2007'!$A$3:$A$220,'OMS2007'!B$3:B$220)+(1-$A871)*LOOKUP($I871,'OMS2007'!$A$3:$A$220,'OMS2007'!B$3:B$220),$A871*LOOKUP($I871+1,'OMS2007'!$A$3:$A$220,'OMS2007'!E$3:E$220)+(1-$A871)*LOOKUP($I871,'OMS2007'!$A$3:$A$220,'OMS2007'!E$3:E$220))</f>
        <v>#N/A</v>
      </c>
      <c r="C871" s="15" t="e">
        <f>IF(OR(Medidas!D871=1,Medidas!D871="M",Medidas!D871="m"),$A871*LOOKUP($I871+1,'OMS2007'!$A$3:$A$220,'OMS2007'!C$3:C$220)+(1-$A871)*LOOKUP($I871,'OMS2007'!$A$3:$A$220,'OMS2007'!C$3:C$220),$A871*LOOKUP($I871+1,'OMS2007'!$A$3:$A$220,'OMS2007'!F$3:F$220)+(1-$A871)*LOOKUP($I871,'OMS2007'!$A$3:$A$220,'OMS2007'!F$3:F$220))</f>
        <v>#N/A</v>
      </c>
      <c r="D871" s="15" t="e">
        <f>IF(OR(Medidas!D871=1,Medidas!D871="M",Medidas!D871="m"),$A871*LOOKUP($I871+1,'OMS2007'!$A$3:$A$220,'OMS2007'!D$3:D$220)+(1-$A871)*LOOKUP($I871,'OMS2007'!$A$3:$A$220,'OMS2007'!D$3:D$220),$A871*LOOKUP($I871+1,'OMS2007'!$A$3:$A$220,'OMS2007'!G$3:G$220)+(1-$A871)*LOOKUP($I871,'OMS2007'!$A$3:$A$220,'OMS2007'!G$3:G$220))</f>
        <v>#N/A</v>
      </c>
      <c r="E871" s="15">
        <f t="shared" si="91"/>
        <v>1</v>
      </c>
      <c r="F871" s="15">
        <f>IF(OR(Medidas!D871=1,Medidas!D871="M",Medidas!D871="m",Medidas!D871=2,Medidas!D871="F",Medidas!D871="f"),0,1)</f>
        <v>1</v>
      </c>
      <c r="G871" s="15">
        <f>IF(OR(ISBLANK(Medidas!G871),(ISBLANK(Medidas!H871))),1,0)</f>
        <v>1</v>
      </c>
      <c r="H871" s="15">
        <f>IF(AND(NOT(G871),OR(Medidas!G871&lt;20,Medidas!G871&gt;250,Medidas!H871&lt;0.5,Medidas!H871&gt;400)),1,0)</f>
        <v>0</v>
      </c>
      <c r="I871" s="20">
        <f>(Medidas!F871-Medidas!E871)/30.4375</f>
        <v>0</v>
      </c>
      <c r="J871" s="15" t="e">
        <f>Medidas!H871/(Medidas!G871^2)*10000</f>
        <v>#DIV/0!</v>
      </c>
      <c r="K871" s="15" t="e">
        <f t="shared" si="92"/>
        <v>#DIV/0!</v>
      </c>
      <c r="L871" s="15" t="e">
        <f t="shared" si="93"/>
        <v>#DIV/0!</v>
      </c>
      <c r="M871" s="15" t="e">
        <f t="shared" si="94"/>
        <v>#DIV/0!</v>
      </c>
      <c r="N871" s="15" t="e">
        <f t="shared" si="95"/>
        <v>#N/A</v>
      </c>
      <c r="O871" s="15" t="e">
        <f t="shared" si="96"/>
        <v>#N/A</v>
      </c>
    </row>
    <row r="872" spans="1:15" x14ac:dyDescent="0.15">
      <c r="A872" s="106">
        <f t="shared" si="97"/>
        <v>1</v>
      </c>
      <c r="B872" s="15" t="e">
        <f>IF(OR(Medidas!D872=1,Medidas!D872="M",Medidas!D872="m"),$A872*LOOKUP($I872+1,'OMS2007'!$A$3:$A$220,'OMS2007'!B$3:B$220)+(1-$A872)*LOOKUP($I872,'OMS2007'!$A$3:$A$220,'OMS2007'!B$3:B$220),$A872*LOOKUP($I872+1,'OMS2007'!$A$3:$A$220,'OMS2007'!E$3:E$220)+(1-$A872)*LOOKUP($I872,'OMS2007'!$A$3:$A$220,'OMS2007'!E$3:E$220))</f>
        <v>#N/A</v>
      </c>
      <c r="C872" s="15" t="e">
        <f>IF(OR(Medidas!D872=1,Medidas!D872="M",Medidas!D872="m"),$A872*LOOKUP($I872+1,'OMS2007'!$A$3:$A$220,'OMS2007'!C$3:C$220)+(1-$A872)*LOOKUP($I872,'OMS2007'!$A$3:$A$220,'OMS2007'!C$3:C$220),$A872*LOOKUP($I872+1,'OMS2007'!$A$3:$A$220,'OMS2007'!F$3:F$220)+(1-$A872)*LOOKUP($I872,'OMS2007'!$A$3:$A$220,'OMS2007'!F$3:F$220))</f>
        <v>#N/A</v>
      </c>
      <c r="D872" s="15" t="e">
        <f>IF(OR(Medidas!D872=1,Medidas!D872="M",Medidas!D872="m"),$A872*LOOKUP($I872+1,'OMS2007'!$A$3:$A$220,'OMS2007'!D$3:D$220)+(1-$A872)*LOOKUP($I872,'OMS2007'!$A$3:$A$220,'OMS2007'!D$3:D$220),$A872*LOOKUP($I872+1,'OMS2007'!$A$3:$A$220,'OMS2007'!G$3:G$220)+(1-$A872)*LOOKUP($I872,'OMS2007'!$A$3:$A$220,'OMS2007'!G$3:G$220))</f>
        <v>#N/A</v>
      </c>
      <c r="E872" s="15">
        <f t="shared" si="91"/>
        <v>1</v>
      </c>
      <c r="F872" s="15">
        <f>IF(OR(Medidas!D872=1,Medidas!D872="M",Medidas!D872="m",Medidas!D872=2,Medidas!D872="F",Medidas!D872="f"),0,1)</f>
        <v>1</v>
      </c>
      <c r="G872" s="15">
        <f>IF(OR(ISBLANK(Medidas!G872),(ISBLANK(Medidas!H872))),1,0)</f>
        <v>1</v>
      </c>
      <c r="H872" s="15">
        <f>IF(AND(NOT(G872),OR(Medidas!G872&lt;20,Medidas!G872&gt;250,Medidas!H872&lt;0.5,Medidas!H872&gt;400)),1,0)</f>
        <v>0</v>
      </c>
      <c r="I872" s="20">
        <f>(Medidas!F872-Medidas!E872)/30.4375</f>
        <v>0</v>
      </c>
      <c r="J872" s="15" t="e">
        <f>Medidas!H872/(Medidas!G872^2)*10000</f>
        <v>#DIV/0!</v>
      </c>
      <c r="K872" s="15" t="e">
        <f t="shared" si="92"/>
        <v>#DIV/0!</v>
      </c>
      <c r="L872" s="15" t="e">
        <f t="shared" si="93"/>
        <v>#DIV/0!</v>
      </c>
      <c r="M872" s="15" t="e">
        <f t="shared" si="94"/>
        <v>#DIV/0!</v>
      </c>
      <c r="N872" s="15" t="e">
        <f t="shared" si="95"/>
        <v>#N/A</v>
      </c>
      <c r="O872" s="15" t="e">
        <f t="shared" si="96"/>
        <v>#N/A</v>
      </c>
    </row>
    <row r="873" spans="1:15" x14ac:dyDescent="0.15">
      <c r="A873" s="106">
        <f t="shared" si="97"/>
        <v>1</v>
      </c>
      <c r="B873" s="15" t="e">
        <f>IF(OR(Medidas!D873=1,Medidas!D873="M",Medidas!D873="m"),$A873*LOOKUP($I873+1,'OMS2007'!$A$3:$A$220,'OMS2007'!B$3:B$220)+(1-$A873)*LOOKUP($I873,'OMS2007'!$A$3:$A$220,'OMS2007'!B$3:B$220),$A873*LOOKUP($I873+1,'OMS2007'!$A$3:$A$220,'OMS2007'!E$3:E$220)+(1-$A873)*LOOKUP($I873,'OMS2007'!$A$3:$A$220,'OMS2007'!E$3:E$220))</f>
        <v>#N/A</v>
      </c>
      <c r="C873" s="15" t="e">
        <f>IF(OR(Medidas!D873=1,Medidas!D873="M",Medidas!D873="m"),$A873*LOOKUP($I873+1,'OMS2007'!$A$3:$A$220,'OMS2007'!C$3:C$220)+(1-$A873)*LOOKUP($I873,'OMS2007'!$A$3:$A$220,'OMS2007'!C$3:C$220),$A873*LOOKUP($I873+1,'OMS2007'!$A$3:$A$220,'OMS2007'!F$3:F$220)+(1-$A873)*LOOKUP($I873,'OMS2007'!$A$3:$A$220,'OMS2007'!F$3:F$220))</f>
        <v>#N/A</v>
      </c>
      <c r="D873" s="15" t="e">
        <f>IF(OR(Medidas!D873=1,Medidas!D873="M",Medidas!D873="m"),$A873*LOOKUP($I873+1,'OMS2007'!$A$3:$A$220,'OMS2007'!D$3:D$220)+(1-$A873)*LOOKUP($I873,'OMS2007'!$A$3:$A$220,'OMS2007'!D$3:D$220),$A873*LOOKUP($I873+1,'OMS2007'!$A$3:$A$220,'OMS2007'!G$3:G$220)+(1-$A873)*LOOKUP($I873,'OMS2007'!$A$3:$A$220,'OMS2007'!G$3:G$220))</f>
        <v>#N/A</v>
      </c>
      <c r="E873" s="15">
        <f t="shared" si="91"/>
        <v>1</v>
      </c>
      <c r="F873" s="15">
        <f>IF(OR(Medidas!D873=1,Medidas!D873="M",Medidas!D873="m",Medidas!D873=2,Medidas!D873="F",Medidas!D873="f"),0,1)</f>
        <v>1</v>
      </c>
      <c r="G873" s="15">
        <f>IF(OR(ISBLANK(Medidas!G873),(ISBLANK(Medidas!H873))),1,0)</f>
        <v>1</v>
      </c>
      <c r="H873" s="15">
        <f>IF(AND(NOT(G873),OR(Medidas!G873&lt;20,Medidas!G873&gt;250,Medidas!H873&lt;0.5,Medidas!H873&gt;400)),1,0)</f>
        <v>0</v>
      </c>
      <c r="I873" s="20">
        <f>(Medidas!F873-Medidas!E873)/30.4375</f>
        <v>0</v>
      </c>
      <c r="J873" s="15" t="e">
        <f>Medidas!H873/(Medidas!G873^2)*10000</f>
        <v>#DIV/0!</v>
      </c>
      <c r="K873" s="15" t="e">
        <f t="shared" si="92"/>
        <v>#DIV/0!</v>
      </c>
      <c r="L873" s="15" t="e">
        <f t="shared" si="93"/>
        <v>#DIV/0!</v>
      </c>
      <c r="M873" s="15" t="e">
        <f t="shared" si="94"/>
        <v>#DIV/0!</v>
      </c>
      <c r="N873" s="15" t="e">
        <f t="shared" si="95"/>
        <v>#N/A</v>
      </c>
      <c r="O873" s="15" t="e">
        <f t="shared" si="96"/>
        <v>#N/A</v>
      </c>
    </row>
    <row r="874" spans="1:15" x14ac:dyDescent="0.15">
      <c r="A874" s="106">
        <f t="shared" si="97"/>
        <v>1</v>
      </c>
      <c r="B874" s="15" t="e">
        <f>IF(OR(Medidas!D874=1,Medidas!D874="M",Medidas!D874="m"),$A874*LOOKUP($I874+1,'OMS2007'!$A$3:$A$220,'OMS2007'!B$3:B$220)+(1-$A874)*LOOKUP($I874,'OMS2007'!$A$3:$A$220,'OMS2007'!B$3:B$220),$A874*LOOKUP($I874+1,'OMS2007'!$A$3:$A$220,'OMS2007'!E$3:E$220)+(1-$A874)*LOOKUP($I874,'OMS2007'!$A$3:$A$220,'OMS2007'!E$3:E$220))</f>
        <v>#N/A</v>
      </c>
      <c r="C874" s="15" t="e">
        <f>IF(OR(Medidas!D874=1,Medidas!D874="M",Medidas!D874="m"),$A874*LOOKUP($I874+1,'OMS2007'!$A$3:$A$220,'OMS2007'!C$3:C$220)+(1-$A874)*LOOKUP($I874,'OMS2007'!$A$3:$A$220,'OMS2007'!C$3:C$220),$A874*LOOKUP($I874+1,'OMS2007'!$A$3:$A$220,'OMS2007'!F$3:F$220)+(1-$A874)*LOOKUP($I874,'OMS2007'!$A$3:$A$220,'OMS2007'!F$3:F$220))</f>
        <v>#N/A</v>
      </c>
      <c r="D874" s="15" t="e">
        <f>IF(OR(Medidas!D874=1,Medidas!D874="M",Medidas!D874="m"),$A874*LOOKUP($I874+1,'OMS2007'!$A$3:$A$220,'OMS2007'!D$3:D$220)+(1-$A874)*LOOKUP($I874,'OMS2007'!$A$3:$A$220,'OMS2007'!D$3:D$220),$A874*LOOKUP($I874+1,'OMS2007'!$A$3:$A$220,'OMS2007'!G$3:G$220)+(1-$A874)*LOOKUP($I874,'OMS2007'!$A$3:$A$220,'OMS2007'!G$3:G$220))</f>
        <v>#N/A</v>
      </c>
      <c r="E874" s="15">
        <f t="shared" si="91"/>
        <v>1</v>
      </c>
      <c r="F874" s="15">
        <f>IF(OR(Medidas!D874=1,Medidas!D874="M",Medidas!D874="m",Medidas!D874=2,Medidas!D874="F",Medidas!D874="f"),0,1)</f>
        <v>1</v>
      </c>
      <c r="G874" s="15">
        <f>IF(OR(ISBLANK(Medidas!G874),(ISBLANK(Medidas!H874))),1,0)</f>
        <v>1</v>
      </c>
      <c r="H874" s="15">
        <f>IF(AND(NOT(G874),OR(Medidas!G874&lt;20,Medidas!G874&gt;250,Medidas!H874&lt;0.5,Medidas!H874&gt;400)),1,0)</f>
        <v>0</v>
      </c>
      <c r="I874" s="20">
        <f>(Medidas!F874-Medidas!E874)/30.4375</f>
        <v>0</v>
      </c>
      <c r="J874" s="15" t="e">
        <f>Medidas!H874/(Medidas!G874^2)*10000</f>
        <v>#DIV/0!</v>
      </c>
      <c r="K874" s="15" t="e">
        <f t="shared" si="92"/>
        <v>#DIV/0!</v>
      </c>
      <c r="L874" s="15" t="e">
        <f t="shared" si="93"/>
        <v>#DIV/0!</v>
      </c>
      <c r="M874" s="15" t="e">
        <f t="shared" si="94"/>
        <v>#DIV/0!</v>
      </c>
      <c r="N874" s="15" t="e">
        <f t="shared" si="95"/>
        <v>#N/A</v>
      </c>
      <c r="O874" s="15" t="e">
        <f t="shared" si="96"/>
        <v>#N/A</v>
      </c>
    </row>
    <row r="875" spans="1:15" x14ac:dyDescent="0.15">
      <c r="A875" s="106">
        <f t="shared" si="97"/>
        <v>1</v>
      </c>
      <c r="B875" s="15" t="e">
        <f>IF(OR(Medidas!D875=1,Medidas!D875="M",Medidas!D875="m"),$A875*LOOKUP($I875+1,'OMS2007'!$A$3:$A$220,'OMS2007'!B$3:B$220)+(1-$A875)*LOOKUP($I875,'OMS2007'!$A$3:$A$220,'OMS2007'!B$3:B$220),$A875*LOOKUP($I875+1,'OMS2007'!$A$3:$A$220,'OMS2007'!E$3:E$220)+(1-$A875)*LOOKUP($I875,'OMS2007'!$A$3:$A$220,'OMS2007'!E$3:E$220))</f>
        <v>#N/A</v>
      </c>
      <c r="C875" s="15" t="e">
        <f>IF(OR(Medidas!D875=1,Medidas!D875="M",Medidas!D875="m"),$A875*LOOKUP($I875+1,'OMS2007'!$A$3:$A$220,'OMS2007'!C$3:C$220)+(1-$A875)*LOOKUP($I875,'OMS2007'!$A$3:$A$220,'OMS2007'!C$3:C$220),$A875*LOOKUP($I875+1,'OMS2007'!$A$3:$A$220,'OMS2007'!F$3:F$220)+(1-$A875)*LOOKUP($I875,'OMS2007'!$A$3:$A$220,'OMS2007'!F$3:F$220))</f>
        <v>#N/A</v>
      </c>
      <c r="D875" s="15" t="e">
        <f>IF(OR(Medidas!D875=1,Medidas!D875="M",Medidas!D875="m"),$A875*LOOKUP($I875+1,'OMS2007'!$A$3:$A$220,'OMS2007'!D$3:D$220)+(1-$A875)*LOOKUP($I875,'OMS2007'!$A$3:$A$220,'OMS2007'!D$3:D$220),$A875*LOOKUP($I875+1,'OMS2007'!$A$3:$A$220,'OMS2007'!G$3:G$220)+(1-$A875)*LOOKUP($I875,'OMS2007'!$A$3:$A$220,'OMS2007'!G$3:G$220))</f>
        <v>#N/A</v>
      </c>
      <c r="E875" s="15">
        <f t="shared" si="91"/>
        <v>1</v>
      </c>
      <c r="F875" s="15">
        <f>IF(OR(Medidas!D875=1,Medidas!D875="M",Medidas!D875="m",Medidas!D875=2,Medidas!D875="F",Medidas!D875="f"),0,1)</f>
        <v>1</v>
      </c>
      <c r="G875" s="15">
        <f>IF(OR(ISBLANK(Medidas!G875),(ISBLANK(Medidas!H875))),1,0)</f>
        <v>1</v>
      </c>
      <c r="H875" s="15">
        <f>IF(AND(NOT(G875),OR(Medidas!G875&lt;20,Medidas!G875&gt;250,Medidas!H875&lt;0.5,Medidas!H875&gt;400)),1,0)</f>
        <v>0</v>
      </c>
      <c r="I875" s="20">
        <f>(Medidas!F875-Medidas!E875)/30.4375</f>
        <v>0</v>
      </c>
      <c r="J875" s="15" t="e">
        <f>Medidas!H875/(Medidas!G875^2)*10000</f>
        <v>#DIV/0!</v>
      </c>
      <c r="K875" s="15" t="e">
        <f t="shared" si="92"/>
        <v>#DIV/0!</v>
      </c>
      <c r="L875" s="15" t="e">
        <f t="shared" si="93"/>
        <v>#DIV/0!</v>
      </c>
      <c r="M875" s="15" t="e">
        <f t="shared" si="94"/>
        <v>#DIV/0!</v>
      </c>
      <c r="N875" s="15" t="e">
        <f t="shared" si="95"/>
        <v>#N/A</v>
      </c>
      <c r="O875" s="15" t="e">
        <f t="shared" si="96"/>
        <v>#N/A</v>
      </c>
    </row>
    <row r="876" spans="1:15" x14ac:dyDescent="0.15">
      <c r="A876" s="106">
        <f t="shared" si="97"/>
        <v>1</v>
      </c>
      <c r="B876" s="15" t="e">
        <f>IF(OR(Medidas!D876=1,Medidas!D876="M",Medidas!D876="m"),$A876*LOOKUP($I876+1,'OMS2007'!$A$3:$A$220,'OMS2007'!B$3:B$220)+(1-$A876)*LOOKUP($I876,'OMS2007'!$A$3:$A$220,'OMS2007'!B$3:B$220),$A876*LOOKUP($I876+1,'OMS2007'!$A$3:$A$220,'OMS2007'!E$3:E$220)+(1-$A876)*LOOKUP($I876,'OMS2007'!$A$3:$A$220,'OMS2007'!E$3:E$220))</f>
        <v>#N/A</v>
      </c>
      <c r="C876" s="15" t="e">
        <f>IF(OR(Medidas!D876=1,Medidas!D876="M",Medidas!D876="m"),$A876*LOOKUP($I876+1,'OMS2007'!$A$3:$A$220,'OMS2007'!C$3:C$220)+(1-$A876)*LOOKUP($I876,'OMS2007'!$A$3:$A$220,'OMS2007'!C$3:C$220),$A876*LOOKUP($I876+1,'OMS2007'!$A$3:$A$220,'OMS2007'!F$3:F$220)+(1-$A876)*LOOKUP($I876,'OMS2007'!$A$3:$A$220,'OMS2007'!F$3:F$220))</f>
        <v>#N/A</v>
      </c>
      <c r="D876" s="15" t="e">
        <f>IF(OR(Medidas!D876=1,Medidas!D876="M",Medidas!D876="m"),$A876*LOOKUP($I876+1,'OMS2007'!$A$3:$A$220,'OMS2007'!D$3:D$220)+(1-$A876)*LOOKUP($I876,'OMS2007'!$A$3:$A$220,'OMS2007'!D$3:D$220),$A876*LOOKUP($I876+1,'OMS2007'!$A$3:$A$220,'OMS2007'!G$3:G$220)+(1-$A876)*LOOKUP($I876,'OMS2007'!$A$3:$A$220,'OMS2007'!G$3:G$220))</f>
        <v>#N/A</v>
      </c>
      <c r="E876" s="15">
        <f t="shared" si="91"/>
        <v>1</v>
      </c>
      <c r="F876" s="15">
        <f>IF(OR(Medidas!D876=1,Medidas!D876="M",Medidas!D876="m",Medidas!D876=2,Medidas!D876="F",Medidas!D876="f"),0,1)</f>
        <v>1</v>
      </c>
      <c r="G876" s="15">
        <f>IF(OR(ISBLANK(Medidas!G876),(ISBLANK(Medidas!H876))),1,0)</f>
        <v>1</v>
      </c>
      <c r="H876" s="15">
        <f>IF(AND(NOT(G876),OR(Medidas!G876&lt;20,Medidas!G876&gt;250,Medidas!H876&lt;0.5,Medidas!H876&gt;400)),1,0)</f>
        <v>0</v>
      </c>
      <c r="I876" s="20">
        <f>(Medidas!F876-Medidas!E876)/30.4375</f>
        <v>0</v>
      </c>
      <c r="J876" s="15" t="e">
        <f>Medidas!H876/(Medidas!G876^2)*10000</f>
        <v>#DIV/0!</v>
      </c>
      <c r="K876" s="15" t="e">
        <f t="shared" si="92"/>
        <v>#DIV/0!</v>
      </c>
      <c r="L876" s="15" t="e">
        <f t="shared" si="93"/>
        <v>#DIV/0!</v>
      </c>
      <c r="M876" s="15" t="e">
        <f t="shared" si="94"/>
        <v>#DIV/0!</v>
      </c>
      <c r="N876" s="15" t="e">
        <f t="shared" si="95"/>
        <v>#N/A</v>
      </c>
      <c r="O876" s="15" t="e">
        <f t="shared" si="96"/>
        <v>#N/A</v>
      </c>
    </row>
    <row r="877" spans="1:15" x14ac:dyDescent="0.15">
      <c r="A877" s="106">
        <f t="shared" si="97"/>
        <v>1</v>
      </c>
      <c r="B877" s="15" t="e">
        <f>IF(OR(Medidas!D877=1,Medidas!D877="M",Medidas!D877="m"),$A877*LOOKUP($I877+1,'OMS2007'!$A$3:$A$220,'OMS2007'!B$3:B$220)+(1-$A877)*LOOKUP($I877,'OMS2007'!$A$3:$A$220,'OMS2007'!B$3:B$220),$A877*LOOKUP($I877+1,'OMS2007'!$A$3:$A$220,'OMS2007'!E$3:E$220)+(1-$A877)*LOOKUP($I877,'OMS2007'!$A$3:$A$220,'OMS2007'!E$3:E$220))</f>
        <v>#N/A</v>
      </c>
      <c r="C877" s="15" t="e">
        <f>IF(OR(Medidas!D877=1,Medidas!D877="M",Medidas!D877="m"),$A877*LOOKUP($I877+1,'OMS2007'!$A$3:$A$220,'OMS2007'!C$3:C$220)+(1-$A877)*LOOKUP($I877,'OMS2007'!$A$3:$A$220,'OMS2007'!C$3:C$220),$A877*LOOKUP($I877+1,'OMS2007'!$A$3:$A$220,'OMS2007'!F$3:F$220)+(1-$A877)*LOOKUP($I877,'OMS2007'!$A$3:$A$220,'OMS2007'!F$3:F$220))</f>
        <v>#N/A</v>
      </c>
      <c r="D877" s="15" t="e">
        <f>IF(OR(Medidas!D877=1,Medidas!D877="M",Medidas!D877="m"),$A877*LOOKUP($I877+1,'OMS2007'!$A$3:$A$220,'OMS2007'!D$3:D$220)+(1-$A877)*LOOKUP($I877,'OMS2007'!$A$3:$A$220,'OMS2007'!D$3:D$220),$A877*LOOKUP($I877+1,'OMS2007'!$A$3:$A$220,'OMS2007'!G$3:G$220)+(1-$A877)*LOOKUP($I877,'OMS2007'!$A$3:$A$220,'OMS2007'!G$3:G$220))</f>
        <v>#N/A</v>
      </c>
      <c r="E877" s="15">
        <f t="shared" si="91"/>
        <v>1</v>
      </c>
      <c r="F877" s="15">
        <f>IF(OR(Medidas!D877=1,Medidas!D877="M",Medidas!D877="m",Medidas!D877=2,Medidas!D877="F",Medidas!D877="f"),0,1)</f>
        <v>1</v>
      </c>
      <c r="G877" s="15">
        <f>IF(OR(ISBLANK(Medidas!G877),(ISBLANK(Medidas!H877))),1,0)</f>
        <v>1</v>
      </c>
      <c r="H877" s="15">
        <f>IF(AND(NOT(G877),OR(Medidas!G877&lt;20,Medidas!G877&gt;250,Medidas!H877&lt;0.5,Medidas!H877&gt;400)),1,0)</f>
        <v>0</v>
      </c>
      <c r="I877" s="20">
        <f>(Medidas!F877-Medidas!E877)/30.4375</f>
        <v>0</v>
      </c>
      <c r="J877" s="15" t="e">
        <f>Medidas!H877/(Medidas!G877^2)*10000</f>
        <v>#DIV/0!</v>
      </c>
      <c r="K877" s="15" t="e">
        <f t="shared" si="92"/>
        <v>#DIV/0!</v>
      </c>
      <c r="L877" s="15" t="e">
        <f t="shared" si="93"/>
        <v>#DIV/0!</v>
      </c>
      <c r="M877" s="15" t="e">
        <f t="shared" si="94"/>
        <v>#DIV/0!</v>
      </c>
      <c r="N877" s="15" t="e">
        <f t="shared" si="95"/>
        <v>#N/A</v>
      </c>
      <c r="O877" s="15" t="e">
        <f t="shared" si="96"/>
        <v>#N/A</v>
      </c>
    </row>
    <row r="878" spans="1:15" x14ac:dyDescent="0.15">
      <c r="A878" s="106">
        <f t="shared" si="97"/>
        <v>1</v>
      </c>
      <c r="B878" s="15" t="e">
        <f>IF(OR(Medidas!D878=1,Medidas!D878="M",Medidas!D878="m"),$A878*LOOKUP($I878+1,'OMS2007'!$A$3:$A$220,'OMS2007'!B$3:B$220)+(1-$A878)*LOOKUP($I878,'OMS2007'!$A$3:$A$220,'OMS2007'!B$3:B$220),$A878*LOOKUP($I878+1,'OMS2007'!$A$3:$A$220,'OMS2007'!E$3:E$220)+(1-$A878)*LOOKUP($I878,'OMS2007'!$A$3:$A$220,'OMS2007'!E$3:E$220))</f>
        <v>#N/A</v>
      </c>
      <c r="C878" s="15" t="e">
        <f>IF(OR(Medidas!D878=1,Medidas!D878="M",Medidas!D878="m"),$A878*LOOKUP($I878+1,'OMS2007'!$A$3:$A$220,'OMS2007'!C$3:C$220)+(1-$A878)*LOOKUP($I878,'OMS2007'!$A$3:$A$220,'OMS2007'!C$3:C$220),$A878*LOOKUP($I878+1,'OMS2007'!$A$3:$A$220,'OMS2007'!F$3:F$220)+(1-$A878)*LOOKUP($I878,'OMS2007'!$A$3:$A$220,'OMS2007'!F$3:F$220))</f>
        <v>#N/A</v>
      </c>
      <c r="D878" s="15" t="e">
        <f>IF(OR(Medidas!D878=1,Medidas!D878="M",Medidas!D878="m"),$A878*LOOKUP($I878+1,'OMS2007'!$A$3:$A$220,'OMS2007'!D$3:D$220)+(1-$A878)*LOOKUP($I878,'OMS2007'!$A$3:$A$220,'OMS2007'!D$3:D$220),$A878*LOOKUP($I878+1,'OMS2007'!$A$3:$A$220,'OMS2007'!G$3:G$220)+(1-$A878)*LOOKUP($I878,'OMS2007'!$A$3:$A$220,'OMS2007'!G$3:G$220))</f>
        <v>#N/A</v>
      </c>
      <c r="E878" s="15">
        <f t="shared" si="91"/>
        <v>1</v>
      </c>
      <c r="F878" s="15">
        <f>IF(OR(Medidas!D878=1,Medidas!D878="M",Medidas!D878="m",Medidas!D878=2,Medidas!D878="F",Medidas!D878="f"),0,1)</f>
        <v>1</v>
      </c>
      <c r="G878" s="15">
        <f>IF(OR(ISBLANK(Medidas!G878),(ISBLANK(Medidas!H878))),1,0)</f>
        <v>1</v>
      </c>
      <c r="H878" s="15">
        <f>IF(AND(NOT(G878),OR(Medidas!G878&lt;20,Medidas!G878&gt;250,Medidas!H878&lt;0.5,Medidas!H878&gt;400)),1,0)</f>
        <v>0</v>
      </c>
      <c r="I878" s="20">
        <f>(Medidas!F878-Medidas!E878)/30.4375</f>
        <v>0</v>
      </c>
      <c r="J878" s="15" t="e">
        <f>Medidas!H878/(Medidas!G878^2)*10000</f>
        <v>#DIV/0!</v>
      </c>
      <c r="K878" s="15" t="e">
        <f t="shared" si="92"/>
        <v>#DIV/0!</v>
      </c>
      <c r="L878" s="15" t="e">
        <f t="shared" si="93"/>
        <v>#DIV/0!</v>
      </c>
      <c r="M878" s="15" t="e">
        <f t="shared" si="94"/>
        <v>#DIV/0!</v>
      </c>
      <c r="N878" s="15" t="e">
        <f t="shared" si="95"/>
        <v>#N/A</v>
      </c>
      <c r="O878" s="15" t="e">
        <f t="shared" si="96"/>
        <v>#N/A</v>
      </c>
    </row>
    <row r="879" spans="1:15" x14ac:dyDescent="0.15">
      <c r="A879" s="106">
        <f t="shared" si="97"/>
        <v>1</v>
      </c>
      <c r="B879" s="15" t="e">
        <f>IF(OR(Medidas!D879=1,Medidas!D879="M",Medidas!D879="m"),$A879*LOOKUP($I879+1,'OMS2007'!$A$3:$A$220,'OMS2007'!B$3:B$220)+(1-$A879)*LOOKUP($I879,'OMS2007'!$A$3:$A$220,'OMS2007'!B$3:B$220),$A879*LOOKUP($I879+1,'OMS2007'!$A$3:$A$220,'OMS2007'!E$3:E$220)+(1-$A879)*LOOKUP($I879,'OMS2007'!$A$3:$A$220,'OMS2007'!E$3:E$220))</f>
        <v>#N/A</v>
      </c>
      <c r="C879" s="15" t="e">
        <f>IF(OR(Medidas!D879=1,Medidas!D879="M",Medidas!D879="m"),$A879*LOOKUP($I879+1,'OMS2007'!$A$3:$A$220,'OMS2007'!C$3:C$220)+(1-$A879)*LOOKUP($I879,'OMS2007'!$A$3:$A$220,'OMS2007'!C$3:C$220),$A879*LOOKUP($I879+1,'OMS2007'!$A$3:$A$220,'OMS2007'!F$3:F$220)+(1-$A879)*LOOKUP($I879,'OMS2007'!$A$3:$A$220,'OMS2007'!F$3:F$220))</f>
        <v>#N/A</v>
      </c>
      <c r="D879" s="15" t="e">
        <f>IF(OR(Medidas!D879=1,Medidas!D879="M",Medidas!D879="m"),$A879*LOOKUP($I879+1,'OMS2007'!$A$3:$A$220,'OMS2007'!D$3:D$220)+(1-$A879)*LOOKUP($I879,'OMS2007'!$A$3:$A$220,'OMS2007'!D$3:D$220),$A879*LOOKUP($I879+1,'OMS2007'!$A$3:$A$220,'OMS2007'!G$3:G$220)+(1-$A879)*LOOKUP($I879,'OMS2007'!$A$3:$A$220,'OMS2007'!G$3:G$220))</f>
        <v>#N/A</v>
      </c>
      <c r="E879" s="15">
        <f t="shared" si="91"/>
        <v>1</v>
      </c>
      <c r="F879" s="15">
        <f>IF(OR(Medidas!D879=1,Medidas!D879="M",Medidas!D879="m",Medidas!D879=2,Medidas!D879="F",Medidas!D879="f"),0,1)</f>
        <v>1</v>
      </c>
      <c r="G879" s="15">
        <f>IF(OR(ISBLANK(Medidas!G879),(ISBLANK(Medidas!H879))),1,0)</f>
        <v>1</v>
      </c>
      <c r="H879" s="15">
        <f>IF(AND(NOT(G879),OR(Medidas!G879&lt;20,Medidas!G879&gt;250,Medidas!H879&lt;0.5,Medidas!H879&gt;400)),1,0)</f>
        <v>0</v>
      </c>
      <c r="I879" s="20">
        <f>(Medidas!F879-Medidas!E879)/30.4375</f>
        <v>0</v>
      </c>
      <c r="J879" s="15" t="e">
        <f>Medidas!H879/(Medidas!G879^2)*10000</f>
        <v>#DIV/0!</v>
      </c>
      <c r="K879" s="15" t="e">
        <f t="shared" si="92"/>
        <v>#DIV/0!</v>
      </c>
      <c r="L879" s="15" t="e">
        <f t="shared" si="93"/>
        <v>#DIV/0!</v>
      </c>
      <c r="M879" s="15" t="e">
        <f t="shared" si="94"/>
        <v>#DIV/0!</v>
      </c>
      <c r="N879" s="15" t="e">
        <f t="shared" si="95"/>
        <v>#N/A</v>
      </c>
      <c r="O879" s="15" t="e">
        <f t="shared" si="96"/>
        <v>#N/A</v>
      </c>
    </row>
    <row r="880" spans="1:15" x14ac:dyDescent="0.15">
      <c r="A880" s="106">
        <f t="shared" si="97"/>
        <v>1</v>
      </c>
      <c r="B880" s="15" t="e">
        <f>IF(OR(Medidas!D880=1,Medidas!D880="M",Medidas!D880="m"),$A880*LOOKUP($I880+1,'OMS2007'!$A$3:$A$220,'OMS2007'!B$3:B$220)+(1-$A880)*LOOKUP($I880,'OMS2007'!$A$3:$A$220,'OMS2007'!B$3:B$220),$A880*LOOKUP($I880+1,'OMS2007'!$A$3:$A$220,'OMS2007'!E$3:E$220)+(1-$A880)*LOOKUP($I880,'OMS2007'!$A$3:$A$220,'OMS2007'!E$3:E$220))</f>
        <v>#N/A</v>
      </c>
      <c r="C880" s="15" t="e">
        <f>IF(OR(Medidas!D880=1,Medidas!D880="M",Medidas!D880="m"),$A880*LOOKUP($I880+1,'OMS2007'!$A$3:$A$220,'OMS2007'!C$3:C$220)+(1-$A880)*LOOKUP($I880,'OMS2007'!$A$3:$A$220,'OMS2007'!C$3:C$220),$A880*LOOKUP($I880+1,'OMS2007'!$A$3:$A$220,'OMS2007'!F$3:F$220)+(1-$A880)*LOOKUP($I880,'OMS2007'!$A$3:$A$220,'OMS2007'!F$3:F$220))</f>
        <v>#N/A</v>
      </c>
      <c r="D880" s="15" t="e">
        <f>IF(OR(Medidas!D880=1,Medidas!D880="M",Medidas!D880="m"),$A880*LOOKUP($I880+1,'OMS2007'!$A$3:$A$220,'OMS2007'!D$3:D$220)+(1-$A880)*LOOKUP($I880,'OMS2007'!$A$3:$A$220,'OMS2007'!D$3:D$220),$A880*LOOKUP($I880+1,'OMS2007'!$A$3:$A$220,'OMS2007'!G$3:G$220)+(1-$A880)*LOOKUP($I880,'OMS2007'!$A$3:$A$220,'OMS2007'!G$3:G$220))</f>
        <v>#N/A</v>
      </c>
      <c r="E880" s="15">
        <f t="shared" si="91"/>
        <v>1</v>
      </c>
      <c r="F880" s="15">
        <f>IF(OR(Medidas!D880=1,Medidas!D880="M",Medidas!D880="m",Medidas!D880=2,Medidas!D880="F",Medidas!D880="f"),0,1)</f>
        <v>1</v>
      </c>
      <c r="G880" s="15">
        <f>IF(OR(ISBLANK(Medidas!G880),(ISBLANK(Medidas!H880))),1,0)</f>
        <v>1</v>
      </c>
      <c r="H880" s="15">
        <f>IF(AND(NOT(G880),OR(Medidas!G880&lt;20,Medidas!G880&gt;250,Medidas!H880&lt;0.5,Medidas!H880&gt;400)),1,0)</f>
        <v>0</v>
      </c>
      <c r="I880" s="20">
        <f>(Medidas!F880-Medidas!E880)/30.4375</f>
        <v>0</v>
      </c>
      <c r="J880" s="15" t="e">
        <f>Medidas!H880/(Medidas!G880^2)*10000</f>
        <v>#DIV/0!</v>
      </c>
      <c r="K880" s="15" t="e">
        <f t="shared" si="92"/>
        <v>#DIV/0!</v>
      </c>
      <c r="L880" s="15" t="e">
        <f t="shared" si="93"/>
        <v>#DIV/0!</v>
      </c>
      <c r="M880" s="15" t="e">
        <f t="shared" si="94"/>
        <v>#DIV/0!</v>
      </c>
      <c r="N880" s="15" t="e">
        <f t="shared" si="95"/>
        <v>#N/A</v>
      </c>
      <c r="O880" s="15" t="e">
        <f t="shared" si="96"/>
        <v>#N/A</v>
      </c>
    </row>
    <row r="881" spans="1:15" x14ac:dyDescent="0.15">
      <c r="A881" s="106">
        <f t="shared" si="97"/>
        <v>1</v>
      </c>
      <c r="B881" s="15" t="e">
        <f>IF(OR(Medidas!D881=1,Medidas!D881="M",Medidas!D881="m"),$A881*LOOKUP($I881+1,'OMS2007'!$A$3:$A$220,'OMS2007'!B$3:B$220)+(1-$A881)*LOOKUP($I881,'OMS2007'!$A$3:$A$220,'OMS2007'!B$3:B$220),$A881*LOOKUP($I881+1,'OMS2007'!$A$3:$A$220,'OMS2007'!E$3:E$220)+(1-$A881)*LOOKUP($I881,'OMS2007'!$A$3:$A$220,'OMS2007'!E$3:E$220))</f>
        <v>#N/A</v>
      </c>
      <c r="C881" s="15" t="e">
        <f>IF(OR(Medidas!D881=1,Medidas!D881="M",Medidas!D881="m"),$A881*LOOKUP($I881+1,'OMS2007'!$A$3:$A$220,'OMS2007'!C$3:C$220)+(1-$A881)*LOOKUP($I881,'OMS2007'!$A$3:$A$220,'OMS2007'!C$3:C$220),$A881*LOOKUP($I881+1,'OMS2007'!$A$3:$A$220,'OMS2007'!F$3:F$220)+(1-$A881)*LOOKUP($I881,'OMS2007'!$A$3:$A$220,'OMS2007'!F$3:F$220))</f>
        <v>#N/A</v>
      </c>
      <c r="D881" s="15" t="e">
        <f>IF(OR(Medidas!D881=1,Medidas!D881="M",Medidas!D881="m"),$A881*LOOKUP($I881+1,'OMS2007'!$A$3:$A$220,'OMS2007'!D$3:D$220)+(1-$A881)*LOOKUP($I881,'OMS2007'!$A$3:$A$220,'OMS2007'!D$3:D$220),$A881*LOOKUP($I881+1,'OMS2007'!$A$3:$A$220,'OMS2007'!G$3:G$220)+(1-$A881)*LOOKUP($I881,'OMS2007'!$A$3:$A$220,'OMS2007'!G$3:G$220))</f>
        <v>#N/A</v>
      </c>
      <c r="E881" s="15">
        <f t="shared" si="91"/>
        <v>1</v>
      </c>
      <c r="F881" s="15">
        <f>IF(OR(Medidas!D881=1,Medidas!D881="M",Medidas!D881="m",Medidas!D881=2,Medidas!D881="F",Medidas!D881="f"),0,1)</f>
        <v>1</v>
      </c>
      <c r="G881" s="15">
        <f>IF(OR(ISBLANK(Medidas!G881),(ISBLANK(Medidas!H881))),1,0)</f>
        <v>1</v>
      </c>
      <c r="H881" s="15">
        <f>IF(AND(NOT(G881),OR(Medidas!G881&lt;20,Medidas!G881&gt;250,Medidas!H881&lt;0.5,Medidas!H881&gt;400)),1,0)</f>
        <v>0</v>
      </c>
      <c r="I881" s="20">
        <f>(Medidas!F881-Medidas!E881)/30.4375</f>
        <v>0</v>
      </c>
      <c r="J881" s="15" t="e">
        <f>Medidas!H881/(Medidas!G881^2)*10000</f>
        <v>#DIV/0!</v>
      </c>
      <c r="K881" s="15" t="e">
        <f t="shared" si="92"/>
        <v>#DIV/0!</v>
      </c>
      <c r="L881" s="15" t="e">
        <f t="shared" si="93"/>
        <v>#DIV/0!</v>
      </c>
      <c r="M881" s="15" t="e">
        <f t="shared" si="94"/>
        <v>#DIV/0!</v>
      </c>
      <c r="N881" s="15" t="e">
        <f t="shared" si="95"/>
        <v>#N/A</v>
      </c>
      <c r="O881" s="15" t="e">
        <f t="shared" si="96"/>
        <v>#N/A</v>
      </c>
    </row>
    <row r="882" spans="1:15" x14ac:dyDescent="0.15">
      <c r="A882" s="106">
        <f t="shared" si="97"/>
        <v>1</v>
      </c>
      <c r="B882" s="15" t="e">
        <f>IF(OR(Medidas!D882=1,Medidas!D882="M",Medidas!D882="m"),$A882*LOOKUP($I882+1,'OMS2007'!$A$3:$A$220,'OMS2007'!B$3:B$220)+(1-$A882)*LOOKUP($I882,'OMS2007'!$A$3:$A$220,'OMS2007'!B$3:B$220),$A882*LOOKUP($I882+1,'OMS2007'!$A$3:$A$220,'OMS2007'!E$3:E$220)+(1-$A882)*LOOKUP($I882,'OMS2007'!$A$3:$A$220,'OMS2007'!E$3:E$220))</f>
        <v>#N/A</v>
      </c>
      <c r="C882" s="15" t="e">
        <f>IF(OR(Medidas!D882=1,Medidas!D882="M",Medidas!D882="m"),$A882*LOOKUP($I882+1,'OMS2007'!$A$3:$A$220,'OMS2007'!C$3:C$220)+(1-$A882)*LOOKUP($I882,'OMS2007'!$A$3:$A$220,'OMS2007'!C$3:C$220),$A882*LOOKUP($I882+1,'OMS2007'!$A$3:$A$220,'OMS2007'!F$3:F$220)+(1-$A882)*LOOKUP($I882,'OMS2007'!$A$3:$A$220,'OMS2007'!F$3:F$220))</f>
        <v>#N/A</v>
      </c>
      <c r="D882" s="15" t="e">
        <f>IF(OR(Medidas!D882=1,Medidas!D882="M",Medidas!D882="m"),$A882*LOOKUP($I882+1,'OMS2007'!$A$3:$A$220,'OMS2007'!D$3:D$220)+(1-$A882)*LOOKUP($I882,'OMS2007'!$A$3:$A$220,'OMS2007'!D$3:D$220),$A882*LOOKUP($I882+1,'OMS2007'!$A$3:$A$220,'OMS2007'!G$3:G$220)+(1-$A882)*LOOKUP($I882,'OMS2007'!$A$3:$A$220,'OMS2007'!G$3:G$220))</f>
        <v>#N/A</v>
      </c>
      <c r="E882" s="15">
        <f t="shared" si="91"/>
        <v>1</v>
      </c>
      <c r="F882" s="15">
        <f>IF(OR(Medidas!D882=1,Medidas!D882="M",Medidas!D882="m",Medidas!D882=2,Medidas!D882="F",Medidas!D882="f"),0,1)</f>
        <v>1</v>
      </c>
      <c r="G882" s="15">
        <f>IF(OR(ISBLANK(Medidas!G882),(ISBLANK(Medidas!H882))),1,0)</f>
        <v>1</v>
      </c>
      <c r="H882" s="15">
        <f>IF(AND(NOT(G882),OR(Medidas!G882&lt;20,Medidas!G882&gt;250,Medidas!H882&lt;0.5,Medidas!H882&gt;400)),1,0)</f>
        <v>0</v>
      </c>
      <c r="I882" s="20">
        <f>(Medidas!F882-Medidas!E882)/30.4375</f>
        <v>0</v>
      </c>
      <c r="J882" s="15" t="e">
        <f>Medidas!H882/(Medidas!G882^2)*10000</f>
        <v>#DIV/0!</v>
      </c>
      <c r="K882" s="15" t="e">
        <f t="shared" si="92"/>
        <v>#DIV/0!</v>
      </c>
      <c r="L882" s="15" t="e">
        <f t="shared" si="93"/>
        <v>#DIV/0!</v>
      </c>
      <c r="M882" s="15" t="e">
        <f t="shared" si="94"/>
        <v>#DIV/0!</v>
      </c>
      <c r="N882" s="15" t="e">
        <f t="shared" si="95"/>
        <v>#N/A</v>
      </c>
      <c r="O882" s="15" t="e">
        <f t="shared" si="96"/>
        <v>#N/A</v>
      </c>
    </row>
    <row r="883" spans="1:15" x14ac:dyDescent="0.15">
      <c r="A883" s="106">
        <f t="shared" si="97"/>
        <v>1</v>
      </c>
      <c r="B883" s="15" t="e">
        <f>IF(OR(Medidas!D883=1,Medidas!D883="M",Medidas!D883="m"),$A883*LOOKUP($I883+1,'OMS2007'!$A$3:$A$220,'OMS2007'!B$3:B$220)+(1-$A883)*LOOKUP($I883,'OMS2007'!$A$3:$A$220,'OMS2007'!B$3:B$220),$A883*LOOKUP($I883+1,'OMS2007'!$A$3:$A$220,'OMS2007'!E$3:E$220)+(1-$A883)*LOOKUP($I883,'OMS2007'!$A$3:$A$220,'OMS2007'!E$3:E$220))</f>
        <v>#N/A</v>
      </c>
      <c r="C883" s="15" t="e">
        <f>IF(OR(Medidas!D883=1,Medidas!D883="M",Medidas!D883="m"),$A883*LOOKUP($I883+1,'OMS2007'!$A$3:$A$220,'OMS2007'!C$3:C$220)+(1-$A883)*LOOKUP($I883,'OMS2007'!$A$3:$A$220,'OMS2007'!C$3:C$220),$A883*LOOKUP($I883+1,'OMS2007'!$A$3:$A$220,'OMS2007'!F$3:F$220)+(1-$A883)*LOOKUP($I883,'OMS2007'!$A$3:$A$220,'OMS2007'!F$3:F$220))</f>
        <v>#N/A</v>
      </c>
      <c r="D883" s="15" t="e">
        <f>IF(OR(Medidas!D883=1,Medidas!D883="M",Medidas!D883="m"),$A883*LOOKUP($I883+1,'OMS2007'!$A$3:$A$220,'OMS2007'!D$3:D$220)+(1-$A883)*LOOKUP($I883,'OMS2007'!$A$3:$A$220,'OMS2007'!D$3:D$220),$A883*LOOKUP($I883+1,'OMS2007'!$A$3:$A$220,'OMS2007'!G$3:G$220)+(1-$A883)*LOOKUP($I883,'OMS2007'!$A$3:$A$220,'OMS2007'!G$3:G$220))</f>
        <v>#N/A</v>
      </c>
      <c r="E883" s="15">
        <f t="shared" si="91"/>
        <v>1</v>
      </c>
      <c r="F883" s="15">
        <f>IF(OR(Medidas!D883=1,Medidas!D883="M",Medidas!D883="m",Medidas!D883=2,Medidas!D883="F",Medidas!D883="f"),0,1)</f>
        <v>1</v>
      </c>
      <c r="G883" s="15">
        <f>IF(OR(ISBLANK(Medidas!G883),(ISBLANK(Medidas!H883))),1,0)</f>
        <v>1</v>
      </c>
      <c r="H883" s="15">
        <f>IF(AND(NOT(G883),OR(Medidas!G883&lt;20,Medidas!G883&gt;250,Medidas!H883&lt;0.5,Medidas!H883&gt;400)),1,0)</f>
        <v>0</v>
      </c>
      <c r="I883" s="20">
        <f>(Medidas!F883-Medidas!E883)/30.4375</f>
        <v>0</v>
      </c>
      <c r="J883" s="15" t="e">
        <f>Medidas!H883/(Medidas!G883^2)*10000</f>
        <v>#DIV/0!</v>
      </c>
      <c r="K883" s="15" t="e">
        <f t="shared" si="92"/>
        <v>#DIV/0!</v>
      </c>
      <c r="L883" s="15" t="e">
        <f t="shared" si="93"/>
        <v>#DIV/0!</v>
      </c>
      <c r="M883" s="15" t="e">
        <f t="shared" si="94"/>
        <v>#DIV/0!</v>
      </c>
      <c r="N883" s="15" t="e">
        <f t="shared" si="95"/>
        <v>#N/A</v>
      </c>
      <c r="O883" s="15" t="e">
        <f t="shared" si="96"/>
        <v>#N/A</v>
      </c>
    </row>
    <row r="884" spans="1:15" x14ac:dyDescent="0.15">
      <c r="A884" s="106">
        <f t="shared" si="97"/>
        <v>1</v>
      </c>
      <c r="B884" s="15" t="e">
        <f>IF(OR(Medidas!D884=1,Medidas!D884="M",Medidas!D884="m"),$A884*LOOKUP($I884+1,'OMS2007'!$A$3:$A$220,'OMS2007'!B$3:B$220)+(1-$A884)*LOOKUP($I884,'OMS2007'!$A$3:$A$220,'OMS2007'!B$3:B$220),$A884*LOOKUP($I884+1,'OMS2007'!$A$3:$A$220,'OMS2007'!E$3:E$220)+(1-$A884)*LOOKUP($I884,'OMS2007'!$A$3:$A$220,'OMS2007'!E$3:E$220))</f>
        <v>#N/A</v>
      </c>
      <c r="C884" s="15" t="e">
        <f>IF(OR(Medidas!D884=1,Medidas!D884="M",Medidas!D884="m"),$A884*LOOKUP($I884+1,'OMS2007'!$A$3:$A$220,'OMS2007'!C$3:C$220)+(1-$A884)*LOOKUP($I884,'OMS2007'!$A$3:$A$220,'OMS2007'!C$3:C$220),$A884*LOOKUP($I884+1,'OMS2007'!$A$3:$A$220,'OMS2007'!F$3:F$220)+(1-$A884)*LOOKUP($I884,'OMS2007'!$A$3:$A$220,'OMS2007'!F$3:F$220))</f>
        <v>#N/A</v>
      </c>
      <c r="D884" s="15" t="e">
        <f>IF(OR(Medidas!D884=1,Medidas!D884="M",Medidas!D884="m"),$A884*LOOKUP($I884+1,'OMS2007'!$A$3:$A$220,'OMS2007'!D$3:D$220)+(1-$A884)*LOOKUP($I884,'OMS2007'!$A$3:$A$220,'OMS2007'!D$3:D$220),$A884*LOOKUP($I884+1,'OMS2007'!$A$3:$A$220,'OMS2007'!G$3:G$220)+(1-$A884)*LOOKUP($I884,'OMS2007'!$A$3:$A$220,'OMS2007'!G$3:G$220))</f>
        <v>#N/A</v>
      </c>
      <c r="E884" s="15">
        <f t="shared" si="91"/>
        <v>1</v>
      </c>
      <c r="F884" s="15">
        <f>IF(OR(Medidas!D884=1,Medidas!D884="M",Medidas!D884="m",Medidas!D884=2,Medidas!D884="F",Medidas!D884="f"),0,1)</f>
        <v>1</v>
      </c>
      <c r="G884" s="15">
        <f>IF(OR(ISBLANK(Medidas!G884),(ISBLANK(Medidas!H884))),1,0)</f>
        <v>1</v>
      </c>
      <c r="H884" s="15">
        <f>IF(AND(NOT(G884),OR(Medidas!G884&lt;20,Medidas!G884&gt;250,Medidas!H884&lt;0.5,Medidas!H884&gt;400)),1,0)</f>
        <v>0</v>
      </c>
      <c r="I884" s="20">
        <f>(Medidas!F884-Medidas!E884)/30.4375</f>
        <v>0</v>
      </c>
      <c r="J884" s="15" t="e">
        <f>Medidas!H884/(Medidas!G884^2)*10000</f>
        <v>#DIV/0!</v>
      </c>
      <c r="K884" s="15" t="e">
        <f t="shared" si="92"/>
        <v>#DIV/0!</v>
      </c>
      <c r="L884" s="15" t="e">
        <f t="shared" si="93"/>
        <v>#DIV/0!</v>
      </c>
      <c r="M884" s="15" t="e">
        <f t="shared" si="94"/>
        <v>#DIV/0!</v>
      </c>
      <c r="N884" s="15" t="e">
        <f t="shared" si="95"/>
        <v>#N/A</v>
      </c>
      <c r="O884" s="15" t="e">
        <f t="shared" si="96"/>
        <v>#N/A</v>
      </c>
    </row>
    <row r="885" spans="1:15" x14ac:dyDescent="0.15">
      <c r="A885" s="106">
        <f t="shared" si="97"/>
        <v>1</v>
      </c>
      <c r="B885" s="15" t="e">
        <f>IF(OR(Medidas!D885=1,Medidas!D885="M",Medidas!D885="m"),$A885*LOOKUP($I885+1,'OMS2007'!$A$3:$A$220,'OMS2007'!B$3:B$220)+(1-$A885)*LOOKUP($I885,'OMS2007'!$A$3:$A$220,'OMS2007'!B$3:B$220),$A885*LOOKUP($I885+1,'OMS2007'!$A$3:$A$220,'OMS2007'!E$3:E$220)+(1-$A885)*LOOKUP($I885,'OMS2007'!$A$3:$A$220,'OMS2007'!E$3:E$220))</f>
        <v>#N/A</v>
      </c>
      <c r="C885" s="15" t="e">
        <f>IF(OR(Medidas!D885=1,Medidas!D885="M",Medidas!D885="m"),$A885*LOOKUP($I885+1,'OMS2007'!$A$3:$A$220,'OMS2007'!C$3:C$220)+(1-$A885)*LOOKUP($I885,'OMS2007'!$A$3:$A$220,'OMS2007'!C$3:C$220),$A885*LOOKUP($I885+1,'OMS2007'!$A$3:$A$220,'OMS2007'!F$3:F$220)+(1-$A885)*LOOKUP($I885,'OMS2007'!$A$3:$A$220,'OMS2007'!F$3:F$220))</f>
        <v>#N/A</v>
      </c>
      <c r="D885" s="15" t="e">
        <f>IF(OR(Medidas!D885=1,Medidas!D885="M",Medidas!D885="m"),$A885*LOOKUP($I885+1,'OMS2007'!$A$3:$A$220,'OMS2007'!D$3:D$220)+(1-$A885)*LOOKUP($I885,'OMS2007'!$A$3:$A$220,'OMS2007'!D$3:D$220),$A885*LOOKUP($I885+1,'OMS2007'!$A$3:$A$220,'OMS2007'!G$3:G$220)+(1-$A885)*LOOKUP($I885,'OMS2007'!$A$3:$A$220,'OMS2007'!G$3:G$220))</f>
        <v>#N/A</v>
      </c>
      <c r="E885" s="15">
        <f t="shared" si="91"/>
        <v>1</v>
      </c>
      <c r="F885" s="15">
        <f>IF(OR(Medidas!D885=1,Medidas!D885="M",Medidas!D885="m",Medidas!D885=2,Medidas!D885="F",Medidas!D885="f"),0,1)</f>
        <v>1</v>
      </c>
      <c r="G885" s="15">
        <f>IF(OR(ISBLANK(Medidas!G885),(ISBLANK(Medidas!H885))),1,0)</f>
        <v>1</v>
      </c>
      <c r="H885" s="15">
        <f>IF(AND(NOT(G885),OR(Medidas!G885&lt;20,Medidas!G885&gt;250,Medidas!H885&lt;0.5,Medidas!H885&gt;400)),1,0)</f>
        <v>0</v>
      </c>
      <c r="I885" s="20">
        <f>(Medidas!F885-Medidas!E885)/30.4375</f>
        <v>0</v>
      </c>
      <c r="J885" s="15" t="e">
        <f>Medidas!H885/(Medidas!G885^2)*10000</f>
        <v>#DIV/0!</v>
      </c>
      <c r="K885" s="15" t="e">
        <f t="shared" si="92"/>
        <v>#DIV/0!</v>
      </c>
      <c r="L885" s="15" t="e">
        <f t="shared" si="93"/>
        <v>#DIV/0!</v>
      </c>
      <c r="M885" s="15" t="e">
        <f t="shared" si="94"/>
        <v>#DIV/0!</v>
      </c>
      <c r="N885" s="15" t="e">
        <f t="shared" si="95"/>
        <v>#N/A</v>
      </c>
      <c r="O885" s="15" t="e">
        <f t="shared" si="96"/>
        <v>#N/A</v>
      </c>
    </row>
    <row r="886" spans="1:15" x14ac:dyDescent="0.15">
      <c r="A886" s="106">
        <f t="shared" si="97"/>
        <v>1</v>
      </c>
      <c r="B886" s="15" t="e">
        <f>IF(OR(Medidas!D886=1,Medidas!D886="M",Medidas!D886="m"),$A886*LOOKUP($I886+1,'OMS2007'!$A$3:$A$220,'OMS2007'!B$3:B$220)+(1-$A886)*LOOKUP($I886,'OMS2007'!$A$3:$A$220,'OMS2007'!B$3:B$220),$A886*LOOKUP($I886+1,'OMS2007'!$A$3:$A$220,'OMS2007'!E$3:E$220)+(1-$A886)*LOOKUP($I886,'OMS2007'!$A$3:$A$220,'OMS2007'!E$3:E$220))</f>
        <v>#N/A</v>
      </c>
      <c r="C886" s="15" t="e">
        <f>IF(OR(Medidas!D886=1,Medidas!D886="M",Medidas!D886="m"),$A886*LOOKUP($I886+1,'OMS2007'!$A$3:$A$220,'OMS2007'!C$3:C$220)+(1-$A886)*LOOKUP($I886,'OMS2007'!$A$3:$A$220,'OMS2007'!C$3:C$220),$A886*LOOKUP($I886+1,'OMS2007'!$A$3:$A$220,'OMS2007'!F$3:F$220)+(1-$A886)*LOOKUP($I886,'OMS2007'!$A$3:$A$220,'OMS2007'!F$3:F$220))</f>
        <v>#N/A</v>
      </c>
      <c r="D886" s="15" t="e">
        <f>IF(OR(Medidas!D886=1,Medidas!D886="M",Medidas!D886="m"),$A886*LOOKUP($I886+1,'OMS2007'!$A$3:$A$220,'OMS2007'!D$3:D$220)+(1-$A886)*LOOKUP($I886,'OMS2007'!$A$3:$A$220,'OMS2007'!D$3:D$220),$A886*LOOKUP($I886+1,'OMS2007'!$A$3:$A$220,'OMS2007'!G$3:G$220)+(1-$A886)*LOOKUP($I886,'OMS2007'!$A$3:$A$220,'OMS2007'!G$3:G$220))</f>
        <v>#N/A</v>
      </c>
      <c r="E886" s="15">
        <f t="shared" si="91"/>
        <v>1</v>
      </c>
      <c r="F886" s="15">
        <f>IF(OR(Medidas!D886=1,Medidas!D886="M",Medidas!D886="m",Medidas!D886=2,Medidas!D886="F",Medidas!D886="f"),0,1)</f>
        <v>1</v>
      </c>
      <c r="G886" s="15">
        <f>IF(OR(ISBLANK(Medidas!G886),(ISBLANK(Medidas!H886))),1,0)</f>
        <v>1</v>
      </c>
      <c r="H886" s="15">
        <f>IF(AND(NOT(G886),OR(Medidas!G886&lt;20,Medidas!G886&gt;250,Medidas!H886&lt;0.5,Medidas!H886&gt;400)),1,0)</f>
        <v>0</v>
      </c>
      <c r="I886" s="20">
        <f>(Medidas!F886-Medidas!E886)/30.4375</f>
        <v>0</v>
      </c>
      <c r="J886" s="15" t="e">
        <f>Medidas!H886/(Medidas!G886^2)*10000</f>
        <v>#DIV/0!</v>
      </c>
      <c r="K886" s="15" t="e">
        <f t="shared" si="92"/>
        <v>#DIV/0!</v>
      </c>
      <c r="L886" s="15" t="e">
        <f t="shared" si="93"/>
        <v>#DIV/0!</v>
      </c>
      <c r="M886" s="15" t="e">
        <f t="shared" si="94"/>
        <v>#DIV/0!</v>
      </c>
      <c r="N886" s="15" t="e">
        <f t="shared" si="95"/>
        <v>#N/A</v>
      </c>
      <c r="O886" s="15" t="e">
        <f t="shared" si="96"/>
        <v>#N/A</v>
      </c>
    </row>
    <row r="887" spans="1:15" x14ac:dyDescent="0.15">
      <c r="A887" s="106">
        <f t="shared" si="97"/>
        <v>1</v>
      </c>
      <c r="B887" s="15" t="e">
        <f>IF(OR(Medidas!D887=1,Medidas!D887="M",Medidas!D887="m"),$A887*LOOKUP($I887+1,'OMS2007'!$A$3:$A$220,'OMS2007'!B$3:B$220)+(1-$A887)*LOOKUP($I887,'OMS2007'!$A$3:$A$220,'OMS2007'!B$3:B$220),$A887*LOOKUP($I887+1,'OMS2007'!$A$3:$A$220,'OMS2007'!E$3:E$220)+(1-$A887)*LOOKUP($I887,'OMS2007'!$A$3:$A$220,'OMS2007'!E$3:E$220))</f>
        <v>#N/A</v>
      </c>
      <c r="C887" s="15" t="e">
        <f>IF(OR(Medidas!D887=1,Medidas!D887="M",Medidas!D887="m"),$A887*LOOKUP($I887+1,'OMS2007'!$A$3:$A$220,'OMS2007'!C$3:C$220)+(1-$A887)*LOOKUP($I887,'OMS2007'!$A$3:$A$220,'OMS2007'!C$3:C$220),$A887*LOOKUP($I887+1,'OMS2007'!$A$3:$A$220,'OMS2007'!F$3:F$220)+(1-$A887)*LOOKUP($I887,'OMS2007'!$A$3:$A$220,'OMS2007'!F$3:F$220))</f>
        <v>#N/A</v>
      </c>
      <c r="D887" s="15" t="e">
        <f>IF(OR(Medidas!D887=1,Medidas!D887="M",Medidas!D887="m"),$A887*LOOKUP($I887+1,'OMS2007'!$A$3:$A$220,'OMS2007'!D$3:D$220)+(1-$A887)*LOOKUP($I887,'OMS2007'!$A$3:$A$220,'OMS2007'!D$3:D$220),$A887*LOOKUP($I887+1,'OMS2007'!$A$3:$A$220,'OMS2007'!G$3:G$220)+(1-$A887)*LOOKUP($I887,'OMS2007'!$A$3:$A$220,'OMS2007'!G$3:G$220))</f>
        <v>#N/A</v>
      </c>
      <c r="E887" s="15">
        <f t="shared" si="91"/>
        <v>1</v>
      </c>
      <c r="F887" s="15">
        <f>IF(OR(Medidas!D887=1,Medidas!D887="M",Medidas!D887="m",Medidas!D887=2,Medidas!D887="F",Medidas!D887="f"),0,1)</f>
        <v>1</v>
      </c>
      <c r="G887" s="15">
        <f>IF(OR(ISBLANK(Medidas!G887),(ISBLANK(Medidas!H887))),1,0)</f>
        <v>1</v>
      </c>
      <c r="H887" s="15">
        <f>IF(AND(NOT(G887),OR(Medidas!G887&lt;20,Medidas!G887&gt;250,Medidas!H887&lt;0.5,Medidas!H887&gt;400)),1,0)</f>
        <v>0</v>
      </c>
      <c r="I887" s="20">
        <f>(Medidas!F887-Medidas!E887)/30.4375</f>
        <v>0</v>
      </c>
      <c r="J887" s="15" t="e">
        <f>Medidas!H887/(Medidas!G887^2)*10000</f>
        <v>#DIV/0!</v>
      </c>
      <c r="K887" s="15" t="e">
        <f t="shared" si="92"/>
        <v>#DIV/0!</v>
      </c>
      <c r="L887" s="15" t="e">
        <f t="shared" si="93"/>
        <v>#DIV/0!</v>
      </c>
      <c r="M887" s="15" t="e">
        <f t="shared" si="94"/>
        <v>#DIV/0!</v>
      </c>
      <c r="N887" s="15" t="e">
        <f t="shared" si="95"/>
        <v>#N/A</v>
      </c>
      <c r="O887" s="15" t="e">
        <f t="shared" si="96"/>
        <v>#N/A</v>
      </c>
    </row>
    <row r="888" spans="1:15" x14ac:dyDescent="0.15">
      <c r="A888" s="106">
        <f t="shared" si="97"/>
        <v>1</v>
      </c>
      <c r="B888" s="15" t="e">
        <f>IF(OR(Medidas!D888=1,Medidas!D888="M",Medidas!D888="m"),$A888*LOOKUP($I888+1,'OMS2007'!$A$3:$A$220,'OMS2007'!B$3:B$220)+(1-$A888)*LOOKUP($I888,'OMS2007'!$A$3:$A$220,'OMS2007'!B$3:B$220),$A888*LOOKUP($I888+1,'OMS2007'!$A$3:$A$220,'OMS2007'!E$3:E$220)+(1-$A888)*LOOKUP($I888,'OMS2007'!$A$3:$A$220,'OMS2007'!E$3:E$220))</f>
        <v>#N/A</v>
      </c>
      <c r="C888" s="15" t="e">
        <f>IF(OR(Medidas!D888=1,Medidas!D888="M",Medidas!D888="m"),$A888*LOOKUP($I888+1,'OMS2007'!$A$3:$A$220,'OMS2007'!C$3:C$220)+(1-$A888)*LOOKUP($I888,'OMS2007'!$A$3:$A$220,'OMS2007'!C$3:C$220),$A888*LOOKUP($I888+1,'OMS2007'!$A$3:$A$220,'OMS2007'!F$3:F$220)+(1-$A888)*LOOKUP($I888,'OMS2007'!$A$3:$A$220,'OMS2007'!F$3:F$220))</f>
        <v>#N/A</v>
      </c>
      <c r="D888" s="15" t="e">
        <f>IF(OR(Medidas!D888=1,Medidas!D888="M",Medidas!D888="m"),$A888*LOOKUP($I888+1,'OMS2007'!$A$3:$A$220,'OMS2007'!D$3:D$220)+(1-$A888)*LOOKUP($I888,'OMS2007'!$A$3:$A$220,'OMS2007'!D$3:D$220),$A888*LOOKUP($I888+1,'OMS2007'!$A$3:$A$220,'OMS2007'!G$3:G$220)+(1-$A888)*LOOKUP($I888,'OMS2007'!$A$3:$A$220,'OMS2007'!G$3:G$220))</f>
        <v>#N/A</v>
      </c>
      <c r="E888" s="15">
        <f t="shared" si="91"/>
        <v>1</v>
      </c>
      <c r="F888" s="15">
        <f>IF(OR(Medidas!D888=1,Medidas!D888="M",Medidas!D888="m",Medidas!D888=2,Medidas!D888="F",Medidas!D888="f"),0,1)</f>
        <v>1</v>
      </c>
      <c r="G888" s="15">
        <f>IF(OR(ISBLANK(Medidas!G888),(ISBLANK(Medidas!H888))),1,0)</f>
        <v>1</v>
      </c>
      <c r="H888" s="15">
        <f>IF(AND(NOT(G888),OR(Medidas!G888&lt;20,Medidas!G888&gt;250,Medidas!H888&lt;0.5,Medidas!H888&gt;400)),1,0)</f>
        <v>0</v>
      </c>
      <c r="I888" s="20">
        <f>(Medidas!F888-Medidas!E888)/30.4375</f>
        <v>0</v>
      </c>
      <c r="J888" s="15" t="e">
        <f>Medidas!H888/(Medidas!G888^2)*10000</f>
        <v>#DIV/0!</v>
      </c>
      <c r="K888" s="15" t="e">
        <f t="shared" si="92"/>
        <v>#DIV/0!</v>
      </c>
      <c r="L888" s="15" t="e">
        <f t="shared" si="93"/>
        <v>#DIV/0!</v>
      </c>
      <c r="M888" s="15" t="e">
        <f t="shared" si="94"/>
        <v>#DIV/0!</v>
      </c>
      <c r="N888" s="15" t="e">
        <f t="shared" si="95"/>
        <v>#N/A</v>
      </c>
      <c r="O888" s="15" t="e">
        <f t="shared" si="96"/>
        <v>#N/A</v>
      </c>
    </row>
    <row r="889" spans="1:15" x14ac:dyDescent="0.15">
      <c r="A889" s="106">
        <f t="shared" si="97"/>
        <v>1</v>
      </c>
      <c r="B889" s="15" t="e">
        <f>IF(OR(Medidas!D889=1,Medidas!D889="M",Medidas!D889="m"),$A889*LOOKUP($I889+1,'OMS2007'!$A$3:$A$220,'OMS2007'!B$3:B$220)+(1-$A889)*LOOKUP($I889,'OMS2007'!$A$3:$A$220,'OMS2007'!B$3:B$220),$A889*LOOKUP($I889+1,'OMS2007'!$A$3:$A$220,'OMS2007'!E$3:E$220)+(1-$A889)*LOOKUP($I889,'OMS2007'!$A$3:$A$220,'OMS2007'!E$3:E$220))</f>
        <v>#N/A</v>
      </c>
      <c r="C889" s="15" t="e">
        <f>IF(OR(Medidas!D889=1,Medidas!D889="M",Medidas!D889="m"),$A889*LOOKUP($I889+1,'OMS2007'!$A$3:$A$220,'OMS2007'!C$3:C$220)+(1-$A889)*LOOKUP($I889,'OMS2007'!$A$3:$A$220,'OMS2007'!C$3:C$220),$A889*LOOKUP($I889+1,'OMS2007'!$A$3:$A$220,'OMS2007'!F$3:F$220)+(1-$A889)*LOOKUP($I889,'OMS2007'!$A$3:$A$220,'OMS2007'!F$3:F$220))</f>
        <v>#N/A</v>
      </c>
      <c r="D889" s="15" t="e">
        <f>IF(OR(Medidas!D889=1,Medidas!D889="M",Medidas!D889="m"),$A889*LOOKUP($I889+1,'OMS2007'!$A$3:$A$220,'OMS2007'!D$3:D$220)+(1-$A889)*LOOKUP($I889,'OMS2007'!$A$3:$A$220,'OMS2007'!D$3:D$220),$A889*LOOKUP($I889+1,'OMS2007'!$A$3:$A$220,'OMS2007'!G$3:G$220)+(1-$A889)*LOOKUP($I889,'OMS2007'!$A$3:$A$220,'OMS2007'!G$3:G$220))</f>
        <v>#N/A</v>
      </c>
      <c r="E889" s="15">
        <f t="shared" si="91"/>
        <v>1</v>
      </c>
      <c r="F889" s="15">
        <f>IF(OR(Medidas!D889=1,Medidas!D889="M",Medidas!D889="m",Medidas!D889=2,Medidas!D889="F",Medidas!D889="f"),0,1)</f>
        <v>1</v>
      </c>
      <c r="G889" s="15">
        <f>IF(OR(ISBLANK(Medidas!G889),(ISBLANK(Medidas!H889))),1,0)</f>
        <v>1</v>
      </c>
      <c r="H889" s="15">
        <f>IF(AND(NOT(G889),OR(Medidas!G889&lt;20,Medidas!G889&gt;250,Medidas!H889&lt;0.5,Medidas!H889&gt;400)),1,0)</f>
        <v>0</v>
      </c>
      <c r="I889" s="20">
        <f>(Medidas!F889-Medidas!E889)/30.4375</f>
        <v>0</v>
      </c>
      <c r="J889" s="15" t="e">
        <f>Medidas!H889/(Medidas!G889^2)*10000</f>
        <v>#DIV/0!</v>
      </c>
      <c r="K889" s="15" t="e">
        <f t="shared" si="92"/>
        <v>#DIV/0!</v>
      </c>
      <c r="L889" s="15" t="e">
        <f t="shared" si="93"/>
        <v>#DIV/0!</v>
      </c>
      <c r="M889" s="15" t="e">
        <f t="shared" si="94"/>
        <v>#DIV/0!</v>
      </c>
      <c r="N889" s="15" t="e">
        <f t="shared" si="95"/>
        <v>#N/A</v>
      </c>
      <c r="O889" s="15" t="e">
        <f t="shared" si="96"/>
        <v>#N/A</v>
      </c>
    </row>
    <row r="890" spans="1:15" x14ac:dyDescent="0.15">
      <c r="A890" s="106">
        <f t="shared" si="97"/>
        <v>1</v>
      </c>
      <c r="B890" s="15" t="e">
        <f>IF(OR(Medidas!D890=1,Medidas!D890="M",Medidas!D890="m"),$A890*LOOKUP($I890+1,'OMS2007'!$A$3:$A$220,'OMS2007'!B$3:B$220)+(1-$A890)*LOOKUP($I890,'OMS2007'!$A$3:$A$220,'OMS2007'!B$3:B$220),$A890*LOOKUP($I890+1,'OMS2007'!$A$3:$A$220,'OMS2007'!E$3:E$220)+(1-$A890)*LOOKUP($I890,'OMS2007'!$A$3:$A$220,'OMS2007'!E$3:E$220))</f>
        <v>#N/A</v>
      </c>
      <c r="C890" s="15" t="e">
        <f>IF(OR(Medidas!D890=1,Medidas!D890="M",Medidas!D890="m"),$A890*LOOKUP($I890+1,'OMS2007'!$A$3:$A$220,'OMS2007'!C$3:C$220)+(1-$A890)*LOOKUP($I890,'OMS2007'!$A$3:$A$220,'OMS2007'!C$3:C$220),$A890*LOOKUP($I890+1,'OMS2007'!$A$3:$A$220,'OMS2007'!F$3:F$220)+(1-$A890)*LOOKUP($I890,'OMS2007'!$A$3:$A$220,'OMS2007'!F$3:F$220))</f>
        <v>#N/A</v>
      </c>
      <c r="D890" s="15" t="e">
        <f>IF(OR(Medidas!D890=1,Medidas!D890="M",Medidas!D890="m"),$A890*LOOKUP($I890+1,'OMS2007'!$A$3:$A$220,'OMS2007'!D$3:D$220)+(1-$A890)*LOOKUP($I890,'OMS2007'!$A$3:$A$220,'OMS2007'!D$3:D$220),$A890*LOOKUP($I890+1,'OMS2007'!$A$3:$A$220,'OMS2007'!G$3:G$220)+(1-$A890)*LOOKUP($I890,'OMS2007'!$A$3:$A$220,'OMS2007'!G$3:G$220))</f>
        <v>#N/A</v>
      </c>
      <c r="E890" s="15">
        <f t="shared" si="91"/>
        <v>1</v>
      </c>
      <c r="F890" s="15">
        <f>IF(OR(Medidas!D890=1,Medidas!D890="M",Medidas!D890="m",Medidas!D890=2,Medidas!D890="F",Medidas!D890="f"),0,1)</f>
        <v>1</v>
      </c>
      <c r="G890" s="15">
        <f>IF(OR(ISBLANK(Medidas!G890),(ISBLANK(Medidas!H890))),1,0)</f>
        <v>1</v>
      </c>
      <c r="H890" s="15">
        <f>IF(AND(NOT(G890),OR(Medidas!G890&lt;20,Medidas!G890&gt;250,Medidas!H890&lt;0.5,Medidas!H890&gt;400)),1,0)</f>
        <v>0</v>
      </c>
      <c r="I890" s="20">
        <f>(Medidas!F890-Medidas!E890)/30.4375</f>
        <v>0</v>
      </c>
      <c r="J890" s="15" t="e">
        <f>Medidas!H890/(Medidas!G890^2)*10000</f>
        <v>#DIV/0!</v>
      </c>
      <c r="K890" s="15" t="e">
        <f t="shared" si="92"/>
        <v>#DIV/0!</v>
      </c>
      <c r="L890" s="15" t="e">
        <f t="shared" si="93"/>
        <v>#DIV/0!</v>
      </c>
      <c r="M890" s="15" t="e">
        <f t="shared" si="94"/>
        <v>#DIV/0!</v>
      </c>
      <c r="N890" s="15" t="e">
        <f t="shared" si="95"/>
        <v>#N/A</v>
      </c>
      <c r="O890" s="15" t="e">
        <f t="shared" si="96"/>
        <v>#N/A</v>
      </c>
    </row>
    <row r="891" spans="1:15" x14ac:dyDescent="0.15">
      <c r="A891" s="106">
        <f t="shared" si="97"/>
        <v>1</v>
      </c>
      <c r="B891" s="15" t="e">
        <f>IF(OR(Medidas!D891=1,Medidas!D891="M",Medidas!D891="m"),$A891*LOOKUP($I891+1,'OMS2007'!$A$3:$A$220,'OMS2007'!B$3:B$220)+(1-$A891)*LOOKUP($I891,'OMS2007'!$A$3:$A$220,'OMS2007'!B$3:B$220),$A891*LOOKUP($I891+1,'OMS2007'!$A$3:$A$220,'OMS2007'!E$3:E$220)+(1-$A891)*LOOKUP($I891,'OMS2007'!$A$3:$A$220,'OMS2007'!E$3:E$220))</f>
        <v>#N/A</v>
      </c>
      <c r="C891" s="15" t="e">
        <f>IF(OR(Medidas!D891=1,Medidas!D891="M",Medidas!D891="m"),$A891*LOOKUP($I891+1,'OMS2007'!$A$3:$A$220,'OMS2007'!C$3:C$220)+(1-$A891)*LOOKUP($I891,'OMS2007'!$A$3:$A$220,'OMS2007'!C$3:C$220),$A891*LOOKUP($I891+1,'OMS2007'!$A$3:$A$220,'OMS2007'!F$3:F$220)+(1-$A891)*LOOKUP($I891,'OMS2007'!$A$3:$A$220,'OMS2007'!F$3:F$220))</f>
        <v>#N/A</v>
      </c>
      <c r="D891" s="15" t="e">
        <f>IF(OR(Medidas!D891=1,Medidas!D891="M",Medidas!D891="m"),$A891*LOOKUP($I891+1,'OMS2007'!$A$3:$A$220,'OMS2007'!D$3:D$220)+(1-$A891)*LOOKUP($I891,'OMS2007'!$A$3:$A$220,'OMS2007'!D$3:D$220),$A891*LOOKUP($I891+1,'OMS2007'!$A$3:$A$220,'OMS2007'!G$3:G$220)+(1-$A891)*LOOKUP($I891,'OMS2007'!$A$3:$A$220,'OMS2007'!G$3:G$220))</f>
        <v>#N/A</v>
      </c>
      <c r="E891" s="15">
        <f t="shared" si="91"/>
        <v>1</v>
      </c>
      <c r="F891" s="15">
        <f>IF(OR(Medidas!D891=1,Medidas!D891="M",Medidas!D891="m",Medidas!D891=2,Medidas!D891="F",Medidas!D891="f"),0,1)</f>
        <v>1</v>
      </c>
      <c r="G891" s="15">
        <f>IF(OR(ISBLANK(Medidas!G891),(ISBLANK(Medidas!H891))),1,0)</f>
        <v>1</v>
      </c>
      <c r="H891" s="15">
        <f>IF(AND(NOT(G891),OR(Medidas!G891&lt;20,Medidas!G891&gt;250,Medidas!H891&lt;0.5,Medidas!H891&gt;400)),1,0)</f>
        <v>0</v>
      </c>
      <c r="I891" s="20">
        <f>(Medidas!F891-Medidas!E891)/30.4375</f>
        <v>0</v>
      </c>
      <c r="J891" s="15" t="e">
        <f>Medidas!H891/(Medidas!G891^2)*10000</f>
        <v>#DIV/0!</v>
      </c>
      <c r="K891" s="15" t="e">
        <f t="shared" si="92"/>
        <v>#DIV/0!</v>
      </c>
      <c r="L891" s="15" t="e">
        <f t="shared" si="93"/>
        <v>#DIV/0!</v>
      </c>
      <c r="M891" s="15" t="e">
        <f t="shared" si="94"/>
        <v>#DIV/0!</v>
      </c>
      <c r="N891" s="15" t="e">
        <f t="shared" si="95"/>
        <v>#N/A</v>
      </c>
      <c r="O891" s="15" t="e">
        <f t="shared" si="96"/>
        <v>#N/A</v>
      </c>
    </row>
    <row r="892" spans="1:15" x14ac:dyDescent="0.15">
      <c r="A892" s="106">
        <f t="shared" si="97"/>
        <v>1</v>
      </c>
      <c r="B892" s="15" t="e">
        <f>IF(OR(Medidas!D892=1,Medidas!D892="M",Medidas!D892="m"),$A892*LOOKUP($I892+1,'OMS2007'!$A$3:$A$220,'OMS2007'!B$3:B$220)+(1-$A892)*LOOKUP($I892,'OMS2007'!$A$3:$A$220,'OMS2007'!B$3:B$220),$A892*LOOKUP($I892+1,'OMS2007'!$A$3:$A$220,'OMS2007'!E$3:E$220)+(1-$A892)*LOOKUP($I892,'OMS2007'!$A$3:$A$220,'OMS2007'!E$3:E$220))</f>
        <v>#N/A</v>
      </c>
      <c r="C892" s="15" t="e">
        <f>IF(OR(Medidas!D892=1,Medidas!D892="M",Medidas!D892="m"),$A892*LOOKUP($I892+1,'OMS2007'!$A$3:$A$220,'OMS2007'!C$3:C$220)+(1-$A892)*LOOKUP($I892,'OMS2007'!$A$3:$A$220,'OMS2007'!C$3:C$220),$A892*LOOKUP($I892+1,'OMS2007'!$A$3:$A$220,'OMS2007'!F$3:F$220)+(1-$A892)*LOOKUP($I892,'OMS2007'!$A$3:$A$220,'OMS2007'!F$3:F$220))</f>
        <v>#N/A</v>
      </c>
      <c r="D892" s="15" t="e">
        <f>IF(OR(Medidas!D892=1,Medidas!D892="M",Medidas!D892="m"),$A892*LOOKUP($I892+1,'OMS2007'!$A$3:$A$220,'OMS2007'!D$3:D$220)+(1-$A892)*LOOKUP($I892,'OMS2007'!$A$3:$A$220,'OMS2007'!D$3:D$220),$A892*LOOKUP($I892+1,'OMS2007'!$A$3:$A$220,'OMS2007'!G$3:G$220)+(1-$A892)*LOOKUP($I892,'OMS2007'!$A$3:$A$220,'OMS2007'!G$3:G$220))</f>
        <v>#N/A</v>
      </c>
      <c r="E892" s="15">
        <f t="shared" si="91"/>
        <v>1</v>
      </c>
      <c r="F892" s="15">
        <f>IF(OR(Medidas!D892=1,Medidas!D892="M",Medidas!D892="m",Medidas!D892=2,Medidas!D892="F",Medidas!D892="f"),0,1)</f>
        <v>1</v>
      </c>
      <c r="G892" s="15">
        <f>IF(OR(ISBLANK(Medidas!G892),(ISBLANK(Medidas!H892))),1,0)</f>
        <v>1</v>
      </c>
      <c r="H892" s="15">
        <f>IF(AND(NOT(G892),OR(Medidas!G892&lt;20,Medidas!G892&gt;250,Medidas!H892&lt;0.5,Medidas!H892&gt;400)),1,0)</f>
        <v>0</v>
      </c>
      <c r="I892" s="20">
        <f>(Medidas!F892-Medidas!E892)/30.4375</f>
        <v>0</v>
      </c>
      <c r="J892" s="15" t="e">
        <f>Medidas!H892/(Medidas!G892^2)*10000</f>
        <v>#DIV/0!</v>
      </c>
      <c r="K892" s="15" t="e">
        <f t="shared" si="92"/>
        <v>#DIV/0!</v>
      </c>
      <c r="L892" s="15" t="e">
        <f t="shared" si="93"/>
        <v>#DIV/0!</v>
      </c>
      <c r="M892" s="15" t="e">
        <f t="shared" si="94"/>
        <v>#DIV/0!</v>
      </c>
      <c r="N892" s="15" t="e">
        <f t="shared" si="95"/>
        <v>#N/A</v>
      </c>
      <c r="O892" s="15" t="e">
        <f t="shared" si="96"/>
        <v>#N/A</v>
      </c>
    </row>
    <row r="893" spans="1:15" x14ac:dyDescent="0.15">
      <c r="A893" s="106">
        <f t="shared" si="97"/>
        <v>1</v>
      </c>
      <c r="B893" s="15" t="e">
        <f>IF(OR(Medidas!D893=1,Medidas!D893="M",Medidas!D893="m"),$A893*LOOKUP($I893+1,'OMS2007'!$A$3:$A$220,'OMS2007'!B$3:B$220)+(1-$A893)*LOOKUP($I893,'OMS2007'!$A$3:$A$220,'OMS2007'!B$3:B$220),$A893*LOOKUP($I893+1,'OMS2007'!$A$3:$A$220,'OMS2007'!E$3:E$220)+(1-$A893)*LOOKUP($I893,'OMS2007'!$A$3:$A$220,'OMS2007'!E$3:E$220))</f>
        <v>#N/A</v>
      </c>
      <c r="C893" s="15" t="e">
        <f>IF(OR(Medidas!D893=1,Medidas!D893="M",Medidas!D893="m"),$A893*LOOKUP($I893+1,'OMS2007'!$A$3:$A$220,'OMS2007'!C$3:C$220)+(1-$A893)*LOOKUP($I893,'OMS2007'!$A$3:$A$220,'OMS2007'!C$3:C$220),$A893*LOOKUP($I893+1,'OMS2007'!$A$3:$A$220,'OMS2007'!F$3:F$220)+(1-$A893)*LOOKUP($I893,'OMS2007'!$A$3:$A$220,'OMS2007'!F$3:F$220))</f>
        <v>#N/A</v>
      </c>
      <c r="D893" s="15" t="e">
        <f>IF(OR(Medidas!D893=1,Medidas!D893="M",Medidas!D893="m"),$A893*LOOKUP($I893+1,'OMS2007'!$A$3:$A$220,'OMS2007'!D$3:D$220)+(1-$A893)*LOOKUP($I893,'OMS2007'!$A$3:$A$220,'OMS2007'!D$3:D$220),$A893*LOOKUP($I893+1,'OMS2007'!$A$3:$A$220,'OMS2007'!G$3:G$220)+(1-$A893)*LOOKUP($I893,'OMS2007'!$A$3:$A$220,'OMS2007'!G$3:G$220))</f>
        <v>#N/A</v>
      </c>
      <c r="E893" s="15">
        <f t="shared" si="91"/>
        <v>1</v>
      </c>
      <c r="F893" s="15">
        <f>IF(OR(Medidas!D893=1,Medidas!D893="M",Medidas!D893="m",Medidas!D893=2,Medidas!D893="F",Medidas!D893="f"),0,1)</f>
        <v>1</v>
      </c>
      <c r="G893" s="15">
        <f>IF(OR(ISBLANK(Medidas!G893),(ISBLANK(Medidas!H893))),1,0)</f>
        <v>1</v>
      </c>
      <c r="H893" s="15">
        <f>IF(AND(NOT(G893),OR(Medidas!G893&lt;20,Medidas!G893&gt;250,Medidas!H893&lt;0.5,Medidas!H893&gt;400)),1,0)</f>
        <v>0</v>
      </c>
      <c r="I893" s="20">
        <f>(Medidas!F893-Medidas!E893)/30.4375</f>
        <v>0</v>
      </c>
      <c r="J893" s="15" t="e">
        <f>Medidas!H893/(Medidas!G893^2)*10000</f>
        <v>#DIV/0!</v>
      </c>
      <c r="K893" s="15" t="e">
        <f t="shared" si="92"/>
        <v>#DIV/0!</v>
      </c>
      <c r="L893" s="15" t="e">
        <f t="shared" si="93"/>
        <v>#DIV/0!</v>
      </c>
      <c r="M893" s="15" t="e">
        <f t="shared" si="94"/>
        <v>#DIV/0!</v>
      </c>
      <c r="N893" s="15" t="e">
        <f t="shared" si="95"/>
        <v>#N/A</v>
      </c>
      <c r="O893" s="15" t="e">
        <f t="shared" si="96"/>
        <v>#N/A</v>
      </c>
    </row>
    <row r="894" spans="1:15" x14ac:dyDescent="0.15">
      <c r="A894" s="106">
        <f t="shared" si="97"/>
        <v>1</v>
      </c>
      <c r="B894" s="15" t="e">
        <f>IF(OR(Medidas!D894=1,Medidas!D894="M",Medidas!D894="m"),$A894*LOOKUP($I894+1,'OMS2007'!$A$3:$A$220,'OMS2007'!B$3:B$220)+(1-$A894)*LOOKUP($I894,'OMS2007'!$A$3:$A$220,'OMS2007'!B$3:B$220),$A894*LOOKUP($I894+1,'OMS2007'!$A$3:$A$220,'OMS2007'!E$3:E$220)+(1-$A894)*LOOKUP($I894,'OMS2007'!$A$3:$A$220,'OMS2007'!E$3:E$220))</f>
        <v>#N/A</v>
      </c>
      <c r="C894" s="15" t="e">
        <f>IF(OR(Medidas!D894=1,Medidas!D894="M",Medidas!D894="m"),$A894*LOOKUP($I894+1,'OMS2007'!$A$3:$A$220,'OMS2007'!C$3:C$220)+(1-$A894)*LOOKUP($I894,'OMS2007'!$A$3:$A$220,'OMS2007'!C$3:C$220),$A894*LOOKUP($I894+1,'OMS2007'!$A$3:$A$220,'OMS2007'!F$3:F$220)+(1-$A894)*LOOKUP($I894,'OMS2007'!$A$3:$A$220,'OMS2007'!F$3:F$220))</f>
        <v>#N/A</v>
      </c>
      <c r="D894" s="15" t="e">
        <f>IF(OR(Medidas!D894=1,Medidas!D894="M",Medidas!D894="m"),$A894*LOOKUP($I894+1,'OMS2007'!$A$3:$A$220,'OMS2007'!D$3:D$220)+(1-$A894)*LOOKUP($I894,'OMS2007'!$A$3:$A$220,'OMS2007'!D$3:D$220),$A894*LOOKUP($I894+1,'OMS2007'!$A$3:$A$220,'OMS2007'!G$3:G$220)+(1-$A894)*LOOKUP($I894,'OMS2007'!$A$3:$A$220,'OMS2007'!G$3:G$220))</f>
        <v>#N/A</v>
      </c>
      <c r="E894" s="15">
        <f t="shared" si="91"/>
        <v>1</v>
      </c>
      <c r="F894" s="15">
        <f>IF(OR(Medidas!D894=1,Medidas!D894="M",Medidas!D894="m",Medidas!D894=2,Medidas!D894="F",Medidas!D894="f"),0,1)</f>
        <v>1</v>
      </c>
      <c r="G894" s="15">
        <f>IF(OR(ISBLANK(Medidas!G894),(ISBLANK(Medidas!H894))),1,0)</f>
        <v>1</v>
      </c>
      <c r="H894" s="15">
        <f>IF(AND(NOT(G894),OR(Medidas!G894&lt;20,Medidas!G894&gt;250,Medidas!H894&lt;0.5,Medidas!H894&gt;400)),1,0)</f>
        <v>0</v>
      </c>
      <c r="I894" s="20">
        <f>(Medidas!F894-Medidas!E894)/30.4375</f>
        <v>0</v>
      </c>
      <c r="J894" s="15" t="e">
        <f>Medidas!H894/(Medidas!G894^2)*10000</f>
        <v>#DIV/0!</v>
      </c>
      <c r="K894" s="15" t="e">
        <f t="shared" si="92"/>
        <v>#DIV/0!</v>
      </c>
      <c r="L894" s="15" t="e">
        <f t="shared" si="93"/>
        <v>#DIV/0!</v>
      </c>
      <c r="M894" s="15" t="e">
        <f t="shared" si="94"/>
        <v>#DIV/0!</v>
      </c>
      <c r="N894" s="15" t="e">
        <f t="shared" si="95"/>
        <v>#N/A</v>
      </c>
      <c r="O894" s="15" t="e">
        <f t="shared" si="96"/>
        <v>#N/A</v>
      </c>
    </row>
    <row r="895" spans="1:15" x14ac:dyDescent="0.15">
      <c r="A895" s="106">
        <f t="shared" si="97"/>
        <v>1</v>
      </c>
      <c r="B895" s="15" t="e">
        <f>IF(OR(Medidas!D895=1,Medidas!D895="M",Medidas!D895="m"),$A895*LOOKUP($I895+1,'OMS2007'!$A$3:$A$220,'OMS2007'!B$3:B$220)+(1-$A895)*LOOKUP($I895,'OMS2007'!$A$3:$A$220,'OMS2007'!B$3:B$220),$A895*LOOKUP($I895+1,'OMS2007'!$A$3:$A$220,'OMS2007'!E$3:E$220)+(1-$A895)*LOOKUP($I895,'OMS2007'!$A$3:$A$220,'OMS2007'!E$3:E$220))</f>
        <v>#N/A</v>
      </c>
      <c r="C895" s="15" t="e">
        <f>IF(OR(Medidas!D895=1,Medidas!D895="M",Medidas!D895="m"),$A895*LOOKUP($I895+1,'OMS2007'!$A$3:$A$220,'OMS2007'!C$3:C$220)+(1-$A895)*LOOKUP($I895,'OMS2007'!$A$3:$A$220,'OMS2007'!C$3:C$220),$A895*LOOKUP($I895+1,'OMS2007'!$A$3:$A$220,'OMS2007'!F$3:F$220)+(1-$A895)*LOOKUP($I895,'OMS2007'!$A$3:$A$220,'OMS2007'!F$3:F$220))</f>
        <v>#N/A</v>
      </c>
      <c r="D895" s="15" t="e">
        <f>IF(OR(Medidas!D895=1,Medidas!D895="M",Medidas!D895="m"),$A895*LOOKUP($I895+1,'OMS2007'!$A$3:$A$220,'OMS2007'!D$3:D$220)+(1-$A895)*LOOKUP($I895,'OMS2007'!$A$3:$A$220,'OMS2007'!D$3:D$220),$A895*LOOKUP($I895+1,'OMS2007'!$A$3:$A$220,'OMS2007'!G$3:G$220)+(1-$A895)*LOOKUP($I895,'OMS2007'!$A$3:$A$220,'OMS2007'!G$3:G$220))</f>
        <v>#N/A</v>
      </c>
      <c r="E895" s="15">
        <f t="shared" si="91"/>
        <v>1</v>
      </c>
      <c r="F895" s="15">
        <f>IF(OR(Medidas!D895=1,Medidas!D895="M",Medidas!D895="m",Medidas!D895=2,Medidas!D895="F",Medidas!D895="f"),0,1)</f>
        <v>1</v>
      </c>
      <c r="G895" s="15">
        <f>IF(OR(ISBLANK(Medidas!G895),(ISBLANK(Medidas!H895))),1,0)</f>
        <v>1</v>
      </c>
      <c r="H895" s="15">
        <f>IF(AND(NOT(G895),OR(Medidas!G895&lt;20,Medidas!G895&gt;250,Medidas!H895&lt;0.5,Medidas!H895&gt;400)),1,0)</f>
        <v>0</v>
      </c>
      <c r="I895" s="20">
        <f>(Medidas!F895-Medidas!E895)/30.4375</f>
        <v>0</v>
      </c>
      <c r="J895" s="15" t="e">
        <f>Medidas!H895/(Medidas!G895^2)*10000</f>
        <v>#DIV/0!</v>
      </c>
      <c r="K895" s="15" t="e">
        <f t="shared" si="92"/>
        <v>#DIV/0!</v>
      </c>
      <c r="L895" s="15" t="e">
        <f t="shared" si="93"/>
        <v>#DIV/0!</v>
      </c>
      <c r="M895" s="15" t="e">
        <f t="shared" si="94"/>
        <v>#DIV/0!</v>
      </c>
      <c r="N895" s="15" t="e">
        <f t="shared" si="95"/>
        <v>#N/A</v>
      </c>
      <c r="O895" s="15" t="e">
        <f t="shared" si="96"/>
        <v>#N/A</v>
      </c>
    </row>
    <row r="896" spans="1:15" x14ac:dyDescent="0.15">
      <c r="A896" s="106">
        <f t="shared" si="97"/>
        <v>1</v>
      </c>
      <c r="B896" s="15" t="e">
        <f>IF(OR(Medidas!D896=1,Medidas!D896="M",Medidas!D896="m"),$A896*LOOKUP($I896+1,'OMS2007'!$A$3:$A$220,'OMS2007'!B$3:B$220)+(1-$A896)*LOOKUP($I896,'OMS2007'!$A$3:$A$220,'OMS2007'!B$3:B$220),$A896*LOOKUP($I896+1,'OMS2007'!$A$3:$A$220,'OMS2007'!E$3:E$220)+(1-$A896)*LOOKUP($I896,'OMS2007'!$A$3:$A$220,'OMS2007'!E$3:E$220))</f>
        <v>#N/A</v>
      </c>
      <c r="C896" s="15" t="e">
        <f>IF(OR(Medidas!D896=1,Medidas!D896="M",Medidas!D896="m"),$A896*LOOKUP($I896+1,'OMS2007'!$A$3:$A$220,'OMS2007'!C$3:C$220)+(1-$A896)*LOOKUP($I896,'OMS2007'!$A$3:$A$220,'OMS2007'!C$3:C$220),$A896*LOOKUP($I896+1,'OMS2007'!$A$3:$A$220,'OMS2007'!F$3:F$220)+(1-$A896)*LOOKUP($I896,'OMS2007'!$A$3:$A$220,'OMS2007'!F$3:F$220))</f>
        <v>#N/A</v>
      </c>
      <c r="D896" s="15" t="e">
        <f>IF(OR(Medidas!D896=1,Medidas!D896="M",Medidas!D896="m"),$A896*LOOKUP($I896+1,'OMS2007'!$A$3:$A$220,'OMS2007'!D$3:D$220)+(1-$A896)*LOOKUP($I896,'OMS2007'!$A$3:$A$220,'OMS2007'!D$3:D$220),$A896*LOOKUP($I896+1,'OMS2007'!$A$3:$A$220,'OMS2007'!G$3:G$220)+(1-$A896)*LOOKUP($I896,'OMS2007'!$A$3:$A$220,'OMS2007'!G$3:G$220))</f>
        <v>#N/A</v>
      </c>
      <c r="E896" s="15">
        <f t="shared" si="91"/>
        <v>1</v>
      </c>
      <c r="F896" s="15">
        <f>IF(OR(Medidas!D896=1,Medidas!D896="M",Medidas!D896="m",Medidas!D896=2,Medidas!D896="F",Medidas!D896="f"),0,1)</f>
        <v>1</v>
      </c>
      <c r="G896" s="15">
        <f>IF(OR(ISBLANK(Medidas!G896),(ISBLANK(Medidas!H896))),1,0)</f>
        <v>1</v>
      </c>
      <c r="H896" s="15">
        <f>IF(AND(NOT(G896),OR(Medidas!G896&lt;20,Medidas!G896&gt;250,Medidas!H896&lt;0.5,Medidas!H896&gt;400)),1,0)</f>
        <v>0</v>
      </c>
      <c r="I896" s="20">
        <f>(Medidas!F896-Medidas!E896)/30.4375</f>
        <v>0</v>
      </c>
      <c r="J896" s="15" t="e">
        <f>Medidas!H896/(Medidas!G896^2)*10000</f>
        <v>#DIV/0!</v>
      </c>
      <c r="K896" s="15" t="e">
        <f t="shared" si="92"/>
        <v>#DIV/0!</v>
      </c>
      <c r="L896" s="15" t="e">
        <f t="shared" si="93"/>
        <v>#DIV/0!</v>
      </c>
      <c r="M896" s="15" t="e">
        <f t="shared" si="94"/>
        <v>#DIV/0!</v>
      </c>
      <c r="N896" s="15" t="e">
        <f t="shared" si="95"/>
        <v>#N/A</v>
      </c>
      <c r="O896" s="15" t="e">
        <f t="shared" si="96"/>
        <v>#N/A</v>
      </c>
    </row>
    <row r="897" spans="1:15" x14ac:dyDescent="0.15">
      <c r="A897" s="106">
        <f t="shared" si="97"/>
        <v>1</v>
      </c>
      <c r="B897" s="15" t="e">
        <f>IF(OR(Medidas!D897=1,Medidas!D897="M",Medidas!D897="m"),$A897*LOOKUP($I897+1,'OMS2007'!$A$3:$A$220,'OMS2007'!B$3:B$220)+(1-$A897)*LOOKUP($I897,'OMS2007'!$A$3:$A$220,'OMS2007'!B$3:B$220),$A897*LOOKUP($I897+1,'OMS2007'!$A$3:$A$220,'OMS2007'!E$3:E$220)+(1-$A897)*LOOKUP($I897,'OMS2007'!$A$3:$A$220,'OMS2007'!E$3:E$220))</f>
        <v>#N/A</v>
      </c>
      <c r="C897" s="15" t="e">
        <f>IF(OR(Medidas!D897=1,Medidas!D897="M",Medidas!D897="m"),$A897*LOOKUP($I897+1,'OMS2007'!$A$3:$A$220,'OMS2007'!C$3:C$220)+(1-$A897)*LOOKUP($I897,'OMS2007'!$A$3:$A$220,'OMS2007'!C$3:C$220),$A897*LOOKUP($I897+1,'OMS2007'!$A$3:$A$220,'OMS2007'!F$3:F$220)+(1-$A897)*LOOKUP($I897,'OMS2007'!$A$3:$A$220,'OMS2007'!F$3:F$220))</f>
        <v>#N/A</v>
      </c>
      <c r="D897" s="15" t="e">
        <f>IF(OR(Medidas!D897=1,Medidas!D897="M",Medidas!D897="m"),$A897*LOOKUP($I897+1,'OMS2007'!$A$3:$A$220,'OMS2007'!D$3:D$220)+(1-$A897)*LOOKUP($I897,'OMS2007'!$A$3:$A$220,'OMS2007'!D$3:D$220),$A897*LOOKUP($I897+1,'OMS2007'!$A$3:$A$220,'OMS2007'!G$3:G$220)+(1-$A897)*LOOKUP($I897,'OMS2007'!$A$3:$A$220,'OMS2007'!G$3:G$220))</f>
        <v>#N/A</v>
      </c>
      <c r="E897" s="15">
        <f t="shared" si="91"/>
        <v>1</v>
      </c>
      <c r="F897" s="15">
        <f>IF(OR(Medidas!D897=1,Medidas!D897="M",Medidas!D897="m",Medidas!D897=2,Medidas!D897="F",Medidas!D897="f"),0,1)</f>
        <v>1</v>
      </c>
      <c r="G897" s="15">
        <f>IF(OR(ISBLANK(Medidas!G897),(ISBLANK(Medidas!H897))),1,0)</f>
        <v>1</v>
      </c>
      <c r="H897" s="15">
        <f>IF(AND(NOT(G897),OR(Medidas!G897&lt;20,Medidas!G897&gt;250,Medidas!H897&lt;0.5,Medidas!H897&gt;400)),1,0)</f>
        <v>0</v>
      </c>
      <c r="I897" s="20">
        <f>(Medidas!F897-Medidas!E897)/30.4375</f>
        <v>0</v>
      </c>
      <c r="J897" s="15" t="e">
        <f>Medidas!H897/(Medidas!G897^2)*10000</f>
        <v>#DIV/0!</v>
      </c>
      <c r="K897" s="15" t="e">
        <f t="shared" si="92"/>
        <v>#DIV/0!</v>
      </c>
      <c r="L897" s="15" t="e">
        <f t="shared" si="93"/>
        <v>#DIV/0!</v>
      </c>
      <c r="M897" s="15" t="e">
        <f t="shared" si="94"/>
        <v>#DIV/0!</v>
      </c>
      <c r="N897" s="15" t="e">
        <f t="shared" si="95"/>
        <v>#N/A</v>
      </c>
      <c r="O897" s="15" t="e">
        <f t="shared" si="96"/>
        <v>#N/A</v>
      </c>
    </row>
    <row r="898" spans="1:15" x14ac:dyDescent="0.15">
      <c r="A898" s="106">
        <f t="shared" si="97"/>
        <v>1</v>
      </c>
      <c r="B898" s="15" t="e">
        <f>IF(OR(Medidas!D898=1,Medidas!D898="M",Medidas!D898="m"),$A898*LOOKUP($I898+1,'OMS2007'!$A$3:$A$220,'OMS2007'!B$3:B$220)+(1-$A898)*LOOKUP($I898,'OMS2007'!$A$3:$A$220,'OMS2007'!B$3:B$220),$A898*LOOKUP($I898+1,'OMS2007'!$A$3:$A$220,'OMS2007'!E$3:E$220)+(1-$A898)*LOOKUP($I898,'OMS2007'!$A$3:$A$220,'OMS2007'!E$3:E$220))</f>
        <v>#N/A</v>
      </c>
      <c r="C898" s="15" t="e">
        <f>IF(OR(Medidas!D898=1,Medidas!D898="M",Medidas!D898="m"),$A898*LOOKUP($I898+1,'OMS2007'!$A$3:$A$220,'OMS2007'!C$3:C$220)+(1-$A898)*LOOKUP($I898,'OMS2007'!$A$3:$A$220,'OMS2007'!C$3:C$220),$A898*LOOKUP($I898+1,'OMS2007'!$A$3:$A$220,'OMS2007'!F$3:F$220)+(1-$A898)*LOOKUP($I898,'OMS2007'!$A$3:$A$220,'OMS2007'!F$3:F$220))</f>
        <v>#N/A</v>
      </c>
      <c r="D898" s="15" t="e">
        <f>IF(OR(Medidas!D898=1,Medidas!D898="M",Medidas!D898="m"),$A898*LOOKUP($I898+1,'OMS2007'!$A$3:$A$220,'OMS2007'!D$3:D$220)+(1-$A898)*LOOKUP($I898,'OMS2007'!$A$3:$A$220,'OMS2007'!D$3:D$220),$A898*LOOKUP($I898+1,'OMS2007'!$A$3:$A$220,'OMS2007'!G$3:G$220)+(1-$A898)*LOOKUP($I898,'OMS2007'!$A$3:$A$220,'OMS2007'!G$3:G$220))</f>
        <v>#N/A</v>
      </c>
      <c r="E898" s="15">
        <f t="shared" si="91"/>
        <v>1</v>
      </c>
      <c r="F898" s="15">
        <f>IF(OR(Medidas!D898=1,Medidas!D898="M",Medidas!D898="m",Medidas!D898=2,Medidas!D898="F",Medidas!D898="f"),0,1)</f>
        <v>1</v>
      </c>
      <c r="G898" s="15">
        <f>IF(OR(ISBLANK(Medidas!G898),(ISBLANK(Medidas!H898))),1,0)</f>
        <v>1</v>
      </c>
      <c r="H898" s="15">
        <f>IF(AND(NOT(G898),OR(Medidas!G898&lt;20,Medidas!G898&gt;250,Medidas!H898&lt;0.5,Medidas!H898&gt;400)),1,0)</f>
        <v>0</v>
      </c>
      <c r="I898" s="20">
        <f>(Medidas!F898-Medidas!E898)/30.4375</f>
        <v>0</v>
      </c>
      <c r="J898" s="15" t="e">
        <f>Medidas!H898/(Medidas!G898^2)*10000</f>
        <v>#DIV/0!</v>
      </c>
      <c r="K898" s="15" t="e">
        <f t="shared" si="92"/>
        <v>#DIV/0!</v>
      </c>
      <c r="L898" s="15" t="e">
        <f t="shared" si="93"/>
        <v>#DIV/0!</v>
      </c>
      <c r="M898" s="15" t="e">
        <f t="shared" si="94"/>
        <v>#DIV/0!</v>
      </c>
      <c r="N898" s="15" t="e">
        <f t="shared" si="95"/>
        <v>#N/A</v>
      </c>
      <c r="O898" s="15" t="e">
        <f t="shared" si="96"/>
        <v>#N/A</v>
      </c>
    </row>
    <row r="899" spans="1:15" x14ac:dyDescent="0.15">
      <c r="A899" s="106">
        <f t="shared" si="97"/>
        <v>1</v>
      </c>
      <c r="B899" s="15" t="e">
        <f>IF(OR(Medidas!D899=1,Medidas!D899="M",Medidas!D899="m"),$A899*LOOKUP($I899+1,'OMS2007'!$A$3:$A$220,'OMS2007'!B$3:B$220)+(1-$A899)*LOOKUP($I899,'OMS2007'!$A$3:$A$220,'OMS2007'!B$3:B$220),$A899*LOOKUP($I899+1,'OMS2007'!$A$3:$A$220,'OMS2007'!E$3:E$220)+(1-$A899)*LOOKUP($I899,'OMS2007'!$A$3:$A$220,'OMS2007'!E$3:E$220))</f>
        <v>#N/A</v>
      </c>
      <c r="C899" s="15" t="e">
        <f>IF(OR(Medidas!D899=1,Medidas!D899="M",Medidas!D899="m"),$A899*LOOKUP($I899+1,'OMS2007'!$A$3:$A$220,'OMS2007'!C$3:C$220)+(1-$A899)*LOOKUP($I899,'OMS2007'!$A$3:$A$220,'OMS2007'!C$3:C$220),$A899*LOOKUP($I899+1,'OMS2007'!$A$3:$A$220,'OMS2007'!F$3:F$220)+(1-$A899)*LOOKUP($I899,'OMS2007'!$A$3:$A$220,'OMS2007'!F$3:F$220))</f>
        <v>#N/A</v>
      </c>
      <c r="D899" s="15" t="e">
        <f>IF(OR(Medidas!D899=1,Medidas!D899="M",Medidas!D899="m"),$A899*LOOKUP($I899+1,'OMS2007'!$A$3:$A$220,'OMS2007'!D$3:D$220)+(1-$A899)*LOOKUP($I899,'OMS2007'!$A$3:$A$220,'OMS2007'!D$3:D$220),$A899*LOOKUP($I899+1,'OMS2007'!$A$3:$A$220,'OMS2007'!G$3:G$220)+(1-$A899)*LOOKUP($I899,'OMS2007'!$A$3:$A$220,'OMS2007'!G$3:G$220))</f>
        <v>#N/A</v>
      </c>
      <c r="E899" s="15">
        <f t="shared" si="91"/>
        <v>1</v>
      </c>
      <c r="F899" s="15">
        <f>IF(OR(Medidas!D899=1,Medidas!D899="M",Medidas!D899="m",Medidas!D899=2,Medidas!D899="F",Medidas!D899="f"),0,1)</f>
        <v>1</v>
      </c>
      <c r="G899" s="15">
        <f>IF(OR(ISBLANK(Medidas!G899),(ISBLANK(Medidas!H899))),1,0)</f>
        <v>1</v>
      </c>
      <c r="H899" s="15">
        <f>IF(AND(NOT(G899),OR(Medidas!G899&lt;20,Medidas!G899&gt;250,Medidas!H899&lt;0.5,Medidas!H899&gt;400)),1,0)</f>
        <v>0</v>
      </c>
      <c r="I899" s="20">
        <f>(Medidas!F899-Medidas!E899)/30.4375</f>
        <v>0</v>
      </c>
      <c r="J899" s="15" t="e">
        <f>Medidas!H899/(Medidas!G899^2)*10000</f>
        <v>#DIV/0!</v>
      </c>
      <c r="K899" s="15" t="e">
        <f t="shared" si="92"/>
        <v>#DIV/0!</v>
      </c>
      <c r="L899" s="15" t="e">
        <f t="shared" si="93"/>
        <v>#DIV/0!</v>
      </c>
      <c r="M899" s="15" t="e">
        <f t="shared" si="94"/>
        <v>#DIV/0!</v>
      </c>
      <c r="N899" s="15" t="e">
        <f t="shared" si="95"/>
        <v>#N/A</v>
      </c>
      <c r="O899" s="15" t="e">
        <f t="shared" si="96"/>
        <v>#N/A</v>
      </c>
    </row>
    <row r="900" spans="1:15" x14ac:dyDescent="0.15">
      <c r="A900" s="106">
        <f t="shared" si="97"/>
        <v>1</v>
      </c>
      <c r="B900" s="15" t="e">
        <f>IF(OR(Medidas!D900=1,Medidas!D900="M",Medidas!D900="m"),$A900*LOOKUP($I900+1,'OMS2007'!$A$3:$A$220,'OMS2007'!B$3:B$220)+(1-$A900)*LOOKUP($I900,'OMS2007'!$A$3:$A$220,'OMS2007'!B$3:B$220),$A900*LOOKUP($I900+1,'OMS2007'!$A$3:$A$220,'OMS2007'!E$3:E$220)+(1-$A900)*LOOKUP($I900,'OMS2007'!$A$3:$A$220,'OMS2007'!E$3:E$220))</f>
        <v>#N/A</v>
      </c>
      <c r="C900" s="15" t="e">
        <f>IF(OR(Medidas!D900=1,Medidas!D900="M",Medidas!D900="m"),$A900*LOOKUP($I900+1,'OMS2007'!$A$3:$A$220,'OMS2007'!C$3:C$220)+(1-$A900)*LOOKUP($I900,'OMS2007'!$A$3:$A$220,'OMS2007'!C$3:C$220),$A900*LOOKUP($I900+1,'OMS2007'!$A$3:$A$220,'OMS2007'!F$3:F$220)+(1-$A900)*LOOKUP($I900,'OMS2007'!$A$3:$A$220,'OMS2007'!F$3:F$220))</f>
        <v>#N/A</v>
      </c>
      <c r="D900" s="15" t="e">
        <f>IF(OR(Medidas!D900=1,Medidas!D900="M",Medidas!D900="m"),$A900*LOOKUP($I900+1,'OMS2007'!$A$3:$A$220,'OMS2007'!D$3:D$220)+(1-$A900)*LOOKUP($I900,'OMS2007'!$A$3:$A$220,'OMS2007'!D$3:D$220),$A900*LOOKUP($I900+1,'OMS2007'!$A$3:$A$220,'OMS2007'!G$3:G$220)+(1-$A900)*LOOKUP($I900,'OMS2007'!$A$3:$A$220,'OMS2007'!G$3:G$220))</f>
        <v>#N/A</v>
      </c>
      <c r="E900" s="15">
        <f t="shared" ref="E900:E963" si="98">IF(OR(I900&lt;24,I900&gt;240),1,0)</f>
        <v>1</v>
      </c>
      <c r="F900" s="15">
        <f>IF(OR(Medidas!D900=1,Medidas!D900="M",Medidas!D900="m",Medidas!D900=2,Medidas!D900="F",Medidas!D900="f"),0,1)</f>
        <v>1</v>
      </c>
      <c r="G900" s="15">
        <f>IF(OR(ISBLANK(Medidas!G900),(ISBLANK(Medidas!H900))),1,0)</f>
        <v>1</v>
      </c>
      <c r="H900" s="15">
        <f>IF(AND(NOT(G900),OR(Medidas!G900&lt;20,Medidas!G900&gt;250,Medidas!H900&lt;0.5,Medidas!H900&gt;400)),1,0)</f>
        <v>0</v>
      </c>
      <c r="I900" s="20">
        <f>(Medidas!F900-Medidas!E900)/30.4375</f>
        <v>0</v>
      </c>
      <c r="J900" s="15" t="e">
        <f>Medidas!H900/(Medidas!G900^2)*10000</f>
        <v>#DIV/0!</v>
      </c>
      <c r="K900" s="15" t="e">
        <f t="shared" ref="K900:K963" si="99">(((J900/C900)^B900)-1)/(B900*D900)</f>
        <v>#DIV/0!</v>
      </c>
      <c r="L900" s="15" t="e">
        <f t="shared" ref="L900:L963" si="100">INT(NORMSDIST(K900)*1000)/10</f>
        <v>#DIV/0!</v>
      </c>
      <c r="M900" s="15" t="e">
        <f t="shared" ref="M900:M963" si="101">IF(OR((J900-C900)/N900&lt;-4,(J900-C900)/O900&gt;8),1,0)</f>
        <v>#DIV/0!</v>
      </c>
      <c r="N900" s="15" t="e">
        <f t="shared" ref="N900:N963" si="102">(C900-(C900*(1+B900*D900*(-2))^(1/B900)))/2</f>
        <v>#N/A</v>
      </c>
      <c r="O900" s="15" t="e">
        <f t="shared" ref="O900:O963" si="103">((C900*(1+B900*D900*2)^(1/B900))-C900)/2</f>
        <v>#N/A</v>
      </c>
    </row>
    <row r="901" spans="1:15" x14ac:dyDescent="0.15">
      <c r="A901" s="106">
        <f t="shared" ref="A901:A964" si="104">I901-INT(I901+0.5)+1</f>
        <v>1</v>
      </c>
      <c r="B901" s="15" t="e">
        <f>IF(OR(Medidas!D901=1,Medidas!D901="M",Medidas!D901="m"),$A901*LOOKUP($I901+1,'OMS2007'!$A$3:$A$220,'OMS2007'!B$3:B$220)+(1-$A901)*LOOKUP($I901,'OMS2007'!$A$3:$A$220,'OMS2007'!B$3:B$220),$A901*LOOKUP($I901+1,'OMS2007'!$A$3:$A$220,'OMS2007'!E$3:E$220)+(1-$A901)*LOOKUP($I901,'OMS2007'!$A$3:$A$220,'OMS2007'!E$3:E$220))</f>
        <v>#N/A</v>
      </c>
      <c r="C901" s="15" t="e">
        <f>IF(OR(Medidas!D901=1,Medidas!D901="M",Medidas!D901="m"),$A901*LOOKUP($I901+1,'OMS2007'!$A$3:$A$220,'OMS2007'!C$3:C$220)+(1-$A901)*LOOKUP($I901,'OMS2007'!$A$3:$A$220,'OMS2007'!C$3:C$220),$A901*LOOKUP($I901+1,'OMS2007'!$A$3:$A$220,'OMS2007'!F$3:F$220)+(1-$A901)*LOOKUP($I901,'OMS2007'!$A$3:$A$220,'OMS2007'!F$3:F$220))</f>
        <v>#N/A</v>
      </c>
      <c r="D901" s="15" t="e">
        <f>IF(OR(Medidas!D901=1,Medidas!D901="M",Medidas!D901="m"),$A901*LOOKUP($I901+1,'OMS2007'!$A$3:$A$220,'OMS2007'!D$3:D$220)+(1-$A901)*LOOKUP($I901,'OMS2007'!$A$3:$A$220,'OMS2007'!D$3:D$220),$A901*LOOKUP($I901+1,'OMS2007'!$A$3:$A$220,'OMS2007'!G$3:G$220)+(1-$A901)*LOOKUP($I901,'OMS2007'!$A$3:$A$220,'OMS2007'!G$3:G$220))</f>
        <v>#N/A</v>
      </c>
      <c r="E901" s="15">
        <f t="shared" si="98"/>
        <v>1</v>
      </c>
      <c r="F901" s="15">
        <f>IF(OR(Medidas!D901=1,Medidas!D901="M",Medidas!D901="m",Medidas!D901=2,Medidas!D901="F",Medidas!D901="f"),0,1)</f>
        <v>1</v>
      </c>
      <c r="G901" s="15">
        <f>IF(OR(ISBLANK(Medidas!G901),(ISBLANK(Medidas!H901))),1,0)</f>
        <v>1</v>
      </c>
      <c r="H901" s="15">
        <f>IF(AND(NOT(G901),OR(Medidas!G901&lt;20,Medidas!G901&gt;250,Medidas!H901&lt;0.5,Medidas!H901&gt;400)),1,0)</f>
        <v>0</v>
      </c>
      <c r="I901" s="20">
        <f>(Medidas!F901-Medidas!E901)/30.4375</f>
        <v>0</v>
      </c>
      <c r="J901" s="15" t="e">
        <f>Medidas!H901/(Medidas!G901^2)*10000</f>
        <v>#DIV/0!</v>
      </c>
      <c r="K901" s="15" t="e">
        <f t="shared" si="99"/>
        <v>#DIV/0!</v>
      </c>
      <c r="L901" s="15" t="e">
        <f t="shared" si="100"/>
        <v>#DIV/0!</v>
      </c>
      <c r="M901" s="15" t="e">
        <f t="shared" si="101"/>
        <v>#DIV/0!</v>
      </c>
      <c r="N901" s="15" t="e">
        <f t="shared" si="102"/>
        <v>#N/A</v>
      </c>
      <c r="O901" s="15" t="e">
        <f t="shared" si="103"/>
        <v>#N/A</v>
      </c>
    </row>
    <row r="902" spans="1:15" x14ac:dyDescent="0.15">
      <c r="A902" s="106">
        <f t="shared" si="104"/>
        <v>1</v>
      </c>
      <c r="B902" s="15" t="e">
        <f>IF(OR(Medidas!D902=1,Medidas!D902="M",Medidas!D902="m"),$A902*LOOKUP($I902+1,'OMS2007'!$A$3:$A$220,'OMS2007'!B$3:B$220)+(1-$A902)*LOOKUP($I902,'OMS2007'!$A$3:$A$220,'OMS2007'!B$3:B$220),$A902*LOOKUP($I902+1,'OMS2007'!$A$3:$A$220,'OMS2007'!E$3:E$220)+(1-$A902)*LOOKUP($I902,'OMS2007'!$A$3:$A$220,'OMS2007'!E$3:E$220))</f>
        <v>#N/A</v>
      </c>
      <c r="C902" s="15" t="e">
        <f>IF(OR(Medidas!D902=1,Medidas!D902="M",Medidas!D902="m"),$A902*LOOKUP($I902+1,'OMS2007'!$A$3:$A$220,'OMS2007'!C$3:C$220)+(1-$A902)*LOOKUP($I902,'OMS2007'!$A$3:$A$220,'OMS2007'!C$3:C$220),$A902*LOOKUP($I902+1,'OMS2007'!$A$3:$A$220,'OMS2007'!F$3:F$220)+(1-$A902)*LOOKUP($I902,'OMS2007'!$A$3:$A$220,'OMS2007'!F$3:F$220))</f>
        <v>#N/A</v>
      </c>
      <c r="D902" s="15" t="e">
        <f>IF(OR(Medidas!D902=1,Medidas!D902="M",Medidas!D902="m"),$A902*LOOKUP($I902+1,'OMS2007'!$A$3:$A$220,'OMS2007'!D$3:D$220)+(1-$A902)*LOOKUP($I902,'OMS2007'!$A$3:$A$220,'OMS2007'!D$3:D$220),$A902*LOOKUP($I902+1,'OMS2007'!$A$3:$A$220,'OMS2007'!G$3:G$220)+(1-$A902)*LOOKUP($I902,'OMS2007'!$A$3:$A$220,'OMS2007'!G$3:G$220))</f>
        <v>#N/A</v>
      </c>
      <c r="E902" s="15">
        <f t="shared" si="98"/>
        <v>1</v>
      </c>
      <c r="F902" s="15">
        <f>IF(OR(Medidas!D902=1,Medidas!D902="M",Medidas!D902="m",Medidas!D902=2,Medidas!D902="F",Medidas!D902="f"),0,1)</f>
        <v>1</v>
      </c>
      <c r="G902" s="15">
        <f>IF(OR(ISBLANK(Medidas!G902),(ISBLANK(Medidas!H902))),1,0)</f>
        <v>1</v>
      </c>
      <c r="H902" s="15">
        <f>IF(AND(NOT(G902),OR(Medidas!G902&lt;20,Medidas!G902&gt;250,Medidas!H902&lt;0.5,Medidas!H902&gt;400)),1,0)</f>
        <v>0</v>
      </c>
      <c r="I902" s="20">
        <f>(Medidas!F902-Medidas!E902)/30.4375</f>
        <v>0</v>
      </c>
      <c r="J902" s="15" t="e">
        <f>Medidas!H902/(Medidas!G902^2)*10000</f>
        <v>#DIV/0!</v>
      </c>
      <c r="K902" s="15" t="e">
        <f t="shared" si="99"/>
        <v>#DIV/0!</v>
      </c>
      <c r="L902" s="15" t="e">
        <f t="shared" si="100"/>
        <v>#DIV/0!</v>
      </c>
      <c r="M902" s="15" t="e">
        <f t="shared" si="101"/>
        <v>#DIV/0!</v>
      </c>
      <c r="N902" s="15" t="e">
        <f t="shared" si="102"/>
        <v>#N/A</v>
      </c>
      <c r="O902" s="15" t="e">
        <f t="shared" si="103"/>
        <v>#N/A</v>
      </c>
    </row>
    <row r="903" spans="1:15" x14ac:dyDescent="0.15">
      <c r="A903" s="106">
        <f t="shared" si="104"/>
        <v>1</v>
      </c>
      <c r="B903" s="15" t="e">
        <f>IF(OR(Medidas!D903=1,Medidas!D903="M",Medidas!D903="m"),$A903*LOOKUP($I903+1,'OMS2007'!$A$3:$A$220,'OMS2007'!B$3:B$220)+(1-$A903)*LOOKUP($I903,'OMS2007'!$A$3:$A$220,'OMS2007'!B$3:B$220),$A903*LOOKUP($I903+1,'OMS2007'!$A$3:$A$220,'OMS2007'!E$3:E$220)+(1-$A903)*LOOKUP($I903,'OMS2007'!$A$3:$A$220,'OMS2007'!E$3:E$220))</f>
        <v>#N/A</v>
      </c>
      <c r="C903" s="15" t="e">
        <f>IF(OR(Medidas!D903=1,Medidas!D903="M",Medidas!D903="m"),$A903*LOOKUP($I903+1,'OMS2007'!$A$3:$A$220,'OMS2007'!C$3:C$220)+(1-$A903)*LOOKUP($I903,'OMS2007'!$A$3:$A$220,'OMS2007'!C$3:C$220),$A903*LOOKUP($I903+1,'OMS2007'!$A$3:$A$220,'OMS2007'!F$3:F$220)+(1-$A903)*LOOKUP($I903,'OMS2007'!$A$3:$A$220,'OMS2007'!F$3:F$220))</f>
        <v>#N/A</v>
      </c>
      <c r="D903" s="15" t="e">
        <f>IF(OR(Medidas!D903=1,Medidas!D903="M",Medidas!D903="m"),$A903*LOOKUP($I903+1,'OMS2007'!$A$3:$A$220,'OMS2007'!D$3:D$220)+(1-$A903)*LOOKUP($I903,'OMS2007'!$A$3:$A$220,'OMS2007'!D$3:D$220),$A903*LOOKUP($I903+1,'OMS2007'!$A$3:$A$220,'OMS2007'!G$3:G$220)+(1-$A903)*LOOKUP($I903,'OMS2007'!$A$3:$A$220,'OMS2007'!G$3:G$220))</f>
        <v>#N/A</v>
      </c>
      <c r="E903" s="15">
        <f t="shared" si="98"/>
        <v>1</v>
      </c>
      <c r="F903" s="15">
        <f>IF(OR(Medidas!D903=1,Medidas!D903="M",Medidas!D903="m",Medidas!D903=2,Medidas!D903="F",Medidas!D903="f"),0,1)</f>
        <v>1</v>
      </c>
      <c r="G903" s="15">
        <f>IF(OR(ISBLANK(Medidas!G903),(ISBLANK(Medidas!H903))),1,0)</f>
        <v>1</v>
      </c>
      <c r="H903" s="15">
        <f>IF(AND(NOT(G903),OR(Medidas!G903&lt;20,Medidas!G903&gt;250,Medidas!H903&lt;0.5,Medidas!H903&gt;400)),1,0)</f>
        <v>0</v>
      </c>
      <c r="I903" s="20">
        <f>(Medidas!F903-Medidas!E903)/30.4375</f>
        <v>0</v>
      </c>
      <c r="J903" s="15" t="e">
        <f>Medidas!H903/(Medidas!G903^2)*10000</f>
        <v>#DIV/0!</v>
      </c>
      <c r="K903" s="15" t="e">
        <f t="shared" si="99"/>
        <v>#DIV/0!</v>
      </c>
      <c r="L903" s="15" t="e">
        <f t="shared" si="100"/>
        <v>#DIV/0!</v>
      </c>
      <c r="M903" s="15" t="e">
        <f t="shared" si="101"/>
        <v>#DIV/0!</v>
      </c>
      <c r="N903" s="15" t="e">
        <f t="shared" si="102"/>
        <v>#N/A</v>
      </c>
      <c r="O903" s="15" t="e">
        <f t="shared" si="103"/>
        <v>#N/A</v>
      </c>
    </row>
    <row r="904" spans="1:15" x14ac:dyDescent="0.15">
      <c r="A904" s="106">
        <f t="shared" si="104"/>
        <v>1</v>
      </c>
      <c r="B904" s="15" t="e">
        <f>IF(OR(Medidas!D904=1,Medidas!D904="M",Medidas!D904="m"),$A904*LOOKUP($I904+1,'OMS2007'!$A$3:$A$220,'OMS2007'!B$3:B$220)+(1-$A904)*LOOKUP($I904,'OMS2007'!$A$3:$A$220,'OMS2007'!B$3:B$220),$A904*LOOKUP($I904+1,'OMS2007'!$A$3:$A$220,'OMS2007'!E$3:E$220)+(1-$A904)*LOOKUP($I904,'OMS2007'!$A$3:$A$220,'OMS2007'!E$3:E$220))</f>
        <v>#N/A</v>
      </c>
      <c r="C904" s="15" t="e">
        <f>IF(OR(Medidas!D904=1,Medidas!D904="M",Medidas!D904="m"),$A904*LOOKUP($I904+1,'OMS2007'!$A$3:$A$220,'OMS2007'!C$3:C$220)+(1-$A904)*LOOKUP($I904,'OMS2007'!$A$3:$A$220,'OMS2007'!C$3:C$220),$A904*LOOKUP($I904+1,'OMS2007'!$A$3:$A$220,'OMS2007'!F$3:F$220)+(1-$A904)*LOOKUP($I904,'OMS2007'!$A$3:$A$220,'OMS2007'!F$3:F$220))</f>
        <v>#N/A</v>
      </c>
      <c r="D904" s="15" t="e">
        <f>IF(OR(Medidas!D904=1,Medidas!D904="M",Medidas!D904="m"),$A904*LOOKUP($I904+1,'OMS2007'!$A$3:$A$220,'OMS2007'!D$3:D$220)+(1-$A904)*LOOKUP($I904,'OMS2007'!$A$3:$A$220,'OMS2007'!D$3:D$220),$A904*LOOKUP($I904+1,'OMS2007'!$A$3:$A$220,'OMS2007'!G$3:G$220)+(1-$A904)*LOOKUP($I904,'OMS2007'!$A$3:$A$220,'OMS2007'!G$3:G$220))</f>
        <v>#N/A</v>
      </c>
      <c r="E904" s="15">
        <f t="shared" si="98"/>
        <v>1</v>
      </c>
      <c r="F904" s="15">
        <f>IF(OR(Medidas!D904=1,Medidas!D904="M",Medidas!D904="m",Medidas!D904=2,Medidas!D904="F",Medidas!D904="f"),0,1)</f>
        <v>1</v>
      </c>
      <c r="G904" s="15">
        <f>IF(OR(ISBLANK(Medidas!G904),(ISBLANK(Medidas!H904))),1,0)</f>
        <v>1</v>
      </c>
      <c r="H904" s="15">
        <f>IF(AND(NOT(G904),OR(Medidas!G904&lt;20,Medidas!G904&gt;250,Medidas!H904&lt;0.5,Medidas!H904&gt;400)),1,0)</f>
        <v>0</v>
      </c>
      <c r="I904" s="20">
        <f>(Medidas!F904-Medidas!E904)/30.4375</f>
        <v>0</v>
      </c>
      <c r="J904" s="15" t="e">
        <f>Medidas!H904/(Medidas!G904^2)*10000</f>
        <v>#DIV/0!</v>
      </c>
      <c r="K904" s="15" t="e">
        <f t="shared" si="99"/>
        <v>#DIV/0!</v>
      </c>
      <c r="L904" s="15" t="e">
        <f t="shared" si="100"/>
        <v>#DIV/0!</v>
      </c>
      <c r="M904" s="15" t="e">
        <f t="shared" si="101"/>
        <v>#DIV/0!</v>
      </c>
      <c r="N904" s="15" t="e">
        <f t="shared" si="102"/>
        <v>#N/A</v>
      </c>
      <c r="O904" s="15" t="e">
        <f t="shared" si="103"/>
        <v>#N/A</v>
      </c>
    </row>
    <row r="905" spans="1:15" x14ac:dyDescent="0.15">
      <c r="A905" s="106">
        <f t="shared" si="104"/>
        <v>1</v>
      </c>
      <c r="B905" s="15" t="e">
        <f>IF(OR(Medidas!D905=1,Medidas!D905="M",Medidas!D905="m"),$A905*LOOKUP($I905+1,'OMS2007'!$A$3:$A$220,'OMS2007'!B$3:B$220)+(1-$A905)*LOOKUP($I905,'OMS2007'!$A$3:$A$220,'OMS2007'!B$3:B$220),$A905*LOOKUP($I905+1,'OMS2007'!$A$3:$A$220,'OMS2007'!E$3:E$220)+(1-$A905)*LOOKUP($I905,'OMS2007'!$A$3:$A$220,'OMS2007'!E$3:E$220))</f>
        <v>#N/A</v>
      </c>
      <c r="C905" s="15" t="e">
        <f>IF(OR(Medidas!D905=1,Medidas!D905="M",Medidas!D905="m"),$A905*LOOKUP($I905+1,'OMS2007'!$A$3:$A$220,'OMS2007'!C$3:C$220)+(1-$A905)*LOOKUP($I905,'OMS2007'!$A$3:$A$220,'OMS2007'!C$3:C$220),$A905*LOOKUP($I905+1,'OMS2007'!$A$3:$A$220,'OMS2007'!F$3:F$220)+(1-$A905)*LOOKUP($I905,'OMS2007'!$A$3:$A$220,'OMS2007'!F$3:F$220))</f>
        <v>#N/A</v>
      </c>
      <c r="D905" s="15" t="e">
        <f>IF(OR(Medidas!D905=1,Medidas!D905="M",Medidas!D905="m"),$A905*LOOKUP($I905+1,'OMS2007'!$A$3:$A$220,'OMS2007'!D$3:D$220)+(1-$A905)*LOOKUP($I905,'OMS2007'!$A$3:$A$220,'OMS2007'!D$3:D$220),$A905*LOOKUP($I905+1,'OMS2007'!$A$3:$A$220,'OMS2007'!G$3:G$220)+(1-$A905)*LOOKUP($I905,'OMS2007'!$A$3:$A$220,'OMS2007'!G$3:G$220))</f>
        <v>#N/A</v>
      </c>
      <c r="E905" s="15">
        <f t="shared" si="98"/>
        <v>1</v>
      </c>
      <c r="F905" s="15">
        <f>IF(OR(Medidas!D905=1,Medidas!D905="M",Medidas!D905="m",Medidas!D905=2,Medidas!D905="F",Medidas!D905="f"),0,1)</f>
        <v>1</v>
      </c>
      <c r="G905" s="15">
        <f>IF(OR(ISBLANK(Medidas!G905),(ISBLANK(Medidas!H905))),1,0)</f>
        <v>1</v>
      </c>
      <c r="H905" s="15">
        <f>IF(AND(NOT(G905),OR(Medidas!G905&lt;20,Medidas!G905&gt;250,Medidas!H905&lt;0.5,Medidas!H905&gt;400)),1,0)</f>
        <v>0</v>
      </c>
      <c r="I905" s="20">
        <f>(Medidas!F905-Medidas!E905)/30.4375</f>
        <v>0</v>
      </c>
      <c r="J905" s="15" t="e">
        <f>Medidas!H905/(Medidas!G905^2)*10000</f>
        <v>#DIV/0!</v>
      </c>
      <c r="K905" s="15" t="e">
        <f t="shared" si="99"/>
        <v>#DIV/0!</v>
      </c>
      <c r="L905" s="15" t="e">
        <f t="shared" si="100"/>
        <v>#DIV/0!</v>
      </c>
      <c r="M905" s="15" t="e">
        <f t="shared" si="101"/>
        <v>#DIV/0!</v>
      </c>
      <c r="N905" s="15" t="e">
        <f t="shared" si="102"/>
        <v>#N/A</v>
      </c>
      <c r="O905" s="15" t="e">
        <f t="shared" si="103"/>
        <v>#N/A</v>
      </c>
    </row>
    <row r="906" spans="1:15" x14ac:dyDescent="0.15">
      <c r="A906" s="106">
        <f t="shared" si="104"/>
        <v>1</v>
      </c>
      <c r="B906" s="15" t="e">
        <f>IF(OR(Medidas!D906=1,Medidas!D906="M",Medidas!D906="m"),$A906*LOOKUP($I906+1,'OMS2007'!$A$3:$A$220,'OMS2007'!B$3:B$220)+(1-$A906)*LOOKUP($I906,'OMS2007'!$A$3:$A$220,'OMS2007'!B$3:B$220),$A906*LOOKUP($I906+1,'OMS2007'!$A$3:$A$220,'OMS2007'!E$3:E$220)+(1-$A906)*LOOKUP($I906,'OMS2007'!$A$3:$A$220,'OMS2007'!E$3:E$220))</f>
        <v>#N/A</v>
      </c>
      <c r="C906" s="15" t="e">
        <f>IF(OR(Medidas!D906=1,Medidas!D906="M",Medidas!D906="m"),$A906*LOOKUP($I906+1,'OMS2007'!$A$3:$A$220,'OMS2007'!C$3:C$220)+(1-$A906)*LOOKUP($I906,'OMS2007'!$A$3:$A$220,'OMS2007'!C$3:C$220),$A906*LOOKUP($I906+1,'OMS2007'!$A$3:$A$220,'OMS2007'!F$3:F$220)+(1-$A906)*LOOKUP($I906,'OMS2007'!$A$3:$A$220,'OMS2007'!F$3:F$220))</f>
        <v>#N/A</v>
      </c>
      <c r="D906" s="15" t="e">
        <f>IF(OR(Medidas!D906=1,Medidas!D906="M",Medidas!D906="m"),$A906*LOOKUP($I906+1,'OMS2007'!$A$3:$A$220,'OMS2007'!D$3:D$220)+(1-$A906)*LOOKUP($I906,'OMS2007'!$A$3:$A$220,'OMS2007'!D$3:D$220),$A906*LOOKUP($I906+1,'OMS2007'!$A$3:$A$220,'OMS2007'!G$3:G$220)+(1-$A906)*LOOKUP($I906,'OMS2007'!$A$3:$A$220,'OMS2007'!G$3:G$220))</f>
        <v>#N/A</v>
      </c>
      <c r="E906" s="15">
        <f t="shared" si="98"/>
        <v>1</v>
      </c>
      <c r="F906" s="15">
        <f>IF(OR(Medidas!D906=1,Medidas!D906="M",Medidas!D906="m",Medidas!D906=2,Medidas!D906="F",Medidas!D906="f"),0,1)</f>
        <v>1</v>
      </c>
      <c r="G906" s="15">
        <f>IF(OR(ISBLANK(Medidas!G906),(ISBLANK(Medidas!H906))),1,0)</f>
        <v>1</v>
      </c>
      <c r="H906" s="15">
        <f>IF(AND(NOT(G906),OR(Medidas!G906&lt;20,Medidas!G906&gt;250,Medidas!H906&lt;0.5,Medidas!H906&gt;400)),1,0)</f>
        <v>0</v>
      </c>
      <c r="I906" s="20">
        <f>(Medidas!F906-Medidas!E906)/30.4375</f>
        <v>0</v>
      </c>
      <c r="J906" s="15" t="e">
        <f>Medidas!H906/(Medidas!G906^2)*10000</f>
        <v>#DIV/0!</v>
      </c>
      <c r="K906" s="15" t="e">
        <f t="shared" si="99"/>
        <v>#DIV/0!</v>
      </c>
      <c r="L906" s="15" t="e">
        <f t="shared" si="100"/>
        <v>#DIV/0!</v>
      </c>
      <c r="M906" s="15" t="e">
        <f t="shared" si="101"/>
        <v>#DIV/0!</v>
      </c>
      <c r="N906" s="15" t="e">
        <f t="shared" si="102"/>
        <v>#N/A</v>
      </c>
      <c r="O906" s="15" t="e">
        <f t="shared" si="103"/>
        <v>#N/A</v>
      </c>
    </row>
    <row r="907" spans="1:15" x14ac:dyDescent="0.15">
      <c r="A907" s="106">
        <f t="shared" si="104"/>
        <v>1</v>
      </c>
      <c r="B907" s="15" t="e">
        <f>IF(OR(Medidas!D907=1,Medidas!D907="M",Medidas!D907="m"),$A907*LOOKUP($I907+1,'OMS2007'!$A$3:$A$220,'OMS2007'!B$3:B$220)+(1-$A907)*LOOKUP($I907,'OMS2007'!$A$3:$A$220,'OMS2007'!B$3:B$220),$A907*LOOKUP($I907+1,'OMS2007'!$A$3:$A$220,'OMS2007'!E$3:E$220)+(1-$A907)*LOOKUP($I907,'OMS2007'!$A$3:$A$220,'OMS2007'!E$3:E$220))</f>
        <v>#N/A</v>
      </c>
      <c r="C907" s="15" t="e">
        <f>IF(OR(Medidas!D907=1,Medidas!D907="M",Medidas!D907="m"),$A907*LOOKUP($I907+1,'OMS2007'!$A$3:$A$220,'OMS2007'!C$3:C$220)+(1-$A907)*LOOKUP($I907,'OMS2007'!$A$3:$A$220,'OMS2007'!C$3:C$220),$A907*LOOKUP($I907+1,'OMS2007'!$A$3:$A$220,'OMS2007'!F$3:F$220)+(1-$A907)*LOOKUP($I907,'OMS2007'!$A$3:$A$220,'OMS2007'!F$3:F$220))</f>
        <v>#N/A</v>
      </c>
      <c r="D907" s="15" t="e">
        <f>IF(OR(Medidas!D907=1,Medidas!D907="M",Medidas!D907="m"),$A907*LOOKUP($I907+1,'OMS2007'!$A$3:$A$220,'OMS2007'!D$3:D$220)+(1-$A907)*LOOKUP($I907,'OMS2007'!$A$3:$A$220,'OMS2007'!D$3:D$220),$A907*LOOKUP($I907+1,'OMS2007'!$A$3:$A$220,'OMS2007'!G$3:G$220)+(1-$A907)*LOOKUP($I907,'OMS2007'!$A$3:$A$220,'OMS2007'!G$3:G$220))</f>
        <v>#N/A</v>
      </c>
      <c r="E907" s="15">
        <f t="shared" si="98"/>
        <v>1</v>
      </c>
      <c r="F907" s="15">
        <f>IF(OR(Medidas!D907=1,Medidas!D907="M",Medidas!D907="m",Medidas!D907=2,Medidas!D907="F",Medidas!D907="f"),0,1)</f>
        <v>1</v>
      </c>
      <c r="G907" s="15">
        <f>IF(OR(ISBLANK(Medidas!G907),(ISBLANK(Medidas!H907))),1,0)</f>
        <v>1</v>
      </c>
      <c r="H907" s="15">
        <f>IF(AND(NOT(G907),OR(Medidas!G907&lt;20,Medidas!G907&gt;250,Medidas!H907&lt;0.5,Medidas!H907&gt;400)),1,0)</f>
        <v>0</v>
      </c>
      <c r="I907" s="20">
        <f>(Medidas!F907-Medidas!E907)/30.4375</f>
        <v>0</v>
      </c>
      <c r="J907" s="15" t="e">
        <f>Medidas!H907/(Medidas!G907^2)*10000</f>
        <v>#DIV/0!</v>
      </c>
      <c r="K907" s="15" t="e">
        <f t="shared" si="99"/>
        <v>#DIV/0!</v>
      </c>
      <c r="L907" s="15" t="e">
        <f t="shared" si="100"/>
        <v>#DIV/0!</v>
      </c>
      <c r="M907" s="15" t="e">
        <f t="shared" si="101"/>
        <v>#DIV/0!</v>
      </c>
      <c r="N907" s="15" t="e">
        <f t="shared" si="102"/>
        <v>#N/A</v>
      </c>
      <c r="O907" s="15" t="e">
        <f t="shared" si="103"/>
        <v>#N/A</v>
      </c>
    </row>
    <row r="908" spans="1:15" x14ac:dyDescent="0.15">
      <c r="A908" s="106">
        <f t="shared" si="104"/>
        <v>1</v>
      </c>
      <c r="B908" s="15" t="e">
        <f>IF(OR(Medidas!D908=1,Medidas!D908="M",Medidas!D908="m"),$A908*LOOKUP($I908+1,'OMS2007'!$A$3:$A$220,'OMS2007'!B$3:B$220)+(1-$A908)*LOOKUP($I908,'OMS2007'!$A$3:$A$220,'OMS2007'!B$3:B$220),$A908*LOOKUP($I908+1,'OMS2007'!$A$3:$A$220,'OMS2007'!E$3:E$220)+(1-$A908)*LOOKUP($I908,'OMS2007'!$A$3:$A$220,'OMS2007'!E$3:E$220))</f>
        <v>#N/A</v>
      </c>
      <c r="C908" s="15" t="e">
        <f>IF(OR(Medidas!D908=1,Medidas!D908="M",Medidas!D908="m"),$A908*LOOKUP($I908+1,'OMS2007'!$A$3:$A$220,'OMS2007'!C$3:C$220)+(1-$A908)*LOOKUP($I908,'OMS2007'!$A$3:$A$220,'OMS2007'!C$3:C$220),$A908*LOOKUP($I908+1,'OMS2007'!$A$3:$A$220,'OMS2007'!F$3:F$220)+(1-$A908)*LOOKUP($I908,'OMS2007'!$A$3:$A$220,'OMS2007'!F$3:F$220))</f>
        <v>#N/A</v>
      </c>
      <c r="D908" s="15" t="e">
        <f>IF(OR(Medidas!D908=1,Medidas!D908="M",Medidas!D908="m"),$A908*LOOKUP($I908+1,'OMS2007'!$A$3:$A$220,'OMS2007'!D$3:D$220)+(1-$A908)*LOOKUP($I908,'OMS2007'!$A$3:$A$220,'OMS2007'!D$3:D$220),$A908*LOOKUP($I908+1,'OMS2007'!$A$3:$A$220,'OMS2007'!G$3:G$220)+(1-$A908)*LOOKUP($I908,'OMS2007'!$A$3:$A$220,'OMS2007'!G$3:G$220))</f>
        <v>#N/A</v>
      </c>
      <c r="E908" s="15">
        <f t="shared" si="98"/>
        <v>1</v>
      </c>
      <c r="F908" s="15">
        <f>IF(OR(Medidas!D908=1,Medidas!D908="M",Medidas!D908="m",Medidas!D908=2,Medidas!D908="F",Medidas!D908="f"),0,1)</f>
        <v>1</v>
      </c>
      <c r="G908" s="15">
        <f>IF(OR(ISBLANK(Medidas!G908),(ISBLANK(Medidas!H908))),1,0)</f>
        <v>1</v>
      </c>
      <c r="H908" s="15">
        <f>IF(AND(NOT(G908),OR(Medidas!G908&lt;20,Medidas!G908&gt;250,Medidas!H908&lt;0.5,Medidas!H908&gt;400)),1,0)</f>
        <v>0</v>
      </c>
      <c r="I908" s="20">
        <f>(Medidas!F908-Medidas!E908)/30.4375</f>
        <v>0</v>
      </c>
      <c r="J908" s="15" t="e">
        <f>Medidas!H908/(Medidas!G908^2)*10000</f>
        <v>#DIV/0!</v>
      </c>
      <c r="K908" s="15" t="e">
        <f t="shared" si="99"/>
        <v>#DIV/0!</v>
      </c>
      <c r="L908" s="15" t="e">
        <f t="shared" si="100"/>
        <v>#DIV/0!</v>
      </c>
      <c r="M908" s="15" t="e">
        <f t="shared" si="101"/>
        <v>#DIV/0!</v>
      </c>
      <c r="N908" s="15" t="e">
        <f t="shared" si="102"/>
        <v>#N/A</v>
      </c>
      <c r="O908" s="15" t="e">
        <f t="shared" si="103"/>
        <v>#N/A</v>
      </c>
    </row>
    <row r="909" spans="1:15" x14ac:dyDescent="0.15">
      <c r="A909" s="106">
        <f t="shared" si="104"/>
        <v>1</v>
      </c>
      <c r="B909" s="15" t="e">
        <f>IF(OR(Medidas!D909=1,Medidas!D909="M",Medidas!D909="m"),$A909*LOOKUP($I909+1,'OMS2007'!$A$3:$A$220,'OMS2007'!B$3:B$220)+(1-$A909)*LOOKUP($I909,'OMS2007'!$A$3:$A$220,'OMS2007'!B$3:B$220),$A909*LOOKUP($I909+1,'OMS2007'!$A$3:$A$220,'OMS2007'!E$3:E$220)+(1-$A909)*LOOKUP($I909,'OMS2007'!$A$3:$A$220,'OMS2007'!E$3:E$220))</f>
        <v>#N/A</v>
      </c>
      <c r="C909" s="15" t="e">
        <f>IF(OR(Medidas!D909=1,Medidas!D909="M",Medidas!D909="m"),$A909*LOOKUP($I909+1,'OMS2007'!$A$3:$A$220,'OMS2007'!C$3:C$220)+(1-$A909)*LOOKUP($I909,'OMS2007'!$A$3:$A$220,'OMS2007'!C$3:C$220),$A909*LOOKUP($I909+1,'OMS2007'!$A$3:$A$220,'OMS2007'!F$3:F$220)+(1-$A909)*LOOKUP($I909,'OMS2007'!$A$3:$A$220,'OMS2007'!F$3:F$220))</f>
        <v>#N/A</v>
      </c>
      <c r="D909" s="15" t="e">
        <f>IF(OR(Medidas!D909=1,Medidas!D909="M",Medidas!D909="m"),$A909*LOOKUP($I909+1,'OMS2007'!$A$3:$A$220,'OMS2007'!D$3:D$220)+(1-$A909)*LOOKUP($I909,'OMS2007'!$A$3:$A$220,'OMS2007'!D$3:D$220),$A909*LOOKUP($I909+1,'OMS2007'!$A$3:$A$220,'OMS2007'!G$3:G$220)+(1-$A909)*LOOKUP($I909,'OMS2007'!$A$3:$A$220,'OMS2007'!G$3:G$220))</f>
        <v>#N/A</v>
      </c>
      <c r="E909" s="15">
        <f t="shared" si="98"/>
        <v>1</v>
      </c>
      <c r="F909" s="15">
        <f>IF(OR(Medidas!D909=1,Medidas!D909="M",Medidas!D909="m",Medidas!D909=2,Medidas!D909="F",Medidas!D909="f"),0,1)</f>
        <v>1</v>
      </c>
      <c r="G909" s="15">
        <f>IF(OR(ISBLANK(Medidas!G909),(ISBLANK(Medidas!H909))),1,0)</f>
        <v>1</v>
      </c>
      <c r="H909" s="15">
        <f>IF(AND(NOT(G909),OR(Medidas!G909&lt;20,Medidas!G909&gt;250,Medidas!H909&lt;0.5,Medidas!H909&gt;400)),1,0)</f>
        <v>0</v>
      </c>
      <c r="I909" s="20">
        <f>(Medidas!F909-Medidas!E909)/30.4375</f>
        <v>0</v>
      </c>
      <c r="J909" s="15" t="e">
        <f>Medidas!H909/(Medidas!G909^2)*10000</f>
        <v>#DIV/0!</v>
      </c>
      <c r="K909" s="15" t="e">
        <f t="shared" si="99"/>
        <v>#DIV/0!</v>
      </c>
      <c r="L909" s="15" t="e">
        <f t="shared" si="100"/>
        <v>#DIV/0!</v>
      </c>
      <c r="M909" s="15" t="e">
        <f t="shared" si="101"/>
        <v>#DIV/0!</v>
      </c>
      <c r="N909" s="15" t="e">
        <f t="shared" si="102"/>
        <v>#N/A</v>
      </c>
      <c r="O909" s="15" t="e">
        <f t="shared" si="103"/>
        <v>#N/A</v>
      </c>
    </row>
    <row r="910" spans="1:15" x14ac:dyDescent="0.15">
      <c r="A910" s="106">
        <f t="shared" si="104"/>
        <v>1</v>
      </c>
      <c r="B910" s="15" t="e">
        <f>IF(OR(Medidas!D910=1,Medidas!D910="M",Medidas!D910="m"),$A910*LOOKUP($I910+1,'OMS2007'!$A$3:$A$220,'OMS2007'!B$3:B$220)+(1-$A910)*LOOKUP($I910,'OMS2007'!$A$3:$A$220,'OMS2007'!B$3:B$220),$A910*LOOKUP($I910+1,'OMS2007'!$A$3:$A$220,'OMS2007'!E$3:E$220)+(1-$A910)*LOOKUP($I910,'OMS2007'!$A$3:$A$220,'OMS2007'!E$3:E$220))</f>
        <v>#N/A</v>
      </c>
      <c r="C910" s="15" t="e">
        <f>IF(OR(Medidas!D910=1,Medidas!D910="M",Medidas!D910="m"),$A910*LOOKUP($I910+1,'OMS2007'!$A$3:$A$220,'OMS2007'!C$3:C$220)+(1-$A910)*LOOKUP($I910,'OMS2007'!$A$3:$A$220,'OMS2007'!C$3:C$220),$A910*LOOKUP($I910+1,'OMS2007'!$A$3:$A$220,'OMS2007'!F$3:F$220)+(1-$A910)*LOOKUP($I910,'OMS2007'!$A$3:$A$220,'OMS2007'!F$3:F$220))</f>
        <v>#N/A</v>
      </c>
      <c r="D910" s="15" t="e">
        <f>IF(OR(Medidas!D910=1,Medidas!D910="M",Medidas!D910="m"),$A910*LOOKUP($I910+1,'OMS2007'!$A$3:$A$220,'OMS2007'!D$3:D$220)+(1-$A910)*LOOKUP($I910,'OMS2007'!$A$3:$A$220,'OMS2007'!D$3:D$220),$A910*LOOKUP($I910+1,'OMS2007'!$A$3:$A$220,'OMS2007'!G$3:G$220)+(1-$A910)*LOOKUP($I910,'OMS2007'!$A$3:$A$220,'OMS2007'!G$3:G$220))</f>
        <v>#N/A</v>
      </c>
      <c r="E910" s="15">
        <f t="shared" si="98"/>
        <v>1</v>
      </c>
      <c r="F910" s="15">
        <f>IF(OR(Medidas!D910=1,Medidas!D910="M",Medidas!D910="m",Medidas!D910=2,Medidas!D910="F",Medidas!D910="f"),0,1)</f>
        <v>1</v>
      </c>
      <c r="G910" s="15">
        <f>IF(OR(ISBLANK(Medidas!G910),(ISBLANK(Medidas!H910))),1,0)</f>
        <v>1</v>
      </c>
      <c r="H910" s="15">
        <f>IF(AND(NOT(G910),OR(Medidas!G910&lt;20,Medidas!G910&gt;250,Medidas!H910&lt;0.5,Medidas!H910&gt;400)),1,0)</f>
        <v>0</v>
      </c>
      <c r="I910" s="20">
        <f>(Medidas!F910-Medidas!E910)/30.4375</f>
        <v>0</v>
      </c>
      <c r="J910" s="15" t="e">
        <f>Medidas!H910/(Medidas!G910^2)*10000</f>
        <v>#DIV/0!</v>
      </c>
      <c r="K910" s="15" t="e">
        <f t="shared" si="99"/>
        <v>#DIV/0!</v>
      </c>
      <c r="L910" s="15" t="e">
        <f t="shared" si="100"/>
        <v>#DIV/0!</v>
      </c>
      <c r="M910" s="15" t="e">
        <f t="shared" si="101"/>
        <v>#DIV/0!</v>
      </c>
      <c r="N910" s="15" t="e">
        <f t="shared" si="102"/>
        <v>#N/A</v>
      </c>
      <c r="O910" s="15" t="e">
        <f t="shared" si="103"/>
        <v>#N/A</v>
      </c>
    </row>
    <row r="911" spans="1:15" x14ac:dyDescent="0.15">
      <c r="A911" s="106">
        <f t="shared" si="104"/>
        <v>1</v>
      </c>
      <c r="B911" s="15" t="e">
        <f>IF(OR(Medidas!D911=1,Medidas!D911="M",Medidas!D911="m"),$A911*LOOKUP($I911+1,'OMS2007'!$A$3:$A$220,'OMS2007'!B$3:B$220)+(1-$A911)*LOOKUP($I911,'OMS2007'!$A$3:$A$220,'OMS2007'!B$3:B$220),$A911*LOOKUP($I911+1,'OMS2007'!$A$3:$A$220,'OMS2007'!E$3:E$220)+(1-$A911)*LOOKUP($I911,'OMS2007'!$A$3:$A$220,'OMS2007'!E$3:E$220))</f>
        <v>#N/A</v>
      </c>
      <c r="C911" s="15" t="e">
        <f>IF(OR(Medidas!D911=1,Medidas!D911="M",Medidas!D911="m"),$A911*LOOKUP($I911+1,'OMS2007'!$A$3:$A$220,'OMS2007'!C$3:C$220)+(1-$A911)*LOOKUP($I911,'OMS2007'!$A$3:$A$220,'OMS2007'!C$3:C$220),$A911*LOOKUP($I911+1,'OMS2007'!$A$3:$A$220,'OMS2007'!F$3:F$220)+(1-$A911)*LOOKUP($I911,'OMS2007'!$A$3:$A$220,'OMS2007'!F$3:F$220))</f>
        <v>#N/A</v>
      </c>
      <c r="D911" s="15" t="e">
        <f>IF(OR(Medidas!D911=1,Medidas!D911="M",Medidas!D911="m"),$A911*LOOKUP($I911+1,'OMS2007'!$A$3:$A$220,'OMS2007'!D$3:D$220)+(1-$A911)*LOOKUP($I911,'OMS2007'!$A$3:$A$220,'OMS2007'!D$3:D$220),$A911*LOOKUP($I911+1,'OMS2007'!$A$3:$A$220,'OMS2007'!G$3:G$220)+(1-$A911)*LOOKUP($I911,'OMS2007'!$A$3:$A$220,'OMS2007'!G$3:G$220))</f>
        <v>#N/A</v>
      </c>
      <c r="E911" s="15">
        <f t="shared" si="98"/>
        <v>1</v>
      </c>
      <c r="F911" s="15">
        <f>IF(OR(Medidas!D911=1,Medidas!D911="M",Medidas!D911="m",Medidas!D911=2,Medidas!D911="F",Medidas!D911="f"),0,1)</f>
        <v>1</v>
      </c>
      <c r="G911" s="15">
        <f>IF(OR(ISBLANK(Medidas!G911),(ISBLANK(Medidas!H911))),1,0)</f>
        <v>1</v>
      </c>
      <c r="H911" s="15">
        <f>IF(AND(NOT(G911),OR(Medidas!G911&lt;20,Medidas!G911&gt;250,Medidas!H911&lt;0.5,Medidas!H911&gt;400)),1,0)</f>
        <v>0</v>
      </c>
      <c r="I911" s="20">
        <f>(Medidas!F911-Medidas!E911)/30.4375</f>
        <v>0</v>
      </c>
      <c r="J911" s="15" t="e">
        <f>Medidas!H911/(Medidas!G911^2)*10000</f>
        <v>#DIV/0!</v>
      </c>
      <c r="K911" s="15" t="e">
        <f t="shared" si="99"/>
        <v>#DIV/0!</v>
      </c>
      <c r="L911" s="15" t="e">
        <f t="shared" si="100"/>
        <v>#DIV/0!</v>
      </c>
      <c r="M911" s="15" t="e">
        <f t="shared" si="101"/>
        <v>#DIV/0!</v>
      </c>
      <c r="N911" s="15" t="e">
        <f t="shared" si="102"/>
        <v>#N/A</v>
      </c>
      <c r="O911" s="15" t="e">
        <f t="shared" si="103"/>
        <v>#N/A</v>
      </c>
    </row>
    <row r="912" spans="1:15" x14ac:dyDescent="0.15">
      <c r="A912" s="106">
        <f t="shared" si="104"/>
        <v>1</v>
      </c>
      <c r="B912" s="15" t="e">
        <f>IF(OR(Medidas!D912=1,Medidas!D912="M",Medidas!D912="m"),$A912*LOOKUP($I912+1,'OMS2007'!$A$3:$A$220,'OMS2007'!B$3:B$220)+(1-$A912)*LOOKUP($I912,'OMS2007'!$A$3:$A$220,'OMS2007'!B$3:B$220),$A912*LOOKUP($I912+1,'OMS2007'!$A$3:$A$220,'OMS2007'!E$3:E$220)+(1-$A912)*LOOKUP($I912,'OMS2007'!$A$3:$A$220,'OMS2007'!E$3:E$220))</f>
        <v>#N/A</v>
      </c>
      <c r="C912" s="15" t="e">
        <f>IF(OR(Medidas!D912=1,Medidas!D912="M",Medidas!D912="m"),$A912*LOOKUP($I912+1,'OMS2007'!$A$3:$A$220,'OMS2007'!C$3:C$220)+(1-$A912)*LOOKUP($I912,'OMS2007'!$A$3:$A$220,'OMS2007'!C$3:C$220),$A912*LOOKUP($I912+1,'OMS2007'!$A$3:$A$220,'OMS2007'!F$3:F$220)+(1-$A912)*LOOKUP($I912,'OMS2007'!$A$3:$A$220,'OMS2007'!F$3:F$220))</f>
        <v>#N/A</v>
      </c>
      <c r="D912" s="15" t="e">
        <f>IF(OR(Medidas!D912=1,Medidas!D912="M",Medidas!D912="m"),$A912*LOOKUP($I912+1,'OMS2007'!$A$3:$A$220,'OMS2007'!D$3:D$220)+(1-$A912)*LOOKUP($I912,'OMS2007'!$A$3:$A$220,'OMS2007'!D$3:D$220),$A912*LOOKUP($I912+1,'OMS2007'!$A$3:$A$220,'OMS2007'!G$3:G$220)+(1-$A912)*LOOKUP($I912,'OMS2007'!$A$3:$A$220,'OMS2007'!G$3:G$220))</f>
        <v>#N/A</v>
      </c>
      <c r="E912" s="15">
        <f t="shared" si="98"/>
        <v>1</v>
      </c>
      <c r="F912" s="15">
        <f>IF(OR(Medidas!D912=1,Medidas!D912="M",Medidas!D912="m",Medidas!D912=2,Medidas!D912="F",Medidas!D912="f"),0,1)</f>
        <v>1</v>
      </c>
      <c r="G912" s="15">
        <f>IF(OR(ISBLANK(Medidas!G912),(ISBLANK(Medidas!H912))),1,0)</f>
        <v>1</v>
      </c>
      <c r="H912" s="15">
        <f>IF(AND(NOT(G912),OR(Medidas!G912&lt;20,Medidas!G912&gt;250,Medidas!H912&lt;0.5,Medidas!H912&gt;400)),1,0)</f>
        <v>0</v>
      </c>
      <c r="I912" s="20">
        <f>(Medidas!F912-Medidas!E912)/30.4375</f>
        <v>0</v>
      </c>
      <c r="J912" s="15" t="e">
        <f>Medidas!H912/(Medidas!G912^2)*10000</f>
        <v>#DIV/0!</v>
      </c>
      <c r="K912" s="15" t="e">
        <f t="shared" si="99"/>
        <v>#DIV/0!</v>
      </c>
      <c r="L912" s="15" t="e">
        <f t="shared" si="100"/>
        <v>#DIV/0!</v>
      </c>
      <c r="M912" s="15" t="e">
        <f t="shared" si="101"/>
        <v>#DIV/0!</v>
      </c>
      <c r="N912" s="15" t="e">
        <f t="shared" si="102"/>
        <v>#N/A</v>
      </c>
      <c r="O912" s="15" t="e">
        <f t="shared" si="103"/>
        <v>#N/A</v>
      </c>
    </row>
    <row r="913" spans="1:15" x14ac:dyDescent="0.15">
      <c r="A913" s="106">
        <f t="shared" si="104"/>
        <v>1</v>
      </c>
      <c r="B913" s="15" t="e">
        <f>IF(OR(Medidas!D913=1,Medidas!D913="M",Medidas!D913="m"),$A913*LOOKUP($I913+1,'OMS2007'!$A$3:$A$220,'OMS2007'!B$3:B$220)+(1-$A913)*LOOKUP($I913,'OMS2007'!$A$3:$A$220,'OMS2007'!B$3:B$220),$A913*LOOKUP($I913+1,'OMS2007'!$A$3:$A$220,'OMS2007'!E$3:E$220)+(1-$A913)*LOOKUP($I913,'OMS2007'!$A$3:$A$220,'OMS2007'!E$3:E$220))</f>
        <v>#N/A</v>
      </c>
      <c r="C913" s="15" t="e">
        <f>IF(OR(Medidas!D913=1,Medidas!D913="M",Medidas!D913="m"),$A913*LOOKUP($I913+1,'OMS2007'!$A$3:$A$220,'OMS2007'!C$3:C$220)+(1-$A913)*LOOKUP($I913,'OMS2007'!$A$3:$A$220,'OMS2007'!C$3:C$220),$A913*LOOKUP($I913+1,'OMS2007'!$A$3:$A$220,'OMS2007'!F$3:F$220)+(1-$A913)*LOOKUP($I913,'OMS2007'!$A$3:$A$220,'OMS2007'!F$3:F$220))</f>
        <v>#N/A</v>
      </c>
      <c r="D913" s="15" t="e">
        <f>IF(OR(Medidas!D913=1,Medidas!D913="M",Medidas!D913="m"),$A913*LOOKUP($I913+1,'OMS2007'!$A$3:$A$220,'OMS2007'!D$3:D$220)+(1-$A913)*LOOKUP($I913,'OMS2007'!$A$3:$A$220,'OMS2007'!D$3:D$220),$A913*LOOKUP($I913+1,'OMS2007'!$A$3:$A$220,'OMS2007'!G$3:G$220)+(1-$A913)*LOOKUP($I913,'OMS2007'!$A$3:$A$220,'OMS2007'!G$3:G$220))</f>
        <v>#N/A</v>
      </c>
      <c r="E913" s="15">
        <f t="shared" si="98"/>
        <v>1</v>
      </c>
      <c r="F913" s="15">
        <f>IF(OR(Medidas!D913=1,Medidas!D913="M",Medidas!D913="m",Medidas!D913=2,Medidas!D913="F",Medidas!D913="f"),0,1)</f>
        <v>1</v>
      </c>
      <c r="G913" s="15">
        <f>IF(OR(ISBLANK(Medidas!G913),(ISBLANK(Medidas!H913))),1,0)</f>
        <v>1</v>
      </c>
      <c r="H913" s="15">
        <f>IF(AND(NOT(G913),OR(Medidas!G913&lt;20,Medidas!G913&gt;250,Medidas!H913&lt;0.5,Medidas!H913&gt;400)),1,0)</f>
        <v>0</v>
      </c>
      <c r="I913" s="20">
        <f>(Medidas!F913-Medidas!E913)/30.4375</f>
        <v>0</v>
      </c>
      <c r="J913" s="15" t="e">
        <f>Medidas!H913/(Medidas!G913^2)*10000</f>
        <v>#DIV/0!</v>
      </c>
      <c r="K913" s="15" t="e">
        <f t="shared" si="99"/>
        <v>#DIV/0!</v>
      </c>
      <c r="L913" s="15" t="e">
        <f t="shared" si="100"/>
        <v>#DIV/0!</v>
      </c>
      <c r="M913" s="15" t="e">
        <f t="shared" si="101"/>
        <v>#DIV/0!</v>
      </c>
      <c r="N913" s="15" t="e">
        <f t="shared" si="102"/>
        <v>#N/A</v>
      </c>
      <c r="O913" s="15" t="e">
        <f t="shared" si="103"/>
        <v>#N/A</v>
      </c>
    </row>
    <row r="914" spans="1:15" x14ac:dyDescent="0.15">
      <c r="A914" s="106">
        <f t="shared" si="104"/>
        <v>1</v>
      </c>
      <c r="B914" s="15" t="e">
        <f>IF(OR(Medidas!D914=1,Medidas!D914="M",Medidas!D914="m"),$A914*LOOKUP($I914+1,'OMS2007'!$A$3:$A$220,'OMS2007'!B$3:B$220)+(1-$A914)*LOOKUP($I914,'OMS2007'!$A$3:$A$220,'OMS2007'!B$3:B$220),$A914*LOOKUP($I914+1,'OMS2007'!$A$3:$A$220,'OMS2007'!E$3:E$220)+(1-$A914)*LOOKUP($I914,'OMS2007'!$A$3:$A$220,'OMS2007'!E$3:E$220))</f>
        <v>#N/A</v>
      </c>
      <c r="C914" s="15" t="e">
        <f>IF(OR(Medidas!D914=1,Medidas!D914="M",Medidas!D914="m"),$A914*LOOKUP($I914+1,'OMS2007'!$A$3:$A$220,'OMS2007'!C$3:C$220)+(1-$A914)*LOOKUP($I914,'OMS2007'!$A$3:$A$220,'OMS2007'!C$3:C$220),$A914*LOOKUP($I914+1,'OMS2007'!$A$3:$A$220,'OMS2007'!F$3:F$220)+(1-$A914)*LOOKUP($I914,'OMS2007'!$A$3:$A$220,'OMS2007'!F$3:F$220))</f>
        <v>#N/A</v>
      </c>
      <c r="D914" s="15" t="e">
        <f>IF(OR(Medidas!D914=1,Medidas!D914="M",Medidas!D914="m"),$A914*LOOKUP($I914+1,'OMS2007'!$A$3:$A$220,'OMS2007'!D$3:D$220)+(1-$A914)*LOOKUP($I914,'OMS2007'!$A$3:$A$220,'OMS2007'!D$3:D$220),$A914*LOOKUP($I914+1,'OMS2007'!$A$3:$A$220,'OMS2007'!G$3:G$220)+(1-$A914)*LOOKUP($I914,'OMS2007'!$A$3:$A$220,'OMS2007'!G$3:G$220))</f>
        <v>#N/A</v>
      </c>
      <c r="E914" s="15">
        <f t="shared" si="98"/>
        <v>1</v>
      </c>
      <c r="F914" s="15">
        <f>IF(OR(Medidas!D914=1,Medidas!D914="M",Medidas!D914="m",Medidas!D914=2,Medidas!D914="F",Medidas!D914="f"),0,1)</f>
        <v>1</v>
      </c>
      <c r="G914" s="15">
        <f>IF(OR(ISBLANK(Medidas!G914),(ISBLANK(Medidas!H914))),1,0)</f>
        <v>1</v>
      </c>
      <c r="H914" s="15">
        <f>IF(AND(NOT(G914),OR(Medidas!G914&lt;20,Medidas!G914&gt;250,Medidas!H914&lt;0.5,Medidas!H914&gt;400)),1,0)</f>
        <v>0</v>
      </c>
      <c r="I914" s="20">
        <f>(Medidas!F914-Medidas!E914)/30.4375</f>
        <v>0</v>
      </c>
      <c r="J914" s="15" t="e">
        <f>Medidas!H914/(Medidas!G914^2)*10000</f>
        <v>#DIV/0!</v>
      </c>
      <c r="K914" s="15" t="e">
        <f t="shared" si="99"/>
        <v>#DIV/0!</v>
      </c>
      <c r="L914" s="15" t="e">
        <f t="shared" si="100"/>
        <v>#DIV/0!</v>
      </c>
      <c r="M914" s="15" t="e">
        <f t="shared" si="101"/>
        <v>#DIV/0!</v>
      </c>
      <c r="N914" s="15" t="e">
        <f t="shared" si="102"/>
        <v>#N/A</v>
      </c>
      <c r="O914" s="15" t="e">
        <f t="shared" si="103"/>
        <v>#N/A</v>
      </c>
    </row>
    <row r="915" spans="1:15" x14ac:dyDescent="0.15">
      <c r="A915" s="106">
        <f t="shared" si="104"/>
        <v>1</v>
      </c>
      <c r="B915" s="15" t="e">
        <f>IF(OR(Medidas!D915=1,Medidas!D915="M",Medidas!D915="m"),$A915*LOOKUP($I915+1,'OMS2007'!$A$3:$A$220,'OMS2007'!B$3:B$220)+(1-$A915)*LOOKUP($I915,'OMS2007'!$A$3:$A$220,'OMS2007'!B$3:B$220),$A915*LOOKUP($I915+1,'OMS2007'!$A$3:$A$220,'OMS2007'!E$3:E$220)+(1-$A915)*LOOKUP($I915,'OMS2007'!$A$3:$A$220,'OMS2007'!E$3:E$220))</f>
        <v>#N/A</v>
      </c>
      <c r="C915" s="15" t="e">
        <f>IF(OR(Medidas!D915=1,Medidas!D915="M",Medidas!D915="m"),$A915*LOOKUP($I915+1,'OMS2007'!$A$3:$A$220,'OMS2007'!C$3:C$220)+(1-$A915)*LOOKUP($I915,'OMS2007'!$A$3:$A$220,'OMS2007'!C$3:C$220),$A915*LOOKUP($I915+1,'OMS2007'!$A$3:$A$220,'OMS2007'!F$3:F$220)+(1-$A915)*LOOKUP($I915,'OMS2007'!$A$3:$A$220,'OMS2007'!F$3:F$220))</f>
        <v>#N/A</v>
      </c>
      <c r="D915" s="15" t="e">
        <f>IF(OR(Medidas!D915=1,Medidas!D915="M",Medidas!D915="m"),$A915*LOOKUP($I915+1,'OMS2007'!$A$3:$A$220,'OMS2007'!D$3:D$220)+(1-$A915)*LOOKUP($I915,'OMS2007'!$A$3:$A$220,'OMS2007'!D$3:D$220),$A915*LOOKUP($I915+1,'OMS2007'!$A$3:$A$220,'OMS2007'!G$3:G$220)+(1-$A915)*LOOKUP($I915,'OMS2007'!$A$3:$A$220,'OMS2007'!G$3:G$220))</f>
        <v>#N/A</v>
      </c>
      <c r="E915" s="15">
        <f t="shared" si="98"/>
        <v>1</v>
      </c>
      <c r="F915" s="15">
        <f>IF(OR(Medidas!D915=1,Medidas!D915="M",Medidas!D915="m",Medidas!D915=2,Medidas!D915="F",Medidas!D915="f"),0,1)</f>
        <v>1</v>
      </c>
      <c r="G915" s="15">
        <f>IF(OR(ISBLANK(Medidas!G915),(ISBLANK(Medidas!H915))),1,0)</f>
        <v>1</v>
      </c>
      <c r="H915" s="15">
        <f>IF(AND(NOT(G915),OR(Medidas!G915&lt;20,Medidas!G915&gt;250,Medidas!H915&lt;0.5,Medidas!H915&gt;400)),1,0)</f>
        <v>0</v>
      </c>
      <c r="I915" s="20">
        <f>(Medidas!F915-Medidas!E915)/30.4375</f>
        <v>0</v>
      </c>
      <c r="J915" s="15" t="e">
        <f>Medidas!H915/(Medidas!G915^2)*10000</f>
        <v>#DIV/0!</v>
      </c>
      <c r="K915" s="15" t="e">
        <f t="shared" si="99"/>
        <v>#DIV/0!</v>
      </c>
      <c r="L915" s="15" t="e">
        <f t="shared" si="100"/>
        <v>#DIV/0!</v>
      </c>
      <c r="M915" s="15" t="e">
        <f t="shared" si="101"/>
        <v>#DIV/0!</v>
      </c>
      <c r="N915" s="15" t="e">
        <f t="shared" si="102"/>
        <v>#N/A</v>
      </c>
      <c r="O915" s="15" t="e">
        <f t="shared" si="103"/>
        <v>#N/A</v>
      </c>
    </row>
    <row r="916" spans="1:15" x14ac:dyDescent="0.15">
      <c r="A916" s="106">
        <f t="shared" si="104"/>
        <v>1</v>
      </c>
      <c r="B916" s="15" t="e">
        <f>IF(OR(Medidas!D916=1,Medidas!D916="M",Medidas!D916="m"),$A916*LOOKUP($I916+1,'OMS2007'!$A$3:$A$220,'OMS2007'!B$3:B$220)+(1-$A916)*LOOKUP($I916,'OMS2007'!$A$3:$A$220,'OMS2007'!B$3:B$220),$A916*LOOKUP($I916+1,'OMS2007'!$A$3:$A$220,'OMS2007'!E$3:E$220)+(1-$A916)*LOOKUP($I916,'OMS2007'!$A$3:$A$220,'OMS2007'!E$3:E$220))</f>
        <v>#N/A</v>
      </c>
      <c r="C916" s="15" t="e">
        <f>IF(OR(Medidas!D916=1,Medidas!D916="M",Medidas!D916="m"),$A916*LOOKUP($I916+1,'OMS2007'!$A$3:$A$220,'OMS2007'!C$3:C$220)+(1-$A916)*LOOKUP($I916,'OMS2007'!$A$3:$A$220,'OMS2007'!C$3:C$220),$A916*LOOKUP($I916+1,'OMS2007'!$A$3:$A$220,'OMS2007'!F$3:F$220)+(1-$A916)*LOOKUP($I916,'OMS2007'!$A$3:$A$220,'OMS2007'!F$3:F$220))</f>
        <v>#N/A</v>
      </c>
      <c r="D916" s="15" t="e">
        <f>IF(OR(Medidas!D916=1,Medidas!D916="M",Medidas!D916="m"),$A916*LOOKUP($I916+1,'OMS2007'!$A$3:$A$220,'OMS2007'!D$3:D$220)+(1-$A916)*LOOKUP($I916,'OMS2007'!$A$3:$A$220,'OMS2007'!D$3:D$220),$A916*LOOKUP($I916+1,'OMS2007'!$A$3:$A$220,'OMS2007'!G$3:G$220)+(1-$A916)*LOOKUP($I916,'OMS2007'!$A$3:$A$220,'OMS2007'!G$3:G$220))</f>
        <v>#N/A</v>
      </c>
      <c r="E916" s="15">
        <f t="shared" si="98"/>
        <v>1</v>
      </c>
      <c r="F916" s="15">
        <f>IF(OR(Medidas!D916=1,Medidas!D916="M",Medidas!D916="m",Medidas!D916=2,Medidas!D916="F",Medidas!D916="f"),0,1)</f>
        <v>1</v>
      </c>
      <c r="G916" s="15">
        <f>IF(OR(ISBLANK(Medidas!G916),(ISBLANK(Medidas!H916))),1,0)</f>
        <v>1</v>
      </c>
      <c r="H916" s="15">
        <f>IF(AND(NOT(G916),OR(Medidas!G916&lt;20,Medidas!G916&gt;250,Medidas!H916&lt;0.5,Medidas!H916&gt;400)),1,0)</f>
        <v>0</v>
      </c>
      <c r="I916" s="20">
        <f>(Medidas!F916-Medidas!E916)/30.4375</f>
        <v>0</v>
      </c>
      <c r="J916" s="15" t="e">
        <f>Medidas!H916/(Medidas!G916^2)*10000</f>
        <v>#DIV/0!</v>
      </c>
      <c r="K916" s="15" t="e">
        <f t="shared" si="99"/>
        <v>#DIV/0!</v>
      </c>
      <c r="L916" s="15" t="e">
        <f t="shared" si="100"/>
        <v>#DIV/0!</v>
      </c>
      <c r="M916" s="15" t="e">
        <f t="shared" si="101"/>
        <v>#DIV/0!</v>
      </c>
      <c r="N916" s="15" t="e">
        <f t="shared" si="102"/>
        <v>#N/A</v>
      </c>
      <c r="O916" s="15" t="e">
        <f t="shared" si="103"/>
        <v>#N/A</v>
      </c>
    </row>
    <row r="917" spans="1:15" x14ac:dyDescent="0.15">
      <c r="A917" s="106">
        <f t="shared" si="104"/>
        <v>1</v>
      </c>
      <c r="B917" s="15" t="e">
        <f>IF(OR(Medidas!D917=1,Medidas!D917="M",Medidas!D917="m"),$A917*LOOKUP($I917+1,'OMS2007'!$A$3:$A$220,'OMS2007'!B$3:B$220)+(1-$A917)*LOOKUP($I917,'OMS2007'!$A$3:$A$220,'OMS2007'!B$3:B$220),$A917*LOOKUP($I917+1,'OMS2007'!$A$3:$A$220,'OMS2007'!E$3:E$220)+(1-$A917)*LOOKUP($I917,'OMS2007'!$A$3:$A$220,'OMS2007'!E$3:E$220))</f>
        <v>#N/A</v>
      </c>
      <c r="C917" s="15" t="e">
        <f>IF(OR(Medidas!D917=1,Medidas!D917="M",Medidas!D917="m"),$A917*LOOKUP($I917+1,'OMS2007'!$A$3:$A$220,'OMS2007'!C$3:C$220)+(1-$A917)*LOOKUP($I917,'OMS2007'!$A$3:$A$220,'OMS2007'!C$3:C$220),$A917*LOOKUP($I917+1,'OMS2007'!$A$3:$A$220,'OMS2007'!F$3:F$220)+(1-$A917)*LOOKUP($I917,'OMS2007'!$A$3:$A$220,'OMS2007'!F$3:F$220))</f>
        <v>#N/A</v>
      </c>
      <c r="D917" s="15" t="e">
        <f>IF(OR(Medidas!D917=1,Medidas!D917="M",Medidas!D917="m"),$A917*LOOKUP($I917+1,'OMS2007'!$A$3:$A$220,'OMS2007'!D$3:D$220)+(1-$A917)*LOOKUP($I917,'OMS2007'!$A$3:$A$220,'OMS2007'!D$3:D$220),$A917*LOOKUP($I917+1,'OMS2007'!$A$3:$A$220,'OMS2007'!G$3:G$220)+(1-$A917)*LOOKUP($I917,'OMS2007'!$A$3:$A$220,'OMS2007'!G$3:G$220))</f>
        <v>#N/A</v>
      </c>
      <c r="E917" s="15">
        <f t="shared" si="98"/>
        <v>1</v>
      </c>
      <c r="F917" s="15">
        <f>IF(OR(Medidas!D917=1,Medidas!D917="M",Medidas!D917="m",Medidas!D917=2,Medidas!D917="F",Medidas!D917="f"),0,1)</f>
        <v>1</v>
      </c>
      <c r="G917" s="15">
        <f>IF(OR(ISBLANK(Medidas!G917),(ISBLANK(Medidas!H917))),1,0)</f>
        <v>1</v>
      </c>
      <c r="H917" s="15">
        <f>IF(AND(NOT(G917),OR(Medidas!G917&lt;20,Medidas!G917&gt;250,Medidas!H917&lt;0.5,Medidas!H917&gt;400)),1,0)</f>
        <v>0</v>
      </c>
      <c r="I917" s="20">
        <f>(Medidas!F917-Medidas!E917)/30.4375</f>
        <v>0</v>
      </c>
      <c r="J917" s="15" t="e">
        <f>Medidas!H917/(Medidas!G917^2)*10000</f>
        <v>#DIV/0!</v>
      </c>
      <c r="K917" s="15" t="e">
        <f t="shared" si="99"/>
        <v>#DIV/0!</v>
      </c>
      <c r="L917" s="15" t="e">
        <f t="shared" si="100"/>
        <v>#DIV/0!</v>
      </c>
      <c r="M917" s="15" t="e">
        <f t="shared" si="101"/>
        <v>#DIV/0!</v>
      </c>
      <c r="N917" s="15" t="e">
        <f t="shared" si="102"/>
        <v>#N/A</v>
      </c>
      <c r="O917" s="15" t="e">
        <f t="shared" si="103"/>
        <v>#N/A</v>
      </c>
    </row>
    <row r="918" spans="1:15" x14ac:dyDescent="0.15">
      <c r="A918" s="106">
        <f t="shared" si="104"/>
        <v>1</v>
      </c>
      <c r="B918" s="15" t="e">
        <f>IF(OR(Medidas!D918=1,Medidas!D918="M",Medidas!D918="m"),$A918*LOOKUP($I918+1,'OMS2007'!$A$3:$A$220,'OMS2007'!B$3:B$220)+(1-$A918)*LOOKUP($I918,'OMS2007'!$A$3:$A$220,'OMS2007'!B$3:B$220),$A918*LOOKUP($I918+1,'OMS2007'!$A$3:$A$220,'OMS2007'!E$3:E$220)+(1-$A918)*LOOKUP($I918,'OMS2007'!$A$3:$A$220,'OMS2007'!E$3:E$220))</f>
        <v>#N/A</v>
      </c>
      <c r="C918" s="15" t="e">
        <f>IF(OR(Medidas!D918=1,Medidas!D918="M",Medidas!D918="m"),$A918*LOOKUP($I918+1,'OMS2007'!$A$3:$A$220,'OMS2007'!C$3:C$220)+(1-$A918)*LOOKUP($I918,'OMS2007'!$A$3:$A$220,'OMS2007'!C$3:C$220),$A918*LOOKUP($I918+1,'OMS2007'!$A$3:$A$220,'OMS2007'!F$3:F$220)+(1-$A918)*LOOKUP($I918,'OMS2007'!$A$3:$A$220,'OMS2007'!F$3:F$220))</f>
        <v>#N/A</v>
      </c>
      <c r="D918" s="15" t="e">
        <f>IF(OR(Medidas!D918=1,Medidas!D918="M",Medidas!D918="m"),$A918*LOOKUP($I918+1,'OMS2007'!$A$3:$A$220,'OMS2007'!D$3:D$220)+(1-$A918)*LOOKUP($I918,'OMS2007'!$A$3:$A$220,'OMS2007'!D$3:D$220),$A918*LOOKUP($I918+1,'OMS2007'!$A$3:$A$220,'OMS2007'!G$3:G$220)+(1-$A918)*LOOKUP($I918,'OMS2007'!$A$3:$A$220,'OMS2007'!G$3:G$220))</f>
        <v>#N/A</v>
      </c>
      <c r="E918" s="15">
        <f t="shared" si="98"/>
        <v>1</v>
      </c>
      <c r="F918" s="15">
        <f>IF(OR(Medidas!D918=1,Medidas!D918="M",Medidas!D918="m",Medidas!D918=2,Medidas!D918="F",Medidas!D918="f"),0,1)</f>
        <v>1</v>
      </c>
      <c r="G918" s="15">
        <f>IF(OR(ISBLANK(Medidas!G918),(ISBLANK(Medidas!H918))),1,0)</f>
        <v>1</v>
      </c>
      <c r="H918" s="15">
        <f>IF(AND(NOT(G918),OR(Medidas!G918&lt;20,Medidas!G918&gt;250,Medidas!H918&lt;0.5,Medidas!H918&gt;400)),1,0)</f>
        <v>0</v>
      </c>
      <c r="I918" s="20">
        <f>(Medidas!F918-Medidas!E918)/30.4375</f>
        <v>0</v>
      </c>
      <c r="J918" s="15" t="e">
        <f>Medidas!H918/(Medidas!G918^2)*10000</f>
        <v>#DIV/0!</v>
      </c>
      <c r="K918" s="15" t="e">
        <f t="shared" si="99"/>
        <v>#DIV/0!</v>
      </c>
      <c r="L918" s="15" t="e">
        <f t="shared" si="100"/>
        <v>#DIV/0!</v>
      </c>
      <c r="M918" s="15" t="e">
        <f t="shared" si="101"/>
        <v>#DIV/0!</v>
      </c>
      <c r="N918" s="15" t="e">
        <f t="shared" si="102"/>
        <v>#N/A</v>
      </c>
      <c r="O918" s="15" t="e">
        <f t="shared" si="103"/>
        <v>#N/A</v>
      </c>
    </row>
    <row r="919" spans="1:15" x14ac:dyDescent="0.15">
      <c r="A919" s="106">
        <f t="shared" si="104"/>
        <v>1</v>
      </c>
      <c r="B919" s="15" t="e">
        <f>IF(OR(Medidas!D919=1,Medidas!D919="M",Medidas!D919="m"),$A919*LOOKUP($I919+1,'OMS2007'!$A$3:$A$220,'OMS2007'!B$3:B$220)+(1-$A919)*LOOKUP($I919,'OMS2007'!$A$3:$A$220,'OMS2007'!B$3:B$220),$A919*LOOKUP($I919+1,'OMS2007'!$A$3:$A$220,'OMS2007'!E$3:E$220)+(1-$A919)*LOOKUP($I919,'OMS2007'!$A$3:$A$220,'OMS2007'!E$3:E$220))</f>
        <v>#N/A</v>
      </c>
      <c r="C919" s="15" t="e">
        <f>IF(OR(Medidas!D919=1,Medidas!D919="M",Medidas!D919="m"),$A919*LOOKUP($I919+1,'OMS2007'!$A$3:$A$220,'OMS2007'!C$3:C$220)+(1-$A919)*LOOKUP($I919,'OMS2007'!$A$3:$A$220,'OMS2007'!C$3:C$220),$A919*LOOKUP($I919+1,'OMS2007'!$A$3:$A$220,'OMS2007'!F$3:F$220)+(1-$A919)*LOOKUP($I919,'OMS2007'!$A$3:$A$220,'OMS2007'!F$3:F$220))</f>
        <v>#N/A</v>
      </c>
      <c r="D919" s="15" t="e">
        <f>IF(OR(Medidas!D919=1,Medidas!D919="M",Medidas!D919="m"),$A919*LOOKUP($I919+1,'OMS2007'!$A$3:$A$220,'OMS2007'!D$3:D$220)+(1-$A919)*LOOKUP($I919,'OMS2007'!$A$3:$A$220,'OMS2007'!D$3:D$220),$A919*LOOKUP($I919+1,'OMS2007'!$A$3:$A$220,'OMS2007'!G$3:G$220)+(1-$A919)*LOOKUP($I919,'OMS2007'!$A$3:$A$220,'OMS2007'!G$3:G$220))</f>
        <v>#N/A</v>
      </c>
      <c r="E919" s="15">
        <f t="shared" si="98"/>
        <v>1</v>
      </c>
      <c r="F919" s="15">
        <f>IF(OR(Medidas!D919=1,Medidas!D919="M",Medidas!D919="m",Medidas!D919=2,Medidas!D919="F",Medidas!D919="f"),0,1)</f>
        <v>1</v>
      </c>
      <c r="G919" s="15">
        <f>IF(OR(ISBLANK(Medidas!G919),(ISBLANK(Medidas!H919))),1,0)</f>
        <v>1</v>
      </c>
      <c r="H919" s="15">
        <f>IF(AND(NOT(G919),OR(Medidas!G919&lt;20,Medidas!G919&gt;250,Medidas!H919&lt;0.5,Medidas!H919&gt;400)),1,0)</f>
        <v>0</v>
      </c>
      <c r="I919" s="20">
        <f>(Medidas!F919-Medidas!E919)/30.4375</f>
        <v>0</v>
      </c>
      <c r="J919" s="15" t="e">
        <f>Medidas!H919/(Medidas!G919^2)*10000</f>
        <v>#DIV/0!</v>
      </c>
      <c r="K919" s="15" t="e">
        <f t="shared" si="99"/>
        <v>#DIV/0!</v>
      </c>
      <c r="L919" s="15" t="e">
        <f t="shared" si="100"/>
        <v>#DIV/0!</v>
      </c>
      <c r="M919" s="15" t="e">
        <f t="shared" si="101"/>
        <v>#DIV/0!</v>
      </c>
      <c r="N919" s="15" t="e">
        <f t="shared" si="102"/>
        <v>#N/A</v>
      </c>
      <c r="O919" s="15" t="e">
        <f t="shared" si="103"/>
        <v>#N/A</v>
      </c>
    </row>
    <row r="920" spans="1:15" x14ac:dyDescent="0.15">
      <c r="A920" s="106">
        <f t="shared" si="104"/>
        <v>1</v>
      </c>
      <c r="B920" s="15" t="e">
        <f>IF(OR(Medidas!D920=1,Medidas!D920="M",Medidas!D920="m"),$A920*LOOKUP($I920+1,'OMS2007'!$A$3:$A$220,'OMS2007'!B$3:B$220)+(1-$A920)*LOOKUP($I920,'OMS2007'!$A$3:$A$220,'OMS2007'!B$3:B$220),$A920*LOOKUP($I920+1,'OMS2007'!$A$3:$A$220,'OMS2007'!E$3:E$220)+(1-$A920)*LOOKUP($I920,'OMS2007'!$A$3:$A$220,'OMS2007'!E$3:E$220))</f>
        <v>#N/A</v>
      </c>
      <c r="C920" s="15" t="e">
        <f>IF(OR(Medidas!D920=1,Medidas!D920="M",Medidas!D920="m"),$A920*LOOKUP($I920+1,'OMS2007'!$A$3:$A$220,'OMS2007'!C$3:C$220)+(1-$A920)*LOOKUP($I920,'OMS2007'!$A$3:$A$220,'OMS2007'!C$3:C$220),$A920*LOOKUP($I920+1,'OMS2007'!$A$3:$A$220,'OMS2007'!F$3:F$220)+(1-$A920)*LOOKUP($I920,'OMS2007'!$A$3:$A$220,'OMS2007'!F$3:F$220))</f>
        <v>#N/A</v>
      </c>
      <c r="D920" s="15" t="e">
        <f>IF(OR(Medidas!D920=1,Medidas!D920="M",Medidas!D920="m"),$A920*LOOKUP($I920+1,'OMS2007'!$A$3:$A$220,'OMS2007'!D$3:D$220)+(1-$A920)*LOOKUP($I920,'OMS2007'!$A$3:$A$220,'OMS2007'!D$3:D$220),$A920*LOOKUP($I920+1,'OMS2007'!$A$3:$A$220,'OMS2007'!G$3:G$220)+(1-$A920)*LOOKUP($I920,'OMS2007'!$A$3:$A$220,'OMS2007'!G$3:G$220))</f>
        <v>#N/A</v>
      </c>
      <c r="E920" s="15">
        <f t="shared" si="98"/>
        <v>1</v>
      </c>
      <c r="F920" s="15">
        <f>IF(OR(Medidas!D920=1,Medidas!D920="M",Medidas!D920="m",Medidas!D920=2,Medidas!D920="F",Medidas!D920="f"),0,1)</f>
        <v>1</v>
      </c>
      <c r="G920" s="15">
        <f>IF(OR(ISBLANK(Medidas!G920),(ISBLANK(Medidas!H920))),1,0)</f>
        <v>1</v>
      </c>
      <c r="H920" s="15">
        <f>IF(AND(NOT(G920),OR(Medidas!G920&lt;20,Medidas!G920&gt;250,Medidas!H920&lt;0.5,Medidas!H920&gt;400)),1,0)</f>
        <v>0</v>
      </c>
      <c r="I920" s="20">
        <f>(Medidas!F920-Medidas!E920)/30.4375</f>
        <v>0</v>
      </c>
      <c r="J920" s="15" t="e">
        <f>Medidas!H920/(Medidas!G920^2)*10000</f>
        <v>#DIV/0!</v>
      </c>
      <c r="K920" s="15" t="e">
        <f t="shared" si="99"/>
        <v>#DIV/0!</v>
      </c>
      <c r="L920" s="15" t="e">
        <f t="shared" si="100"/>
        <v>#DIV/0!</v>
      </c>
      <c r="M920" s="15" t="e">
        <f t="shared" si="101"/>
        <v>#DIV/0!</v>
      </c>
      <c r="N920" s="15" t="e">
        <f t="shared" si="102"/>
        <v>#N/A</v>
      </c>
      <c r="O920" s="15" t="e">
        <f t="shared" si="103"/>
        <v>#N/A</v>
      </c>
    </row>
    <row r="921" spans="1:15" x14ac:dyDescent="0.15">
      <c r="A921" s="106">
        <f t="shared" si="104"/>
        <v>1</v>
      </c>
      <c r="B921" s="15" t="e">
        <f>IF(OR(Medidas!D921=1,Medidas!D921="M",Medidas!D921="m"),$A921*LOOKUP($I921+1,'OMS2007'!$A$3:$A$220,'OMS2007'!B$3:B$220)+(1-$A921)*LOOKUP($I921,'OMS2007'!$A$3:$A$220,'OMS2007'!B$3:B$220),$A921*LOOKUP($I921+1,'OMS2007'!$A$3:$A$220,'OMS2007'!E$3:E$220)+(1-$A921)*LOOKUP($I921,'OMS2007'!$A$3:$A$220,'OMS2007'!E$3:E$220))</f>
        <v>#N/A</v>
      </c>
      <c r="C921" s="15" t="e">
        <f>IF(OR(Medidas!D921=1,Medidas!D921="M",Medidas!D921="m"),$A921*LOOKUP($I921+1,'OMS2007'!$A$3:$A$220,'OMS2007'!C$3:C$220)+(1-$A921)*LOOKUP($I921,'OMS2007'!$A$3:$A$220,'OMS2007'!C$3:C$220),$A921*LOOKUP($I921+1,'OMS2007'!$A$3:$A$220,'OMS2007'!F$3:F$220)+(1-$A921)*LOOKUP($I921,'OMS2007'!$A$3:$A$220,'OMS2007'!F$3:F$220))</f>
        <v>#N/A</v>
      </c>
      <c r="D921" s="15" t="e">
        <f>IF(OR(Medidas!D921=1,Medidas!D921="M",Medidas!D921="m"),$A921*LOOKUP($I921+1,'OMS2007'!$A$3:$A$220,'OMS2007'!D$3:D$220)+(1-$A921)*LOOKUP($I921,'OMS2007'!$A$3:$A$220,'OMS2007'!D$3:D$220),$A921*LOOKUP($I921+1,'OMS2007'!$A$3:$A$220,'OMS2007'!G$3:G$220)+(1-$A921)*LOOKUP($I921,'OMS2007'!$A$3:$A$220,'OMS2007'!G$3:G$220))</f>
        <v>#N/A</v>
      </c>
      <c r="E921" s="15">
        <f t="shared" si="98"/>
        <v>1</v>
      </c>
      <c r="F921" s="15">
        <f>IF(OR(Medidas!D921=1,Medidas!D921="M",Medidas!D921="m",Medidas!D921=2,Medidas!D921="F",Medidas!D921="f"),0,1)</f>
        <v>1</v>
      </c>
      <c r="G921" s="15">
        <f>IF(OR(ISBLANK(Medidas!G921),(ISBLANK(Medidas!H921))),1,0)</f>
        <v>1</v>
      </c>
      <c r="H921" s="15">
        <f>IF(AND(NOT(G921),OR(Medidas!G921&lt;20,Medidas!G921&gt;250,Medidas!H921&lt;0.5,Medidas!H921&gt;400)),1,0)</f>
        <v>0</v>
      </c>
      <c r="I921" s="20">
        <f>(Medidas!F921-Medidas!E921)/30.4375</f>
        <v>0</v>
      </c>
      <c r="J921" s="15" t="e">
        <f>Medidas!H921/(Medidas!G921^2)*10000</f>
        <v>#DIV/0!</v>
      </c>
      <c r="K921" s="15" t="e">
        <f t="shared" si="99"/>
        <v>#DIV/0!</v>
      </c>
      <c r="L921" s="15" t="e">
        <f t="shared" si="100"/>
        <v>#DIV/0!</v>
      </c>
      <c r="M921" s="15" t="e">
        <f t="shared" si="101"/>
        <v>#DIV/0!</v>
      </c>
      <c r="N921" s="15" t="e">
        <f t="shared" si="102"/>
        <v>#N/A</v>
      </c>
      <c r="O921" s="15" t="e">
        <f t="shared" si="103"/>
        <v>#N/A</v>
      </c>
    </row>
    <row r="922" spans="1:15" x14ac:dyDescent="0.15">
      <c r="A922" s="106">
        <f t="shared" si="104"/>
        <v>1</v>
      </c>
      <c r="B922" s="15" t="e">
        <f>IF(OR(Medidas!D922=1,Medidas!D922="M",Medidas!D922="m"),$A922*LOOKUP($I922+1,'OMS2007'!$A$3:$A$220,'OMS2007'!B$3:B$220)+(1-$A922)*LOOKUP($I922,'OMS2007'!$A$3:$A$220,'OMS2007'!B$3:B$220),$A922*LOOKUP($I922+1,'OMS2007'!$A$3:$A$220,'OMS2007'!E$3:E$220)+(1-$A922)*LOOKUP($I922,'OMS2007'!$A$3:$A$220,'OMS2007'!E$3:E$220))</f>
        <v>#N/A</v>
      </c>
      <c r="C922" s="15" t="e">
        <f>IF(OR(Medidas!D922=1,Medidas!D922="M",Medidas!D922="m"),$A922*LOOKUP($I922+1,'OMS2007'!$A$3:$A$220,'OMS2007'!C$3:C$220)+(1-$A922)*LOOKUP($I922,'OMS2007'!$A$3:$A$220,'OMS2007'!C$3:C$220),$A922*LOOKUP($I922+1,'OMS2007'!$A$3:$A$220,'OMS2007'!F$3:F$220)+(1-$A922)*LOOKUP($I922,'OMS2007'!$A$3:$A$220,'OMS2007'!F$3:F$220))</f>
        <v>#N/A</v>
      </c>
      <c r="D922" s="15" t="e">
        <f>IF(OR(Medidas!D922=1,Medidas!D922="M",Medidas!D922="m"),$A922*LOOKUP($I922+1,'OMS2007'!$A$3:$A$220,'OMS2007'!D$3:D$220)+(1-$A922)*LOOKUP($I922,'OMS2007'!$A$3:$A$220,'OMS2007'!D$3:D$220),$A922*LOOKUP($I922+1,'OMS2007'!$A$3:$A$220,'OMS2007'!G$3:G$220)+(1-$A922)*LOOKUP($I922,'OMS2007'!$A$3:$A$220,'OMS2007'!G$3:G$220))</f>
        <v>#N/A</v>
      </c>
      <c r="E922" s="15">
        <f t="shared" si="98"/>
        <v>1</v>
      </c>
      <c r="F922" s="15">
        <f>IF(OR(Medidas!D922=1,Medidas!D922="M",Medidas!D922="m",Medidas!D922=2,Medidas!D922="F",Medidas!D922="f"),0,1)</f>
        <v>1</v>
      </c>
      <c r="G922" s="15">
        <f>IF(OR(ISBLANK(Medidas!G922),(ISBLANK(Medidas!H922))),1,0)</f>
        <v>1</v>
      </c>
      <c r="H922" s="15">
        <f>IF(AND(NOT(G922),OR(Medidas!G922&lt;20,Medidas!G922&gt;250,Medidas!H922&lt;0.5,Medidas!H922&gt;400)),1,0)</f>
        <v>0</v>
      </c>
      <c r="I922" s="20">
        <f>(Medidas!F922-Medidas!E922)/30.4375</f>
        <v>0</v>
      </c>
      <c r="J922" s="15" t="e">
        <f>Medidas!H922/(Medidas!G922^2)*10000</f>
        <v>#DIV/0!</v>
      </c>
      <c r="K922" s="15" t="e">
        <f t="shared" si="99"/>
        <v>#DIV/0!</v>
      </c>
      <c r="L922" s="15" t="e">
        <f t="shared" si="100"/>
        <v>#DIV/0!</v>
      </c>
      <c r="M922" s="15" t="e">
        <f t="shared" si="101"/>
        <v>#DIV/0!</v>
      </c>
      <c r="N922" s="15" t="e">
        <f t="shared" si="102"/>
        <v>#N/A</v>
      </c>
      <c r="O922" s="15" t="e">
        <f t="shared" si="103"/>
        <v>#N/A</v>
      </c>
    </row>
    <row r="923" spans="1:15" x14ac:dyDescent="0.15">
      <c r="A923" s="106">
        <f t="shared" si="104"/>
        <v>1</v>
      </c>
      <c r="B923" s="15" t="e">
        <f>IF(OR(Medidas!D923=1,Medidas!D923="M",Medidas!D923="m"),$A923*LOOKUP($I923+1,'OMS2007'!$A$3:$A$220,'OMS2007'!B$3:B$220)+(1-$A923)*LOOKUP($I923,'OMS2007'!$A$3:$A$220,'OMS2007'!B$3:B$220),$A923*LOOKUP($I923+1,'OMS2007'!$A$3:$A$220,'OMS2007'!E$3:E$220)+(1-$A923)*LOOKUP($I923,'OMS2007'!$A$3:$A$220,'OMS2007'!E$3:E$220))</f>
        <v>#N/A</v>
      </c>
      <c r="C923" s="15" t="e">
        <f>IF(OR(Medidas!D923=1,Medidas!D923="M",Medidas!D923="m"),$A923*LOOKUP($I923+1,'OMS2007'!$A$3:$A$220,'OMS2007'!C$3:C$220)+(1-$A923)*LOOKUP($I923,'OMS2007'!$A$3:$A$220,'OMS2007'!C$3:C$220),$A923*LOOKUP($I923+1,'OMS2007'!$A$3:$A$220,'OMS2007'!F$3:F$220)+(1-$A923)*LOOKUP($I923,'OMS2007'!$A$3:$A$220,'OMS2007'!F$3:F$220))</f>
        <v>#N/A</v>
      </c>
      <c r="D923" s="15" t="e">
        <f>IF(OR(Medidas!D923=1,Medidas!D923="M",Medidas!D923="m"),$A923*LOOKUP($I923+1,'OMS2007'!$A$3:$A$220,'OMS2007'!D$3:D$220)+(1-$A923)*LOOKUP($I923,'OMS2007'!$A$3:$A$220,'OMS2007'!D$3:D$220),$A923*LOOKUP($I923+1,'OMS2007'!$A$3:$A$220,'OMS2007'!G$3:G$220)+(1-$A923)*LOOKUP($I923,'OMS2007'!$A$3:$A$220,'OMS2007'!G$3:G$220))</f>
        <v>#N/A</v>
      </c>
      <c r="E923" s="15">
        <f t="shared" si="98"/>
        <v>1</v>
      </c>
      <c r="F923" s="15">
        <f>IF(OR(Medidas!D923=1,Medidas!D923="M",Medidas!D923="m",Medidas!D923=2,Medidas!D923="F",Medidas!D923="f"),0,1)</f>
        <v>1</v>
      </c>
      <c r="G923" s="15">
        <f>IF(OR(ISBLANK(Medidas!G923),(ISBLANK(Medidas!H923))),1,0)</f>
        <v>1</v>
      </c>
      <c r="H923" s="15">
        <f>IF(AND(NOT(G923),OR(Medidas!G923&lt;20,Medidas!G923&gt;250,Medidas!H923&lt;0.5,Medidas!H923&gt;400)),1,0)</f>
        <v>0</v>
      </c>
      <c r="I923" s="20">
        <f>(Medidas!F923-Medidas!E923)/30.4375</f>
        <v>0</v>
      </c>
      <c r="J923" s="15" t="e">
        <f>Medidas!H923/(Medidas!G923^2)*10000</f>
        <v>#DIV/0!</v>
      </c>
      <c r="K923" s="15" t="e">
        <f t="shared" si="99"/>
        <v>#DIV/0!</v>
      </c>
      <c r="L923" s="15" t="e">
        <f t="shared" si="100"/>
        <v>#DIV/0!</v>
      </c>
      <c r="M923" s="15" t="e">
        <f t="shared" si="101"/>
        <v>#DIV/0!</v>
      </c>
      <c r="N923" s="15" t="e">
        <f t="shared" si="102"/>
        <v>#N/A</v>
      </c>
      <c r="O923" s="15" t="e">
        <f t="shared" si="103"/>
        <v>#N/A</v>
      </c>
    </row>
    <row r="924" spans="1:15" x14ac:dyDescent="0.15">
      <c r="A924" s="106">
        <f t="shared" si="104"/>
        <v>1</v>
      </c>
      <c r="B924" s="15" t="e">
        <f>IF(OR(Medidas!D924=1,Medidas!D924="M",Medidas!D924="m"),$A924*LOOKUP($I924+1,'OMS2007'!$A$3:$A$220,'OMS2007'!B$3:B$220)+(1-$A924)*LOOKUP($I924,'OMS2007'!$A$3:$A$220,'OMS2007'!B$3:B$220),$A924*LOOKUP($I924+1,'OMS2007'!$A$3:$A$220,'OMS2007'!E$3:E$220)+(1-$A924)*LOOKUP($I924,'OMS2007'!$A$3:$A$220,'OMS2007'!E$3:E$220))</f>
        <v>#N/A</v>
      </c>
      <c r="C924" s="15" t="e">
        <f>IF(OR(Medidas!D924=1,Medidas!D924="M",Medidas!D924="m"),$A924*LOOKUP($I924+1,'OMS2007'!$A$3:$A$220,'OMS2007'!C$3:C$220)+(1-$A924)*LOOKUP($I924,'OMS2007'!$A$3:$A$220,'OMS2007'!C$3:C$220),$A924*LOOKUP($I924+1,'OMS2007'!$A$3:$A$220,'OMS2007'!F$3:F$220)+(1-$A924)*LOOKUP($I924,'OMS2007'!$A$3:$A$220,'OMS2007'!F$3:F$220))</f>
        <v>#N/A</v>
      </c>
      <c r="D924" s="15" t="e">
        <f>IF(OR(Medidas!D924=1,Medidas!D924="M",Medidas!D924="m"),$A924*LOOKUP($I924+1,'OMS2007'!$A$3:$A$220,'OMS2007'!D$3:D$220)+(1-$A924)*LOOKUP($I924,'OMS2007'!$A$3:$A$220,'OMS2007'!D$3:D$220),$A924*LOOKUP($I924+1,'OMS2007'!$A$3:$A$220,'OMS2007'!G$3:G$220)+(1-$A924)*LOOKUP($I924,'OMS2007'!$A$3:$A$220,'OMS2007'!G$3:G$220))</f>
        <v>#N/A</v>
      </c>
      <c r="E924" s="15">
        <f t="shared" si="98"/>
        <v>1</v>
      </c>
      <c r="F924" s="15">
        <f>IF(OR(Medidas!D924=1,Medidas!D924="M",Medidas!D924="m",Medidas!D924=2,Medidas!D924="F",Medidas!D924="f"),0,1)</f>
        <v>1</v>
      </c>
      <c r="G924" s="15">
        <f>IF(OR(ISBLANK(Medidas!G924),(ISBLANK(Medidas!H924))),1,0)</f>
        <v>1</v>
      </c>
      <c r="H924" s="15">
        <f>IF(AND(NOT(G924),OR(Medidas!G924&lt;20,Medidas!G924&gt;250,Medidas!H924&lt;0.5,Medidas!H924&gt;400)),1,0)</f>
        <v>0</v>
      </c>
      <c r="I924" s="20">
        <f>(Medidas!F924-Medidas!E924)/30.4375</f>
        <v>0</v>
      </c>
      <c r="J924" s="15" t="e">
        <f>Medidas!H924/(Medidas!G924^2)*10000</f>
        <v>#DIV/0!</v>
      </c>
      <c r="K924" s="15" t="e">
        <f t="shared" si="99"/>
        <v>#DIV/0!</v>
      </c>
      <c r="L924" s="15" t="e">
        <f t="shared" si="100"/>
        <v>#DIV/0!</v>
      </c>
      <c r="M924" s="15" t="e">
        <f t="shared" si="101"/>
        <v>#DIV/0!</v>
      </c>
      <c r="N924" s="15" t="e">
        <f t="shared" si="102"/>
        <v>#N/A</v>
      </c>
      <c r="O924" s="15" t="e">
        <f t="shared" si="103"/>
        <v>#N/A</v>
      </c>
    </row>
    <row r="925" spans="1:15" x14ac:dyDescent="0.15">
      <c r="A925" s="106">
        <f t="shared" si="104"/>
        <v>1</v>
      </c>
      <c r="B925" s="15" t="e">
        <f>IF(OR(Medidas!D925=1,Medidas!D925="M",Medidas!D925="m"),$A925*LOOKUP($I925+1,'OMS2007'!$A$3:$A$220,'OMS2007'!B$3:B$220)+(1-$A925)*LOOKUP($I925,'OMS2007'!$A$3:$A$220,'OMS2007'!B$3:B$220),$A925*LOOKUP($I925+1,'OMS2007'!$A$3:$A$220,'OMS2007'!E$3:E$220)+(1-$A925)*LOOKUP($I925,'OMS2007'!$A$3:$A$220,'OMS2007'!E$3:E$220))</f>
        <v>#N/A</v>
      </c>
      <c r="C925" s="15" t="e">
        <f>IF(OR(Medidas!D925=1,Medidas!D925="M",Medidas!D925="m"),$A925*LOOKUP($I925+1,'OMS2007'!$A$3:$A$220,'OMS2007'!C$3:C$220)+(1-$A925)*LOOKUP($I925,'OMS2007'!$A$3:$A$220,'OMS2007'!C$3:C$220),$A925*LOOKUP($I925+1,'OMS2007'!$A$3:$A$220,'OMS2007'!F$3:F$220)+(1-$A925)*LOOKUP($I925,'OMS2007'!$A$3:$A$220,'OMS2007'!F$3:F$220))</f>
        <v>#N/A</v>
      </c>
      <c r="D925" s="15" t="e">
        <f>IF(OR(Medidas!D925=1,Medidas!D925="M",Medidas!D925="m"),$A925*LOOKUP($I925+1,'OMS2007'!$A$3:$A$220,'OMS2007'!D$3:D$220)+(1-$A925)*LOOKUP($I925,'OMS2007'!$A$3:$A$220,'OMS2007'!D$3:D$220),$A925*LOOKUP($I925+1,'OMS2007'!$A$3:$A$220,'OMS2007'!G$3:G$220)+(1-$A925)*LOOKUP($I925,'OMS2007'!$A$3:$A$220,'OMS2007'!G$3:G$220))</f>
        <v>#N/A</v>
      </c>
      <c r="E925" s="15">
        <f t="shared" si="98"/>
        <v>1</v>
      </c>
      <c r="F925" s="15">
        <f>IF(OR(Medidas!D925=1,Medidas!D925="M",Medidas!D925="m",Medidas!D925=2,Medidas!D925="F",Medidas!D925="f"),0,1)</f>
        <v>1</v>
      </c>
      <c r="G925" s="15">
        <f>IF(OR(ISBLANK(Medidas!G925),(ISBLANK(Medidas!H925))),1,0)</f>
        <v>1</v>
      </c>
      <c r="H925" s="15">
        <f>IF(AND(NOT(G925),OR(Medidas!G925&lt;20,Medidas!G925&gt;250,Medidas!H925&lt;0.5,Medidas!H925&gt;400)),1,0)</f>
        <v>0</v>
      </c>
      <c r="I925" s="20">
        <f>(Medidas!F925-Medidas!E925)/30.4375</f>
        <v>0</v>
      </c>
      <c r="J925" s="15" t="e">
        <f>Medidas!H925/(Medidas!G925^2)*10000</f>
        <v>#DIV/0!</v>
      </c>
      <c r="K925" s="15" t="e">
        <f t="shared" si="99"/>
        <v>#DIV/0!</v>
      </c>
      <c r="L925" s="15" t="e">
        <f t="shared" si="100"/>
        <v>#DIV/0!</v>
      </c>
      <c r="M925" s="15" t="e">
        <f t="shared" si="101"/>
        <v>#DIV/0!</v>
      </c>
      <c r="N925" s="15" t="e">
        <f t="shared" si="102"/>
        <v>#N/A</v>
      </c>
      <c r="O925" s="15" t="e">
        <f t="shared" si="103"/>
        <v>#N/A</v>
      </c>
    </row>
    <row r="926" spans="1:15" x14ac:dyDescent="0.15">
      <c r="A926" s="106">
        <f t="shared" si="104"/>
        <v>1</v>
      </c>
      <c r="B926" s="15" t="e">
        <f>IF(OR(Medidas!D926=1,Medidas!D926="M",Medidas!D926="m"),$A926*LOOKUP($I926+1,'OMS2007'!$A$3:$A$220,'OMS2007'!B$3:B$220)+(1-$A926)*LOOKUP($I926,'OMS2007'!$A$3:$A$220,'OMS2007'!B$3:B$220),$A926*LOOKUP($I926+1,'OMS2007'!$A$3:$A$220,'OMS2007'!E$3:E$220)+(1-$A926)*LOOKUP($I926,'OMS2007'!$A$3:$A$220,'OMS2007'!E$3:E$220))</f>
        <v>#N/A</v>
      </c>
      <c r="C926" s="15" t="e">
        <f>IF(OR(Medidas!D926=1,Medidas!D926="M",Medidas!D926="m"),$A926*LOOKUP($I926+1,'OMS2007'!$A$3:$A$220,'OMS2007'!C$3:C$220)+(1-$A926)*LOOKUP($I926,'OMS2007'!$A$3:$A$220,'OMS2007'!C$3:C$220),$A926*LOOKUP($I926+1,'OMS2007'!$A$3:$A$220,'OMS2007'!F$3:F$220)+(1-$A926)*LOOKUP($I926,'OMS2007'!$A$3:$A$220,'OMS2007'!F$3:F$220))</f>
        <v>#N/A</v>
      </c>
      <c r="D926" s="15" t="e">
        <f>IF(OR(Medidas!D926=1,Medidas!D926="M",Medidas!D926="m"),$A926*LOOKUP($I926+1,'OMS2007'!$A$3:$A$220,'OMS2007'!D$3:D$220)+(1-$A926)*LOOKUP($I926,'OMS2007'!$A$3:$A$220,'OMS2007'!D$3:D$220),$A926*LOOKUP($I926+1,'OMS2007'!$A$3:$A$220,'OMS2007'!G$3:G$220)+(1-$A926)*LOOKUP($I926,'OMS2007'!$A$3:$A$220,'OMS2007'!G$3:G$220))</f>
        <v>#N/A</v>
      </c>
      <c r="E926" s="15">
        <f t="shared" si="98"/>
        <v>1</v>
      </c>
      <c r="F926" s="15">
        <f>IF(OR(Medidas!D926=1,Medidas!D926="M",Medidas!D926="m",Medidas!D926=2,Medidas!D926="F",Medidas!D926="f"),0,1)</f>
        <v>1</v>
      </c>
      <c r="G926" s="15">
        <f>IF(OR(ISBLANK(Medidas!G926),(ISBLANK(Medidas!H926))),1,0)</f>
        <v>1</v>
      </c>
      <c r="H926" s="15">
        <f>IF(AND(NOT(G926),OR(Medidas!G926&lt;20,Medidas!G926&gt;250,Medidas!H926&lt;0.5,Medidas!H926&gt;400)),1,0)</f>
        <v>0</v>
      </c>
      <c r="I926" s="20">
        <f>(Medidas!F926-Medidas!E926)/30.4375</f>
        <v>0</v>
      </c>
      <c r="J926" s="15" t="e">
        <f>Medidas!H926/(Medidas!G926^2)*10000</f>
        <v>#DIV/0!</v>
      </c>
      <c r="K926" s="15" t="e">
        <f t="shared" si="99"/>
        <v>#DIV/0!</v>
      </c>
      <c r="L926" s="15" t="e">
        <f t="shared" si="100"/>
        <v>#DIV/0!</v>
      </c>
      <c r="M926" s="15" t="e">
        <f t="shared" si="101"/>
        <v>#DIV/0!</v>
      </c>
      <c r="N926" s="15" t="e">
        <f t="shared" si="102"/>
        <v>#N/A</v>
      </c>
      <c r="O926" s="15" t="e">
        <f t="shared" si="103"/>
        <v>#N/A</v>
      </c>
    </row>
    <row r="927" spans="1:15" x14ac:dyDescent="0.15">
      <c r="A927" s="106">
        <f t="shared" si="104"/>
        <v>1</v>
      </c>
      <c r="B927" s="15" t="e">
        <f>IF(OR(Medidas!D927=1,Medidas!D927="M",Medidas!D927="m"),$A927*LOOKUP($I927+1,'OMS2007'!$A$3:$A$220,'OMS2007'!B$3:B$220)+(1-$A927)*LOOKUP($I927,'OMS2007'!$A$3:$A$220,'OMS2007'!B$3:B$220),$A927*LOOKUP($I927+1,'OMS2007'!$A$3:$A$220,'OMS2007'!E$3:E$220)+(1-$A927)*LOOKUP($I927,'OMS2007'!$A$3:$A$220,'OMS2007'!E$3:E$220))</f>
        <v>#N/A</v>
      </c>
      <c r="C927" s="15" t="e">
        <f>IF(OR(Medidas!D927=1,Medidas!D927="M",Medidas!D927="m"),$A927*LOOKUP($I927+1,'OMS2007'!$A$3:$A$220,'OMS2007'!C$3:C$220)+(1-$A927)*LOOKUP($I927,'OMS2007'!$A$3:$A$220,'OMS2007'!C$3:C$220),$A927*LOOKUP($I927+1,'OMS2007'!$A$3:$A$220,'OMS2007'!F$3:F$220)+(1-$A927)*LOOKUP($I927,'OMS2007'!$A$3:$A$220,'OMS2007'!F$3:F$220))</f>
        <v>#N/A</v>
      </c>
      <c r="D927" s="15" t="e">
        <f>IF(OR(Medidas!D927=1,Medidas!D927="M",Medidas!D927="m"),$A927*LOOKUP($I927+1,'OMS2007'!$A$3:$A$220,'OMS2007'!D$3:D$220)+(1-$A927)*LOOKUP($I927,'OMS2007'!$A$3:$A$220,'OMS2007'!D$3:D$220),$A927*LOOKUP($I927+1,'OMS2007'!$A$3:$A$220,'OMS2007'!G$3:G$220)+(1-$A927)*LOOKUP($I927,'OMS2007'!$A$3:$A$220,'OMS2007'!G$3:G$220))</f>
        <v>#N/A</v>
      </c>
      <c r="E927" s="15">
        <f t="shared" si="98"/>
        <v>1</v>
      </c>
      <c r="F927" s="15">
        <f>IF(OR(Medidas!D927=1,Medidas!D927="M",Medidas!D927="m",Medidas!D927=2,Medidas!D927="F",Medidas!D927="f"),0,1)</f>
        <v>1</v>
      </c>
      <c r="G927" s="15">
        <f>IF(OR(ISBLANK(Medidas!G927),(ISBLANK(Medidas!H927))),1,0)</f>
        <v>1</v>
      </c>
      <c r="H927" s="15">
        <f>IF(AND(NOT(G927),OR(Medidas!G927&lt;20,Medidas!G927&gt;250,Medidas!H927&lt;0.5,Medidas!H927&gt;400)),1,0)</f>
        <v>0</v>
      </c>
      <c r="I927" s="20">
        <f>(Medidas!F927-Medidas!E927)/30.4375</f>
        <v>0</v>
      </c>
      <c r="J927" s="15" t="e">
        <f>Medidas!H927/(Medidas!G927^2)*10000</f>
        <v>#DIV/0!</v>
      </c>
      <c r="K927" s="15" t="e">
        <f t="shared" si="99"/>
        <v>#DIV/0!</v>
      </c>
      <c r="L927" s="15" t="e">
        <f t="shared" si="100"/>
        <v>#DIV/0!</v>
      </c>
      <c r="M927" s="15" t="e">
        <f t="shared" si="101"/>
        <v>#DIV/0!</v>
      </c>
      <c r="N927" s="15" t="e">
        <f t="shared" si="102"/>
        <v>#N/A</v>
      </c>
      <c r="O927" s="15" t="e">
        <f t="shared" si="103"/>
        <v>#N/A</v>
      </c>
    </row>
    <row r="928" spans="1:15" x14ac:dyDescent="0.15">
      <c r="A928" s="106">
        <f t="shared" si="104"/>
        <v>1</v>
      </c>
      <c r="B928" s="15" t="e">
        <f>IF(OR(Medidas!D928=1,Medidas!D928="M",Medidas!D928="m"),$A928*LOOKUP($I928+1,'OMS2007'!$A$3:$A$220,'OMS2007'!B$3:B$220)+(1-$A928)*LOOKUP($I928,'OMS2007'!$A$3:$A$220,'OMS2007'!B$3:B$220),$A928*LOOKUP($I928+1,'OMS2007'!$A$3:$A$220,'OMS2007'!E$3:E$220)+(1-$A928)*LOOKUP($I928,'OMS2007'!$A$3:$A$220,'OMS2007'!E$3:E$220))</f>
        <v>#N/A</v>
      </c>
      <c r="C928" s="15" t="e">
        <f>IF(OR(Medidas!D928=1,Medidas!D928="M",Medidas!D928="m"),$A928*LOOKUP($I928+1,'OMS2007'!$A$3:$A$220,'OMS2007'!C$3:C$220)+(1-$A928)*LOOKUP($I928,'OMS2007'!$A$3:$A$220,'OMS2007'!C$3:C$220),$A928*LOOKUP($I928+1,'OMS2007'!$A$3:$A$220,'OMS2007'!F$3:F$220)+(1-$A928)*LOOKUP($I928,'OMS2007'!$A$3:$A$220,'OMS2007'!F$3:F$220))</f>
        <v>#N/A</v>
      </c>
      <c r="D928" s="15" t="e">
        <f>IF(OR(Medidas!D928=1,Medidas!D928="M",Medidas!D928="m"),$A928*LOOKUP($I928+1,'OMS2007'!$A$3:$A$220,'OMS2007'!D$3:D$220)+(1-$A928)*LOOKUP($I928,'OMS2007'!$A$3:$A$220,'OMS2007'!D$3:D$220),$A928*LOOKUP($I928+1,'OMS2007'!$A$3:$A$220,'OMS2007'!G$3:G$220)+(1-$A928)*LOOKUP($I928,'OMS2007'!$A$3:$A$220,'OMS2007'!G$3:G$220))</f>
        <v>#N/A</v>
      </c>
      <c r="E928" s="15">
        <f t="shared" si="98"/>
        <v>1</v>
      </c>
      <c r="F928" s="15">
        <f>IF(OR(Medidas!D928=1,Medidas!D928="M",Medidas!D928="m",Medidas!D928=2,Medidas!D928="F",Medidas!D928="f"),0,1)</f>
        <v>1</v>
      </c>
      <c r="G928" s="15">
        <f>IF(OR(ISBLANK(Medidas!G928),(ISBLANK(Medidas!H928))),1,0)</f>
        <v>1</v>
      </c>
      <c r="H928" s="15">
        <f>IF(AND(NOT(G928),OR(Medidas!G928&lt;20,Medidas!G928&gt;250,Medidas!H928&lt;0.5,Medidas!H928&gt;400)),1,0)</f>
        <v>0</v>
      </c>
      <c r="I928" s="20">
        <f>(Medidas!F928-Medidas!E928)/30.4375</f>
        <v>0</v>
      </c>
      <c r="J928" s="15" t="e">
        <f>Medidas!H928/(Medidas!G928^2)*10000</f>
        <v>#DIV/0!</v>
      </c>
      <c r="K928" s="15" t="e">
        <f t="shared" si="99"/>
        <v>#DIV/0!</v>
      </c>
      <c r="L928" s="15" t="e">
        <f t="shared" si="100"/>
        <v>#DIV/0!</v>
      </c>
      <c r="M928" s="15" t="e">
        <f t="shared" si="101"/>
        <v>#DIV/0!</v>
      </c>
      <c r="N928" s="15" t="e">
        <f t="shared" si="102"/>
        <v>#N/A</v>
      </c>
      <c r="O928" s="15" t="e">
        <f t="shared" si="103"/>
        <v>#N/A</v>
      </c>
    </row>
    <row r="929" spans="1:15" x14ac:dyDescent="0.15">
      <c r="A929" s="106">
        <f t="shared" si="104"/>
        <v>1</v>
      </c>
      <c r="B929" s="15" t="e">
        <f>IF(OR(Medidas!D929=1,Medidas!D929="M",Medidas!D929="m"),$A929*LOOKUP($I929+1,'OMS2007'!$A$3:$A$220,'OMS2007'!B$3:B$220)+(1-$A929)*LOOKUP($I929,'OMS2007'!$A$3:$A$220,'OMS2007'!B$3:B$220),$A929*LOOKUP($I929+1,'OMS2007'!$A$3:$A$220,'OMS2007'!E$3:E$220)+(1-$A929)*LOOKUP($I929,'OMS2007'!$A$3:$A$220,'OMS2007'!E$3:E$220))</f>
        <v>#N/A</v>
      </c>
      <c r="C929" s="15" t="e">
        <f>IF(OR(Medidas!D929=1,Medidas!D929="M",Medidas!D929="m"),$A929*LOOKUP($I929+1,'OMS2007'!$A$3:$A$220,'OMS2007'!C$3:C$220)+(1-$A929)*LOOKUP($I929,'OMS2007'!$A$3:$A$220,'OMS2007'!C$3:C$220),$A929*LOOKUP($I929+1,'OMS2007'!$A$3:$A$220,'OMS2007'!F$3:F$220)+(1-$A929)*LOOKUP($I929,'OMS2007'!$A$3:$A$220,'OMS2007'!F$3:F$220))</f>
        <v>#N/A</v>
      </c>
      <c r="D929" s="15" t="e">
        <f>IF(OR(Medidas!D929=1,Medidas!D929="M",Medidas!D929="m"),$A929*LOOKUP($I929+1,'OMS2007'!$A$3:$A$220,'OMS2007'!D$3:D$220)+(1-$A929)*LOOKUP($I929,'OMS2007'!$A$3:$A$220,'OMS2007'!D$3:D$220),$A929*LOOKUP($I929+1,'OMS2007'!$A$3:$A$220,'OMS2007'!G$3:G$220)+(1-$A929)*LOOKUP($I929,'OMS2007'!$A$3:$A$220,'OMS2007'!G$3:G$220))</f>
        <v>#N/A</v>
      </c>
      <c r="E929" s="15">
        <f t="shared" si="98"/>
        <v>1</v>
      </c>
      <c r="F929" s="15">
        <f>IF(OR(Medidas!D929=1,Medidas!D929="M",Medidas!D929="m",Medidas!D929=2,Medidas!D929="F",Medidas!D929="f"),0,1)</f>
        <v>1</v>
      </c>
      <c r="G929" s="15">
        <f>IF(OR(ISBLANK(Medidas!G929),(ISBLANK(Medidas!H929))),1,0)</f>
        <v>1</v>
      </c>
      <c r="H929" s="15">
        <f>IF(AND(NOT(G929),OR(Medidas!G929&lt;20,Medidas!G929&gt;250,Medidas!H929&lt;0.5,Medidas!H929&gt;400)),1,0)</f>
        <v>0</v>
      </c>
      <c r="I929" s="20">
        <f>(Medidas!F929-Medidas!E929)/30.4375</f>
        <v>0</v>
      </c>
      <c r="J929" s="15" t="e">
        <f>Medidas!H929/(Medidas!G929^2)*10000</f>
        <v>#DIV/0!</v>
      </c>
      <c r="K929" s="15" t="e">
        <f t="shared" si="99"/>
        <v>#DIV/0!</v>
      </c>
      <c r="L929" s="15" t="e">
        <f t="shared" si="100"/>
        <v>#DIV/0!</v>
      </c>
      <c r="M929" s="15" t="e">
        <f t="shared" si="101"/>
        <v>#DIV/0!</v>
      </c>
      <c r="N929" s="15" t="e">
        <f t="shared" si="102"/>
        <v>#N/A</v>
      </c>
      <c r="O929" s="15" t="e">
        <f t="shared" si="103"/>
        <v>#N/A</v>
      </c>
    </row>
    <row r="930" spans="1:15" x14ac:dyDescent="0.15">
      <c r="A930" s="106">
        <f t="shared" si="104"/>
        <v>1</v>
      </c>
      <c r="B930" s="15" t="e">
        <f>IF(OR(Medidas!D930=1,Medidas!D930="M",Medidas!D930="m"),$A930*LOOKUP($I930+1,'OMS2007'!$A$3:$A$220,'OMS2007'!B$3:B$220)+(1-$A930)*LOOKUP($I930,'OMS2007'!$A$3:$A$220,'OMS2007'!B$3:B$220),$A930*LOOKUP($I930+1,'OMS2007'!$A$3:$A$220,'OMS2007'!E$3:E$220)+(1-$A930)*LOOKUP($I930,'OMS2007'!$A$3:$A$220,'OMS2007'!E$3:E$220))</f>
        <v>#N/A</v>
      </c>
      <c r="C930" s="15" t="e">
        <f>IF(OR(Medidas!D930=1,Medidas!D930="M",Medidas!D930="m"),$A930*LOOKUP($I930+1,'OMS2007'!$A$3:$A$220,'OMS2007'!C$3:C$220)+(1-$A930)*LOOKUP($I930,'OMS2007'!$A$3:$A$220,'OMS2007'!C$3:C$220),$A930*LOOKUP($I930+1,'OMS2007'!$A$3:$A$220,'OMS2007'!F$3:F$220)+(1-$A930)*LOOKUP($I930,'OMS2007'!$A$3:$A$220,'OMS2007'!F$3:F$220))</f>
        <v>#N/A</v>
      </c>
      <c r="D930" s="15" t="e">
        <f>IF(OR(Medidas!D930=1,Medidas!D930="M",Medidas!D930="m"),$A930*LOOKUP($I930+1,'OMS2007'!$A$3:$A$220,'OMS2007'!D$3:D$220)+(1-$A930)*LOOKUP($I930,'OMS2007'!$A$3:$A$220,'OMS2007'!D$3:D$220),$A930*LOOKUP($I930+1,'OMS2007'!$A$3:$A$220,'OMS2007'!G$3:G$220)+(1-$A930)*LOOKUP($I930,'OMS2007'!$A$3:$A$220,'OMS2007'!G$3:G$220))</f>
        <v>#N/A</v>
      </c>
      <c r="E930" s="15">
        <f t="shared" si="98"/>
        <v>1</v>
      </c>
      <c r="F930" s="15">
        <f>IF(OR(Medidas!D930=1,Medidas!D930="M",Medidas!D930="m",Medidas!D930=2,Medidas!D930="F",Medidas!D930="f"),0,1)</f>
        <v>1</v>
      </c>
      <c r="G930" s="15">
        <f>IF(OR(ISBLANK(Medidas!G930),(ISBLANK(Medidas!H930))),1,0)</f>
        <v>1</v>
      </c>
      <c r="H930" s="15">
        <f>IF(AND(NOT(G930),OR(Medidas!G930&lt;20,Medidas!G930&gt;250,Medidas!H930&lt;0.5,Medidas!H930&gt;400)),1,0)</f>
        <v>0</v>
      </c>
      <c r="I930" s="20">
        <f>(Medidas!F930-Medidas!E930)/30.4375</f>
        <v>0</v>
      </c>
      <c r="J930" s="15" t="e">
        <f>Medidas!H930/(Medidas!G930^2)*10000</f>
        <v>#DIV/0!</v>
      </c>
      <c r="K930" s="15" t="e">
        <f t="shared" si="99"/>
        <v>#DIV/0!</v>
      </c>
      <c r="L930" s="15" t="e">
        <f t="shared" si="100"/>
        <v>#DIV/0!</v>
      </c>
      <c r="M930" s="15" t="e">
        <f t="shared" si="101"/>
        <v>#DIV/0!</v>
      </c>
      <c r="N930" s="15" t="e">
        <f t="shared" si="102"/>
        <v>#N/A</v>
      </c>
      <c r="O930" s="15" t="e">
        <f t="shared" si="103"/>
        <v>#N/A</v>
      </c>
    </row>
    <row r="931" spans="1:15" x14ac:dyDescent="0.15">
      <c r="A931" s="106">
        <f t="shared" si="104"/>
        <v>1</v>
      </c>
      <c r="B931" s="15" t="e">
        <f>IF(OR(Medidas!D931=1,Medidas!D931="M",Medidas!D931="m"),$A931*LOOKUP($I931+1,'OMS2007'!$A$3:$A$220,'OMS2007'!B$3:B$220)+(1-$A931)*LOOKUP($I931,'OMS2007'!$A$3:$A$220,'OMS2007'!B$3:B$220),$A931*LOOKUP($I931+1,'OMS2007'!$A$3:$A$220,'OMS2007'!E$3:E$220)+(1-$A931)*LOOKUP($I931,'OMS2007'!$A$3:$A$220,'OMS2007'!E$3:E$220))</f>
        <v>#N/A</v>
      </c>
      <c r="C931" s="15" t="e">
        <f>IF(OR(Medidas!D931=1,Medidas!D931="M",Medidas!D931="m"),$A931*LOOKUP($I931+1,'OMS2007'!$A$3:$A$220,'OMS2007'!C$3:C$220)+(1-$A931)*LOOKUP($I931,'OMS2007'!$A$3:$A$220,'OMS2007'!C$3:C$220),$A931*LOOKUP($I931+1,'OMS2007'!$A$3:$A$220,'OMS2007'!F$3:F$220)+(1-$A931)*LOOKUP($I931,'OMS2007'!$A$3:$A$220,'OMS2007'!F$3:F$220))</f>
        <v>#N/A</v>
      </c>
      <c r="D931" s="15" t="e">
        <f>IF(OR(Medidas!D931=1,Medidas!D931="M",Medidas!D931="m"),$A931*LOOKUP($I931+1,'OMS2007'!$A$3:$A$220,'OMS2007'!D$3:D$220)+(1-$A931)*LOOKUP($I931,'OMS2007'!$A$3:$A$220,'OMS2007'!D$3:D$220),$A931*LOOKUP($I931+1,'OMS2007'!$A$3:$A$220,'OMS2007'!G$3:G$220)+(1-$A931)*LOOKUP($I931,'OMS2007'!$A$3:$A$220,'OMS2007'!G$3:G$220))</f>
        <v>#N/A</v>
      </c>
      <c r="E931" s="15">
        <f t="shared" si="98"/>
        <v>1</v>
      </c>
      <c r="F931" s="15">
        <f>IF(OR(Medidas!D931=1,Medidas!D931="M",Medidas!D931="m",Medidas!D931=2,Medidas!D931="F",Medidas!D931="f"),0,1)</f>
        <v>1</v>
      </c>
      <c r="G931" s="15">
        <f>IF(OR(ISBLANK(Medidas!G931),(ISBLANK(Medidas!H931))),1,0)</f>
        <v>1</v>
      </c>
      <c r="H931" s="15">
        <f>IF(AND(NOT(G931),OR(Medidas!G931&lt;20,Medidas!G931&gt;250,Medidas!H931&lt;0.5,Medidas!H931&gt;400)),1,0)</f>
        <v>0</v>
      </c>
      <c r="I931" s="20">
        <f>(Medidas!F931-Medidas!E931)/30.4375</f>
        <v>0</v>
      </c>
      <c r="J931" s="15" t="e">
        <f>Medidas!H931/(Medidas!G931^2)*10000</f>
        <v>#DIV/0!</v>
      </c>
      <c r="K931" s="15" t="e">
        <f t="shared" si="99"/>
        <v>#DIV/0!</v>
      </c>
      <c r="L931" s="15" t="e">
        <f t="shared" si="100"/>
        <v>#DIV/0!</v>
      </c>
      <c r="M931" s="15" t="e">
        <f t="shared" si="101"/>
        <v>#DIV/0!</v>
      </c>
      <c r="N931" s="15" t="e">
        <f t="shared" si="102"/>
        <v>#N/A</v>
      </c>
      <c r="O931" s="15" t="e">
        <f t="shared" si="103"/>
        <v>#N/A</v>
      </c>
    </row>
    <row r="932" spans="1:15" x14ac:dyDescent="0.15">
      <c r="A932" s="106">
        <f t="shared" si="104"/>
        <v>1</v>
      </c>
      <c r="B932" s="15" t="e">
        <f>IF(OR(Medidas!D932=1,Medidas!D932="M",Medidas!D932="m"),$A932*LOOKUP($I932+1,'OMS2007'!$A$3:$A$220,'OMS2007'!B$3:B$220)+(1-$A932)*LOOKUP($I932,'OMS2007'!$A$3:$A$220,'OMS2007'!B$3:B$220),$A932*LOOKUP($I932+1,'OMS2007'!$A$3:$A$220,'OMS2007'!E$3:E$220)+(1-$A932)*LOOKUP($I932,'OMS2007'!$A$3:$A$220,'OMS2007'!E$3:E$220))</f>
        <v>#N/A</v>
      </c>
      <c r="C932" s="15" t="e">
        <f>IF(OR(Medidas!D932=1,Medidas!D932="M",Medidas!D932="m"),$A932*LOOKUP($I932+1,'OMS2007'!$A$3:$A$220,'OMS2007'!C$3:C$220)+(1-$A932)*LOOKUP($I932,'OMS2007'!$A$3:$A$220,'OMS2007'!C$3:C$220),$A932*LOOKUP($I932+1,'OMS2007'!$A$3:$A$220,'OMS2007'!F$3:F$220)+(1-$A932)*LOOKUP($I932,'OMS2007'!$A$3:$A$220,'OMS2007'!F$3:F$220))</f>
        <v>#N/A</v>
      </c>
      <c r="D932" s="15" t="e">
        <f>IF(OR(Medidas!D932=1,Medidas!D932="M",Medidas!D932="m"),$A932*LOOKUP($I932+1,'OMS2007'!$A$3:$A$220,'OMS2007'!D$3:D$220)+(1-$A932)*LOOKUP($I932,'OMS2007'!$A$3:$A$220,'OMS2007'!D$3:D$220),$A932*LOOKUP($I932+1,'OMS2007'!$A$3:$A$220,'OMS2007'!G$3:G$220)+(1-$A932)*LOOKUP($I932,'OMS2007'!$A$3:$A$220,'OMS2007'!G$3:G$220))</f>
        <v>#N/A</v>
      </c>
      <c r="E932" s="15">
        <f t="shared" si="98"/>
        <v>1</v>
      </c>
      <c r="F932" s="15">
        <f>IF(OR(Medidas!D932=1,Medidas!D932="M",Medidas!D932="m",Medidas!D932=2,Medidas!D932="F",Medidas!D932="f"),0,1)</f>
        <v>1</v>
      </c>
      <c r="G932" s="15">
        <f>IF(OR(ISBLANK(Medidas!G932),(ISBLANK(Medidas!H932))),1,0)</f>
        <v>1</v>
      </c>
      <c r="H932" s="15">
        <f>IF(AND(NOT(G932),OR(Medidas!G932&lt;20,Medidas!G932&gt;250,Medidas!H932&lt;0.5,Medidas!H932&gt;400)),1,0)</f>
        <v>0</v>
      </c>
      <c r="I932" s="20">
        <f>(Medidas!F932-Medidas!E932)/30.4375</f>
        <v>0</v>
      </c>
      <c r="J932" s="15" t="e">
        <f>Medidas!H932/(Medidas!G932^2)*10000</f>
        <v>#DIV/0!</v>
      </c>
      <c r="K932" s="15" t="e">
        <f t="shared" si="99"/>
        <v>#DIV/0!</v>
      </c>
      <c r="L932" s="15" t="e">
        <f t="shared" si="100"/>
        <v>#DIV/0!</v>
      </c>
      <c r="M932" s="15" t="e">
        <f t="shared" si="101"/>
        <v>#DIV/0!</v>
      </c>
      <c r="N932" s="15" t="e">
        <f t="shared" si="102"/>
        <v>#N/A</v>
      </c>
      <c r="O932" s="15" t="e">
        <f t="shared" si="103"/>
        <v>#N/A</v>
      </c>
    </row>
    <row r="933" spans="1:15" x14ac:dyDescent="0.15">
      <c r="A933" s="106">
        <f t="shared" si="104"/>
        <v>1</v>
      </c>
      <c r="B933" s="15" t="e">
        <f>IF(OR(Medidas!D933=1,Medidas!D933="M",Medidas!D933="m"),$A933*LOOKUP($I933+1,'OMS2007'!$A$3:$A$220,'OMS2007'!B$3:B$220)+(1-$A933)*LOOKUP($I933,'OMS2007'!$A$3:$A$220,'OMS2007'!B$3:B$220),$A933*LOOKUP($I933+1,'OMS2007'!$A$3:$A$220,'OMS2007'!E$3:E$220)+(1-$A933)*LOOKUP($I933,'OMS2007'!$A$3:$A$220,'OMS2007'!E$3:E$220))</f>
        <v>#N/A</v>
      </c>
      <c r="C933" s="15" t="e">
        <f>IF(OR(Medidas!D933=1,Medidas!D933="M",Medidas!D933="m"),$A933*LOOKUP($I933+1,'OMS2007'!$A$3:$A$220,'OMS2007'!C$3:C$220)+(1-$A933)*LOOKUP($I933,'OMS2007'!$A$3:$A$220,'OMS2007'!C$3:C$220),$A933*LOOKUP($I933+1,'OMS2007'!$A$3:$A$220,'OMS2007'!F$3:F$220)+(1-$A933)*LOOKUP($I933,'OMS2007'!$A$3:$A$220,'OMS2007'!F$3:F$220))</f>
        <v>#N/A</v>
      </c>
      <c r="D933" s="15" t="e">
        <f>IF(OR(Medidas!D933=1,Medidas!D933="M",Medidas!D933="m"),$A933*LOOKUP($I933+1,'OMS2007'!$A$3:$A$220,'OMS2007'!D$3:D$220)+(1-$A933)*LOOKUP($I933,'OMS2007'!$A$3:$A$220,'OMS2007'!D$3:D$220),$A933*LOOKUP($I933+1,'OMS2007'!$A$3:$A$220,'OMS2007'!G$3:G$220)+(1-$A933)*LOOKUP($I933,'OMS2007'!$A$3:$A$220,'OMS2007'!G$3:G$220))</f>
        <v>#N/A</v>
      </c>
      <c r="E933" s="15">
        <f t="shared" si="98"/>
        <v>1</v>
      </c>
      <c r="F933" s="15">
        <f>IF(OR(Medidas!D933=1,Medidas!D933="M",Medidas!D933="m",Medidas!D933=2,Medidas!D933="F",Medidas!D933="f"),0,1)</f>
        <v>1</v>
      </c>
      <c r="G933" s="15">
        <f>IF(OR(ISBLANK(Medidas!G933),(ISBLANK(Medidas!H933))),1,0)</f>
        <v>1</v>
      </c>
      <c r="H933" s="15">
        <f>IF(AND(NOT(G933),OR(Medidas!G933&lt;20,Medidas!G933&gt;250,Medidas!H933&lt;0.5,Medidas!H933&gt;400)),1,0)</f>
        <v>0</v>
      </c>
      <c r="I933" s="20">
        <f>(Medidas!F933-Medidas!E933)/30.4375</f>
        <v>0</v>
      </c>
      <c r="J933" s="15" t="e">
        <f>Medidas!H933/(Medidas!G933^2)*10000</f>
        <v>#DIV/0!</v>
      </c>
      <c r="K933" s="15" t="e">
        <f t="shared" si="99"/>
        <v>#DIV/0!</v>
      </c>
      <c r="L933" s="15" t="e">
        <f t="shared" si="100"/>
        <v>#DIV/0!</v>
      </c>
      <c r="M933" s="15" t="e">
        <f t="shared" si="101"/>
        <v>#DIV/0!</v>
      </c>
      <c r="N933" s="15" t="e">
        <f t="shared" si="102"/>
        <v>#N/A</v>
      </c>
      <c r="O933" s="15" t="e">
        <f t="shared" si="103"/>
        <v>#N/A</v>
      </c>
    </row>
    <row r="934" spans="1:15" x14ac:dyDescent="0.15">
      <c r="A934" s="106">
        <f t="shared" si="104"/>
        <v>1</v>
      </c>
      <c r="B934" s="15" t="e">
        <f>IF(OR(Medidas!D934=1,Medidas!D934="M",Medidas!D934="m"),$A934*LOOKUP($I934+1,'OMS2007'!$A$3:$A$220,'OMS2007'!B$3:B$220)+(1-$A934)*LOOKUP($I934,'OMS2007'!$A$3:$A$220,'OMS2007'!B$3:B$220),$A934*LOOKUP($I934+1,'OMS2007'!$A$3:$A$220,'OMS2007'!E$3:E$220)+(1-$A934)*LOOKUP($I934,'OMS2007'!$A$3:$A$220,'OMS2007'!E$3:E$220))</f>
        <v>#N/A</v>
      </c>
      <c r="C934" s="15" t="e">
        <f>IF(OR(Medidas!D934=1,Medidas!D934="M",Medidas!D934="m"),$A934*LOOKUP($I934+1,'OMS2007'!$A$3:$A$220,'OMS2007'!C$3:C$220)+(1-$A934)*LOOKUP($I934,'OMS2007'!$A$3:$A$220,'OMS2007'!C$3:C$220),$A934*LOOKUP($I934+1,'OMS2007'!$A$3:$A$220,'OMS2007'!F$3:F$220)+(1-$A934)*LOOKUP($I934,'OMS2007'!$A$3:$A$220,'OMS2007'!F$3:F$220))</f>
        <v>#N/A</v>
      </c>
      <c r="D934" s="15" t="e">
        <f>IF(OR(Medidas!D934=1,Medidas!D934="M",Medidas!D934="m"),$A934*LOOKUP($I934+1,'OMS2007'!$A$3:$A$220,'OMS2007'!D$3:D$220)+(1-$A934)*LOOKUP($I934,'OMS2007'!$A$3:$A$220,'OMS2007'!D$3:D$220),$A934*LOOKUP($I934+1,'OMS2007'!$A$3:$A$220,'OMS2007'!G$3:G$220)+(1-$A934)*LOOKUP($I934,'OMS2007'!$A$3:$A$220,'OMS2007'!G$3:G$220))</f>
        <v>#N/A</v>
      </c>
      <c r="E934" s="15">
        <f t="shared" si="98"/>
        <v>1</v>
      </c>
      <c r="F934" s="15">
        <f>IF(OR(Medidas!D934=1,Medidas!D934="M",Medidas!D934="m",Medidas!D934=2,Medidas!D934="F",Medidas!D934="f"),0,1)</f>
        <v>1</v>
      </c>
      <c r="G934" s="15">
        <f>IF(OR(ISBLANK(Medidas!G934),(ISBLANK(Medidas!H934))),1,0)</f>
        <v>1</v>
      </c>
      <c r="H934" s="15">
        <f>IF(AND(NOT(G934),OR(Medidas!G934&lt;20,Medidas!G934&gt;250,Medidas!H934&lt;0.5,Medidas!H934&gt;400)),1,0)</f>
        <v>0</v>
      </c>
      <c r="I934" s="20">
        <f>(Medidas!F934-Medidas!E934)/30.4375</f>
        <v>0</v>
      </c>
      <c r="J934" s="15" t="e">
        <f>Medidas!H934/(Medidas!G934^2)*10000</f>
        <v>#DIV/0!</v>
      </c>
      <c r="K934" s="15" t="e">
        <f t="shared" si="99"/>
        <v>#DIV/0!</v>
      </c>
      <c r="L934" s="15" t="e">
        <f t="shared" si="100"/>
        <v>#DIV/0!</v>
      </c>
      <c r="M934" s="15" t="e">
        <f t="shared" si="101"/>
        <v>#DIV/0!</v>
      </c>
      <c r="N934" s="15" t="e">
        <f t="shared" si="102"/>
        <v>#N/A</v>
      </c>
      <c r="O934" s="15" t="e">
        <f t="shared" si="103"/>
        <v>#N/A</v>
      </c>
    </row>
    <row r="935" spans="1:15" x14ac:dyDescent="0.15">
      <c r="A935" s="106">
        <f t="shared" si="104"/>
        <v>1</v>
      </c>
      <c r="B935" s="15" t="e">
        <f>IF(OR(Medidas!D935=1,Medidas!D935="M",Medidas!D935="m"),$A935*LOOKUP($I935+1,'OMS2007'!$A$3:$A$220,'OMS2007'!B$3:B$220)+(1-$A935)*LOOKUP($I935,'OMS2007'!$A$3:$A$220,'OMS2007'!B$3:B$220),$A935*LOOKUP($I935+1,'OMS2007'!$A$3:$A$220,'OMS2007'!E$3:E$220)+(1-$A935)*LOOKUP($I935,'OMS2007'!$A$3:$A$220,'OMS2007'!E$3:E$220))</f>
        <v>#N/A</v>
      </c>
      <c r="C935" s="15" t="e">
        <f>IF(OR(Medidas!D935=1,Medidas!D935="M",Medidas!D935="m"),$A935*LOOKUP($I935+1,'OMS2007'!$A$3:$A$220,'OMS2007'!C$3:C$220)+(1-$A935)*LOOKUP($I935,'OMS2007'!$A$3:$A$220,'OMS2007'!C$3:C$220),$A935*LOOKUP($I935+1,'OMS2007'!$A$3:$A$220,'OMS2007'!F$3:F$220)+(1-$A935)*LOOKUP($I935,'OMS2007'!$A$3:$A$220,'OMS2007'!F$3:F$220))</f>
        <v>#N/A</v>
      </c>
      <c r="D935" s="15" t="e">
        <f>IF(OR(Medidas!D935=1,Medidas!D935="M",Medidas!D935="m"),$A935*LOOKUP($I935+1,'OMS2007'!$A$3:$A$220,'OMS2007'!D$3:D$220)+(1-$A935)*LOOKUP($I935,'OMS2007'!$A$3:$A$220,'OMS2007'!D$3:D$220),$A935*LOOKUP($I935+1,'OMS2007'!$A$3:$A$220,'OMS2007'!G$3:G$220)+(1-$A935)*LOOKUP($I935,'OMS2007'!$A$3:$A$220,'OMS2007'!G$3:G$220))</f>
        <v>#N/A</v>
      </c>
      <c r="E935" s="15">
        <f t="shared" si="98"/>
        <v>1</v>
      </c>
      <c r="F935" s="15">
        <f>IF(OR(Medidas!D935=1,Medidas!D935="M",Medidas!D935="m",Medidas!D935=2,Medidas!D935="F",Medidas!D935="f"),0,1)</f>
        <v>1</v>
      </c>
      <c r="G935" s="15">
        <f>IF(OR(ISBLANK(Medidas!G935),(ISBLANK(Medidas!H935))),1,0)</f>
        <v>1</v>
      </c>
      <c r="H935" s="15">
        <f>IF(AND(NOT(G935),OR(Medidas!G935&lt;20,Medidas!G935&gt;250,Medidas!H935&lt;0.5,Medidas!H935&gt;400)),1,0)</f>
        <v>0</v>
      </c>
      <c r="I935" s="20">
        <f>(Medidas!F935-Medidas!E935)/30.4375</f>
        <v>0</v>
      </c>
      <c r="J935" s="15" t="e">
        <f>Medidas!H935/(Medidas!G935^2)*10000</f>
        <v>#DIV/0!</v>
      </c>
      <c r="K935" s="15" t="e">
        <f t="shared" si="99"/>
        <v>#DIV/0!</v>
      </c>
      <c r="L935" s="15" t="e">
        <f t="shared" si="100"/>
        <v>#DIV/0!</v>
      </c>
      <c r="M935" s="15" t="e">
        <f t="shared" si="101"/>
        <v>#DIV/0!</v>
      </c>
      <c r="N935" s="15" t="e">
        <f t="shared" si="102"/>
        <v>#N/A</v>
      </c>
      <c r="O935" s="15" t="e">
        <f t="shared" si="103"/>
        <v>#N/A</v>
      </c>
    </row>
    <row r="936" spans="1:15" x14ac:dyDescent="0.15">
      <c r="A936" s="106">
        <f t="shared" si="104"/>
        <v>1</v>
      </c>
      <c r="B936" s="15" t="e">
        <f>IF(OR(Medidas!D936=1,Medidas!D936="M",Medidas!D936="m"),$A936*LOOKUP($I936+1,'OMS2007'!$A$3:$A$220,'OMS2007'!B$3:B$220)+(1-$A936)*LOOKUP($I936,'OMS2007'!$A$3:$A$220,'OMS2007'!B$3:B$220),$A936*LOOKUP($I936+1,'OMS2007'!$A$3:$A$220,'OMS2007'!E$3:E$220)+(1-$A936)*LOOKUP($I936,'OMS2007'!$A$3:$A$220,'OMS2007'!E$3:E$220))</f>
        <v>#N/A</v>
      </c>
      <c r="C936" s="15" t="e">
        <f>IF(OR(Medidas!D936=1,Medidas!D936="M",Medidas!D936="m"),$A936*LOOKUP($I936+1,'OMS2007'!$A$3:$A$220,'OMS2007'!C$3:C$220)+(1-$A936)*LOOKUP($I936,'OMS2007'!$A$3:$A$220,'OMS2007'!C$3:C$220),$A936*LOOKUP($I936+1,'OMS2007'!$A$3:$A$220,'OMS2007'!F$3:F$220)+(1-$A936)*LOOKUP($I936,'OMS2007'!$A$3:$A$220,'OMS2007'!F$3:F$220))</f>
        <v>#N/A</v>
      </c>
      <c r="D936" s="15" t="e">
        <f>IF(OR(Medidas!D936=1,Medidas!D936="M",Medidas!D936="m"),$A936*LOOKUP($I936+1,'OMS2007'!$A$3:$A$220,'OMS2007'!D$3:D$220)+(1-$A936)*LOOKUP($I936,'OMS2007'!$A$3:$A$220,'OMS2007'!D$3:D$220),$A936*LOOKUP($I936+1,'OMS2007'!$A$3:$A$220,'OMS2007'!G$3:G$220)+(1-$A936)*LOOKUP($I936,'OMS2007'!$A$3:$A$220,'OMS2007'!G$3:G$220))</f>
        <v>#N/A</v>
      </c>
      <c r="E936" s="15">
        <f t="shared" si="98"/>
        <v>1</v>
      </c>
      <c r="F936" s="15">
        <f>IF(OR(Medidas!D936=1,Medidas!D936="M",Medidas!D936="m",Medidas!D936=2,Medidas!D936="F",Medidas!D936="f"),0,1)</f>
        <v>1</v>
      </c>
      <c r="G936" s="15">
        <f>IF(OR(ISBLANK(Medidas!G936),(ISBLANK(Medidas!H936))),1,0)</f>
        <v>1</v>
      </c>
      <c r="H936" s="15">
        <f>IF(AND(NOT(G936),OR(Medidas!G936&lt;20,Medidas!G936&gt;250,Medidas!H936&lt;0.5,Medidas!H936&gt;400)),1,0)</f>
        <v>0</v>
      </c>
      <c r="I936" s="20">
        <f>(Medidas!F936-Medidas!E936)/30.4375</f>
        <v>0</v>
      </c>
      <c r="J936" s="15" t="e">
        <f>Medidas!H936/(Medidas!G936^2)*10000</f>
        <v>#DIV/0!</v>
      </c>
      <c r="K936" s="15" t="e">
        <f t="shared" si="99"/>
        <v>#DIV/0!</v>
      </c>
      <c r="L936" s="15" t="e">
        <f t="shared" si="100"/>
        <v>#DIV/0!</v>
      </c>
      <c r="M936" s="15" t="e">
        <f t="shared" si="101"/>
        <v>#DIV/0!</v>
      </c>
      <c r="N936" s="15" t="e">
        <f t="shared" si="102"/>
        <v>#N/A</v>
      </c>
      <c r="O936" s="15" t="e">
        <f t="shared" si="103"/>
        <v>#N/A</v>
      </c>
    </row>
    <row r="937" spans="1:15" x14ac:dyDescent="0.15">
      <c r="A937" s="106">
        <f t="shared" si="104"/>
        <v>1</v>
      </c>
      <c r="B937" s="15" t="e">
        <f>IF(OR(Medidas!D937=1,Medidas!D937="M",Medidas!D937="m"),$A937*LOOKUP($I937+1,'OMS2007'!$A$3:$A$220,'OMS2007'!B$3:B$220)+(1-$A937)*LOOKUP($I937,'OMS2007'!$A$3:$A$220,'OMS2007'!B$3:B$220),$A937*LOOKUP($I937+1,'OMS2007'!$A$3:$A$220,'OMS2007'!E$3:E$220)+(1-$A937)*LOOKUP($I937,'OMS2007'!$A$3:$A$220,'OMS2007'!E$3:E$220))</f>
        <v>#N/A</v>
      </c>
      <c r="C937" s="15" t="e">
        <f>IF(OR(Medidas!D937=1,Medidas!D937="M",Medidas!D937="m"),$A937*LOOKUP($I937+1,'OMS2007'!$A$3:$A$220,'OMS2007'!C$3:C$220)+(1-$A937)*LOOKUP($I937,'OMS2007'!$A$3:$A$220,'OMS2007'!C$3:C$220),$A937*LOOKUP($I937+1,'OMS2007'!$A$3:$A$220,'OMS2007'!F$3:F$220)+(1-$A937)*LOOKUP($I937,'OMS2007'!$A$3:$A$220,'OMS2007'!F$3:F$220))</f>
        <v>#N/A</v>
      </c>
      <c r="D937" s="15" t="e">
        <f>IF(OR(Medidas!D937=1,Medidas!D937="M",Medidas!D937="m"),$A937*LOOKUP($I937+1,'OMS2007'!$A$3:$A$220,'OMS2007'!D$3:D$220)+(1-$A937)*LOOKUP($I937,'OMS2007'!$A$3:$A$220,'OMS2007'!D$3:D$220),$A937*LOOKUP($I937+1,'OMS2007'!$A$3:$A$220,'OMS2007'!G$3:G$220)+(1-$A937)*LOOKUP($I937,'OMS2007'!$A$3:$A$220,'OMS2007'!G$3:G$220))</f>
        <v>#N/A</v>
      </c>
      <c r="E937" s="15">
        <f t="shared" si="98"/>
        <v>1</v>
      </c>
      <c r="F937" s="15">
        <f>IF(OR(Medidas!D937=1,Medidas!D937="M",Medidas!D937="m",Medidas!D937=2,Medidas!D937="F",Medidas!D937="f"),0,1)</f>
        <v>1</v>
      </c>
      <c r="G937" s="15">
        <f>IF(OR(ISBLANK(Medidas!G937),(ISBLANK(Medidas!H937))),1,0)</f>
        <v>1</v>
      </c>
      <c r="H937" s="15">
        <f>IF(AND(NOT(G937),OR(Medidas!G937&lt;20,Medidas!G937&gt;250,Medidas!H937&lt;0.5,Medidas!H937&gt;400)),1,0)</f>
        <v>0</v>
      </c>
      <c r="I937" s="20">
        <f>(Medidas!F937-Medidas!E937)/30.4375</f>
        <v>0</v>
      </c>
      <c r="J937" s="15" t="e">
        <f>Medidas!H937/(Medidas!G937^2)*10000</f>
        <v>#DIV/0!</v>
      </c>
      <c r="K937" s="15" t="e">
        <f t="shared" si="99"/>
        <v>#DIV/0!</v>
      </c>
      <c r="L937" s="15" t="e">
        <f t="shared" si="100"/>
        <v>#DIV/0!</v>
      </c>
      <c r="M937" s="15" t="e">
        <f t="shared" si="101"/>
        <v>#DIV/0!</v>
      </c>
      <c r="N937" s="15" t="e">
        <f t="shared" si="102"/>
        <v>#N/A</v>
      </c>
      <c r="O937" s="15" t="e">
        <f t="shared" si="103"/>
        <v>#N/A</v>
      </c>
    </row>
    <row r="938" spans="1:15" x14ac:dyDescent="0.15">
      <c r="A938" s="106">
        <f t="shared" si="104"/>
        <v>1</v>
      </c>
      <c r="B938" s="15" t="e">
        <f>IF(OR(Medidas!D938=1,Medidas!D938="M",Medidas!D938="m"),$A938*LOOKUP($I938+1,'OMS2007'!$A$3:$A$220,'OMS2007'!B$3:B$220)+(1-$A938)*LOOKUP($I938,'OMS2007'!$A$3:$A$220,'OMS2007'!B$3:B$220),$A938*LOOKUP($I938+1,'OMS2007'!$A$3:$A$220,'OMS2007'!E$3:E$220)+(1-$A938)*LOOKUP($I938,'OMS2007'!$A$3:$A$220,'OMS2007'!E$3:E$220))</f>
        <v>#N/A</v>
      </c>
      <c r="C938" s="15" t="e">
        <f>IF(OR(Medidas!D938=1,Medidas!D938="M",Medidas!D938="m"),$A938*LOOKUP($I938+1,'OMS2007'!$A$3:$A$220,'OMS2007'!C$3:C$220)+(1-$A938)*LOOKUP($I938,'OMS2007'!$A$3:$A$220,'OMS2007'!C$3:C$220),$A938*LOOKUP($I938+1,'OMS2007'!$A$3:$A$220,'OMS2007'!F$3:F$220)+(1-$A938)*LOOKUP($I938,'OMS2007'!$A$3:$A$220,'OMS2007'!F$3:F$220))</f>
        <v>#N/A</v>
      </c>
      <c r="D938" s="15" t="e">
        <f>IF(OR(Medidas!D938=1,Medidas!D938="M",Medidas!D938="m"),$A938*LOOKUP($I938+1,'OMS2007'!$A$3:$A$220,'OMS2007'!D$3:D$220)+(1-$A938)*LOOKUP($I938,'OMS2007'!$A$3:$A$220,'OMS2007'!D$3:D$220),$A938*LOOKUP($I938+1,'OMS2007'!$A$3:$A$220,'OMS2007'!G$3:G$220)+(1-$A938)*LOOKUP($I938,'OMS2007'!$A$3:$A$220,'OMS2007'!G$3:G$220))</f>
        <v>#N/A</v>
      </c>
      <c r="E938" s="15">
        <f t="shared" si="98"/>
        <v>1</v>
      </c>
      <c r="F938" s="15">
        <f>IF(OR(Medidas!D938=1,Medidas!D938="M",Medidas!D938="m",Medidas!D938=2,Medidas!D938="F",Medidas!D938="f"),0,1)</f>
        <v>1</v>
      </c>
      <c r="G938" s="15">
        <f>IF(OR(ISBLANK(Medidas!G938),(ISBLANK(Medidas!H938))),1,0)</f>
        <v>1</v>
      </c>
      <c r="H938" s="15">
        <f>IF(AND(NOT(G938),OR(Medidas!G938&lt;20,Medidas!G938&gt;250,Medidas!H938&lt;0.5,Medidas!H938&gt;400)),1,0)</f>
        <v>0</v>
      </c>
      <c r="I938" s="20">
        <f>(Medidas!F938-Medidas!E938)/30.4375</f>
        <v>0</v>
      </c>
      <c r="J938" s="15" t="e">
        <f>Medidas!H938/(Medidas!G938^2)*10000</f>
        <v>#DIV/0!</v>
      </c>
      <c r="K938" s="15" t="e">
        <f t="shared" si="99"/>
        <v>#DIV/0!</v>
      </c>
      <c r="L938" s="15" t="e">
        <f t="shared" si="100"/>
        <v>#DIV/0!</v>
      </c>
      <c r="M938" s="15" t="e">
        <f t="shared" si="101"/>
        <v>#DIV/0!</v>
      </c>
      <c r="N938" s="15" t="e">
        <f t="shared" si="102"/>
        <v>#N/A</v>
      </c>
      <c r="O938" s="15" t="e">
        <f t="shared" si="103"/>
        <v>#N/A</v>
      </c>
    </row>
    <row r="939" spans="1:15" x14ac:dyDescent="0.15">
      <c r="A939" s="106">
        <f t="shared" si="104"/>
        <v>1</v>
      </c>
      <c r="B939" s="15" t="e">
        <f>IF(OR(Medidas!D939=1,Medidas!D939="M",Medidas!D939="m"),$A939*LOOKUP($I939+1,'OMS2007'!$A$3:$A$220,'OMS2007'!B$3:B$220)+(1-$A939)*LOOKUP($I939,'OMS2007'!$A$3:$A$220,'OMS2007'!B$3:B$220),$A939*LOOKUP($I939+1,'OMS2007'!$A$3:$A$220,'OMS2007'!E$3:E$220)+(1-$A939)*LOOKUP($I939,'OMS2007'!$A$3:$A$220,'OMS2007'!E$3:E$220))</f>
        <v>#N/A</v>
      </c>
      <c r="C939" s="15" t="e">
        <f>IF(OR(Medidas!D939=1,Medidas!D939="M",Medidas!D939="m"),$A939*LOOKUP($I939+1,'OMS2007'!$A$3:$A$220,'OMS2007'!C$3:C$220)+(1-$A939)*LOOKUP($I939,'OMS2007'!$A$3:$A$220,'OMS2007'!C$3:C$220),$A939*LOOKUP($I939+1,'OMS2007'!$A$3:$A$220,'OMS2007'!F$3:F$220)+(1-$A939)*LOOKUP($I939,'OMS2007'!$A$3:$A$220,'OMS2007'!F$3:F$220))</f>
        <v>#N/A</v>
      </c>
      <c r="D939" s="15" t="e">
        <f>IF(OR(Medidas!D939=1,Medidas!D939="M",Medidas!D939="m"),$A939*LOOKUP($I939+1,'OMS2007'!$A$3:$A$220,'OMS2007'!D$3:D$220)+(1-$A939)*LOOKUP($I939,'OMS2007'!$A$3:$A$220,'OMS2007'!D$3:D$220),$A939*LOOKUP($I939+1,'OMS2007'!$A$3:$A$220,'OMS2007'!G$3:G$220)+(1-$A939)*LOOKUP($I939,'OMS2007'!$A$3:$A$220,'OMS2007'!G$3:G$220))</f>
        <v>#N/A</v>
      </c>
      <c r="E939" s="15">
        <f t="shared" si="98"/>
        <v>1</v>
      </c>
      <c r="F939" s="15">
        <f>IF(OR(Medidas!D939=1,Medidas!D939="M",Medidas!D939="m",Medidas!D939=2,Medidas!D939="F",Medidas!D939="f"),0,1)</f>
        <v>1</v>
      </c>
      <c r="G939" s="15">
        <f>IF(OR(ISBLANK(Medidas!G939),(ISBLANK(Medidas!H939))),1,0)</f>
        <v>1</v>
      </c>
      <c r="H939" s="15">
        <f>IF(AND(NOT(G939),OR(Medidas!G939&lt;20,Medidas!G939&gt;250,Medidas!H939&lt;0.5,Medidas!H939&gt;400)),1,0)</f>
        <v>0</v>
      </c>
      <c r="I939" s="20">
        <f>(Medidas!F939-Medidas!E939)/30.4375</f>
        <v>0</v>
      </c>
      <c r="J939" s="15" t="e">
        <f>Medidas!H939/(Medidas!G939^2)*10000</f>
        <v>#DIV/0!</v>
      </c>
      <c r="K939" s="15" t="e">
        <f t="shared" si="99"/>
        <v>#DIV/0!</v>
      </c>
      <c r="L939" s="15" t="e">
        <f t="shared" si="100"/>
        <v>#DIV/0!</v>
      </c>
      <c r="M939" s="15" t="e">
        <f t="shared" si="101"/>
        <v>#DIV/0!</v>
      </c>
      <c r="N939" s="15" t="e">
        <f t="shared" si="102"/>
        <v>#N/A</v>
      </c>
      <c r="O939" s="15" t="e">
        <f t="shared" si="103"/>
        <v>#N/A</v>
      </c>
    </row>
    <row r="940" spans="1:15" x14ac:dyDescent="0.15">
      <c r="A940" s="106">
        <f t="shared" si="104"/>
        <v>1</v>
      </c>
      <c r="B940" s="15" t="e">
        <f>IF(OR(Medidas!D940=1,Medidas!D940="M",Medidas!D940="m"),$A940*LOOKUP($I940+1,'OMS2007'!$A$3:$A$220,'OMS2007'!B$3:B$220)+(1-$A940)*LOOKUP($I940,'OMS2007'!$A$3:$A$220,'OMS2007'!B$3:B$220),$A940*LOOKUP($I940+1,'OMS2007'!$A$3:$A$220,'OMS2007'!E$3:E$220)+(1-$A940)*LOOKUP($I940,'OMS2007'!$A$3:$A$220,'OMS2007'!E$3:E$220))</f>
        <v>#N/A</v>
      </c>
      <c r="C940" s="15" t="e">
        <f>IF(OR(Medidas!D940=1,Medidas!D940="M",Medidas!D940="m"),$A940*LOOKUP($I940+1,'OMS2007'!$A$3:$A$220,'OMS2007'!C$3:C$220)+(1-$A940)*LOOKUP($I940,'OMS2007'!$A$3:$A$220,'OMS2007'!C$3:C$220),$A940*LOOKUP($I940+1,'OMS2007'!$A$3:$A$220,'OMS2007'!F$3:F$220)+(1-$A940)*LOOKUP($I940,'OMS2007'!$A$3:$A$220,'OMS2007'!F$3:F$220))</f>
        <v>#N/A</v>
      </c>
      <c r="D940" s="15" t="e">
        <f>IF(OR(Medidas!D940=1,Medidas!D940="M",Medidas!D940="m"),$A940*LOOKUP($I940+1,'OMS2007'!$A$3:$A$220,'OMS2007'!D$3:D$220)+(1-$A940)*LOOKUP($I940,'OMS2007'!$A$3:$A$220,'OMS2007'!D$3:D$220),$A940*LOOKUP($I940+1,'OMS2007'!$A$3:$A$220,'OMS2007'!G$3:G$220)+(1-$A940)*LOOKUP($I940,'OMS2007'!$A$3:$A$220,'OMS2007'!G$3:G$220))</f>
        <v>#N/A</v>
      </c>
      <c r="E940" s="15">
        <f t="shared" si="98"/>
        <v>1</v>
      </c>
      <c r="F940" s="15">
        <f>IF(OR(Medidas!D940=1,Medidas!D940="M",Medidas!D940="m",Medidas!D940=2,Medidas!D940="F",Medidas!D940="f"),0,1)</f>
        <v>1</v>
      </c>
      <c r="G940" s="15">
        <f>IF(OR(ISBLANK(Medidas!G940),(ISBLANK(Medidas!H940))),1,0)</f>
        <v>1</v>
      </c>
      <c r="H940" s="15">
        <f>IF(AND(NOT(G940),OR(Medidas!G940&lt;20,Medidas!G940&gt;250,Medidas!H940&lt;0.5,Medidas!H940&gt;400)),1,0)</f>
        <v>0</v>
      </c>
      <c r="I940" s="20">
        <f>(Medidas!F940-Medidas!E940)/30.4375</f>
        <v>0</v>
      </c>
      <c r="J940" s="15" t="e">
        <f>Medidas!H940/(Medidas!G940^2)*10000</f>
        <v>#DIV/0!</v>
      </c>
      <c r="K940" s="15" t="e">
        <f t="shared" si="99"/>
        <v>#DIV/0!</v>
      </c>
      <c r="L940" s="15" t="e">
        <f t="shared" si="100"/>
        <v>#DIV/0!</v>
      </c>
      <c r="M940" s="15" t="e">
        <f t="shared" si="101"/>
        <v>#DIV/0!</v>
      </c>
      <c r="N940" s="15" t="e">
        <f t="shared" si="102"/>
        <v>#N/A</v>
      </c>
      <c r="O940" s="15" t="e">
        <f t="shared" si="103"/>
        <v>#N/A</v>
      </c>
    </row>
    <row r="941" spans="1:15" x14ac:dyDescent="0.15">
      <c r="A941" s="106">
        <f t="shared" si="104"/>
        <v>1</v>
      </c>
      <c r="B941" s="15" t="e">
        <f>IF(OR(Medidas!D941=1,Medidas!D941="M",Medidas!D941="m"),$A941*LOOKUP($I941+1,'OMS2007'!$A$3:$A$220,'OMS2007'!B$3:B$220)+(1-$A941)*LOOKUP($I941,'OMS2007'!$A$3:$A$220,'OMS2007'!B$3:B$220),$A941*LOOKUP($I941+1,'OMS2007'!$A$3:$A$220,'OMS2007'!E$3:E$220)+(1-$A941)*LOOKUP($I941,'OMS2007'!$A$3:$A$220,'OMS2007'!E$3:E$220))</f>
        <v>#N/A</v>
      </c>
      <c r="C941" s="15" t="e">
        <f>IF(OR(Medidas!D941=1,Medidas!D941="M",Medidas!D941="m"),$A941*LOOKUP($I941+1,'OMS2007'!$A$3:$A$220,'OMS2007'!C$3:C$220)+(1-$A941)*LOOKUP($I941,'OMS2007'!$A$3:$A$220,'OMS2007'!C$3:C$220),$A941*LOOKUP($I941+1,'OMS2007'!$A$3:$A$220,'OMS2007'!F$3:F$220)+(1-$A941)*LOOKUP($I941,'OMS2007'!$A$3:$A$220,'OMS2007'!F$3:F$220))</f>
        <v>#N/A</v>
      </c>
      <c r="D941" s="15" t="e">
        <f>IF(OR(Medidas!D941=1,Medidas!D941="M",Medidas!D941="m"),$A941*LOOKUP($I941+1,'OMS2007'!$A$3:$A$220,'OMS2007'!D$3:D$220)+(1-$A941)*LOOKUP($I941,'OMS2007'!$A$3:$A$220,'OMS2007'!D$3:D$220),$A941*LOOKUP($I941+1,'OMS2007'!$A$3:$A$220,'OMS2007'!G$3:G$220)+(1-$A941)*LOOKUP($I941,'OMS2007'!$A$3:$A$220,'OMS2007'!G$3:G$220))</f>
        <v>#N/A</v>
      </c>
      <c r="E941" s="15">
        <f t="shared" si="98"/>
        <v>1</v>
      </c>
      <c r="F941" s="15">
        <f>IF(OR(Medidas!D941=1,Medidas!D941="M",Medidas!D941="m",Medidas!D941=2,Medidas!D941="F",Medidas!D941="f"),0,1)</f>
        <v>1</v>
      </c>
      <c r="G941" s="15">
        <f>IF(OR(ISBLANK(Medidas!G941),(ISBLANK(Medidas!H941))),1,0)</f>
        <v>1</v>
      </c>
      <c r="H941" s="15">
        <f>IF(AND(NOT(G941),OR(Medidas!G941&lt;20,Medidas!G941&gt;250,Medidas!H941&lt;0.5,Medidas!H941&gt;400)),1,0)</f>
        <v>0</v>
      </c>
      <c r="I941" s="20">
        <f>(Medidas!F941-Medidas!E941)/30.4375</f>
        <v>0</v>
      </c>
      <c r="J941" s="15" t="e">
        <f>Medidas!H941/(Medidas!G941^2)*10000</f>
        <v>#DIV/0!</v>
      </c>
      <c r="K941" s="15" t="e">
        <f t="shared" si="99"/>
        <v>#DIV/0!</v>
      </c>
      <c r="L941" s="15" t="e">
        <f t="shared" si="100"/>
        <v>#DIV/0!</v>
      </c>
      <c r="M941" s="15" t="e">
        <f t="shared" si="101"/>
        <v>#DIV/0!</v>
      </c>
      <c r="N941" s="15" t="e">
        <f t="shared" si="102"/>
        <v>#N/A</v>
      </c>
      <c r="O941" s="15" t="e">
        <f t="shared" si="103"/>
        <v>#N/A</v>
      </c>
    </row>
    <row r="942" spans="1:15" x14ac:dyDescent="0.15">
      <c r="A942" s="106">
        <f t="shared" si="104"/>
        <v>1</v>
      </c>
      <c r="B942" s="15" t="e">
        <f>IF(OR(Medidas!D942=1,Medidas!D942="M",Medidas!D942="m"),$A942*LOOKUP($I942+1,'OMS2007'!$A$3:$A$220,'OMS2007'!B$3:B$220)+(1-$A942)*LOOKUP($I942,'OMS2007'!$A$3:$A$220,'OMS2007'!B$3:B$220),$A942*LOOKUP($I942+1,'OMS2007'!$A$3:$A$220,'OMS2007'!E$3:E$220)+(1-$A942)*LOOKUP($I942,'OMS2007'!$A$3:$A$220,'OMS2007'!E$3:E$220))</f>
        <v>#N/A</v>
      </c>
      <c r="C942" s="15" t="e">
        <f>IF(OR(Medidas!D942=1,Medidas!D942="M",Medidas!D942="m"),$A942*LOOKUP($I942+1,'OMS2007'!$A$3:$A$220,'OMS2007'!C$3:C$220)+(1-$A942)*LOOKUP($I942,'OMS2007'!$A$3:$A$220,'OMS2007'!C$3:C$220),$A942*LOOKUP($I942+1,'OMS2007'!$A$3:$A$220,'OMS2007'!F$3:F$220)+(1-$A942)*LOOKUP($I942,'OMS2007'!$A$3:$A$220,'OMS2007'!F$3:F$220))</f>
        <v>#N/A</v>
      </c>
      <c r="D942" s="15" t="e">
        <f>IF(OR(Medidas!D942=1,Medidas!D942="M",Medidas!D942="m"),$A942*LOOKUP($I942+1,'OMS2007'!$A$3:$A$220,'OMS2007'!D$3:D$220)+(1-$A942)*LOOKUP($I942,'OMS2007'!$A$3:$A$220,'OMS2007'!D$3:D$220),$A942*LOOKUP($I942+1,'OMS2007'!$A$3:$A$220,'OMS2007'!G$3:G$220)+(1-$A942)*LOOKUP($I942,'OMS2007'!$A$3:$A$220,'OMS2007'!G$3:G$220))</f>
        <v>#N/A</v>
      </c>
      <c r="E942" s="15">
        <f t="shared" si="98"/>
        <v>1</v>
      </c>
      <c r="F942" s="15">
        <f>IF(OR(Medidas!D942=1,Medidas!D942="M",Medidas!D942="m",Medidas!D942=2,Medidas!D942="F",Medidas!D942="f"),0,1)</f>
        <v>1</v>
      </c>
      <c r="G942" s="15">
        <f>IF(OR(ISBLANK(Medidas!G942),(ISBLANK(Medidas!H942))),1,0)</f>
        <v>1</v>
      </c>
      <c r="H942" s="15">
        <f>IF(AND(NOT(G942),OR(Medidas!G942&lt;20,Medidas!G942&gt;250,Medidas!H942&lt;0.5,Medidas!H942&gt;400)),1,0)</f>
        <v>0</v>
      </c>
      <c r="I942" s="20">
        <f>(Medidas!F942-Medidas!E942)/30.4375</f>
        <v>0</v>
      </c>
      <c r="J942" s="15" t="e">
        <f>Medidas!H942/(Medidas!G942^2)*10000</f>
        <v>#DIV/0!</v>
      </c>
      <c r="K942" s="15" t="e">
        <f t="shared" si="99"/>
        <v>#DIV/0!</v>
      </c>
      <c r="L942" s="15" t="e">
        <f t="shared" si="100"/>
        <v>#DIV/0!</v>
      </c>
      <c r="M942" s="15" t="e">
        <f t="shared" si="101"/>
        <v>#DIV/0!</v>
      </c>
      <c r="N942" s="15" t="e">
        <f t="shared" si="102"/>
        <v>#N/A</v>
      </c>
      <c r="O942" s="15" t="e">
        <f t="shared" si="103"/>
        <v>#N/A</v>
      </c>
    </row>
    <row r="943" spans="1:15" x14ac:dyDescent="0.15">
      <c r="A943" s="106">
        <f t="shared" si="104"/>
        <v>1</v>
      </c>
      <c r="B943" s="15" t="e">
        <f>IF(OR(Medidas!D943=1,Medidas!D943="M",Medidas!D943="m"),$A943*LOOKUP($I943+1,'OMS2007'!$A$3:$A$220,'OMS2007'!B$3:B$220)+(1-$A943)*LOOKUP($I943,'OMS2007'!$A$3:$A$220,'OMS2007'!B$3:B$220),$A943*LOOKUP($I943+1,'OMS2007'!$A$3:$A$220,'OMS2007'!E$3:E$220)+(1-$A943)*LOOKUP($I943,'OMS2007'!$A$3:$A$220,'OMS2007'!E$3:E$220))</f>
        <v>#N/A</v>
      </c>
      <c r="C943" s="15" t="e">
        <f>IF(OR(Medidas!D943=1,Medidas!D943="M",Medidas!D943="m"),$A943*LOOKUP($I943+1,'OMS2007'!$A$3:$A$220,'OMS2007'!C$3:C$220)+(1-$A943)*LOOKUP($I943,'OMS2007'!$A$3:$A$220,'OMS2007'!C$3:C$220),$A943*LOOKUP($I943+1,'OMS2007'!$A$3:$A$220,'OMS2007'!F$3:F$220)+(1-$A943)*LOOKUP($I943,'OMS2007'!$A$3:$A$220,'OMS2007'!F$3:F$220))</f>
        <v>#N/A</v>
      </c>
      <c r="D943" s="15" t="e">
        <f>IF(OR(Medidas!D943=1,Medidas!D943="M",Medidas!D943="m"),$A943*LOOKUP($I943+1,'OMS2007'!$A$3:$A$220,'OMS2007'!D$3:D$220)+(1-$A943)*LOOKUP($I943,'OMS2007'!$A$3:$A$220,'OMS2007'!D$3:D$220),$A943*LOOKUP($I943+1,'OMS2007'!$A$3:$A$220,'OMS2007'!G$3:G$220)+(1-$A943)*LOOKUP($I943,'OMS2007'!$A$3:$A$220,'OMS2007'!G$3:G$220))</f>
        <v>#N/A</v>
      </c>
      <c r="E943" s="15">
        <f t="shared" si="98"/>
        <v>1</v>
      </c>
      <c r="F943" s="15">
        <f>IF(OR(Medidas!D943=1,Medidas!D943="M",Medidas!D943="m",Medidas!D943=2,Medidas!D943="F",Medidas!D943="f"),0,1)</f>
        <v>1</v>
      </c>
      <c r="G943" s="15">
        <f>IF(OR(ISBLANK(Medidas!G943),(ISBLANK(Medidas!H943))),1,0)</f>
        <v>1</v>
      </c>
      <c r="H943" s="15">
        <f>IF(AND(NOT(G943),OR(Medidas!G943&lt;20,Medidas!G943&gt;250,Medidas!H943&lt;0.5,Medidas!H943&gt;400)),1,0)</f>
        <v>0</v>
      </c>
      <c r="I943" s="20">
        <f>(Medidas!F943-Medidas!E943)/30.4375</f>
        <v>0</v>
      </c>
      <c r="J943" s="15" t="e">
        <f>Medidas!H943/(Medidas!G943^2)*10000</f>
        <v>#DIV/0!</v>
      </c>
      <c r="K943" s="15" t="e">
        <f t="shared" si="99"/>
        <v>#DIV/0!</v>
      </c>
      <c r="L943" s="15" t="e">
        <f t="shared" si="100"/>
        <v>#DIV/0!</v>
      </c>
      <c r="M943" s="15" t="e">
        <f t="shared" si="101"/>
        <v>#DIV/0!</v>
      </c>
      <c r="N943" s="15" t="e">
        <f t="shared" si="102"/>
        <v>#N/A</v>
      </c>
      <c r="O943" s="15" t="e">
        <f t="shared" si="103"/>
        <v>#N/A</v>
      </c>
    </row>
    <row r="944" spans="1:15" x14ac:dyDescent="0.15">
      <c r="A944" s="106">
        <f t="shared" si="104"/>
        <v>1</v>
      </c>
      <c r="B944" s="15" t="e">
        <f>IF(OR(Medidas!D944=1,Medidas!D944="M",Medidas!D944="m"),$A944*LOOKUP($I944+1,'OMS2007'!$A$3:$A$220,'OMS2007'!B$3:B$220)+(1-$A944)*LOOKUP($I944,'OMS2007'!$A$3:$A$220,'OMS2007'!B$3:B$220),$A944*LOOKUP($I944+1,'OMS2007'!$A$3:$A$220,'OMS2007'!E$3:E$220)+(1-$A944)*LOOKUP($I944,'OMS2007'!$A$3:$A$220,'OMS2007'!E$3:E$220))</f>
        <v>#N/A</v>
      </c>
      <c r="C944" s="15" t="e">
        <f>IF(OR(Medidas!D944=1,Medidas!D944="M",Medidas!D944="m"),$A944*LOOKUP($I944+1,'OMS2007'!$A$3:$A$220,'OMS2007'!C$3:C$220)+(1-$A944)*LOOKUP($I944,'OMS2007'!$A$3:$A$220,'OMS2007'!C$3:C$220),$A944*LOOKUP($I944+1,'OMS2007'!$A$3:$A$220,'OMS2007'!F$3:F$220)+(1-$A944)*LOOKUP($I944,'OMS2007'!$A$3:$A$220,'OMS2007'!F$3:F$220))</f>
        <v>#N/A</v>
      </c>
      <c r="D944" s="15" t="e">
        <f>IF(OR(Medidas!D944=1,Medidas!D944="M",Medidas!D944="m"),$A944*LOOKUP($I944+1,'OMS2007'!$A$3:$A$220,'OMS2007'!D$3:D$220)+(1-$A944)*LOOKUP($I944,'OMS2007'!$A$3:$A$220,'OMS2007'!D$3:D$220),$A944*LOOKUP($I944+1,'OMS2007'!$A$3:$A$220,'OMS2007'!G$3:G$220)+(1-$A944)*LOOKUP($I944,'OMS2007'!$A$3:$A$220,'OMS2007'!G$3:G$220))</f>
        <v>#N/A</v>
      </c>
      <c r="E944" s="15">
        <f t="shared" si="98"/>
        <v>1</v>
      </c>
      <c r="F944" s="15">
        <f>IF(OR(Medidas!D944=1,Medidas!D944="M",Medidas!D944="m",Medidas!D944=2,Medidas!D944="F",Medidas!D944="f"),0,1)</f>
        <v>1</v>
      </c>
      <c r="G944" s="15">
        <f>IF(OR(ISBLANK(Medidas!G944),(ISBLANK(Medidas!H944))),1,0)</f>
        <v>1</v>
      </c>
      <c r="H944" s="15">
        <f>IF(AND(NOT(G944),OR(Medidas!G944&lt;20,Medidas!G944&gt;250,Medidas!H944&lt;0.5,Medidas!H944&gt;400)),1,0)</f>
        <v>0</v>
      </c>
      <c r="I944" s="20">
        <f>(Medidas!F944-Medidas!E944)/30.4375</f>
        <v>0</v>
      </c>
      <c r="J944" s="15" t="e">
        <f>Medidas!H944/(Medidas!G944^2)*10000</f>
        <v>#DIV/0!</v>
      </c>
      <c r="K944" s="15" t="e">
        <f t="shared" si="99"/>
        <v>#DIV/0!</v>
      </c>
      <c r="L944" s="15" t="e">
        <f t="shared" si="100"/>
        <v>#DIV/0!</v>
      </c>
      <c r="M944" s="15" t="e">
        <f t="shared" si="101"/>
        <v>#DIV/0!</v>
      </c>
      <c r="N944" s="15" t="e">
        <f t="shared" si="102"/>
        <v>#N/A</v>
      </c>
      <c r="O944" s="15" t="e">
        <f t="shared" si="103"/>
        <v>#N/A</v>
      </c>
    </row>
    <row r="945" spans="1:15" x14ac:dyDescent="0.15">
      <c r="A945" s="106">
        <f t="shared" si="104"/>
        <v>1</v>
      </c>
      <c r="B945" s="15" t="e">
        <f>IF(OR(Medidas!D945=1,Medidas!D945="M",Medidas!D945="m"),$A945*LOOKUP($I945+1,'OMS2007'!$A$3:$A$220,'OMS2007'!B$3:B$220)+(1-$A945)*LOOKUP($I945,'OMS2007'!$A$3:$A$220,'OMS2007'!B$3:B$220),$A945*LOOKUP($I945+1,'OMS2007'!$A$3:$A$220,'OMS2007'!E$3:E$220)+(1-$A945)*LOOKUP($I945,'OMS2007'!$A$3:$A$220,'OMS2007'!E$3:E$220))</f>
        <v>#N/A</v>
      </c>
      <c r="C945" s="15" t="e">
        <f>IF(OR(Medidas!D945=1,Medidas!D945="M",Medidas!D945="m"),$A945*LOOKUP($I945+1,'OMS2007'!$A$3:$A$220,'OMS2007'!C$3:C$220)+(1-$A945)*LOOKUP($I945,'OMS2007'!$A$3:$A$220,'OMS2007'!C$3:C$220),$A945*LOOKUP($I945+1,'OMS2007'!$A$3:$A$220,'OMS2007'!F$3:F$220)+(1-$A945)*LOOKUP($I945,'OMS2007'!$A$3:$A$220,'OMS2007'!F$3:F$220))</f>
        <v>#N/A</v>
      </c>
      <c r="D945" s="15" t="e">
        <f>IF(OR(Medidas!D945=1,Medidas!D945="M",Medidas!D945="m"),$A945*LOOKUP($I945+1,'OMS2007'!$A$3:$A$220,'OMS2007'!D$3:D$220)+(1-$A945)*LOOKUP($I945,'OMS2007'!$A$3:$A$220,'OMS2007'!D$3:D$220),$A945*LOOKUP($I945+1,'OMS2007'!$A$3:$A$220,'OMS2007'!G$3:G$220)+(1-$A945)*LOOKUP($I945,'OMS2007'!$A$3:$A$220,'OMS2007'!G$3:G$220))</f>
        <v>#N/A</v>
      </c>
      <c r="E945" s="15">
        <f t="shared" si="98"/>
        <v>1</v>
      </c>
      <c r="F945" s="15">
        <f>IF(OR(Medidas!D945=1,Medidas!D945="M",Medidas!D945="m",Medidas!D945=2,Medidas!D945="F",Medidas!D945="f"),0,1)</f>
        <v>1</v>
      </c>
      <c r="G945" s="15">
        <f>IF(OR(ISBLANK(Medidas!G945),(ISBLANK(Medidas!H945))),1,0)</f>
        <v>1</v>
      </c>
      <c r="H945" s="15">
        <f>IF(AND(NOT(G945),OR(Medidas!G945&lt;20,Medidas!G945&gt;250,Medidas!H945&lt;0.5,Medidas!H945&gt;400)),1,0)</f>
        <v>0</v>
      </c>
      <c r="I945" s="20">
        <f>(Medidas!F945-Medidas!E945)/30.4375</f>
        <v>0</v>
      </c>
      <c r="J945" s="15" t="e">
        <f>Medidas!H945/(Medidas!G945^2)*10000</f>
        <v>#DIV/0!</v>
      </c>
      <c r="K945" s="15" t="e">
        <f t="shared" si="99"/>
        <v>#DIV/0!</v>
      </c>
      <c r="L945" s="15" t="e">
        <f t="shared" si="100"/>
        <v>#DIV/0!</v>
      </c>
      <c r="M945" s="15" t="e">
        <f t="shared" si="101"/>
        <v>#DIV/0!</v>
      </c>
      <c r="N945" s="15" t="e">
        <f t="shared" si="102"/>
        <v>#N/A</v>
      </c>
      <c r="O945" s="15" t="e">
        <f t="shared" si="103"/>
        <v>#N/A</v>
      </c>
    </row>
    <row r="946" spans="1:15" x14ac:dyDescent="0.15">
      <c r="A946" s="106">
        <f t="shared" si="104"/>
        <v>1</v>
      </c>
      <c r="B946" s="15" t="e">
        <f>IF(OR(Medidas!D946=1,Medidas!D946="M",Medidas!D946="m"),$A946*LOOKUP($I946+1,'OMS2007'!$A$3:$A$220,'OMS2007'!B$3:B$220)+(1-$A946)*LOOKUP($I946,'OMS2007'!$A$3:$A$220,'OMS2007'!B$3:B$220),$A946*LOOKUP($I946+1,'OMS2007'!$A$3:$A$220,'OMS2007'!E$3:E$220)+(1-$A946)*LOOKUP($I946,'OMS2007'!$A$3:$A$220,'OMS2007'!E$3:E$220))</f>
        <v>#N/A</v>
      </c>
      <c r="C946" s="15" t="e">
        <f>IF(OR(Medidas!D946=1,Medidas!D946="M",Medidas!D946="m"),$A946*LOOKUP($I946+1,'OMS2007'!$A$3:$A$220,'OMS2007'!C$3:C$220)+(1-$A946)*LOOKUP($I946,'OMS2007'!$A$3:$A$220,'OMS2007'!C$3:C$220),$A946*LOOKUP($I946+1,'OMS2007'!$A$3:$A$220,'OMS2007'!F$3:F$220)+(1-$A946)*LOOKUP($I946,'OMS2007'!$A$3:$A$220,'OMS2007'!F$3:F$220))</f>
        <v>#N/A</v>
      </c>
      <c r="D946" s="15" t="e">
        <f>IF(OR(Medidas!D946=1,Medidas!D946="M",Medidas!D946="m"),$A946*LOOKUP($I946+1,'OMS2007'!$A$3:$A$220,'OMS2007'!D$3:D$220)+(1-$A946)*LOOKUP($I946,'OMS2007'!$A$3:$A$220,'OMS2007'!D$3:D$220),$A946*LOOKUP($I946+1,'OMS2007'!$A$3:$A$220,'OMS2007'!G$3:G$220)+(1-$A946)*LOOKUP($I946,'OMS2007'!$A$3:$A$220,'OMS2007'!G$3:G$220))</f>
        <v>#N/A</v>
      </c>
      <c r="E946" s="15">
        <f t="shared" si="98"/>
        <v>1</v>
      </c>
      <c r="F946" s="15">
        <f>IF(OR(Medidas!D946=1,Medidas!D946="M",Medidas!D946="m",Medidas!D946=2,Medidas!D946="F",Medidas!D946="f"),0,1)</f>
        <v>1</v>
      </c>
      <c r="G946" s="15">
        <f>IF(OR(ISBLANK(Medidas!G946),(ISBLANK(Medidas!H946))),1,0)</f>
        <v>1</v>
      </c>
      <c r="H946" s="15">
        <f>IF(AND(NOT(G946),OR(Medidas!G946&lt;20,Medidas!G946&gt;250,Medidas!H946&lt;0.5,Medidas!H946&gt;400)),1,0)</f>
        <v>0</v>
      </c>
      <c r="I946" s="20">
        <f>(Medidas!F946-Medidas!E946)/30.4375</f>
        <v>0</v>
      </c>
      <c r="J946" s="15" t="e">
        <f>Medidas!H946/(Medidas!G946^2)*10000</f>
        <v>#DIV/0!</v>
      </c>
      <c r="K946" s="15" t="e">
        <f t="shared" si="99"/>
        <v>#DIV/0!</v>
      </c>
      <c r="L946" s="15" t="e">
        <f t="shared" si="100"/>
        <v>#DIV/0!</v>
      </c>
      <c r="M946" s="15" t="e">
        <f t="shared" si="101"/>
        <v>#DIV/0!</v>
      </c>
      <c r="N946" s="15" t="e">
        <f t="shared" si="102"/>
        <v>#N/A</v>
      </c>
      <c r="O946" s="15" t="e">
        <f t="shared" si="103"/>
        <v>#N/A</v>
      </c>
    </row>
    <row r="947" spans="1:15" x14ac:dyDescent="0.15">
      <c r="A947" s="106">
        <f t="shared" si="104"/>
        <v>1</v>
      </c>
      <c r="B947" s="15" t="e">
        <f>IF(OR(Medidas!D947=1,Medidas!D947="M",Medidas!D947="m"),$A947*LOOKUP($I947+1,'OMS2007'!$A$3:$A$220,'OMS2007'!B$3:B$220)+(1-$A947)*LOOKUP($I947,'OMS2007'!$A$3:$A$220,'OMS2007'!B$3:B$220),$A947*LOOKUP($I947+1,'OMS2007'!$A$3:$A$220,'OMS2007'!E$3:E$220)+(1-$A947)*LOOKUP($I947,'OMS2007'!$A$3:$A$220,'OMS2007'!E$3:E$220))</f>
        <v>#N/A</v>
      </c>
      <c r="C947" s="15" t="e">
        <f>IF(OR(Medidas!D947=1,Medidas!D947="M",Medidas!D947="m"),$A947*LOOKUP($I947+1,'OMS2007'!$A$3:$A$220,'OMS2007'!C$3:C$220)+(1-$A947)*LOOKUP($I947,'OMS2007'!$A$3:$A$220,'OMS2007'!C$3:C$220),$A947*LOOKUP($I947+1,'OMS2007'!$A$3:$A$220,'OMS2007'!F$3:F$220)+(1-$A947)*LOOKUP($I947,'OMS2007'!$A$3:$A$220,'OMS2007'!F$3:F$220))</f>
        <v>#N/A</v>
      </c>
      <c r="D947" s="15" t="e">
        <f>IF(OR(Medidas!D947=1,Medidas!D947="M",Medidas!D947="m"),$A947*LOOKUP($I947+1,'OMS2007'!$A$3:$A$220,'OMS2007'!D$3:D$220)+(1-$A947)*LOOKUP($I947,'OMS2007'!$A$3:$A$220,'OMS2007'!D$3:D$220),$A947*LOOKUP($I947+1,'OMS2007'!$A$3:$A$220,'OMS2007'!G$3:G$220)+(1-$A947)*LOOKUP($I947,'OMS2007'!$A$3:$A$220,'OMS2007'!G$3:G$220))</f>
        <v>#N/A</v>
      </c>
      <c r="E947" s="15">
        <f t="shared" si="98"/>
        <v>1</v>
      </c>
      <c r="F947" s="15">
        <f>IF(OR(Medidas!D947=1,Medidas!D947="M",Medidas!D947="m",Medidas!D947=2,Medidas!D947="F",Medidas!D947="f"),0,1)</f>
        <v>1</v>
      </c>
      <c r="G947" s="15">
        <f>IF(OR(ISBLANK(Medidas!G947),(ISBLANK(Medidas!H947))),1,0)</f>
        <v>1</v>
      </c>
      <c r="H947" s="15">
        <f>IF(AND(NOT(G947),OR(Medidas!G947&lt;20,Medidas!G947&gt;250,Medidas!H947&lt;0.5,Medidas!H947&gt;400)),1,0)</f>
        <v>0</v>
      </c>
      <c r="I947" s="20">
        <f>(Medidas!F947-Medidas!E947)/30.4375</f>
        <v>0</v>
      </c>
      <c r="J947" s="15" t="e">
        <f>Medidas!H947/(Medidas!G947^2)*10000</f>
        <v>#DIV/0!</v>
      </c>
      <c r="K947" s="15" t="e">
        <f t="shared" si="99"/>
        <v>#DIV/0!</v>
      </c>
      <c r="L947" s="15" t="e">
        <f t="shared" si="100"/>
        <v>#DIV/0!</v>
      </c>
      <c r="M947" s="15" t="e">
        <f t="shared" si="101"/>
        <v>#DIV/0!</v>
      </c>
      <c r="N947" s="15" t="e">
        <f t="shared" si="102"/>
        <v>#N/A</v>
      </c>
      <c r="O947" s="15" t="e">
        <f t="shared" si="103"/>
        <v>#N/A</v>
      </c>
    </row>
    <row r="948" spans="1:15" x14ac:dyDescent="0.15">
      <c r="A948" s="106">
        <f t="shared" si="104"/>
        <v>1</v>
      </c>
      <c r="B948" s="15" t="e">
        <f>IF(OR(Medidas!D948=1,Medidas!D948="M",Medidas!D948="m"),$A948*LOOKUP($I948+1,'OMS2007'!$A$3:$A$220,'OMS2007'!B$3:B$220)+(1-$A948)*LOOKUP($I948,'OMS2007'!$A$3:$A$220,'OMS2007'!B$3:B$220),$A948*LOOKUP($I948+1,'OMS2007'!$A$3:$A$220,'OMS2007'!E$3:E$220)+(1-$A948)*LOOKUP($I948,'OMS2007'!$A$3:$A$220,'OMS2007'!E$3:E$220))</f>
        <v>#N/A</v>
      </c>
      <c r="C948" s="15" t="e">
        <f>IF(OR(Medidas!D948=1,Medidas!D948="M",Medidas!D948="m"),$A948*LOOKUP($I948+1,'OMS2007'!$A$3:$A$220,'OMS2007'!C$3:C$220)+(1-$A948)*LOOKUP($I948,'OMS2007'!$A$3:$A$220,'OMS2007'!C$3:C$220),$A948*LOOKUP($I948+1,'OMS2007'!$A$3:$A$220,'OMS2007'!F$3:F$220)+(1-$A948)*LOOKUP($I948,'OMS2007'!$A$3:$A$220,'OMS2007'!F$3:F$220))</f>
        <v>#N/A</v>
      </c>
      <c r="D948" s="15" t="e">
        <f>IF(OR(Medidas!D948=1,Medidas!D948="M",Medidas!D948="m"),$A948*LOOKUP($I948+1,'OMS2007'!$A$3:$A$220,'OMS2007'!D$3:D$220)+(1-$A948)*LOOKUP($I948,'OMS2007'!$A$3:$A$220,'OMS2007'!D$3:D$220),$A948*LOOKUP($I948+1,'OMS2007'!$A$3:$A$220,'OMS2007'!G$3:G$220)+(1-$A948)*LOOKUP($I948,'OMS2007'!$A$3:$A$220,'OMS2007'!G$3:G$220))</f>
        <v>#N/A</v>
      </c>
      <c r="E948" s="15">
        <f t="shared" si="98"/>
        <v>1</v>
      </c>
      <c r="F948" s="15">
        <f>IF(OR(Medidas!D948=1,Medidas!D948="M",Medidas!D948="m",Medidas!D948=2,Medidas!D948="F",Medidas!D948="f"),0,1)</f>
        <v>1</v>
      </c>
      <c r="G948" s="15">
        <f>IF(OR(ISBLANK(Medidas!G948),(ISBLANK(Medidas!H948))),1,0)</f>
        <v>1</v>
      </c>
      <c r="H948" s="15">
        <f>IF(AND(NOT(G948),OR(Medidas!G948&lt;20,Medidas!G948&gt;250,Medidas!H948&lt;0.5,Medidas!H948&gt;400)),1,0)</f>
        <v>0</v>
      </c>
      <c r="I948" s="20">
        <f>(Medidas!F948-Medidas!E948)/30.4375</f>
        <v>0</v>
      </c>
      <c r="J948" s="15" t="e">
        <f>Medidas!H948/(Medidas!G948^2)*10000</f>
        <v>#DIV/0!</v>
      </c>
      <c r="K948" s="15" t="e">
        <f t="shared" si="99"/>
        <v>#DIV/0!</v>
      </c>
      <c r="L948" s="15" t="e">
        <f t="shared" si="100"/>
        <v>#DIV/0!</v>
      </c>
      <c r="M948" s="15" t="e">
        <f t="shared" si="101"/>
        <v>#DIV/0!</v>
      </c>
      <c r="N948" s="15" t="e">
        <f t="shared" si="102"/>
        <v>#N/A</v>
      </c>
      <c r="O948" s="15" t="e">
        <f t="shared" si="103"/>
        <v>#N/A</v>
      </c>
    </row>
    <row r="949" spans="1:15" x14ac:dyDescent="0.15">
      <c r="A949" s="106">
        <f t="shared" si="104"/>
        <v>1</v>
      </c>
      <c r="B949" s="15" t="e">
        <f>IF(OR(Medidas!D949=1,Medidas!D949="M",Medidas!D949="m"),$A949*LOOKUP($I949+1,'OMS2007'!$A$3:$A$220,'OMS2007'!B$3:B$220)+(1-$A949)*LOOKUP($I949,'OMS2007'!$A$3:$A$220,'OMS2007'!B$3:B$220),$A949*LOOKUP($I949+1,'OMS2007'!$A$3:$A$220,'OMS2007'!E$3:E$220)+(1-$A949)*LOOKUP($I949,'OMS2007'!$A$3:$A$220,'OMS2007'!E$3:E$220))</f>
        <v>#N/A</v>
      </c>
      <c r="C949" s="15" t="e">
        <f>IF(OR(Medidas!D949=1,Medidas!D949="M",Medidas!D949="m"),$A949*LOOKUP($I949+1,'OMS2007'!$A$3:$A$220,'OMS2007'!C$3:C$220)+(1-$A949)*LOOKUP($I949,'OMS2007'!$A$3:$A$220,'OMS2007'!C$3:C$220),$A949*LOOKUP($I949+1,'OMS2007'!$A$3:$A$220,'OMS2007'!F$3:F$220)+(1-$A949)*LOOKUP($I949,'OMS2007'!$A$3:$A$220,'OMS2007'!F$3:F$220))</f>
        <v>#N/A</v>
      </c>
      <c r="D949" s="15" t="e">
        <f>IF(OR(Medidas!D949=1,Medidas!D949="M",Medidas!D949="m"),$A949*LOOKUP($I949+1,'OMS2007'!$A$3:$A$220,'OMS2007'!D$3:D$220)+(1-$A949)*LOOKUP($I949,'OMS2007'!$A$3:$A$220,'OMS2007'!D$3:D$220),$A949*LOOKUP($I949+1,'OMS2007'!$A$3:$A$220,'OMS2007'!G$3:G$220)+(1-$A949)*LOOKUP($I949,'OMS2007'!$A$3:$A$220,'OMS2007'!G$3:G$220))</f>
        <v>#N/A</v>
      </c>
      <c r="E949" s="15">
        <f t="shared" si="98"/>
        <v>1</v>
      </c>
      <c r="F949" s="15">
        <f>IF(OR(Medidas!D949=1,Medidas!D949="M",Medidas!D949="m",Medidas!D949=2,Medidas!D949="F",Medidas!D949="f"),0,1)</f>
        <v>1</v>
      </c>
      <c r="G949" s="15">
        <f>IF(OR(ISBLANK(Medidas!G949),(ISBLANK(Medidas!H949))),1,0)</f>
        <v>1</v>
      </c>
      <c r="H949" s="15">
        <f>IF(AND(NOT(G949),OR(Medidas!G949&lt;20,Medidas!G949&gt;250,Medidas!H949&lt;0.5,Medidas!H949&gt;400)),1,0)</f>
        <v>0</v>
      </c>
      <c r="I949" s="20">
        <f>(Medidas!F949-Medidas!E949)/30.4375</f>
        <v>0</v>
      </c>
      <c r="J949" s="15" t="e">
        <f>Medidas!H949/(Medidas!G949^2)*10000</f>
        <v>#DIV/0!</v>
      </c>
      <c r="K949" s="15" t="e">
        <f t="shared" si="99"/>
        <v>#DIV/0!</v>
      </c>
      <c r="L949" s="15" t="e">
        <f t="shared" si="100"/>
        <v>#DIV/0!</v>
      </c>
      <c r="M949" s="15" t="e">
        <f t="shared" si="101"/>
        <v>#DIV/0!</v>
      </c>
      <c r="N949" s="15" t="e">
        <f t="shared" si="102"/>
        <v>#N/A</v>
      </c>
      <c r="O949" s="15" t="e">
        <f t="shared" si="103"/>
        <v>#N/A</v>
      </c>
    </row>
    <row r="950" spans="1:15" x14ac:dyDescent="0.15">
      <c r="A950" s="106">
        <f t="shared" si="104"/>
        <v>1</v>
      </c>
      <c r="B950" s="15" t="e">
        <f>IF(OR(Medidas!D950=1,Medidas!D950="M",Medidas!D950="m"),$A950*LOOKUP($I950+1,'OMS2007'!$A$3:$A$220,'OMS2007'!B$3:B$220)+(1-$A950)*LOOKUP($I950,'OMS2007'!$A$3:$A$220,'OMS2007'!B$3:B$220),$A950*LOOKUP($I950+1,'OMS2007'!$A$3:$A$220,'OMS2007'!E$3:E$220)+(1-$A950)*LOOKUP($I950,'OMS2007'!$A$3:$A$220,'OMS2007'!E$3:E$220))</f>
        <v>#N/A</v>
      </c>
      <c r="C950" s="15" t="e">
        <f>IF(OR(Medidas!D950=1,Medidas!D950="M",Medidas!D950="m"),$A950*LOOKUP($I950+1,'OMS2007'!$A$3:$A$220,'OMS2007'!C$3:C$220)+(1-$A950)*LOOKUP($I950,'OMS2007'!$A$3:$A$220,'OMS2007'!C$3:C$220),$A950*LOOKUP($I950+1,'OMS2007'!$A$3:$A$220,'OMS2007'!F$3:F$220)+(1-$A950)*LOOKUP($I950,'OMS2007'!$A$3:$A$220,'OMS2007'!F$3:F$220))</f>
        <v>#N/A</v>
      </c>
      <c r="D950" s="15" t="e">
        <f>IF(OR(Medidas!D950=1,Medidas!D950="M",Medidas!D950="m"),$A950*LOOKUP($I950+1,'OMS2007'!$A$3:$A$220,'OMS2007'!D$3:D$220)+(1-$A950)*LOOKUP($I950,'OMS2007'!$A$3:$A$220,'OMS2007'!D$3:D$220),$A950*LOOKUP($I950+1,'OMS2007'!$A$3:$A$220,'OMS2007'!G$3:G$220)+(1-$A950)*LOOKUP($I950,'OMS2007'!$A$3:$A$220,'OMS2007'!G$3:G$220))</f>
        <v>#N/A</v>
      </c>
      <c r="E950" s="15">
        <f t="shared" si="98"/>
        <v>1</v>
      </c>
      <c r="F950" s="15">
        <f>IF(OR(Medidas!D950=1,Medidas!D950="M",Medidas!D950="m",Medidas!D950=2,Medidas!D950="F",Medidas!D950="f"),0,1)</f>
        <v>1</v>
      </c>
      <c r="G950" s="15">
        <f>IF(OR(ISBLANK(Medidas!G950),(ISBLANK(Medidas!H950))),1,0)</f>
        <v>1</v>
      </c>
      <c r="H950" s="15">
        <f>IF(AND(NOT(G950),OR(Medidas!G950&lt;20,Medidas!G950&gt;250,Medidas!H950&lt;0.5,Medidas!H950&gt;400)),1,0)</f>
        <v>0</v>
      </c>
      <c r="I950" s="20">
        <f>(Medidas!F950-Medidas!E950)/30.4375</f>
        <v>0</v>
      </c>
      <c r="J950" s="15" t="e">
        <f>Medidas!H950/(Medidas!G950^2)*10000</f>
        <v>#DIV/0!</v>
      </c>
      <c r="K950" s="15" t="e">
        <f t="shared" si="99"/>
        <v>#DIV/0!</v>
      </c>
      <c r="L950" s="15" t="e">
        <f t="shared" si="100"/>
        <v>#DIV/0!</v>
      </c>
      <c r="M950" s="15" t="e">
        <f t="shared" si="101"/>
        <v>#DIV/0!</v>
      </c>
      <c r="N950" s="15" t="e">
        <f t="shared" si="102"/>
        <v>#N/A</v>
      </c>
      <c r="O950" s="15" t="e">
        <f t="shared" si="103"/>
        <v>#N/A</v>
      </c>
    </row>
    <row r="951" spans="1:15" x14ac:dyDescent="0.15">
      <c r="A951" s="106">
        <f t="shared" si="104"/>
        <v>1</v>
      </c>
      <c r="B951" s="15" t="e">
        <f>IF(OR(Medidas!D951=1,Medidas!D951="M",Medidas!D951="m"),$A951*LOOKUP($I951+1,'OMS2007'!$A$3:$A$220,'OMS2007'!B$3:B$220)+(1-$A951)*LOOKUP($I951,'OMS2007'!$A$3:$A$220,'OMS2007'!B$3:B$220),$A951*LOOKUP($I951+1,'OMS2007'!$A$3:$A$220,'OMS2007'!E$3:E$220)+(1-$A951)*LOOKUP($I951,'OMS2007'!$A$3:$A$220,'OMS2007'!E$3:E$220))</f>
        <v>#N/A</v>
      </c>
      <c r="C951" s="15" t="e">
        <f>IF(OR(Medidas!D951=1,Medidas!D951="M",Medidas!D951="m"),$A951*LOOKUP($I951+1,'OMS2007'!$A$3:$A$220,'OMS2007'!C$3:C$220)+(1-$A951)*LOOKUP($I951,'OMS2007'!$A$3:$A$220,'OMS2007'!C$3:C$220),$A951*LOOKUP($I951+1,'OMS2007'!$A$3:$A$220,'OMS2007'!F$3:F$220)+(1-$A951)*LOOKUP($I951,'OMS2007'!$A$3:$A$220,'OMS2007'!F$3:F$220))</f>
        <v>#N/A</v>
      </c>
      <c r="D951" s="15" t="e">
        <f>IF(OR(Medidas!D951=1,Medidas!D951="M",Medidas!D951="m"),$A951*LOOKUP($I951+1,'OMS2007'!$A$3:$A$220,'OMS2007'!D$3:D$220)+(1-$A951)*LOOKUP($I951,'OMS2007'!$A$3:$A$220,'OMS2007'!D$3:D$220),$A951*LOOKUP($I951+1,'OMS2007'!$A$3:$A$220,'OMS2007'!G$3:G$220)+(1-$A951)*LOOKUP($I951,'OMS2007'!$A$3:$A$220,'OMS2007'!G$3:G$220))</f>
        <v>#N/A</v>
      </c>
      <c r="E951" s="15">
        <f t="shared" si="98"/>
        <v>1</v>
      </c>
      <c r="F951" s="15">
        <f>IF(OR(Medidas!D951=1,Medidas!D951="M",Medidas!D951="m",Medidas!D951=2,Medidas!D951="F",Medidas!D951="f"),0,1)</f>
        <v>1</v>
      </c>
      <c r="G951" s="15">
        <f>IF(OR(ISBLANK(Medidas!G951),(ISBLANK(Medidas!H951))),1,0)</f>
        <v>1</v>
      </c>
      <c r="H951" s="15">
        <f>IF(AND(NOT(G951),OR(Medidas!G951&lt;20,Medidas!G951&gt;250,Medidas!H951&lt;0.5,Medidas!H951&gt;400)),1,0)</f>
        <v>0</v>
      </c>
      <c r="I951" s="20">
        <f>(Medidas!F951-Medidas!E951)/30.4375</f>
        <v>0</v>
      </c>
      <c r="J951" s="15" t="e">
        <f>Medidas!H951/(Medidas!G951^2)*10000</f>
        <v>#DIV/0!</v>
      </c>
      <c r="K951" s="15" t="e">
        <f t="shared" si="99"/>
        <v>#DIV/0!</v>
      </c>
      <c r="L951" s="15" t="e">
        <f t="shared" si="100"/>
        <v>#DIV/0!</v>
      </c>
      <c r="M951" s="15" t="e">
        <f t="shared" si="101"/>
        <v>#DIV/0!</v>
      </c>
      <c r="N951" s="15" t="e">
        <f t="shared" si="102"/>
        <v>#N/A</v>
      </c>
      <c r="O951" s="15" t="e">
        <f t="shared" si="103"/>
        <v>#N/A</v>
      </c>
    </row>
    <row r="952" spans="1:15" x14ac:dyDescent="0.15">
      <c r="A952" s="106">
        <f t="shared" si="104"/>
        <v>1</v>
      </c>
      <c r="B952" s="15" t="e">
        <f>IF(OR(Medidas!D952=1,Medidas!D952="M",Medidas!D952="m"),$A952*LOOKUP($I952+1,'OMS2007'!$A$3:$A$220,'OMS2007'!B$3:B$220)+(1-$A952)*LOOKUP($I952,'OMS2007'!$A$3:$A$220,'OMS2007'!B$3:B$220),$A952*LOOKUP($I952+1,'OMS2007'!$A$3:$A$220,'OMS2007'!E$3:E$220)+(1-$A952)*LOOKUP($I952,'OMS2007'!$A$3:$A$220,'OMS2007'!E$3:E$220))</f>
        <v>#N/A</v>
      </c>
      <c r="C952" s="15" t="e">
        <f>IF(OR(Medidas!D952=1,Medidas!D952="M",Medidas!D952="m"),$A952*LOOKUP($I952+1,'OMS2007'!$A$3:$A$220,'OMS2007'!C$3:C$220)+(1-$A952)*LOOKUP($I952,'OMS2007'!$A$3:$A$220,'OMS2007'!C$3:C$220),$A952*LOOKUP($I952+1,'OMS2007'!$A$3:$A$220,'OMS2007'!F$3:F$220)+(1-$A952)*LOOKUP($I952,'OMS2007'!$A$3:$A$220,'OMS2007'!F$3:F$220))</f>
        <v>#N/A</v>
      </c>
      <c r="D952" s="15" t="e">
        <f>IF(OR(Medidas!D952=1,Medidas!D952="M",Medidas!D952="m"),$A952*LOOKUP($I952+1,'OMS2007'!$A$3:$A$220,'OMS2007'!D$3:D$220)+(1-$A952)*LOOKUP($I952,'OMS2007'!$A$3:$A$220,'OMS2007'!D$3:D$220),$A952*LOOKUP($I952+1,'OMS2007'!$A$3:$A$220,'OMS2007'!G$3:G$220)+(1-$A952)*LOOKUP($I952,'OMS2007'!$A$3:$A$220,'OMS2007'!G$3:G$220))</f>
        <v>#N/A</v>
      </c>
      <c r="E952" s="15">
        <f t="shared" si="98"/>
        <v>1</v>
      </c>
      <c r="F952" s="15">
        <f>IF(OR(Medidas!D952=1,Medidas!D952="M",Medidas!D952="m",Medidas!D952=2,Medidas!D952="F",Medidas!D952="f"),0,1)</f>
        <v>1</v>
      </c>
      <c r="G952" s="15">
        <f>IF(OR(ISBLANK(Medidas!G952),(ISBLANK(Medidas!H952))),1,0)</f>
        <v>1</v>
      </c>
      <c r="H952" s="15">
        <f>IF(AND(NOT(G952),OR(Medidas!G952&lt;20,Medidas!G952&gt;250,Medidas!H952&lt;0.5,Medidas!H952&gt;400)),1,0)</f>
        <v>0</v>
      </c>
      <c r="I952" s="20">
        <f>(Medidas!F952-Medidas!E952)/30.4375</f>
        <v>0</v>
      </c>
      <c r="J952" s="15" t="e">
        <f>Medidas!H952/(Medidas!G952^2)*10000</f>
        <v>#DIV/0!</v>
      </c>
      <c r="K952" s="15" t="e">
        <f t="shared" si="99"/>
        <v>#DIV/0!</v>
      </c>
      <c r="L952" s="15" t="e">
        <f t="shared" si="100"/>
        <v>#DIV/0!</v>
      </c>
      <c r="M952" s="15" t="e">
        <f t="shared" si="101"/>
        <v>#DIV/0!</v>
      </c>
      <c r="N952" s="15" t="e">
        <f t="shared" si="102"/>
        <v>#N/A</v>
      </c>
      <c r="O952" s="15" t="e">
        <f t="shared" si="103"/>
        <v>#N/A</v>
      </c>
    </row>
    <row r="953" spans="1:15" x14ac:dyDescent="0.15">
      <c r="A953" s="106">
        <f t="shared" si="104"/>
        <v>1</v>
      </c>
      <c r="B953" s="15" t="e">
        <f>IF(OR(Medidas!D953=1,Medidas!D953="M",Medidas!D953="m"),$A953*LOOKUP($I953+1,'OMS2007'!$A$3:$A$220,'OMS2007'!B$3:B$220)+(1-$A953)*LOOKUP($I953,'OMS2007'!$A$3:$A$220,'OMS2007'!B$3:B$220),$A953*LOOKUP($I953+1,'OMS2007'!$A$3:$A$220,'OMS2007'!E$3:E$220)+(1-$A953)*LOOKUP($I953,'OMS2007'!$A$3:$A$220,'OMS2007'!E$3:E$220))</f>
        <v>#N/A</v>
      </c>
      <c r="C953" s="15" t="e">
        <f>IF(OR(Medidas!D953=1,Medidas!D953="M",Medidas!D953="m"),$A953*LOOKUP($I953+1,'OMS2007'!$A$3:$A$220,'OMS2007'!C$3:C$220)+(1-$A953)*LOOKUP($I953,'OMS2007'!$A$3:$A$220,'OMS2007'!C$3:C$220),$A953*LOOKUP($I953+1,'OMS2007'!$A$3:$A$220,'OMS2007'!F$3:F$220)+(1-$A953)*LOOKUP($I953,'OMS2007'!$A$3:$A$220,'OMS2007'!F$3:F$220))</f>
        <v>#N/A</v>
      </c>
      <c r="D953" s="15" t="e">
        <f>IF(OR(Medidas!D953=1,Medidas!D953="M",Medidas!D953="m"),$A953*LOOKUP($I953+1,'OMS2007'!$A$3:$A$220,'OMS2007'!D$3:D$220)+(1-$A953)*LOOKUP($I953,'OMS2007'!$A$3:$A$220,'OMS2007'!D$3:D$220),$A953*LOOKUP($I953+1,'OMS2007'!$A$3:$A$220,'OMS2007'!G$3:G$220)+(1-$A953)*LOOKUP($I953,'OMS2007'!$A$3:$A$220,'OMS2007'!G$3:G$220))</f>
        <v>#N/A</v>
      </c>
      <c r="E953" s="15">
        <f t="shared" si="98"/>
        <v>1</v>
      </c>
      <c r="F953" s="15">
        <f>IF(OR(Medidas!D953=1,Medidas!D953="M",Medidas!D953="m",Medidas!D953=2,Medidas!D953="F",Medidas!D953="f"),0,1)</f>
        <v>1</v>
      </c>
      <c r="G953" s="15">
        <f>IF(OR(ISBLANK(Medidas!G953),(ISBLANK(Medidas!H953))),1,0)</f>
        <v>1</v>
      </c>
      <c r="H953" s="15">
        <f>IF(AND(NOT(G953),OR(Medidas!G953&lt;20,Medidas!G953&gt;250,Medidas!H953&lt;0.5,Medidas!H953&gt;400)),1,0)</f>
        <v>0</v>
      </c>
      <c r="I953" s="20">
        <f>(Medidas!F953-Medidas!E953)/30.4375</f>
        <v>0</v>
      </c>
      <c r="J953" s="15" t="e">
        <f>Medidas!H953/(Medidas!G953^2)*10000</f>
        <v>#DIV/0!</v>
      </c>
      <c r="K953" s="15" t="e">
        <f t="shared" si="99"/>
        <v>#DIV/0!</v>
      </c>
      <c r="L953" s="15" t="e">
        <f t="shared" si="100"/>
        <v>#DIV/0!</v>
      </c>
      <c r="M953" s="15" t="e">
        <f t="shared" si="101"/>
        <v>#DIV/0!</v>
      </c>
      <c r="N953" s="15" t="e">
        <f t="shared" si="102"/>
        <v>#N/A</v>
      </c>
      <c r="O953" s="15" t="e">
        <f t="shared" si="103"/>
        <v>#N/A</v>
      </c>
    </row>
    <row r="954" spans="1:15" x14ac:dyDescent="0.15">
      <c r="A954" s="106">
        <f t="shared" si="104"/>
        <v>1</v>
      </c>
      <c r="B954" s="15" t="e">
        <f>IF(OR(Medidas!D954=1,Medidas!D954="M",Medidas!D954="m"),$A954*LOOKUP($I954+1,'OMS2007'!$A$3:$A$220,'OMS2007'!B$3:B$220)+(1-$A954)*LOOKUP($I954,'OMS2007'!$A$3:$A$220,'OMS2007'!B$3:B$220),$A954*LOOKUP($I954+1,'OMS2007'!$A$3:$A$220,'OMS2007'!E$3:E$220)+(1-$A954)*LOOKUP($I954,'OMS2007'!$A$3:$A$220,'OMS2007'!E$3:E$220))</f>
        <v>#N/A</v>
      </c>
      <c r="C954" s="15" t="e">
        <f>IF(OR(Medidas!D954=1,Medidas!D954="M",Medidas!D954="m"),$A954*LOOKUP($I954+1,'OMS2007'!$A$3:$A$220,'OMS2007'!C$3:C$220)+(1-$A954)*LOOKUP($I954,'OMS2007'!$A$3:$A$220,'OMS2007'!C$3:C$220),$A954*LOOKUP($I954+1,'OMS2007'!$A$3:$A$220,'OMS2007'!F$3:F$220)+(1-$A954)*LOOKUP($I954,'OMS2007'!$A$3:$A$220,'OMS2007'!F$3:F$220))</f>
        <v>#N/A</v>
      </c>
      <c r="D954" s="15" t="e">
        <f>IF(OR(Medidas!D954=1,Medidas!D954="M",Medidas!D954="m"),$A954*LOOKUP($I954+1,'OMS2007'!$A$3:$A$220,'OMS2007'!D$3:D$220)+(1-$A954)*LOOKUP($I954,'OMS2007'!$A$3:$A$220,'OMS2007'!D$3:D$220),$A954*LOOKUP($I954+1,'OMS2007'!$A$3:$A$220,'OMS2007'!G$3:G$220)+(1-$A954)*LOOKUP($I954,'OMS2007'!$A$3:$A$220,'OMS2007'!G$3:G$220))</f>
        <v>#N/A</v>
      </c>
      <c r="E954" s="15">
        <f t="shared" si="98"/>
        <v>1</v>
      </c>
      <c r="F954" s="15">
        <f>IF(OR(Medidas!D954=1,Medidas!D954="M",Medidas!D954="m",Medidas!D954=2,Medidas!D954="F",Medidas!D954="f"),0,1)</f>
        <v>1</v>
      </c>
      <c r="G954" s="15">
        <f>IF(OR(ISBLANK(Medidas!G954),(ISBLANK(Medidas!H954))),1,0)</f>
        <v>1</v>
      </c>
      <c r="H954" s="15">
        <f>IF(AND(NOT(G954),OR(Medidas!G954&lt;20,Medidas!G954&gt;250,Medidas!H954&lt;0.5,Medidas!H954&gt;400)),1,0)</f>
        <v>0</v>
      </c>
      <c r="I954" s="20">
        <f>(Medidas!F954-Medidas!E954)/30.4375</f>
        <v>0</v>
      </c>
      <c r="J954" s="15" t="e">
        <f>Medidas!H954/(Medidas!G954^2)*10000</f>
        <v>#DIV/0!</v>
      </c>
      <c r="K954" s="15" t="e">
        <f t="shared" si="99"/>
        <v>#DIV/0!</v>
      </c>
      <c r="L954" s="15" t="e">
        <f t="shared" si="100"/>
        <v>#DIV/0!</v>
      </c>
      <c r="M954" s="15" t="e">
        <f t="shared" si="101"/>
        <v>#DIV/0!</v>
      </c>
      <c r="N954" s="15" t="e">
        <f t="shared" si="102"/>
        <v>#N/A</v>
      </c>
      <c r="O954" s="15" t="e">
        <f t="shared" si="103"/>
        <v>#N/A</v>
      </c>
    </row>
    <row r="955" spans="1:15" x14ac:dyDescent="0.15">
      <c r="A955" s="106">
        <f t="shared" si="104"/>
        <v>1</v>
      </c>
      <c r="B955" s="15" t="e">
        <f>IF(OR(Medidas!D955=1,Medidas!D955="M",Medidas!D955="m"),$A955*LOOKUP($I955+1,'OMS2007'!$A$3:$A$220,'OMS2007'!B$3:B$220)+(1-$A955)*LOOKUP($I955,'OMS2007'!$A$3:$A$220,'OMS2007'!B$3:B$220),$A955*LOOKUP($I955+1,'OMS2007'!$A$3:$A$220,'OMS2007'!E$3:E$220)+(1-$A955)*LOOKUP($I955,'OMS2007'!$A$3:$A$220,'OMS2007'!E$3:E$220))</f>
        <v>#N/A</v>
      </c>
      <c r="C955" s="15" t="e">
        <f>IF(OR(Medidas!D955=1,Medidas!D955="M",Medidas!D955="m"),$A955*LOOKUP($I955+1,'OMS2007'!$A$3:$A$220,'OMS2007'!C$3:C$220)+(1-$A955)*LOOKUP($I955,'OMS2007'!$A$3:$A$220,'OMS2007'!C$3:C$220),$A955*LOOKUP($I955+1,'OMS2007'!$A$3:$A$220,'OMS2007'!F$3:F$220)+(1-$A955)*LOOKUP($I955,'OMS2007'!$A$3:$A$220,'OMS2007'!F$3:F$220))</f>
        <v>#N/A</v>
      </c>
      <c r="D955" s="15" t="e">
        <f>IF(OR(Medidas!D955=1,Medidas!D955="M",Medidas!D955="m"),$A955*LOOKUP($I955+1,'OMS2007'!$A$3:$A$220,'OMS2007'!D$3:D$220)+(1-$A955)*LOOKUP($I955,'OMS2007'!$A$3:$A$220,'OMS2007'!D$3:D$220),$A955*LOOKUP($I955+1,'OMS2007'!$A$3:$A$220,'OMS2007'!G$3:G$220)+(1-$A955)*LOOKUP($I955,'OMS2007'!$A$3:$A$220,'OMS2007'!G$3:G$220))</f>
        <v>#N/A</v>
      </c>
      <c r="E955" s="15">
        <f t="shared" si="98"/>
        <v>1</v>
      </c>
      <c r="F955" s="15">
        <f>IF(OR(Medidas!D955=1,Medidas!D955="M",Medidas!D955="m",Medidas!D955=2,Medidas!D955="F",Medidas!D955="f"),0,1)</f>
        <v>1</v>
      </c>
      <c r="G955" s="15">
        <f>IF(OR(ISBLANK(Medidas!G955),(ISBLANK(Medidas!H955))),1,0)</f>
        <v>1</v>
      </c>
      <c r="H955" s="15">
        <f>IF(AND(NOT(G955),OR(Medidas!G955&lt;20,Medidas!G955&gt;250,Medidas!H955&lt;0.5,Medidas!H955&gt;400)),1,0)</f>
        <v>0</v>
      </c>
      <c r="I955" s="20">
        <f>(Medidas!F955-Medidas!E955)/30.4375</f>
        <v>0</v>
      </c>
      <c r="J955" s="15" t="e">
        <f>Medidas!H955/(Medidas!G955^2)*10000</f>
        <v>#DIV/0!</v>
      </c>
      <c r="K955" s="15" t="e">
        <f t="shared" si="99"/>
        <v>#DIV/0!</v>
      </c>
      <c r="L955" s="15" t="e">
        <f t="shared" si="100"/>
        <v>#DIV/0!</v>
      </c>
      <c r="M955" s="15" t="e">
        <f t="shared" si="101"/>
        <v>#DIV/0!</v>
      </c>
      <c r="N955" s="15" t="e">
        <f t="shared" si="102"/>
        <v>#N/A</v>
      </c>
      <c r="O955" s="15" t="e">
        <f t="shared" si="103"/>
        <v>#N/A</v>
      </c>
    </row>
    <row r="956" spans="1:15" x14ac:dyDescent="0.15">
      <c r="A956" s="106">
        <f t="shared" si="104"/>
        <v>1</v>
      </c>
      <c r="B956" s="15" t="e">
        <f>IF(OR(Medidas!D956=1,Medidas!D956="M",Medidas!D956="m"),$A956*LOOKUP($I956+1,'OMS2007'!$A$3:$A$220,'OMS2007'!B$3:B$220)+(1-$A956)*LOOKUP($I956,'OMS2007'!$A$3:$A$220,'OMS2007'!B$3:B$220),$A956*LOOKUP($I956+1,'OMS2007'!$A$3:$A$220,'OMS2007'!E$3:E$220)+(1-$A956)*LOOKUP($I956,'OMS2007'!$A$3:$A$220,'OMS2007'!E$3:E$220))</f>
        <v>#N/A</v>
      </c>
      <c r="C956" s="15" t="e">
        <f>IF(OR(Medidas!D956=1,Medidas!D956="M",Medidas!D956="m"),$A956*LOOKUP($I956+1,'OMS2007'!$A$3:$A$220,'OMS2007'!C$3:C$220)+(1-$A956)*LOOKUP($I956,'OMS2007'!$A$3:$A$220,'OMS2007'!C$3:C$220),$A956*LOOKUP($I956+1,'OMS2007'!$A$3:$A$220,'OMS2007'!F$3:F$220)+(1-$A956)*LOOKUP($I956,'OMS2007'!$A$3:$A$220,'OMS2007'!F$3:F$220))</f>
        <v>#N/A</v>
      </c>
      <c r="D956" s="15" t="e">
        <f>IF(OR(Medidas!D956=1,Medidas!D956="M",Medidas!D956="m"),$A956*LOOKUP($I956+1,'OMS2007'!$A$3:$A$220,'OMS2007'!D$3:D$220)+(1-$A956)*LOOKUP($I956,'OMS2007'!$A$3:$A$220,'OMS2007'!D$3:D$220),$A956*LOOKUP($I956+1,'OMS2007'!$A$3:$A$220,'OMS2007'!G$3:G$220)+(1-$A956)*LOOKUP($I956,'OMS2007'!$A$3:$A$220,'OMS2007'!G$3:G$220))</f>
        <v>#N/A</v>
      </c>
      <c r="E956" s="15">
        <f t="shared" si="98"/>
        <v>1</v>
      </c>
      <c r="F956" s="15">
        <f>IF(OR(Medidas!D956=1,Medidas!D956="M",Medidas!D956="m",Medidas!D956=2,Medidas!D956="F",Medidas!D956="f"),0,1)</f>
        <v>1</v>
      </c>
      <c r="G956" s="15">
        <f>IF(OR(ISBLANK(Medidas!G956),(ISBLANK(Medidas!H956))),1,0)</f>
        <v>1</v>
      </c>
      <c r="H956" s="15">
        <f>IF(AND(NOT(G956),OR(Medidas!G956&lt;20,Medidas!G956&gt;250,Medidas!H956&lt;0.5,Medidas!H956&gt;400)),1,0)</f>
        <v>0</v>
      </c>
      <c r="I956" s="20">
        <f>(Medidas!F956-Medidas!E956)/30.4375</f>
        <v>0</v>
      </c>
      <c r="J956" s="15" t="e">
        <f>Medidas!H956/(Medidas!G956^2)*10000</f>
        <v>#DIV/0!</v>
      </c>
      <c r="K956" s="15" t="e">
        <f t="shared" si="99"/>
        <v>#DIV/0!</v>
      </c>
      <c r="L956" s="15" t="e">
        <f t="shared" si="100"/>
        <v>#DIV/0!</v>
      </c>
      <c r="M956" s="15" t="e">
        <f t="shared" si="101"/>
        <v>#DIV/0!</v>
      </c>
      <c r="N956" s="15" t="e">
        <f t="shared" si="102"/>
        <v>#N/A</v>
      </c>
      <c r="O956" s="15" t="e">
        <f t="shared" si="103"/>
        <v>#N/A</v>
      </c>
    </row>
    <row r="957" spans="1:15" x14ac:dyDescent="0.15">
      <c r="A957" s="106">
        <f t="shared" si="104"/>
        <v>1</v>
      </c>
      <c r="B957" s="15" t="e">
        <f>IF(OR(Medidas!D957=1,Medidas!D957="M",Medidas!D957="m"),$A957*LOOKUP($I957+1,'OMS2007'!$A$3:$A$220,'OMS2007'!B$3:B$220)+(1-$A957)*LOOKUP($I957,'OMS2007'!$A$3:$A$220,'OMS2007'!B$3:B$220),$A957*LOOKUP($I957+1,'OMS2007'!$A$3:$A$220,'OMS2007'!E$3:E$220)+(1-$A957)*LOOKUP($I957,'OMS2007'!$A$3:$A$220,'OMS2007'!E$3:E$220))</f>
        <v>#N/A</v>
      </c>
      <c r="C957" s="15" t="e">
        <f>IF(OR(Medidas!D957=1,Medidas!D957="M",Medidas!D957="m"),$A957*LOOKUP($I957+1,'OMS2007'!$A$3:$A$220,'OMS2007'!C$3:C$220)+(1-$A957)*LOOKUP($I957,'OMS2007'!$A$3:$A$220,'OMS2007'!C$3:C$220),$A957*LOOKUP($I957+1,'OMS2007'!$A$3:$A$220,'OMS2007'!F$3:F$220)+(1-$A957)*LOOKUP($I957,'OMS2007'!$A$3:$A$220,'OMS2007'!F$3:F$220))</f>
        <v>#N/A</v>
      </c>
      <c r="D957" s="15" t="e">
        <f>IF(OR(Medidas!D957=1,Medidas!D957="M",Medidas!D957="m"),$A957*LOOKUP($I957+1,'OMS2007'!$A$3:$A$220,'OMS2007'!D$3:D$220)+(1-$A957)*LOOKUP($I957,'OMS2007'!$A$3:$A$220,'OMS2007'!D$3:D$220),$A957*LOOKUP($I957+1,'OMS2007'!$A$3:$A$220,'OMS2007'!G$3:G$220)+(1-$A957)*LOOKUP($I957,'OMS2007'!$A$3:$A$220,'OMS2007'!G$3:G$220))</f>
        <v>#N/A</v>
      </c>
      <c r="E957" s="15">
        <f t="shared" si="98"/>
        <v>1</v>
      </c>
      <c r="F957" s="15">
        <f>IF(OR(Medidas!D957=1,Medidas!D957="M",Medidas!D957="m",Medidas!D957=2,Medidas!D957="F",Medidas!D957="f"),0,1)</f>
        <v>1</v>
      </c>
      <c r="G957" s="15">
        <f>IF(OR(ISBLANK(Medidas!G957),(ISBLANK(Medidas!H957))),1,0)</f>
        <v>1</v>
      </c>
      <c r="H957" s="15">
        <f>IF(AND(NOT(G957),OR(Medidas!G957&lt;20,Medidas!G957&gt;250,Medidas!H957&lt;0.5,Medidas!H957&gt;400)),1,0)</f>
        <v>0</v>
      </c>
      <c r="I957" s="20">
        <f>(Medidas!F957-Medidas!E957)/30.4375</f>
        <v>0</v>
      </c>
      <c r="J957" s="15" t="e">
        <f>Medidas!H957/(Medidas!G957^2)*10000</f>
        <v>#DIV/0!</v>
      </c>
      <c r="K957" s="15" t="e">
        <f t="shared" si="99"/>
        <v>#DIV/0!</v>
      </c>
      <c r="L957" s="15" t="e">
        <f t="shared" si="100"/>
        <v>#DIV/0!</v>
      </c>
      <c r="M957" s="15" t="e">
        <f t="shared" si="101"/>
        <v>#DIV/0!</v>
      </c>
      <c r="N957" s="15" t="e">
        <f t="shared" si="102"/>
        <v>#N/A</v>
      </c>
      <c r="O957" s="15" t="e">
        <f t="shared" si="103"/>
        <v>#N/A</v>
      </c>
    </row>
    <row r="958" spans="1:15" x14ac:dyDescent="0.15">
      <c r="A958" s="106">
        <f t="shared" si="104"/>
        <v>1</v>
      </c>
      <c r="B958" s="15" t="e">
        <f>IF(OR(Medidas!D958=1,Medidas!D958="M",Medidas!D958="m"),$A958*LOOKUP($I958+1,'OMS2007'!$A$3:$A$220,'OMS2007'!B$3:B$220)+(1-$A958)*LOOKUP($I958,'OMS2007'!$A$3:$A$220,'OMS2007'!B$3:B$220),$A958*LOOKUP($I958+1,'OMS2007'!$A$3:$A$220,'OMS2007'!E$3:E$220)+(1-$A958)*LOOKUP($I958,'OMS2007'!$A$3:$A$220,'OMS2007'!E$3:E$220))</f>
        <v>#N/A</v>
      </c>
      <c r="C958" s="15" t="e">
        <f>IF(OR(Medidas!D958=1,Medidas!D958="M",Medidas!D958="m"),$A958*LOOKUP($I958+1,'OMS2007'!$A$3:$A$220,'OMS2007'!C$3:C$220)+(1-$A958)*LOOKUP($I958,'OMS2007'!$A$3:$A$220,'OMS2007'!C$3:C$220),$A958*LOOKUP($I958+1,'OMS2007'!$A$3:$A$220,'OMS2007'!F$3:F$220)+(1-$A958)*LOOKUP($I958,'OMS2007'!$A$3:$A$220,'OMS2007'!F$3:F$220))</f>
        <v>#N/A</v>
      </c>
      <c r="D958" s="15" t="e">
        <f>IF(OR(Medidas!D958=1,Medidas!D958="M",Medidas!D958="m"),$A958*LOOKUP($I958+1,'OMS2007'!$A$3:$A$220,'OMS2007'!D$3:D$220)+(1-$A958)*LOOKUP($I958,'OMS2007'!$A$3:$A$220,'OMS2007'!D$3:D$220),$A958*LOOKUP($I958+1,'OMS2007'!$A$3:$A$220,'OMS2007'!G$3:G$220)+(1-$A958)*LOOKUP($I958,'OMS2007'!$A$3:$A$220,'OMS2007'!G$3:G$220))</f>
        <v>#N/A</v>
      </c>
      <c r="E958" s="15">
        <f t="shared" si="98"/>
        <v>1</v>
      </c>
      <c r="F958" s="15">
        <f>IF(OR(Medidas!D958=1,Medidas!D958="M",Medidas!D958="m",Medidas!D958=2,Medidas!D958="F",Medidas!D958="f"),0,1)</f>
        <v>1</v>
      </c>
      <c r="G958" s="15">
        <f>IF(OR(ISBLANK(Medidas!G958),(ISBLANK(Medidas!H958))),1,0)</f>
        <v>1</v>
      </c>
      <c r="H958" s="15">
        <f>IF(AND(NOT(G958),OR(Medidas!G958&lt;20,Medidas!G958&gt;250,Medidas!H958&lt;0.5,Medidas!H958&gt;400)),1,0)</f>
        <v>0</v>
      </c>
      <c r="I958" s="20">
        <f>(Medidas!F958-Medidas!E958)/30.4375</f>
        <v>0</v>
      </c>
      <c r="J958" s="15" t="e">
        <f>Medidas!H958/(Medidas!G958^2)*10000</f>
        <v>#DIV/0!</v>
      </c>
      <c r="K958" s="15" t="e">
        <f t="shared" si="99"/>
        <v>#DIV/0!</v>
      </c>
      <c r="L958" s="15" t="e">
        <f t="shared" si="100"/>
        <v>#DIV/0!</v>
      </c>
      <c r="M958" s="15" t="e">
        <f t="shared" si="101"/>
        <v>#DIV/0!</v>
      </c>
      <c r="N958" s="15" t="e">
        <f t="shared" si="102"/>
        <v>#N/A</v>
      </c>
      <c r="O958" s="15" t="e">
        <f t="shared" si="103"/>
        <v>#N/A</v>
      </c>
    </row>
    <row r="959" spans="1:15" x14ac:dyDescent="0.15">
      <c r="A959" s="106">
        <f t="shared" si="104"/>
        <v>1</v>
      </c>
      <c r="B959" s="15" t="e">
        <f>IF(OR(Medidas!D959=1,Medidas!D959="M",Medidas!D959="m"),$A959*LOOKUP($I959+1,'OMS2007'!$A$3:$A$220,'OMS2007'!B$3:B$220)+(1-$A959)*LOOKUP($I959,'OMS2007'!$A$3:$A$220,'OMS2007'!B$3:B$220),$A959*LOOKUP($I959+1,'OMS2007'!$A$3:$A$220,'OMS2007'!E$3:E$220)+(1-$A959)*LOOKUP($I959,'OMS2007'!$A$3:$A$220,'OMS2007'!E$3:E$220))</f>
        <v>#N/A</v>
      </c>
      <c r="C959" s="15" t="e">
        <f>IF(OR(Medidas!D959=1,Medidas!D959="M",Medidas!D959="m"),$A959*LOOKUP($I959+1,'OMS2007'!$A$3:$A$220,'OMS2007'!C$3:C$220)+(1-$A959)*LOOKUP($I959,'OMS2007'!$A$3:$A$220,'OMS2007'!C$3:C$220),$A959*LOOKUP($I959+1,'OMS2007'!$A$3:$A$220,'OMS2007'!F$3:F$220)+(1-$A959)*LOOKUP($I959,'OMS2007'!$A$3:$A$220,'OMS2007'!F$3:F$220))</f>
        <v>#N/A</v>
      </c>
      <c r="D959" s="15" t="e">
        <f>IF(OR(Medidas!D959=1,Medidas!D959="M",Medidas!D959="m"),$A959*LOOKUP($I959+1,'OMS2007'!$A$3:$A$220,'OMS2007'!D$3:D$220)+(1-$A959)*LOOKUP($I959,'OMS2007'!$A$3:$A$220,'OMS2007'!D$3:D$220),$A959*LOOKUP($I959+1,'OMS2007'!$A$3:$A$220,'OMS2007'!G$3:G$220)+(1-$A959)*LOOKUP($I959,'OMS2007'!$A$3:$A$220,'OMS2007'!G$3:G$220))</f>
        <v>#N/A</v>
      </c>
      <c r="E959" s="15">
        <f t="shared" si="98"/>
        <v>1</v>
      </c>
      <c r="F959" s="15">
        <f>IF(OR(Medidas!D959=1,Medidas!D959="M",Medidas!D959="m",Medidas!D959=2,Medidas!D959="F",Medidas!D959="f"),0,1)</f>
        <v>1</v>
      </c>
      <c r="G959" s="15">
        <f>IF(OR(ISBLANK(Medidas!G959),(ISBLANK(Medidas!H959))),1,0)</f>
        <v>1</v>
      </c>
      <c r="H959" s="15">
        <f>IF(AND(NOT(G959),OR(Medidas!G959&lt;20,Medidas!G959&gt;250,Medidas!H959&lt;0.5,Medidas!H959&gt;400)),1,0)</f>
        <v>0</v>
      </c>
      <c r="I959" s="20">
        <f>(Medidas!F959-Medidas!E959)/30.4375</f>
        <v>0</v>
      </c>
      <c r="J959" s="15" t="e">
        <f>Medidas!H959/(Medidas!G959^2)*10000</f>
        <v>#DIV/0!</v>
      </c>
      <c r="K959" s="15" t="e">
        <f t="shared" si="99"/>
        <v>#DIV/0!</v>
      </c>
      <c r="L959" s="15" t="e">
        <f t="shared" si="100"/>
        <v>#DIV/0!</v>
      </c>
      <c r="M959" s="15" t="e">
        <f t="shared" si="101"/>
        <v>#DIV/0!</v>
      </c>
      <c r="N959" s="15" t="e">
        <f t="shared" si="102"/>
        <v>#N/A</v>
      </c>
      <c r="O959" s="15" t="e">
        <f t="shared" si="103"/>
        <v>#N/A</v>
      </c>
    </row>
    <row r="960" spans="1:15" x14ac:dyDescent="0.15">
      <c r="A960" s="106">
        <f t="shared" si="104"/>
        <v>1</v>
      </c>
      <c r="B960" s="15" t="e">
        <f>IF(OR(Medidas!D960=1,Medidas!D960="M",Medidas!D960="m"),$A960*LOOKUP($I960+1,'OMS2007'!$A$3:$A$220,'OMS2007'!B$3:B$220)+(1-$A960)*LOOKUP($I960,'OMS2007'!$A$3:$A$220,'OMS2007'!B$3:B$220),$A960*LOOKUP($I960+1,'OMS2007'!$A$3:$A$220,'OMS2007'!E$3:E$220)+(1-$A960)*LOOKUP($I960,'OMS2007'!$A$3:$A$220,'OMS2007'!E$3:E$220))</f>
        <v>#N/A</v>
      </c>
      <c r="C960" s="15" t="e">
        <f>IF(OR(Medidas!D960=1,Medidas!D960="M",Medidas!D960="m"),$A960*LOOKUP($I960+1,'OMS2007'!$A$3:$A$220,'OMS2007'!C$3:C$220)+(1-$A960)*LOOKUP($I960,'OMS2007'!$A$3:$A$220,'OMS2007'!C$3:C$220),$A960*LOOKUP($I960+1,'OMS2007'!$A$3:$A$220,'OMS2007'!F$3:F$220)+(1-$A960)*LOOKUP($I960,'OMS2007'!$A$3:$A$220,'OMS2007'!F$3:F$220))</f>
        <v>#N/A</v>
      </c>
      <c r="D960" s="15" t="e">
        <f>IF(OR(Medidas!D960=1,Medidas!D960="M",Medidas!D960="m"),$A960*LOOKUP($I960+1,'OMS2007'!$A$3:$A$220,'OMS2007'!D$3:D$220)+(1-$A960)*LOOKUP($I960,'OMS2007'!$A$3:$A$220,'OMS2007'!D$3:D$220),$A960*LOOKUP($I960+1,'OMS2007'!$A$3:$A$220,'OMS2007'!G$3:G$220)+(1-$A960)*LOOKUP($I960,'OMS2007'!$A$3:$A$220,'OMS2007'!G$3:G$220))</f>
        <v>#N/A</v>
      </c>
      <c r="E960" s="15">
        <f t="shared" si="98"/>
        <v>1</v>
      </c>
      <c r="F960" s="15">
        <f>IF(OR(Medidas!D960=1,Medidas!D960="M",Medidas!D960="m",Medidas!D960=2,Medidas!D960="F",Medidas!D960="f"),0,1)</f>
        <v>1</v>
      </c>
      <c r="G960" s="15">
        <f>IF(OR(ISBLANK(Medidas!G960),(ISBLANK(Medidas!H960))),1,0)</f>
        <v>1</v>
      </c>
      <c r="H960" s="15">
        <f>IF(AND(NOT(G960),OR(Medidas!G960&lt;20,Medidas!G960&gt;250,Medidas!H960&lt;0.5,Medidas!H960&gt;400)),1,0)</f>
        <v>0</v>
      </c>
      <c r="I960" s="20">
        <f>(Medidas!F960-Medidas!E960)/30.4375</f>
        <v>0</v>
      </c>
      <c r="J960" s="15" t="e">
        <f>Medidas!H960/(Medidas!G960^2)*10000</f>
        <v>#DIV/0!</v>
      </c>
      <c r="K960" s="15" t="e">
        <f t="shared" si="99"/>
        <v>#DIV/0!</v>
      </c>
      <c r="L960" s="15" t="e">
        <f t="shared" si="100"/>
        <v>#DIV/0!</v>
      </c>
      <c r="M960" s="15" t="e">
        <f t="shared" si="101"/>
        <v>#DIV/0!</v>
      </c>
      <c r="N960" s="15" t="e">
        <f t="shared" si="102"/>
        <v>#N/A</v>
      </c>
      <c r="O960" s="15" t="e">
        <f t="shared" si="103"/>
        <v>#N/A</v>
      </c>
    </row>
    <row r="961" spans="1:15" x14ac:dyDescent="0.15">
      <c r="A961" s="106">
        <f t="shared" si="104"/>
        <v>1</v>
      </c>
      <c r="B961" s="15" t="e">
        <f>IF(OR(Medidas!D961=1,Medidas!D961="M",Medidas!D961="m"),$A961*LOOKUP($I961+1,'OMS2007'!$A$3:$A$220,'OMS2007'!B$3:B$220)+(1-$A961)*LOOKUP($I961,'OMS2007'!$A$3:$A$220,'OMS2007'!B$3:B$220),$A961*LOOKUP($I961+1,'OMS2007'!$A$3:$A$220,'OMS2007'!E$3:E$220)+(1-$A961)*LOOKUP($I961,'OMS2007'!$A$3:$A$220,'OMS2007'!E$3:E$220))</f>
        <v>#N/A</v>
      </c>
      <c r="C961" s="15" t="e">
        <f>IF(OR(Medidas!D961=1,Medidas!D961="M",Medidas!D961="m"),$A961*LOOKUP($I961+1,'OMS2007'!$A$3:$A$220,'OMS2007'!C$3:C$220)+(1-$A961)*LOOKUP($I961,'OMS2007'!$A$3:$A$220,'OMS2007'!C$3:C$220),$A961*LOOKUP($I961+1,'OMS2007'!$A$3:$A$220,'OMS2007'!F$3:F$220)+(1-$A961)*LOOKUP($I961,'OMS2007'!$A$3:$A$220,'OMS2007'!F$3:F$220))</f>
        <v>#N/A</v>
      </c>
      <c r="D961" s="15" t="e">
        <f>IF(OR(Medidas!D961=1,Medidas!D961="M",Medidas!D961="m"),$A961*LOOKUP($I961+1,'OMS2007'!$A$3:$A$220,'OMS2007'!D$3:D$220)+(1-$A961)*LOOKUP($I961,'OMS2007'!$A$3:$A$220,'OMS2007'!D$3:D$220),$A961*LOOKUP($I961+1,'OMS2007'!$A$3:$A$220,'OMS2007'!G$3:G$220)+(1-$A961)*LOOKUP($I961,'OMS2007'!$A$3:$A$220,'OMS2007'!G$3:G$220))</f>
        <v>#N/A</v>
      </c>
      <c r="E961" s="15">
        <f t="shared" si="98"/>
        <v>1</v>
      </c>
      <c r="F961" s="15">
        <f>IF(OR(Medidas!D961=1,Medidas!D961="M",Medidas!D961="m",Medidas!D961=2,Medidas!D961="F",Medidas!D961="f"),0,1)</f>
        <v>1</v>
      </c>
      <c r="G961" s="15">
        <f>IF(OR(ISBLANK(Medidas!G961),(ISBLANK(Medidas!H961))),1,0)</f>
        <v>1</v>
      </c>
      <c r="H961" s="15">
        <f>IF(AND(NOT(G961),OR(Medidas!G961&lt;20,Medidas!G961&gt;250,Medidas!H961&lt;0.5,Medidas!H961&gt;400)),1,0)</f>
        <v>0</v>
      </c>
      <c r="I961" s="20">
        <f>(Medidas!F961-Medidas!E961)/30.4375</f>
        <v>0</v>
      </c>
      <c r="J961" s="15" t="e">
        <f>Medidas!H961/(Medidas!G961^2)*10000</f>
        <v>#DIV/0!</v>
      </c>
      <c r="K961" s="15" t="e">
        <f t="shared" si="99"/>
        <v>#DIV/0!</v>
      </c>
      <c r="L961" s="15" t="e">
        <f t="shared" si="100"/>
        <v>#DIV/0!</v>
      </c>
      <c r="M961" s="15" t="e">
        <f t="shared" si="101"/>
        <v>#DIV/0!</v>
      </c>
      <c r="N961" s="15" t="e">
        <f t="shared" si="102"/>
        <v>#N/A</v>
      </c>
      <c r="O961" s="15" t="e">
        <f t="shared" si="103"/>
        <v>#N/A</v>
      </c>
    </row>
    <row r="962" spans="1:15" x14ac:dyDescent="0.15">
      <c r="A962" s="106">
        <f t="shared" si="104"/>
        <v>1</v>
      </c>
      <c r="B962" s="15" t="e">
        <f>IF(OR(Medidas!D962=1,Medidas!D962="M",Medidas!D962="m"),$A962*LOOKUP($I962+1,'OMS2007'!$A$3:$A$220,'OMS2007'!B$3:B$220)+(1-$A962)*LOOKUP($I962,'OMS2007'!$A$3:$A$220,'OMS2007'!B$3:B$220),$A962*LOOKUP($I962+1,'OMS2007'!$A$3:$A$220,'OMS2007'!E$3:E$220)+(1-$A962)*LOOKUP($I962,'OMS2007'!$A$3:$A$220,'OMS2007'!E$3:E$220))</f>
        <v>#N/A</v>
      </c>
      <c r="C962" s="15" t="e">
        <f>IF(OR(Medidas!D962=1,Medidas!D962="M",Medidas!D962="m"),$A962*LOOKUP($I962+1,'OMS2007'!$A$3:$A$220,'OMS2007'!C$3:C$220)+(1-$A962)*LOOKUP($I962,'OMS2007'!$A$3:$A$220,'OMS2007'!C$3:C$220),$A962*LOOKUP($I962+1,'OMS2007'!$A$3:$A$220,'OMS2007'!F$3:F$220)+(1-$A962)*LOOKUP($I962,'OMS2007'!$A$3:$A$220,'OMS2007'!F$3:F$220))</f>
        <v>#N/A</v>
      </c>
      <c r="D962" s="15" t="e">
        <f>IF(OR(Medidas!D962=1,Medidas!D962="M",Medidas!D962="m"),$A962*LOOKUP($I962+1,'OMS2007'!$A$3:$A$220,'OMS2007'!D$3:D$220)+(1-$A962)*LOOKUP($I962,'OMS2007'!$A$3:$A$220,'OMS2007'!D$3:D$220),$A962*LOOKUP($I962+1,'OMS2007'!$A$3:$A$220,'OMS2007'!G$3:G$220)+(1-$A962)*LOOKUP($I962,'OMS2007'!$A$3:$A$220,'OMS2007'!G$3:G$220))</f>
        <v>#N/A</v>
      </c>
      <c r="E962" s="15">
        <f t="shared" si="98"/>
        <v>1</v>
      </c>
      <c r="F962" s="15">
        <f>IF(OR(Medidas!D962=1,Medidas!D962="M",Medidas!D962="m",Medidas!D962=2,Medidas!D962="F",Medidas!D962="f"),0,1)</f>
        <v>1</v>
      </c>
      <c r="G962" s="15">
        <f>IF(OR(ISBLANK(Medidas!G962),(ISBLANK(Medidas!H962))),1,0)</f>
        <v>1</v>
      </c>
      <c r="H962" s="15">
        <f>IF(AND(NOT(G962),OR(Medidas!G962&lt;20,Medidas!G962&gt;250,Medidas!H962&lt;0.5,Medidas!H962&gt;400)),1,0)</f>
        <v>0</v>
      </c>
      <c r="I962" s="20">
        <f>(Medidas!F962-Medidas!E962)/30.4375</f>
        <v>0</v>
      </c>
      <c r="J962" s="15" t="e">
        <f>Medidas!H962/(Medidas!G962^2)*10000</f>
        <v>#DIV/0!</v>
      </c>
      <c r="K962" s="15" t="e">
        <f t="shared" si="99"/>
        <v>#DIV/0!</v>
      </c>
      <c r="L962" s="15" t="e">
        <f t="shared" si="100"/>
        <v>#DIV/0!</v>
      </c>
      <c r="M962" s="15" t="e">
        <f t="shared" si="101"/>
        <v>#DIV/0!</v>
      </c>
      <c r="N962" s="15" t="e">
        <f t="shared" si="102"/>
        <v>#N/A</v>
      </c>
      <c r="O962" s="15" t="e">
        <f t="shared" si="103"/>
        <v>#N/A</v>
      </c>
    </row>
    <row r="963" spans="1:15" x14ac:dyDescent="0.15">
      <c r="A963" s="106">
        <f t="shared" si="104"/>
        <v>1</v>
      </c>
      <c r="B963" s="15" t="e">
        <f>IF(OR(Medidas!D963=1,Medidas!D963="M",Medidas!D963="m"),$A963*LOOKUP($I963+1,'OMS2007'!$A$3:$A$220,'OMS2007'!B$3:B$220)+(1-$A963)*LOOKUP($I963,'OMS2007'!$A$3:$A$220,'OMS2007'!B$3:B$220),$A963*LOOKUP($I963+1,'OMS2007'!$A$3:$A$220,'OMS2007'!E$3:E$220)+(1-$A963)*LOOKUP($I963,'OMS2007'!$A$3:$A$220,'OMS2007'!E$3:E$220))</f>
        <v>#N/A</v>
      </c>
      <c r="C963" s="15" t="e">
        <f>IF(OR(Medidas!D963=1,Medidas!D963="M",Medidas!D963="m"),$A963*LOOKUP($I963+1,'OMS2007'!$A$3:$A$220,'OMS2007'!C$3:C$220)+(1-$A963)*LOOKUP($I963,'OMS2007'!$A$3:$A$220,'OMS2007'!C$3:C$220),$A963*LOOKUP($I963+1,'OMS2007'!$A$3:$A$220,'OMS2007'!F$3:F$220)+(1-$A963)*LOOKUP($I963,'OMS2007'!$A$3:$A$220,'OMS2007'!F$3:F$220))</f>
        <v>#N/A</v>
      </c>
      <c r="D963" s="15" t="e">
        <f>IF(OR(Medidas!D963=1,Medidas!D963="M",Medidas!D963="m"),$A963*LOOKUP($I963+1,'OMS2007'!$A$3:$A$220,'OMS2007'!D$3:D$220)+(1-$A963)*LOOKUP($I963,'OMS2007'!$A$3:$A$220,'OMS2007'!D$3:D$220),$A963*LOOKUP($I963+1,'OMS2007'!$A$3:$A$220,'OMS2007'!G$3:G$220)+(1-$A963)*LOOKUP($I963,'OMS2007'!$A$3:$A$220,'OMS2007'!G$3:G$220))</f>
        <v>#N/A</v>
      </c>
      <c r="E963" s="15">
        <f t="shared" si="98"/>
        <v>1</v>
      </c>
      <c r="F963" s="15">
        <f>IF(OR(Medidas!D963=1,Medidas!D963="M",Medidas!D963="m",Medidas!D963=2,Medidas!D963="F",Medidas!D963="f"),0,1)</f>
        <v>1</v>
      </c>
      <c r="G963" s="15">
        <f>IF(OR(ISBLANK(Medidas!G963),(ISBLANK(Medidas!H963))),1,0)</f>
        <v>1</v>
      </c>
      <c r="H963" s="15">
        <f>IF(AND(NOT(G963),OR(Medidas!G963&lt;20,Medidas!G963&gt;250,Medidas!H963&lt;0.5,Medidas!H963&gt;400)),1,0)</f>
        <v>0</v>
      </c>
      <c r="I963" s="20">
        <f>(Medidas!F963-Medidas!E963)/30.4375</f>
        <v>0</v>
      </c>
      <c r="J963" s="15" t="e">
        <f>Medidas!H963/(Medidas!G963^2)*10000</f>
        <v>#DIV/0!</v>
      </c>
      <c r="K963" s="15" t="e">
        <f t="shared" si="99"/>
        <v>#DIV/0!</v>
      </c>
      <c r="L963" s="15" t="e">
        <f t="shared" si="100"/>
        <v>#DIV/0!</v>
      </c>
      <c r="M963" s="15" t="e">
        <f t="shared" si="101"/>
        <v>#DIV/0!</v>
      </c>
      <c r="N963" s="15" t="e">
        <f t="shared" si="102"/>
        <v>#N/A</v>
      </c>
      <c r="O963" s="15" t="e">
        <f t="shared" si="103"/>
        <v>#N/A</v>
      </c>
    </row>
    <row r="964" spans="1:15" x14ac:dyDescent="0.15">
      <c r="A964" s="106">
        <f t="shared" si="104"/>
        <v>1</v>
      </c>
      <c r="B964" s="15" t="e">
        <f>IF(OR(Medidas!D964=1,Medidas!D964="M",Medidas!D964="m"),$A964*LOOKUP($I964+1,'OMS2007'!$A$3:$A$220,'OMS2007'!B$3:B$220)+(1-$A964)*LOOKUP($I964,'OMS2007'!$A$3:$A$220,'OMS2007'!B$3:B$220),$A964*LOOKUP($I964+1,'OMS2007'!$A$3:$A$220,'OMS2007'!E$3:E$220)+(1-$A964)*LOOKUP($I964,'OMS2007'!$A$3:$A$220,'OMS2007'!E$3:E$220))</f>
        <v>#N/A</v>
      </c>
      <c r="C964" s="15" t="e">
        <f>IF(OR(Medidas!D964=1,Medidas!D964="M",Medidas!D964="m"),$A964*LOOKUP($I964+1,'OMS2007'!$A$3:$A$220,'OMS2007'!C$3:C$220)+(1-$A964)*LOOKUP($I964,'OMS2007'!$A$3:$A$220,'OMS2007'!C$3:C$220),$A964*LOOKUP($I964+1,'OMS2007'!$A$3:$A$220,'OMS2007'!F$3:F$220)+(1-$A964)*LOOKUP($I964,'OMS2007'!$A$3:$A$220,'OMS2007'!F$3:F$220))</f>
        <v>#N/A</v>
      </c>
      <c r="D964" s="15" t="e">
        <f>IF(OR(Medidas!D964=1,Medidas!D964="M",Medidas!D964="m"),$A964*LOOKUP($I964+1,'OMS2007'!$A$3:$A$220,'OMS2007'!D$3:D$220)+(1-$A964)*LOOKUP($I964,'OMS2007'!$A$3:$A$220,'OMS2007'!D$3:D$220),$A964*LOOKUP($I964+1,'OMS2007'!$A$3:$A$220,'OMS2007'!G$3:G$220)+(1-$A964)*LOOKUP($I964,'OMS2007'!$A$3:$A$220,'OMS2007'!G$3:G$220))</f>
        <v>#N/A</v>
      </c>
      <c r="E964" s="15">
        <f t="shared" ref="E964:E1027" si="105">IF(OR(I964&lt;24,I964&gt;240),1,0)</f>
        <v>1</v>
      </c>
      <c r="F964" s="15">
        <f>IF(OR(Medidas!D964=1,Medidas!D964="M",Medidas!D964="m",Medidas!D964=2,Medidas!D964="F",Medidas!D964="f"),0,1)</f>
        <v>1</v>
      </c>
      <c r="G964" s="15">
        <f>IF(OR(ISBLANK(Medidas!G964),(ISBLANK(Medidas!H964))),1,0)</f>
        <v>1</v>
      </c>
      <c r="H964" s="15">
        <f>IF(AND(NOT(G964),OR(Medidas!G964&lt;20,Medidas!G964&gt;250,Medidas!H964&lt;0.5,Medidas!H964&gt;400)),1,0)</f>
        <v>0</v>
      </c>
      <c r="I964" s="20">
        <f>(Medidas!F964-Medidas!E964)/30.4375</f>
        <v>0</v>
      </c>
      <c r="J964" s="15" t="e">
        <f>Medidas!H964/(Medidas!G964^2)*10000</f>
        <v>#DIV/0!</v>
      </c>
      <c r="K964" s="15" t="e">
        <f t="shared" ref="K964:K1027" si="106">(((J964/C964)^B964)-1)/(B964*D964)</f>
        <v>#DIV/0!</v>
      </c>
      <c r="L964" s="15" t="e">
        <f t="shared" ref="L964:L1027" si="107">INT(NORMSDIST(K964)*1000)/10</f>
        <v>#DIV/0!</v>
      </c>
      <c r="M964" s="15" t="e">
        <f t="shared" ref="M964:M1027" si="108">IF(OR((J964-C964)/N964&lt;-4,(J964-C964)/O964&gt;8),1,0)</f>
        <v>#DIV/0!</v>
      </c>
      <c r="N964" s="15" t="e">
        <f t="shared" ref="N964:N1027" si="109">(C964-(C964*(1+B964*D964*(-2))^(1/B964)))/2</f>
        <v>#N/A</v>
      </c>
      <c r="O964" s="15" t="e">
        <f t="shared" ref="O964:O1027" si="110">((C964*(1+B964*D964*2)^(1/B964))-C964)/2</f>
        <v>#N/A</v>
      </c>
    </row>
    <row r="965" spans="1:15" x14ac:dyDescent="0.15">
      <c r="A965" s="106">
        <f t="shared" ref="A965:A1028" si="111">I965-INT(I965+0.5)+1</f>
        <v>1</v>
      </c>
      <c r="B965" s="15" t="e">
        <f>IF(OR(Medidas!D965=1,Medidas!D965="M",Medidas!D965="m"),$A965*LOOKUP($I965+1,'OMS2007'!$A$3:$A$220,'OMS2007'!B$3:B$220)+(1-$A965)*LOOKUP($I965,'OMS2007'!$A$3:$A$220,'OMS2007'!B$3:B$220),$A965*LOOKUP($I965+1,'OMS2007'!$A$3:$A$220,'OMS2007'!E$3:E$220)+(1-$A965)*LOOKUP($I965,'OMS2007'!$A$3:$A$220,'OMS2007'!E$3:E$220))</f>
        <v>#N/A</v>
      </c>
      <c r="C965" s="15" t="e">
        <f>IF(OR(Medidas!D965=1,Medidas!D965="M",Medidas!D965="m"),$A965*LOOKUP($I965+1,'OMS2007'!$A$3:$A$220,'OMS2007'!C$3:C$220)+(1-$A965)*LOOKUP($I965,'OMS2007'!$A$3:$A$220,'OMS2007'!C$3:C$220),$A965*LOOKUP($I965+1,'OMS2007'!$A$3:$A$220,'OMS2007'!F$3:F$220)+(1-$A965)*LOOKUP($I965,'OMS2007'!$A$3:$A$220,'OMS2007'!F$3:F$220))</f>
        <v>#N/A</v>
      </c>
      <c r="D965" s="15" t="e">
        <f>IF(OR(Medidas!D965=1,Medidas!D965="M",Medidas!D965="m"),$A965*LOOKUP($I965+1,'OMS2007'!$A$3:$A$220,'OMS2007'!D$3:D$220)+(1-$A965)*LOOKUP($I965,'OMS2007'!$A$3:$A$220,'OMS2007'!D$3:D$220),$A965*LOOKUP($I965+1,'OMS2007'!$A$3:$A$220,'OMS2007'!G$3:G$220)+(1-$A965)*LOOKUP($I965,'OMS2007'!$A$3:$A$220,'OMS2007'!G$3:G$220))</f>
        <v>#N/A</v>
      </c>
      <c r="E965" s="15">
        <f t="shared" si="105"/>
        <v>1</v>
      </c>
      <c r="F965" s="15">
        <f>IF(OR(Medidas!D965=1,Medidas!D965="M",Medidas!D965="m",Medidas!D965=2,Medidas!D965="F",Medidas!D965="f"),0,1)</f>
        <v>1</v>
      </c>
      <c r="G965" s="15">
        <f>IF(OR(ISBLANK(Medidas!G965),(ISBLANK(Medidas!H965))),1,0)</f>
        <v>1</v>
      </c>
      <c r="H965" s="15">
        <f>IF(AND(NOT(G965),OR(Medidas!G965&lt;20,Medidas!G965&gt;250,Medidas!H965&lt;0.5,Medidas!H965&gt;400)),1,0)</f>
        <v>0</v>
      </c>
      <c r="I965" s="20">
        <f>(Medidas!F965-Medidas!E965)/30.4375</f>
        <v>0</v>
      </c>
      <c r="J965" s="15" t="e">
        <f>Medidas!H965/(Medidas!G965^2)*10000</f>
        <v>#DIV/0!</v>
      </c>
      <c r="K965" s="15" t="e">
        <f t="shared" si="106"/>
        <v>#DIV/0!</v>
      </c>
      <c r="L965" s="15" t="e">
        <f t="shared" si="107"/>
        <v>#DIV/0!</v>
      </c>
      <c r="M965" s="15" t="e">
        <f t="shared" si="108"/>
        <v>#DIV/0!</v>
      </c>
      <c r="N965" s="15" t="e">
        <f t="shared" si="109"/>
        <v>#N/A</v>
      </c>
      <c r="O965" s="15" t="e">
        <f t="shared" si="110"/>
        <v>#N/A</v>
      </c>
    </row>
    <row r="966" spans="1:15" x14ac:dyDescent="0.15">
      <c r="A966" s="106">
        <f t="shared" si="111"/>
        <v>1</v>
      </c>
      <c r="B966" s="15" t="e">
        <f>IF(OR(Medidas!D966=1,Medidas!D966="M",Medidas!D966="m"),$A966*LOOKUP($I966+1,'OMS2007'!$A$3:$A$220,'OMS2007'!B$3:B$220)+(1-$A966)*LOOKUP($I966,'OMS2007'!$A$3:$A$220,'OMS2007'!B$3:B$220),$A966*LOOKUP($I966+1,'OMS2007'!$A$3:$A$220,'OMS2007'!E$3:E$220)+(1-$A966)*LOOKUP($I966,'OMS2007'!$A$3:$A$220,'OMS2007'!E$3:E$220))</f>
        <v>#N/A</v>
      </c>
      <c r="C966" s="15" t="e">
        <f>IF(OR(Medidas!D966=1,Medidas!D966="M",Medidas!D966="m"),$A966*LOOKUP($I966+1,'OMS2007'!$A$3:$A$220,'OMS2007'!C$3:C$220)+(1-$A966)*LOOKUP($I966,'OMS2007'!$A$3:$A$220,'OMS2007'!C$3:C$220),$A966*LOOKUP($I966+1,'OMS2007'!$A$3:$A$220,'OMS2007'!F$3:F$220)+(1-$A966)*LOOKUP($I966,'OMS2007'!$A$3:$A$220,'OMS2007'!F$3:F$220))</f>
        <v>#N/A</v>
      </c>
      <c r="D966" s="15" t="e">
        <f>IF(OR(Medidas!D966=1,Medidas!D966="M",Medidas!D966="m"),$A966*LOOKUP($I966+1,'OMS2007'!$A$3:$A$220,'OMS2007'!D$3:D$220)+(1-$A966)*LOOKUP($I966,'OMS2007'!$A$3:$A$220,'OMS2007'!D$3:D$220),$A966*LOOKUP($I966+1,'OMS2007'!$A$3:$A$220,'OMS2007'!G$3:G$220)+(1-$A966)*LOOKUP($I966,'OMS2007'!$A$3:$A$220,'OMS2007'!G$3:G$220))</f>
        <v>#N/A</v>
      </c>
      <c r="E966" s="15">
        <f t="shared" si="105"/>
        <v>1</v>
      </c>
      <c r="F966" s="15">
        <f>IF(OR(Medidas!D966=1,Medidas!D966="M",Medidas!D966="m",Medidas!D966=2,Medidas!D966="F",Medidas!D966="f"),0,1)</f>
        <v>1</v>
      </c>
      <c r="G966" s="15">
        <f>IF(OR(ISBLANK(Medidas!G966),(ISBLANK(Medidas!H966))),1,0)</f>
        <v>1</v>
      </c>
      <c r="H966" s="15">
        <f>IF(AND(NOT(G966),OR(Medidas!G966&lt;20,Medidas!G966&gt;250,Medidas!H966&lt;0.5,Medidas!H966&gt;400)),1,0)</f>
        <v>0</v>
      </c>
      <c r="I966" s="20">
        <f>(Medidas!F966-Medidas!E966)/30.4375</f>
        <v>0</v>
      </c>
      <c r="J966" s="15" t="e">
        <f>Medidas!H966/(Medidas!G966^2)*10000</f>
        <v>#DIV/0!</v>
      </c>
      <c r="K966" s="15" t="e">
        <f t="shared" si="106"/>
        <v>#DIV/0!</v>
      </c>
      <c r="L966" s="15" t="e">
        <f t="shared" si="107"/>
        <v>#DIV/0!</v>
      </c>
      <c r="M966" s="15" t="e">
        <f t="shared" si="108"/>
        <v>#DIV/0!</v>
      </c>
      <c r="N966" s="15" t="e">
        <f t="shared" si="109"/>
        <v>#N/A</v>
      </c>
      <c r="O966" s="15" t="e">
        <f t="shared" si="110"/>
        <v>#N/A</v>
      </c>
    </row>
    <row r="967" spans="1:15" x14ac:dyDescent="0.15">
      <c r="A967" s="106">
        <f t="shared" si="111"/>
        <v>1</v>
      </c>
      <c r="B967" s="15" t="e">
        <f>IF(OR(Medidas!D967=1,Medidas!D967="M",Medidas!D967="m"),$A967*LOOKUP($I967+1,'OMS2007'!$A$3:$A$220,'OMS2007'!B$3:B$220)+(1-$A967)*LOOKUP($I967,'OMS2007'!$A$3:$A$220,'OMS2007'!B$3:B$220),$A967*LOOKUP($I967+1,'OMS2007'!$A$3:$A$220,'OMS2007'!E$3:E$220)+(1-$A967)*LOOKUP($I967,'OMS2007'!$A$3:$A$220,'OMS2007'!E$3:E$220))</f>
        <v>#N/A</v>
      </c>
      <c r="C967" s="15" t="e">
        <f>IF(OR(Medidas!D967=1,Medidas!D967="M",Medidas!D967="m"),$A967*LOOKUP($I967+1,'OMS2007'!$A$3:$A$220,'OMS2007'!C$3:C$220)+(1-$A967)*LOOKUP($I967,'OMS2007'!$A$3:$A$220,'OMS2007'!C$3:C$220),$A967*LOOKUP($I967+1,'OMS2007'!$A$3:$A$220,'OMS2007'!F$3:F$220)+(1-$A967)*LOOKUP($I967,'OMS2007'!$A$3:$A$220,'OMS2007'!F$3:F$220))</f>
        <v>#N/A</v>
      </c>
      <c r="D967" s="15" t="e">
        <f>IF(OR(Medidas!D967=1,Medidas!D967="M",Medidas!D967="m"),$A967*LOOKUP($I967+1,'OMS2007'!$A$3:$A$220,'OMS2007'!D$3:D$220)+(1-$A967)*LOOKUP($I967,'OMS2007'!$A$3:$A$220,'OMS2007'!D$3:D$220),$A967*LOOKUP($I967+1,'OMS2007'!$A$3:$A$220,'OMS2007'!G$3:G$220)+(1-$A967)*LOOKUP($I967,'OMS2007'!$A$3:$A$220,'OMS2007'!G$3:G$220))</f>
        <v>#N/A</v>
      </c>
      <c r="E967" s="15">
        <f t="shared" si="105"/>
        <v>1</v>
      </c>
      <c r="F967" s="15">
        <f>IF(OR(Medidas!D967=1,Medidas!D967="M",Medidas!D967="m",Medidas!D967=2,Medidas!D967="F",Medidas!D967="f"),0,1)</f>
        <v>1</v>
      </c>
      <c r="G967" s="15">
        <f>IF(OR(ISBLANK(Medidas!G967),(ISBLANK(Medidas!H967))),1,0)</f>
        <v>1</v>
      </c>
      <c r="H967" s="15">
        <f>IF(AND(NOT(G967),OR(Medidas!G967&lt;20,Medidas!G967&gt;250,Medidas!H967&lt;0.5,Medidas!H967&gt;400)),1,0)</f>
        <v>0</v>
      </c>
      <c r="I967" s="20">
        <f>(Medidas!F967-Medidas!E967)/30.4375</f>
        <v>0</v>
      </c>
      <c r="J967" s="15" t="e">
        <f>Medidas!H967/(Medidas!G967^2)*10000</f>
        <v>#DIV/0!</v>
      </c>
      <c r="K967" s="15" t="e">
        <f t="shared" si="106"/>
        <v>#DIV/0!</v>
      </c>
      <c r="L967" s="15" t="e">
        <f t="shared" si="107"/>
        <v>#DIV/0!</v>
      </c>
      <c r="M967" s="15" t="e">
        <f t="shared" si="108"/>
        <v>#DIV/0!</v>
      </c>
      <c r="N967" s="15" t="e">
        <f t="shared" si="109"/>
        <v>#N/A</v>
      </c>
      <c r="O967" s="15" t="e">
        <f t="shared" si="110"/>
        <v>#N/A</v>
      </c>
    </row>
    <row r="968" spans="1:15" x14ac:dyDescent="0.15">
      <c r="A968" s="106">
        <f t="shared" si="111"/>
        <v>1</v>
      </c>
      <c r="B968" s="15" t="e">
        <f>IF(OR(Medidas!D968=1,Medidas!D968="M",Medidas!D968="m"),$A968*LOOKUP($I968+1,'OMS2007'!$A$3:$A$220,'OMS2007'!B$3:B$220)+(1-$A968)*LOOKUP($I968,'OMS2007'!$A$3:$A$220,'OMS2007'!B$3:B$220),$A968*LOOKUP($I968+1,'OMS2007'!$A$3:$A$220,'OMS2007'!E$3:E$220)+(1-$A968)*LOOKUP($I968,'OMS2007'!$A$3:$A$220,'OMS2007'!E$3:E$220))</f>
        <v>#N/A</v>
      </c>
      <c r="C968" s="15" t="e">
        <f>IF(OR(Medidas!D968=1,Medidas!D968="M",Medidas!D968="m"),$A968*LOOKUP($I968+1,'OMS2007'!$A$3:$A$220,'OMS2007'!C$3:C$220)+(1-$A968)*LOOKUP($I968,'OMS2007'!$A$3:$A$220,'OMS2007'!C$3:C$220),$A968*LOOKUP($I968+1,'OMS2007'!$A$3:$A$220,'OMS2007'!F$3:F$220)+(1-$A968)*LOOKUP($I968,'OMS2007'!$A$3:$A$220,'OMS2007'!F$3:F$220))</f>
        <v>#N/A</v>
      </c>
      <c r="D968" s="15" t="e">
        <f>IF(OR(Medidas!D968=1,Medidas!D968="M",Medidas!D968="m"),$A968*LOOKUP($I968+1,'OMS2007'!$A$3:$A$220,'OMS2007'!D$3:D$220)+(1-$A968)*LOOKUP($I968,'OMS2007'!$A$3:$A$220,'OMS2007'!D$3:D$220),$A968*LOOKUP($I968+1,'OMS2007'!$A$3:$A$220,'OMS2007'!G$3:G$220)+(1-$A968)*LOOKUP($I968,'OMS2007'!$A$3:$A$220,'OMS2007'!G$3:G$220))</f>
        <v>#N/A</v>
      </c>
      <c r="E968" s="15">
        <f t="shared" si="105"/>
        <v>1</v>
      </c>
      <c r="F968" s="15">
        <f>IF(OR(Medidas!D968=1,Medidas!D968="M",Medidas!D968="m",Medidas!D968=2,Medidas!D968="F",Medidas!D968="f"),0,1)</f>
        <v>1</v>
      </c>
      <c r="G968" s="15">
        <f>IF(OR(ISBLANK(Medidas!G968),(ISBLANK(Medidas!H968))),1,0)</f>
        <v>1</v>
      </c>
      <c r="H968" s="15">
        <f>IF(AND(NOT(G968),OR(Medidas!G968&lt;20,Medidas!G968&gt;250,Medidas!H968&lt;0.5,Medidas!H968&gt;400)),1,0)</f>
        <v>0</v>
      </c>
      <c r="I968" s="20">
        <f>(Medidas!F968-Medidas!E968)/30.4375</f>
        <v>0</v>
      </c>
      <c r="J968" s="15" t="e">
        <f>Medidas!H968/(Medidas!G968^2)*10000</f>
        <v>#DIV/0!</v>
      </c>
      <c r="K968" s="15" t="e">
        <f t="shared" si="106"/>
        <v>#DIV/0!</v>
      </c>
      <c r="L968" s="15" t="e">
        <f t="shared" si="107"/>
        <v>#DIV/0!</v>
      </c>
      <c r="M968" s="15" t="e">
        <f t="shared" si="108"/>
        <v>#DIV/0!</v>
      </c>
      <c r="N968" s="15" t="e">
        <f t="shared" si="109"/>
        <v>#N/A</v>
      </c>
      <c r="O968" s="15" t="e">
        <f t="shared" si="110"/>
        <v>#N/A</v>
      </c>
    </row>
    <row r="969" spans="1:15" x14ac:dyDescent="0.15">
      <c r="A969" s="106">
        <f t="shared" si="111"/>
        <v>1</v>
      </c>
      <c r="B969" s="15" t="e">
        <f>IF(OR(Medidas!D969=1,Medidas!D969="M",Medidas!D969="m"),$A969*LOOKUP($I969+1,'OMS2007'!$A$3:$A$220,'OMS2007'!B$3:B$220)+(1-$A969)*LOOKUP($I969,'OMS2007'!$A$3:$A$220,'OMS2007'!B$3:B$220),$A969*LOOKUP($I969+1,'OMS2007'!$A$3:$A$220,'OMS2007'!E$3:E$220)+(1-$A969)*LOOKUP($I969,'OMS2007'!$A$3:$A$220,'OMS2007'!E$3:E$220))</f>
        <v>#N/A</v>
      </c>
      <c r="C969" s="15" t="e">
        <f>IF(OR(Medidas!D969=1,Medidas!D969="M",Medidas!D969="m"),$A969*LOOKUP($I969+1,'OMS2007'!$A$3:$A$220,'OMS2007'!C$3:C$220)+(1-$A969)*LOOKUP($I969,'OMS2007'!$A$3:$A$220,'OMS2007'!C$3:C$220),$A969*LOOKUP($I969+1,'OMS2007'!$A$3:$A$220,'OMS2007'!F$3:F$220)+(1-$A969)*LOOKUP($I969,'OMS2007'!$A$3:$A$220,'OMS2007'!F$3:F$220))</f>
        <v>#N/A</v>
      </c>
      <c r="D969" s="15" t="e">
        <f>IF(OR(Medidas!D969=1,Medidas!D969="M",Medidas!D969="m"),$A969*LOOKUP($I969+1,'OMS2007'!$A$3:$A$220,'OMS2007'!D$3:D$220)+(1-$A969)*LOOKUP($I969,'OMS2007'!$A$3:$A$220,'OMS2007'!D$3:D$220),$A969*LOOKUP($I969+1,'OMS2007'!$A$3:$A$220,'OMS2007'!G$3:G$220)+(1-$A969)*LOOKUP($I969,'OMS2007'!$A$3:$A$220,'OMS2007'!G$3:G$220))</f>
        <v>#N/A</v>
      </c>
      <c r="E969" s="15">
        <f t="shared" si="105"/>
        <v>1</v>
      </c>
      <c r="F969" s="15">
        <f>IF(OR(Medidas!D969=1,Medidas!D969="M",Medidas!D969="m",Medidas!D969=2,Medidas!D969="F",Medidas!D969="f"),0,1)</f>
        <v>1</v>
      </c>
      <c r="G969" s="15">
        <f>IF(OR(ISBLANK(Medidas!G969),(ISBLANK(Medidas!H969))),1,0)</f>
        <v>1</v>
      </c>
      <c r="H969" s="15">
        <f>IF(AND(NOT(G969),OR(Medidas!G969&lt;20,Medidas!G969&gt;250,Medidas!H969&lt;0.5,Medidas!H969&gt;400)),1,0)</f>
        <v>0</v>
      </c>
      <c r="I969" s="20">
        <f>(Medidas!F969-Medidas!E969)/30.4375</f>
        <v>0</v>
      </c>
      <c r="J969" s="15" t="e">
        <f>Medidas!H969/(Medidas!G969^2)*10000</f>
        <v>#DIV/0!</v>
      </c>
      <c r="K969" s="15" t="e">
        <f t="shared" si="106"/>
        <v>#DIV/0!</v>
      </c>
      <c r="L969" s="15" t="e">
        <f t="shared" si="107"/>
        <v>#DIV/0!</v>
      </c>
      <c r="M969" s="15" t="e">
        <f t="shared" si="108"/>
        <v>#DIV/0!</v>
      </c>
      <c r="N969" s="15" t="e">
        <f t="shared" si="109"/>
        <v>#N/A</v>
      </c>
      <c r="O969" s="15" t="e">
        <f t="shared" si="110"/>
        <v>#N/A</v>
      </c>
    </row>
    <row r="970" spans="1:15" x14ac:dyDescent="0.15">
      <c r="A970" s="106">
        <f t="shared" si="111"/>
        <v>1</v>
      </c>
      <c r="B970" s="15" t="e">
        <f>IF(OR(Medidas!D970=1,Medidas!D970="M",Medidas!D970="m"),$A970*LOOKUP($I970+1,'OMS2007'!$A$3:$A$220,'OMS2007'!B$3:B$220)+(1-$A970)*LOOKUP($I970,'OMS2007'!$A$3:$A$220,'OMS2007'!B$3:B$220),$A970*LOOKUP($I970+1,'OMS2007'!$A$3:$A$220,'OMS2007'!E$3:E$220)+(1-$A970)*LOOKUP($I970,'OMS2007'!$A$3:$A$220,'OMS2007'!E$3:E$220))</f>
        <v>#N/A</v>
      </c>
      <c r="C970" s="15" t="e">
        <f>IF(OR(Medidas!D970=1,Medidas!D970="M",Medidas!D970="m"),$A970*LOOKUP($I970+1,'OMS2007'!$A$3:$A$220,'OMS2007'!C$3:C$220)+(1-$A970)*LOOKUP($I970,'OMS2007'!$A$3:$A$220,'OMS2007'!C$3:C$220),$A970*LOOKUP($I970+1,'OMS2007'!$A$3:$A$220,'OMS2007'!F$3:F$220)+(1-$A970)*LOOKUP($I970,'OMS2007'!$A$3:$A$220,'OMS2007'!F$3:F$220))</f>
        <v>#N/A</v>
      </c>
      <c r="D970" s="15" t="e">
        <f>IF(OR(Medidas!D970=1,Medidas!D970="M",Medidas!D970="m"),$A970*LOOKUP($I970+1,'OMS2007'!$A$3:$A$220,'OMS2007'!D$3:D$220)+(1-$A970)*LOOKUP($I970,'OMS2007'!$A$3:$A$220,'OMS2007'!D$3:D$220),$A970*LOOKUP($I970+1,'OMS2007'!$A$3:$A$220,'OMS2007'!G$3:G$220)+(1-$A970)*LOOKUP($I970,'OMS2007'!$A$3:$A$220,'OMS2007'!G$3:G$220))</f>
        <v>#N/A</v>
      </c>
      <c r="E970" s="15">
        <f t="shared" si="105"/>
        <v>1</v>
      </c>
      <c r="F970" s="15">
        <f>IF(OR(Medidas!D970=1,Medidas!D970="M",Medidas!D970="m",Medidas!D970=2,Medidas!D970="F",Medidas!D970="f"),0,1)</f>
        <v>1</v>
      </c>
      <c r="G970" s="15">
        <f>IF(OR(ISBLANK(Medidas!G970),(ISBLANK(Medidas!H970))),1,0)</f>
        <v>1</v>
      </c>
      <c r="H970" s="15">
        <f>IF(AND(NOT(G970),OR(Medidas!G970&lt;20,Medidas!G970&gt;250,Medidas!H970&lt;0.5,Medidas!H970&gt;400)),1,0)</f>
        <v>0</v>
      </c>
      <c r="I970" s="20">
        <f>(Medidas!F970-Medidas!E970)/30.4375</f>
        <v>0</v>
      </c>
      <c r="J970" s="15" t="e">
        <f>Medidas!H970/(Medidas!G970^2)*10000</f>
        <v>#DIV/0!</v>
      </c>
      <c r="K970" s="15" t="e">
        <f t="shared" si="106"/>
        <v>#DIV/0!</v>
      </c>
      <c r="L970" s="15" t="e">
        <f t="shared" si="107"/>
        <v>#DIV/0!</v>
      </c>
      <c r="M970" s="15" t="e">
        <f t="shared" si="108"/>
        <v>#DIV/0!</v>
      </c>
      <c r="N970" s="15" t="e">
        <f t="shared" si="109"/>
        <v>#N/A</v>
      </c>
      <c r="O970" s="15" t="e">
        <f t="shared" si="110"/>
        <v>#N/A</v>
      </c>
    </row>
    <row r="971" spans="1:15" x14ac:dyDescent="0.15">
      <c r="A971" s="106">
        <f t="shared" si="111"/>
        <v>1</v>
      </c>
      <c r="B971" s="15" t="e">
        <f>IF(OR(Medidas!D971=1,Medidas!D971="M",Medidas!D971="m"),$A971*LOOKUP($I971+1,'OMS2007'!$A$3:$A$220,'OMS2007'!B$3:B$220)+(1-$A971)*LOOKUP($I971,'OMS2007'!$A$3:$A$220,'OMS2007'!B$3:B$220),$A971*LOOKUP($I971+1,'OMS2007'!$A$3:$A$220,'OMS2007'!E$3:E$220)+(1-$A971)*LOOKUP($I971,'OMS2007'!$A$3:$A$220,'OMS2007'!E$3:E$220))</f>
        <v>#N/A</v>
      </c>
      <c r="C971" s="15" t="e">
        <f>IF(OR(Medidas!D971=1,Medidas!D971="M",Medidas!D971="m"),$A971*LOOKUP($I971+1,'OMS2007'!$A$3:$A$220,'OMS2007'!C$3:C$220)+(1-$A971)*LOOKUP($I971,'OMS2007'!$A$3:$A$220,'OMS2007'!C$3:C$220),$A971*LOOKUP($I971+1,'OMS2007'!$A$3:$A$220,'OMS2007'!F$3:F$220)+(1-$A971)*LOOKUP($I971,'OMS2007'!$A$3:$A$220,'OMS2007'!F$3:F$220))</f>
        <v>#N/A</v>
      </c>
      <c r="D971" s="15" t="e">
        <f>IF(OR(Medidas!D971=1,Medidas!D971="M",Medidas!D971="m"),$A971*LOOKUP($I971+1,'OMS2007'!$A$3:$A$220,'OMS2007'!D$3:D$220)+(1-$A971)*LOOKUP($I971,'OMS2007'!$A$3:$A$220,'OMS2007'!D$3:D$220),$A971*LOOKUP($I971+1,'OMS2007'!$A$3:$A$220,'OMS2007'!G$3:G$220)+(1-$A971)*LOOKUP($I971,'OMS2007'!$A$3:$A$220,'OMS2007'!G$3:G$220))</f>
        <v>#N/A</v>
      </c>
      <c r="E971" s="15">
        <f t="shared" si="105"/>
        <v>1</v>
      </c>
      <c r="F971" s="15">
        <f>IF(OR(Medidas!D971=1,Medidas!D971="M",Medidas!D971="m",Medidas!D971=2,Medidas!D971="F",Medidas!D971="f"),0,1)</f>
        <v>1</v>
      </c>
      <c r="G971" s="15">
        <f>IF(OR(ISBLANK(Medidas!G971),(ISBLANK(Medidas!H971))),1,0)</f>
        <v>1</v>
      </c>
      <c r="H971" s="15">
        <f>IF(AND(NOT(G971),OR(Medidas!G971&lt;20,Medidas!G971&gt;250,Medidas!H971&lt;0.5,Medidas!H971&gt;400)),1,0)</f>
        <v>0</v>
      </c>
      <c r="I971" s="20">
        <f>(Medidas!F971-Medidas!E971)/30.4375</f>
        <v>0</v>
      </c>
      <c r="J971" s="15" t="e">
        <f>Medidas!H971/(Medidas!G971^2)*10000</f>
        <v>#DIV/0!</v>
      </c>
      <c r="K971" s="15" t="e">
        <f t="shared" si="106"/>
        <v>#DIV/0!</v>
      </c>
      <c r="L971" s="15" t="e">
        <f t="shared" si="107"/>
        <v>#DIV/0!</v>
      </c>
      <c r="M971" s="15" t="e">
        <f t="shared" si="108"/>
        <v>#DIV/0!</v>
      </c>
      <c r="N971" s="15" t="e">
        <f t="shared" si="109"/>
        <v>#N/A</v>
      </c>
      <c r="O971" s="15" t="e">
        <f t="shared" si="110"/>
        <v>#N/A</v>
      </c>
    </row>
    <row r="972" spans="1:15" x14ac:dyDescent="0.15">
      <c r="A972" s="106">
        <f t="shared" si="111"/>
        <v>1</v>
      </c>
      <c r="B972" s="15" t="e">
        <f>IF(OR(Medidas!D972=1,Medidas!D972="M",Medidas!D972="m"),$A972*LOOKUP($I972+1,'OMS2007'!$A$3:$A$220,'OMS2007'!B$3:B$220)+(1-$A972)*LOOKUP($I972,'OMS2007'!$A$3:$A$220,'OMS2007'!B$3:B$220),$A972*LOOKUP($I972+1,'OMS2007'!$A$3:$A$220,'OMS2007'!E$3:E$220)+(1-$A972)*LOOKUP($I972,'OMS2007'!$A$3:$A$220,'OMS2007'!E$3:E$220))</f>
        <v>#N/A</v>
      </c>
      <c r="C972" s="15" t="e">
        <f>IF(OR(Medidas!D972=1,Medidas!D972="M",Medidas!D972="m"),$A972*LOOKUP($I972+1,'OMS2007'!$A$3:$A$220,'OMS2007'!C$3:C$220)+(1-$A972)*LOOKUP($I972,'OMS2007'!$A$3:$A$220,'OMS2007'!C$3:C$220),$A972*LOOKUP($I972+1,'OMS2007'!$A$3:$A$220,'OMS2007'!F$3:F$220)+(1-$A972)*LOOKUP($I972,'OMS2007'!$A$3:$A$220,'OMS2007'!F$3:F$220))</f>
        <v>#N/A</v>
      </c>
      <c r="D972" s="15" t="e">
        <f>IF(OR(Medidas!D972=1,Medidas!D972="M",Medidas!D972="m"),$A972*LOOKUP($I972+1,'OMS2007'!$A$3:$A$220,'OMS2007'!D$3:D$220)+(1-$A972)*LOOKUP($I972,'OMS2007'!$A$3:$A$220,'OMS2007'!D$3:D$220),$A972*LOOKUP($I972+1,'OMS2007'!$A$3:$A$220,'OMS2007'!G$3:G$220)+(1-$A972)*LOOKUP($I972,'OMS2007'!$A$3:$A$220,'OMS2007'!G$3:G$220))</f>
        <v>#N/A</v>
      </c>
      <c r="E972" s="15">
        <f t="shared" si="105"/>
        <v>1</v>
      </c>
      <c r="F972" s="15">
        <f>IF(OR(Medidas!D972=1,Medidas!D972="M",Medidas!D972="m",Medidas!D972=2,Medidas!D972="F",Medidas!D972="f"),0,1)</f>
        <v>1</v>
      </c>
      <c r="G972" s="15">
        <f>IF(OR(ISBLANK(Medidas!G972),(ISBLANK(Medidas!H972))),1,0)</f>
        <v>1</v>
      </c>
      <c r="H972" s="15">
        <f>IF(AND(NOT(G972),OR(Medidas!G972&lt;20,Medidas!G972&gt;250,Medidas!H972&lt;0.5,Medidas!H972&gt;400)),1,0)</f>
        <v>0</v>
      </c>
      <c r="I972" s="20">
        <f>(Medidas!F972-Medidas!E972)/30.4375</f>
        <v>0</v>
      </c>
      <c r="J972" s="15" t="e">
        <f>Medidas!H972/(Medidas!G972^2)*10000</f>
        <v>#DIV/0!</v>
      </c>
      <c r="K972" s="15" t="e">
        <f t="shared" si="106"/>
        <v>#DIV/0!</v>
      </c>
      <c r="L972" s="15" t="e">
        <f t="shared" si="107"/>
        <v>#DIV/0!</v>
      </c>
      <c r="M972" s="15" t="e">
        <f t="shared" si="108"/>
        <v>#DIV/0!</v>
      </c>
      <c r="N972" s="15" t="e">
        <f t="shared" si="109"/>
        <v>#N/A</v>
      </c>
      <c r="O972" s="15" t="e">
        <f t="shared" si="110"/>
        <v>#N/A</v>
      </c>
    </row>
    <row r="973" spans="1:15" x14ac:dyDescent="0.15">
      <c r="A973" s="106">
        <f t="shared" si="111"/>
        <v>1</v>
      </c>
      <c r="B973" s="15" t="e">
        <f>IF(OR(Medidas!D973=1,Medidas!D973="M",Medidas!D973="m"),$A973*LOOKUP($I973+1,'OMS2007'!$A$3:$A$220,'OMS2007'!B$3:B$220)+(1-$A973)*LOOKUP($I973,'OMS2007'!$A$3:$A$220,'OMS2007'!B$3:B$220),$A973*LOOKUP($I973+1,'OMS2007'!$A$3:$A$220,'OMS2007'!E$3:E$220)+(1-$A973)*LOOKUP($I973,'OMS2007'!$A$3:$A$220,'OMS2007'!E$3:E$220))</f>
        <v>#N/A</v>
      </c>
      <c r="C973" s="15" t="e">
        <f>IF(OR(Medidas!D973=1,Medidas!D973="M",Medidas!D973="m"),$A973*LOOKUP($I973+1,'OMS2007'!$A$3:$A$220,'OMS2007'!C$3:C$220)+(1-$A973)*LOOKUP($I973,'OMS2007'!$A$3:$A$220,'OMS2007'!C$3:C$220),$A973*LOOKUP($I973+1,'OMS2007'!$A$3:$A$220,'OMS2007'!F$3:F$220)+(1-$A973)*LOOKUP($I973,'OMS2007'!$A$3:$A$220,'OMS2007'!F$3:F$220))</f>
        <v>#N/A</v>
      </c>
      <c r="D973" s="15" t="e">
        <f>IF(OR(Medidas!D973=1,Medidas!D973="M",Medidas!D973="m"),$A973*LOOKUP($I973+1,'OMS2007'!$A$3:$A$220,'OMS2007'!D$3:D$220)+(1-$A973)*LOOKUP($I973,'OMS2007'!$A$3:$A$220,'OMS2007'!D$3:D$220),$A973*LOOKUP($I973+1,'OMS2007'!$A$3:$A$220,'OMS2007'!G$3:G$220)+(1-$A973)*LOOKUP($I973,'OMS2007'!$A$3:$A$220,'OMS2007'!G$3:G$220))</f>
        <v>#N/A</v>
      </c>
      <c r="E973" s="15">
        <f t="shared" si="105"/>
        <v>1</v>
      </c>
      <c r="F973" s="15">
        <f>IF(OR(Medidas!D973=1,Medidas!D973="M",Medidas!D973="m",Medidas!D973=2,Medidas!D973="F",Medidas!D973="f"),0,1)</f>
        <v>1</v>
      </c>
      <c r="G973" s="15">
        <f>IF(OR(ISBLANK(Medidas!G973),(ISBLANK(Medidas!H973))),1,0)</f>
        <v>1</v>
      </c>
      <c r="H973" s="15">
        <f>IF(AND(NOT(G973),OR(Medidas!G973&lt;20,Medidas!G973&gt;250,Medidas!H973&lt;0.5,Medidas!H973&gt;400)),1,0)</f>
        <v>0</v>
      </c>
      <c r="I973" s="20">
        <f>(Medidas!F973-Medidas!E973)/30.4375</f>
        <v>0</v>
      </c>
      <c r="J973" s="15" t="e">
        <f>Medidas!H973/(Medidas!G973^2)*10000</f>
        <v>#DIV/0!</v>
      </c>
      <c r="K973" s="15" t="e">
        <f t="shared" si="106"/>
        <v>#DIV/0!</v>
      </c>
      <c r="L973" s="15" t="e">
        <f t="shared" si="107"/>
        <v>#DIV/0!</v>
      </c>
      <c r="M973" s="15" t="e">
        <f t="shared" si="108"/>
        <v>#DIV/0!</v>
      </c>
      <c r="N973" s="15" t="e">
        <f t="shared" si="109"/>
        <v>#N/A</v>
      </c>
      <c r="O973" s="15" t="e">
        <f t="shared" si="110"/>
        <v>#N/A</v>
      </c>
    </row>
    <row r="974" spans="1:15" x14ac:dyDescent="0.15">
      <c r="A974" s="106">
        <f t="shared" si="111"/>
        <v>1</v>
      </c>
      <c r="B974" s="15" t="e">
        <f>IF(OR(Medidas!D974=1,Medidas!D974="M",Medidas!D974="m"),$A974*LOOKUP($I974+1,'OMS2007'!$A$3:$A$220,'OMS2007'!B$3:B$220)+(1-$A974)*LOOKUP($I974,'OMS2007'!$A$3:$A$220,'OMS2007'!B$3:B$220),$A974*LOOKUP($I974+1,'OMS2007'!$A$3:$A$220,'OMS2007'!E$3:E$220)+(1-$A974)*LOOKUP($I974,'OMS2007'!$A$3:$A$220,'OMS2007'!E$3:E$220))</f>
        <v>#N/A</v>
      </c>
      <c r="C974" s="15" t="e">
        <f>IF(OR(Medidas!D974=1,Medidas!D974="M",Medidas!D974="m"),$A974*LOOKUP($I974+1,'OMS2007'!$A$3:$A$220,'OMS2007'!C$3:C$220)+(1-$A974)*LOOKUP($I974,'OMS2007'!$A$3:$A$220,'OMS2007'!C$3:C$220),$A974*LOOKUP($I974+1,'OMS2007'!$A$3:$A$220,'OMS2007'!F$3:F$220)+(1-$A974)*LOOKUP($I974,'OMS2007'!$A$3:$A$220,'OMS2007'!F$3:F$220))</f>
        <v>#N/A</v>
      </c>
      <c r="D974" s="15" t="e">
        <f>IF(OR(Medidas!D974=1,Medidas!D974="M",Medidas!D974="m"),$A974*LOOKUP($I974+1,'OMS2007'!$A$3:$A$220,'OMS2007'!D$3:D$220)+(1-$A974)*LOOKUP($I974,'OMS2007'!$A$3:$A$220,'OMS2007'!D$3:D$220),$A974*LOOKUP($I974+1,'OMS2007'!$A$3:$A$220,'OMS2007'!G$3:G$220)+(1-$A974)*LOOKUP($I974,'OMS2007'!$A$3:$A$220,'OMS2007'!G$3:G$220))</f>
        <v>#N/A</v>
      </c>
      <c r="E974" s="15">
        <f t="shared" si="105"/>
        <v>1</v>
      </c>
      <c r="F974" s="15">
        <f>IF(OR(Medidas!D974=1,Medidas!D974="M",Medidas!D974="m",Medidas!D974=2,Medidas!D974="F",Medidas!D974="f"),0,1)</f>
        <v>1</v>
      </c>
      <c r="G974" s="15">
        <f>IF(OR(ISBLANK(Medidas!G974),(ISBLANK(Medidas!H974))),1,0)</f>
        <v>1</v>
      </c>
      <c r="H974" s="15">
        <f>IF(AND(NOT(G974),OR(Medidas!G974&lt;20,Medidas!G974&gt;250,Medidas!H974&lt;0.5,Medidas!H974&gt;400)),1,0)</f>
        <v>0</v>
      </c>
      <c r="I974" s="20">
        <f>(Medidas!F974-Medidas!E974)/30.4375</f>
        <v>0</v>
      </c>
      <c r="J974" s="15" t="e">
        <f>Medidas!H974/(Medidas!G974^2)*10000</f>
        <v>#DIV/0!</v>
      </c>
      <c r="K974" s="15" t="e">
        <f t="shared" si="106"/>
        <v>#DIV/0!</v>
      </c>
      <c r="L974" s="15" t="e">
        <f t="shared" si="107"/>
        <v>#DIV/0!</v>
      </c>
      <c r="M974" s="15" t="e">
        <f t="shared" si="108"/>
        <v>#DIV/0!</v>
      </c>
      <c r="N974" s="15" t="e">
        <f t="shared" si="109"/>
        <v>#N/A</v>
      </c>
      <c r="O974" s="15" t="e">
        <f t="shared" si="110"/>
        <v>#N/A</v>
      </c>
    </row>
    <row r="975" spans="1:15" x14ac:dyDescent="0.15">
      <c r="A975" s="106">
        <f t="shared" si="111"/>
        <v>1</v>
      </c>
      <c r="B975" s="15" t="e">
        <f>IF(OR(Medidas!D975=1,Medidas!D975="M",Medidas!D975="m"),$A975*LOOKUP($I975+1,'OMS2007'!$A$3:$A$220,'OMS2007'!B$3:B$220)+(1-$A975)*LOOKUP($I975,'OMS2007'!$A$3:$A$220,'OMS2007'!B$3:B$220),$A975*LOOKUP($I975+1,'OMS2007'!$A$3:$A$220,'OMS2007'!E$3:E$220)+(1-$A975)*LOOKUP($I975,'OMS2007'!$A$3:$A$220,'OMS2007'!E$3:E$220))</f>
        <v>#N/A</v>
      </c>
      <c r="C975" s="15" t="e">
        <f>IF(OR(Medidas!D975=1,Medidas!D975="M",Medidas!D975="m"),$A975*LOOKUP($I975+1,'OMS2007'!$A$3:$A$220,'OMS2007'!C$3:C$220)+(1-$A975)*LOOKUP($I975,'OMS2007'!$A$3:$A$220,'OMS2007'!C$3:C$220),$A975*LOOKUP($I975+1,'OMS2007'!$A$3:$A$220,'OMS2007'!F$3:F$220)+(1-$A975)*LOOKUP($I975,'OMS2007'!$A$3:$A$220,'OMS2007'!F$3:F$220))</f>
        <v>#N/A</v>
      </c>
      <c r="D975" s="15" t="e">
        <f>IF(OR(Medidas!D975=1,Medidas!D975="M",Medidas!D975="m"),$A975*LOOKUP($I975+1,'OMS2007'!$A$3:$A$220,'OMS2007'!D$3:D$220)+(1-$A975)*LOOKUP($I975,'OMS2007'!$A$3:$A$220,'OMS2007'!D$3:D$220),$A975*LOOKUP($I975+1,'OMS2007'!$A$3:$A$220,'OMS2007'!G$3:G$220)+(1-$A975)*LOOKUP($I975,'OMS2007'!$A$3:$A$220,'OMS2007'!G$3:G$220))</f>
        <v>#N/A</v>
      </c>
      <c r="E975" s="15">
        <f t="shared" si="105"/>
        <v>1</v>
      </c>
      <c r="F975" s="15">
        <f>IF(OR(Medidas!D975=1,Medidas!D975="M",Medidas!D975="m",Medidas!D975=2,Medidas!D975="F",Medidas!D975="f"),0,1)</f>
        <v>1</v>
      </c>
      <c r="G975" s="15">
        <f>IF(OR(ISBLANK(Medidas!G975),(ISBLANK(Medidas!H975))),1,0)</f>
        <v>1</v>
      </c>
      <c r="H975" s="15">
        <f>IF(AND(NOT(G975),OR(Medidas!G975&lt;20,Medidas!G975&gt;250,Medidas!H975&lt;0.5,Medidas!H975&gt;400)),1,0)</f>
        <v>0</v>
      </c>
      <c r="I975" s="20">
        <f>(Medidas!F975-Medidas!E975)/30.4375</f>
        <v>0</v>
      </c>
      <c r="J975" s="15" t="e">
        <f>Medidas!H975/(Medidas!G975^2)*10000</f>
        <v>#DIV/0!</v>
      </c>
      <c r="K975" s="15" t="e">
        <f t="shared" si="106"/>
        <v>#DIV/0!</v>
      </c>
      <c r="L975" s="15" t="e">
        <f t="shared" si="107"/>
        <v>#DIV/0!</v>
      </c>
      <c r="M975" s="15" t="e">
        <f t="shared" si="108"/>
        <v>#DIV/0!</v>
      </c>
      <c r="N975" s="15" t="e">
        <f t="shared" si="109"/>
        <v>#N/A</v>
      </c>
      <c r="O975" s="15" t="e">
        <f t="shared" si="110"/>
        <v>#N/A</v>
      </c>
    </row>
    <row r="976" spans="1:15" x14ac:dyDescent="0.15">
      <c r="A976" s="106">
        <f t="shared" si="111"/>
        <v>1</v>
      </c>
      <c r="B976" s="15" t="e">
        <f>IF(OR(Medidas!D976=1,Medidas!D976="M",Medidas!D976="m"),$A976*LOOKUP($I976+1,'OMS2007'!$A$3:$A$220,'OMS2007'!B$3:B$220)+(1-$A976)*LOOKUP($I976,'OMS2007'!$A$3:$A$220,'OMS2007'!B$3:B$220),$A976*LOOKUP($I976+1,'OMS2007'!$A$3:$A$220,'OMS2007'!E$3:E$220)+(1-$A976)*LOOKUP($I976,'OMS2007'!$A$3:$A$220,'OMS2007'!E$3:E$220))</f>
        <v>#N/A</v>
      </c>
      <c r="C976" s="15" t="e">
        <f>IF(OR(Medidas!D976=1,Medidas!D976="M",Medidas!D976="m"),$A976*LOOKUP($I976+1,'OMS2007'!$A$3:$A$220,'OMS2007'!C$3:C$220)+(1-$A976)*LOOKUP($I976,'OMS2007'!$A$3:$A$220,'OMS2007'!C$3:C$220),$A976*LOOKUP($I976+1,'OMS2007'!$A$3:$A$220,'OMS2007'!F$3:F$220)+(1-$A976)*LOOKUP($I976,'OMS2007'!$A$3:$A$220,'OMS2007'!F$3:F$220))</f>
        <v>#N/A</v>
      </c>
      <c r="D976" s="15" t="e">
        <f>IF(OR(Medidas!D976=1,Medidas!D976="M",Medidas!D976="m"),$A976*LOOKUP($I976+1,'OMS2007'!$A$3:$A$220,'OMS2007'!D$3:D$220)+(1-$A976)*LOOKUP($I976,'OMS2007'!$A$3:$A$220,'OMS2007'!D$3:D$220),$A976*LOOKUP($I976+1,'OMS2007'!$A$3:$A$220,'OMS2007'!G$3:G$220)+(1-$A976)*LOOKUP($I976,'OMS2007'!$A$3:$A$220,'OMS2007'!G$3:G$220))</f>
        <v>#N/A</v>
      </c>
      <c r="E976" s="15">
        <f t="shared" si="105"/>
        <v>1</v>
      </c>
      <c r="F976" s="15">
        <f>IF(OR(Medidas!D976=1,Medidas!D976="M",Medidas!D976="m",Medidas!D976=2,Medidas!D976="F",Medidas!D976="f"),0,1)</f>
        <v>1</v>
      </c>
      <c r="G976" s="15">
        <f>IF(OR(ISBLANK(Medidas!G976),(ISBLANK(Medidas!H976))),1,0)</f>
        <v>1</v>
      </c>
      <c r="H976" s="15">
        <f>IF(AND(NOT(G976),OR(Medidas!G976&lt;20,Medidas!G976&gt;250,Medidas!H976&lt;0.5,Medidas!H976&gt;400)),1,0)</f>
        <v>0</v>
      </c>
      <c r="I976" s="20">
        <f>(Medidas!F976-Medidas!E976)/30.4375</f>
        <v>0</v>
      </c>
      <c r="J976" s="15" t="e">
        <f>Medidas!H976/(Medidas!G976^2)*10000</f>
        <v>#DIV/0!</v>
      </c>
      <c r="K976" s="15" t="e">
        <f t="shared" si="106"/>
        <v>#DIV/0!</v>
      </c>
      <c r="L976" s="15" t="e">
        <f t="shared" si="107"/>
        <v>#DIV/0!</v>
      </c>
      <c r="M976" s="15" t="e">
        <f t="shared" si="108"/>
        <v>#DIV/0!</v>
      </c>
      <c r="N976" s="15" t="e">
        <f t="shared" si="109"/>
        <v>#N/A</v>
      </c>
      <c r="O976" s="15" t="e">
        <f t="shared" si="110"/>
        <v>#N/A</v>
      </c>
    </row>
    <row r="977" spans="1:15" x14ac:dyDescent="0.15">
      <c r="A977" s="106">
        <f t="shared" si="111"/>
        <v>1</v>
      </c>
      <c r="B977" s="15" t="e">
        <f>IF(OR(Medidas!D977=1,Medidas!D977="M",Medidas!D977="m"),$A977*LOOKUP($I977+1,'OMS2007'!$A$3:$A$220,'OMS2007'!B$3:B$220)+(1-$A977)*LOOKUP($I977,'OMS2007'!$A$3:$A$220,'OMS2007'!B$3:B$220),$A977*LOOKUP($I977+1,'OMS2007'!$A$3:$A$220,'OMS2007'!E$3:E$220)+(1-$A977)*LOOKUP($I977,'OMS2007'!$A$3:$A$220,'OMS2007'!E$3:E$220))</f>
        <v>#N/A</v>
      </c>
      <c r="C977" s="15" t="e">
        <f>IF(OR(Medidas!D977=1,Medidas!D977="M",Medidas!D977="m"),$A977*LOOKUP($I977+1,'OMS2007'!$A$3:$A$220,'OMS2007'!C$3:C$220)+(1-$A977)*LOOKUP($I977,'OMS2007'!$A$3:$A$220,'OMS2007'!C$3:C$220),$A977*LOOKUP($I977+1,'OMS2007'!$A$3:$A$220,'OMS2007'!F$3:F$220)+(1-$A977)*LOOKUP($I977,'OMS2007'!$A$3:$A$220,'OMS2007'!F$3:F$220))</f>
        <v>#N/A</v>
      </c>
      <c r="D977" s="15" t="e">
        <f>IF(OR(Medidas!D977=1,Medidas!D977="M",Medidas!D977="m"),$A977*LOOKUP($I977+1,'OMS2007'!$A$3:$A$220,'OMS2007'!D$3:D$220)+(1-$A977)*LOOKUP($I977,'OMS2007'!$A$3:$A$220,'OMS2007'!D$3:D$220),$A977*LOOKUP($I977+1,'OMS2007'!$A$3:$A$220,'OMS2007'!G$3:G$220)+(1-$A977)*LOOKUP($I977,'OMS2007'!$A$3:$A$220,'OMS2007'!G$3:G$220))</f>
        <v>#N/A</v>
      </c>
      <c r="E977" s="15">
        <f t="shared" si="105"/>
        <v>1</v>
      </c>
      <c r="F977" s="15">
        <f>IF(OR(Medidas!D977=1,Medidas!D977="M",Medidas!D977="m",Medidas!D977=2,Medidas!D977="F",Medidas!D977="f"),0,1)</f>
        <v>1</v>
      </c>
      <c r="G977" s="15">
        <f>IF(OR(ISBLANK(Medidas!G977),(ISBLANK(Medidas!H977))),1,0)</f>
        <v>1</v>
      </c>
      <c r="H977" s="15">
        <f>IF(AND(NOT(G977),OR(Medidas!G977&lt;20,Medidas!G977&gt;250,Medidas!H977&lt;0.5,Medidas!H977&gt;400)),1,0)</f>
        <v>0</v>
      </c>
      <c r="I977" s="20">
        <f>(Medidas!F977-Medidas!E977)/30.4375</f>
        <v>0</v>
      </c>
      <c r="J977" s="15" t="e">
        <f>Medidas!H977/(Medidas!G977^2)*10000</f>
        <v>#DIV/0!</v>
      </c>
      <c r="K977" s="15" t="e">
        <f t="shared" si="106"/>
        <v>#DIV/0!</v>
      </c>
      <c r="L977" s="15" t="e">
        <f t="shared" si="107"/>
        <v>#DIV/0!</v>
      </c>
      <c r="M977" s="15" t="e">
        <f t="shared" si="108"/>
        <v>#DIV/0!</v>
      </c>
      <c r="N977" s="15" t="e">
        <f t="shared" si="109"/>
        <v>#N/A</v>
      </c>
      <c r="O977" s="15" t="e">
        <f t="shared" si="110"/>
        <v>#N/A</v>
      </c>
    </row>
    <row r="978" spans="1:15" x14ac:dyDescent="0.15">
      <c r="A978" s="106">
        <f t="shared" si="111"/>
        <v>1</v>
      </c>
      <c r="B978" s="15" t="e">
        <f>IF(OR(Medidas!D978=1,Medidas!D978="M",Medidas!D978="m"),$A978*LOOKUP($I978+1,'OMS2007'!$A$3:$A$220,'OMS2007'!B$3:B$220)+(1-$A978)*LOOKUP($I978,'OMS2007'!$A$3:$A$220,'OMS2007'!B$3:B$220),$A978*LOOKUP($I978+1,'OMS2007'!$A$3:$A$220,'OMS2007'!E$3:E$220)+(1-$A978)*LOOKUP($I978,'OMS2007'!$A$3:$A$220,'OMS2007'!E$3:E$220))</f>
        <v>#N/A</v>
      </c>
      <c r="C978" s="15" t="e">
        <f>IF(OR(Medidas!D978=1,Medidas!D978="M",Medidas!D978="m"),$A978*LOOKUP($I978+1,'OMS2007'!$A$3:$A$220,'OMS2007'!C$3:C$220)+(1-$A978)*LOOKUP($I978,'OMS2007'!$A$3:$A$220,'OMS2007'!C$3:C$220),$A978*LOOKUP($I978+1,'OMS2007'!$A$3:$A$220,'OMS2007'!F$3:F$220)+(1-$A978)*LOOKUP($I978,'OMS2007'!$A$3:$A$220,'OMS2007'!F$3:F$220))</f>
        <v>#N/A</v>
      </c>
      <c r="D978" s="15" t="e">
        <f>IF(OR(Medidas!D978=1,Medidas!D978="M",Medidas!D978="m"),$A978*LOOKUP($I978+1,'OMS2007'!$A$3:$A$220,'OMS2007'!D$3:D$220)+(1-$A978)*LOOKUP($I978,'OMS2007'!$A$3:$A$220,'OMS2007'!D$3:D$220),$A978*LOOKUP($I978+1,'OMS2007'!$A$3:$A$220,'OMS2007'!G$3:G$220)+(1-$A978)*LOOKUP($I978,'OMS2007'!$A$3:$A$220,'OMS2007'!G$3:G$220))</f>
        <v>#N/A</v>
      </c>
      <c r="E978" s="15">
        <f t="shared" si="105"/>
        <v>1</v>
      </c>
      <c r="F978" s="15">
        <f>IF(OR(Medidas!D978=1,Medidas!D978="M",Medidas!D978="m",Medidas!D978=2,Medidas!D978="F",Medidas!D978="f"),0,1)</f>
        <v>1</v>
      </c>
      <c r="G978" s="15">
        <f>IF(OR(ISBLANK(Medidas!G978),(ISBLANK(Medidas!H978))),1,0)</f>
        <v>1</v>
      </c>
      <c r="H978" s="15">
        <f>IF(AND(NOT(G978),OR(Medidas!G978&lt;20,Medidas!G978&gt;250,Medidas!H978&lt;0.5,Medidas!H978&gt;400)),1,0)</f>
        <v>0</v>
      </c>
      <c r="I978" s="20">
        <f>(Medidas!F978-Medidas!E978)/30.4375</f>
        <v>0</v>
      </c>
      <c r="J978" s="15" t="e">
        <f>Medidas!H978/(Medidas!G978^2)*10000</f>
        <v>#DIV/0!</v>
      </c>
      <c r="K978" s="15" t="e">
        <f t="shared" si="106"/>
        <v>#DIV/0!</v>
      </c>
      <c r="L978" s="15" t="e">
        <f t="shared" si="107"/>
        <v>#DIV/0!</v>
      </c>
      <c r="M978" s="15" t="e">
        <f t="shared" si="108"/>
        <v>#DIV/0!</v>
      </c>
      <c r="N978" s="15" t="e">
        <f t="shared" si="109"/>
        <v>#N/A</v>
      </c>
      <c r="O978" s="15" t="e">
        <f t="shared" si="110"/>
        <v>#N/A</v>
      </c>
    </row>
    <row r="979" spans="1:15" x14ac:dyDescent="0.15">
      <c r="A979" s="106">
        <f t="shared" si="111"/>
        <v>1</v>
      </c>
      <c r="B979" s="15" t="e">
        <f>IF(OR(Medidas!D979=1,Medidas!D979="M",Medidas!D979="m"),$A979*LOOKUP($I979+1,'OMS2007'!$A$3:$A$220,'OMS2007'!B$3:B$220)+(1-$A979)*LOOKUP($I979,'OMS2007'!$A$3:$A$220,'OMS2007'!B$3:B$220),$A979*LOOKUP($I979+1,'OMS2007'!$A$3:$A$220,'OMS2007'!E$3:E$220)+(1-$A979)*LOOKUP($I979,'OMS2007'!$A$3:$A$220,'OMS2007'!E$3:E$220))</f>
        <v>#N/A</v>
      </c>
      <c r="C979" s="15" t="e">
        <f>IF(OR(Medidas!D979=1,Medidas!D979="M",Medidas!D979="m"),$A979*LOOKUP($I979+1,'OMS2007'!$A$3:$A$220,'OMS2007'!C$3:C$220)+(1-$A979)*LOOKUP($I979,'OMS2007'!$A$3:$A$220,'OMS2007'!C$3:C$220),$A979*LOOKUP($I979+1,'OMS2007'!$A$3:$A$220,'OMS2007'!F$3:F$220)+(1-$A979)*LOOKUP($I979,'OMS2007'!$A$3:$A$220,'OMS2007'!F$3:F$220))</f>
        <v>#N/A</v>
      </c>
      <c r="D979" s="15" t="e">
        <f>IF(OR(Medidas!D979=1,Medidas!D979="M",Medidas!D979="m"),$A979*LOOKUP($I979+1,'OMS2007'!$A$3:$A$220,'OMS2007'!D$3:D$220)+(1-$A979)*LOOKUP($I979,'OMS2007'!$A$3:$A$220,'OMS2007'!D$3:D$220),$A979*LOOKUP($I979+1,'OMS2007'!$A$3:$A$220,'OMS2007'!G$3:G$220)+(1-$A979)*LOOKUP($I979,'OMS2007'!$A$3:$A$220,'OMS2007'!G$3:G$220))</f>
        <v>#N/A</v>
      </c>
      <c r="E979" s="15">
        <f t="shared" si="105"/>
        <v>1</v>
      </c>
      <c r="F979" s="15">
        <f>IF(OR(Medidas!D979=1,Medidas!D979="M",Medidas!D979="m",Medidas!D979=2,Medidas!D979="F",Medidas!D979="f"),0,1)</f>
        <v>1</v>
      </c>
      <c r="G979" s="15">
        <f>IF(OR(ISBLANK(Medidas!G979),(ISBLANK(Medidas!H979))),1,0)</f>
        <v>1</v>
      </c>
      <c r="H979" s="15">
        <f>IF(AND(NOT(G979),OR(Medidas!G979&lt;20,Medidas!G979&gt;250,Medidas!H979&lt;0.5,Medidas!H979&gt;400)),1,0)</f>
        <v>0</v>
      </c>
      <c r="I979" s="20">
        <f>(Medidas!F979-Medidas!E979)/30.4375</f>
        <v>0</v>
      </c>
      <c r="J979" s="15" t="e">
        <f>Medidas!H979/(Medidas!G979^2)*10000</f>
        <v>#DIV/0!</v>
      </c>
      <c r="K979" s="15" t="e">
        <f t="shared" si="106"/>
        <v>#DIV/0!</v>
      </c>
      <c r="L979" s="15" t="e">
        <f t="shared" si="107"/>
        <v>#DIV/0!</v>
      </c>
      <c r="M979" s="15" t="e">
        <f t="shared" si="108"/>
        <v>#DIV/0!</v>
      </c>
      <c r="N979" s="15" t="e">
        <f t="shared" si="109"/>
        <v>#N/A</v>
      </c>
      <c r="O979" s="15" t="e">
        <f t="shared" si="110"/>
        <v>#N/A</v>
      </c>
    </row>
    <row r="980" spans="1:15" x14ac:dyDescent="0.15">
      <c r="A980" s="106">
        <f t="shared" si="111"/>
        <v>1</v>
      </c>
      <c r="B980" s="15" t="e">
        <f>IF(OR(Medidas!D980=1,Medidas!D980="M",Medidas!D980="m"),$A980*LOOKUP($I980+1,'OMS2007'!$A$3:$A$220,'OMS2007'!B$3:B$220)+(1-$A980)*LOOKUP($I980,'OMS2007'!$A$3:$A$220,'OMS2007'!B$3:B$220),$A980*LOOKUP($I980+1,'OMS2007'!$A$3:$A$220,'OMS2007'!E$3:E$220)+(1-$A980)*LOOKUP($I980,'OMS2007'!$A$3:$A$220,'OMS2007'!E$3:E$220))</f>
        <v>#N/A</v>
      </c>
      <c r="C980" s="15" t="e">
        <f>IF(OR(Medidas!D980=1,Medidas!D980="M",Medidas!D980="m"),$A980*LOOKUP($I980+1,'OMS2007'!$A$3:$A$220,'OMS2007'!C$3:C$220)+(1-$A980)*LOOKUP($I980,'OMS2007'!$A$3:$A$220,'OMS2007'!C$3:C$220),$A980*LOOKUP($I980+1,'OMS2007'!$A$3:$A$220,'OMS2007'!F$3:F$220)+(1-$A980)*LOOKUP($I980,'OMS2007'!$A$3:$A$220,'OMS2007'!F$3:F$220))</f>
        <v>#N/A</v>
      </c>
      <c r="D980" s="15" t="e">
        <f>IF(OR(Medidas!D980=1,Medidas!D980="M",Medidas!D980="m"),$A980*LOOKUP($I980+1,'OMS2007'!$A$3:$A$220,'OMS2007'!D$3:D$220)+(1-$A980)*LOOKUP($I980,'OMS2007'!$A$3:$A$220,'OMS2007'!D$3:D$220),$A980*LOOKUP($I980+1,'OMS2007'!$A$3:$A$220,'OMS2007'!G$3:G$220)+(1-$A980)*LOOKUP($I980,'OMS2007'!$A$3:$A$220,'OMS2007'!G$3:G$220))</f>
        <v>#N/A</v>
      </c>
      <c r="E980" s="15">
        <f t="shared" si="105"/>
        <v>1</v>
      </c>
      <c r="F980" s="15">
        <f>IF(OR(Medidas!D980=1,Medidas!D980="M",Medidas!D980="m",Medidas!D980=2,Medidas!D980="F",Medidas!D980="f"),0,1)</f>
        <v>1</v>
      </c>
      <c r="G980" s="15">
        <f>IF(OR(ISBLANK(Medidas!G980),(ISBLANK(Medidas!H980))),1,0)</f>
        <v>1</v>
      </c>
      <c r="H980" s="15">
        <f>IF(AND(NOT(G980),OR(Medidas!G980&lt;20,Medidas!G980&gt;250,Medidas!H980&lt;0.5,Medidas!H980&gt;400)),1,0)</f>
        <v>0</v>
      </c>
      <c r="I980" s="20">
        <f>(Medidas!F980-Medidas!E980)/30.4375</f>
        <v>0</v>
      </c>
      <c r="J980" s="15" t="e">
        <f>Medidas!H980/(Medidas!G980^2)*10000</f>
        <v>#DIV/0!</v>
      </c>
      <c r="K980" s="15" t="e">
        <f t="shared" si="106"/>
        <v>#DIV/0!</v>
      </c>
      <c r="L980" s="15" t="e">
        <f t="shared" si="107"/>
        <v>#DIV/0!</v>
      </c>
      <c r="M980" s="15" t="e">
        <f t="shared" si="108"/>
        <v>#DIV/0!</v>
      </c>
      <c r="N980" s="15" t="e">
        <f t="shared" si="109"/>
        <v>#N/A</v>
      </c>
      <c r="O980" s="15" t="e">
        <f t="shared" si="110"/>
        <v>#N/A</v>
      </c>
    </row>
    <row r="981" spans="1:15" x14ac:dyDescent="0.15">
      <c r="A981" s="106">
        <f t="shared" si="111"/>
        <v>1</v>
      </c>
      <c r="B981" s="15" t="e">
        <f>IF(OR(Medidas!D981=1,Medidas!D981="M",Medidas!D981="m"),$A981*LOOKUP($I981+1,'OMS2007'!$A$3:$A$220,'OMS2007'!B$3:B$220)+(1-$A981)*LOOKUP($I981,'OMS2007'!$A$3:$A$220,'OMS2007'!B$3:B$220),$A981*LOOKUP($I981+1,'OMS2007'!$A$3:$A$220,'OMS2007'!E$3:E$220)+(1-$A981)*LOOKUP($I981,'OMS2007'!$A$3:$A$220,'OMS2007'!E$3:E$220))</f>
        <v>#N/A</v>
      </c>
      <c r="C981" s="15" t="e">
        <f>IF(OR(Medidas!D981=1,Medidas!D981="M",Medidas!D981="m"),$A981*LOOKUP($I981+1,'OMS2007'!$A$3:$A$220,'OMS2007'!C$3:C$220)+(1-$A981)*LOOKUP($I981,'OMS2007'!$A$3:$A$220,'OMS2007'!C$3:C$220),$A981*LOOKUP($I981+1,'OMS2007'!$A$3:$A$220,'OMS2007'!F$3:F$220)+(1-$A981)*LOOKUP($I981,'OMS2007'!$A$3:$A$220,'OMS2007'!F$3:F$220))</f>
        <v>#N/A</v>
      </c>
      <c r="D981" s="15" t="e">
        <f>IF(OR(Medidas!D981=1,Medidas!D981="M",Medidas!D981="m"),$A981*LOOKUP($I981+1,'OMS2007'!$A$3:$A$220,'OMS2007'!D$3:D$220)+(1-$A981)*LOOKUP($I981,'OMS2007'!$A$3:$A$220,'OMS2007'!D$3:D$220),$A981*LOOKUP($I981+1,'OMS2007'!$A$3:$A$220,'OMS2007'!G$3:G$220)+(1-$A981)*LOOKUP($I981,'OMS2007'!$A$3:$A$220,'OMS2007'!G$3:G$220))</f>
        <v>#N/A</v>
      </c>
      <c r="E981" s="15">
        <f t="shared" si="105"/>
        <v>1</v>
      </c>
      <c r="F981" s="15">
        <f>IF(OR(Medidas!D981=1,Medidas!D981="M",Medidas!D981="m",Medidas!D981=2,Medidas!D981="F",Medidas!D981="f"),0,1)</f>
        <v>1</v>
      </c>
      <c r="G981" s="15">
        <f>IF(OR(ISBLANK(Medidas!G981),(ISBLANK(Medidas!H981))),1,0)</f>
        <v>1</v>
      </c>
      <c r="H981" s="15">
        <f>IF(AND(NOT(G981),OR(Medidas!G981&lt;20,Medidas!G981&gt;250,Medidas!H981&lt;0.5,Medidas!H981&gt;400)),1,0)</f>
        <v>0</v>
      </c>
      <c r="I981" s="20">
        <f>(Medidas!F981-Medidas!E981)/30.4375</f>
        <v>0</v>
      </c>
      <c r="J981" s="15" t="e">
        <f>Medidas!H981/(Medidas!G981^2)*10000</f>
        <v>#DIV/0!</v>
      </c>
      <c r="K981" s="15" t="e">
        <f t="shared" si="106"/>
        <v>#DIV/0!</v>
      </c>
      <c r="L981" s="15" t="e">
        <f t="shared" si="107"/>
        <v>#DIV/0!</v>
      </c>
      <c r="M981" s="15" t="e">
        <f t="shared" si="108"/>
        <v>#DIV/0!</v>
      </c>
      <c r="N981" s="15" t="e">
        <f t="shared" si="109"/>
        <v>#N/A</v>
      </c>
      <c r="O981" s="15" t="e">
        <f t="shared" si="110"/>
        <v>#N/A</v>
      </c>
    </row>
    <row r="982" spans="1:15" x14ac:dyDescent="0.15">
      <c r="A982" s="106">
        <f t="shared" si="111"/>
        <v>1</v>
      </c>
      <c r="B982" s="15" t="e">
        <f>IF(OR(Medidas!D982=1,Medidas!D982="M",Medidas!D982="m"),$A982*LOOKUP($I982+1,'OMS2007'!$A$3:$A$220,'OMS2007'!B$3:B$220)+(1-$A982)*LOOKUP($I982,'OMS2007'!$A$3:$A$220,'OMS2007'!B$3:B$220),$A982*LOOKUP($I982+1,'OMS2007'!$A$3:$A$220,'OMS2007'!E$3:E$220)+(1-$A982)*LOOKUP($I982,'OMS2007'!$A$3:$A$220,'OMS2007'!E$3:E$220))</f>
        <v>#N/A</v>
      </c>
      <c r="C982" s="15" t="e">
        <f>IF(OR(Medidas!D982=1,Medidas!D982="M",Medidas!D982="m"),$A982*LOOKUP($I982+1,'OMS2007'!$A$3:$A$220,'OMS2007'!C$3:C$220)+(1-$A982)*LOOKUP($I982,'OMS2007'!$A$3:$A$220,'OMS2007'!C$3:C$220),$A982*LOOKUP($I982+1,'OMS2007'!$A$3:$A$220,'OMS2007'!F$3:F$220)+(1-$A982)*LOOKUP($I982,'OMS2007'!$A$3:$A$220,'OMS2007'!F$3:F$220))</f>
        <v>#N/A</v>
      </c>
      <c r="D982" s="15" t="e">
        <f>IF(OR(Medidas!D982=1,Medidas!D982="M",Medidas!D982="m"),$A982*LOOKUP($I982+1,'OMS2007'!$A$3:$A$220,'OMS2007'!D$3:D$220)+(1-$A982)*LOOKUP($I982,'OMS2007'!$A$3:$A$220,'OMS2007'!D$3:D$220),$A982*LOOKUP($I982+1,'OMS2007'!$A$3:$A$220,'OMS2007'!G$3:G$220)+(1-$A982)*LOOKUP($I982,'OMS2007'!$A$3:$A$220,'OMS2007'!G$3:G$220))</f>
        <v>#N/A</v>
      </c>
      <c r="E982" s="15">
        <f t="shared" si="105"/>
        <v>1</v>
      </c>
      <c r="F982" s="15">
        <f>IF(OR(Medidas!D982=1,Medidas!D982="M",Medidas!D982="m",Medidas!D982=2,Medidas!D982="F",Medidas!D982="f"),0,1)</f>
        <v>1</v>
      </c>
      <c r="G982" s="15">
        <f>IF(OR(ISBLANK(Medidas!G982),(ISBLANK(Medidas!H982))),1,0)</f>
        <v>1</v>
      </c>
      <c r="H982" s="15">
        <f>IF(AND(NOT(G982),OR(Medidas!G982&lt;20,Medidas!G982&gt;250,Medidas!H982&lt;0.5,Medidas!H982&gt;400)),1,0)</f>
        <v>0</v>
      </c>
      <c r="I982" s="20">
        <f>(Medidas!F982-Medidas!E982)/30.4375</f>
        <v>0</v>
      </c>
      <c r="J982" s="15" t="e">
        <f>Medidas!H982/(Medidas!G982^2)*10000</f>
        <v>#DIV/0!</v>
      </c>
      <c r="K982" s="15" t="e">
        <f t="shared" si="106"/>
        <v>#DIV/0!</v>
      </c>
      <c r="L982" s="15" t="e">
        <f t="shared" si="107"/>
        <v>#DIV/0!</v>
      </c>
      <c r="M982" s="15" t="e">
        <f t="shared" si="108"/>
        <v>#DIV/0!</v>
      </c>
      <c r="N982" s="15" t="e">
        <f t="shared" si="109"/>
        <v>#N/A</v>
      </c>
      <c r="O982" s="15" t="e">
        <f t="shared" si="110"/>
        <v>#N/A</v>
      </c>
    </row>
    <row r="983" spans="1:15" x14ac:dyDescent="0.15">
      <c r="A983" s="106">
        <f t="shared" si="111"/>
        <v>1</v>
      </c>
      <c r="B983" s="15" t="e">
        <f>IF(OR(Medidas!D983=1,Medidas!D983="M",Medidas!D983="m"),$A983*LOOKUP($I983+1,'OMS2007'!$A$3:$A$220,'OMS2007'!B$3:B$220)+(1-$A983)*LOOKUP($I983,'OMS2007'!$A$3:$A$220,'OMS2007'!B$3:B$220),$A983*LOOKUP($I983+1,'OMS2007'!$A$3:$A$220,'OMS2007'!E$3:E$220)+(1-$A983)*LOOKUP($I983,'OMS2007'!$A$3:$A$220,'OMS2007'!E$3:E$220))</f>
        <v>#N/A</v>
      </c>
      <c r="C983" s="15" t="e">
        <f>IF(OR(Medidas!D983=1,Medidas!D983="M",Medidas!D983="m"),$A983*LOOKUP($I983+1,'OMS2007'!$A$3:$A$220,'OMS2007'!C$3:C$220)+(1-$A983)*LOOKUP($I983,'OMS2007'!$A$3:$A$220,'OMS2007'!C$3:C$220),$A983*LOOKUP($I983+1,'OMS2007'!$A$3:$A$220,'OMS2007'!F$3:F$220)+(1-$A983)*LOOKUP($I983,'OMS2007'!$A$3:$A$220,'OMS2007'!F$3:F$220))</f>
        <v>#N/A</v>
      </c>
      <c r="D983" s="15" t="e">
        <f>IF(OR(Medidas!D983=1,Medidas!D983="M",Medidas!D983="m"),$A983*LOOKUP($I983+1,'OMS2007'!$A$3:$A$220,'OMS2007'!D$3:D$220)+(1-$A983)*LOOKUP($I983,'OMS2007'!$A$3:$A$220,'OMS2007'!D$3:D$220),$A983*LOOKUP($I983+1,'OMS2007'!$A$3:$A$220,'OMS2007'!G$3:G$220)+(1-$A983)*LOOKUP($I983,'OMS2007'!$A$3:$A$220,'OMS2007'!G$3:G$220))</f>
        <v>#N/A</v>
      </c>
      <c r="E983" s="15">
        <f t="shared" si="105"/>
        <v>1</v>
      </c>
      <c r="F983" s="15">
        <f>IF(OR(Medidas!D983=1,Medidas!D983="M",Medidas!D983="m",Medidas!D983=2,Medidas!D983="F",Medidas!D983="f"),0,1)</f>
        <v>1</v>
      </c>
      <c r="G983" s="15">
        <f>IF(OR(ISBLANK(Medidas!G983),(ISBLANK(Medidas!H983))),1,0)</f>
        <v>1</v>
      </c>
      <c r="H983" s="15">
        <f>IF(AND(NOT(G983),OR(Medidas!G983&lt;20,Medidas!G983&gt;250,Medidas!H983&lt;0.5,Medidas!H983&gt;400)),1,0)</f>
        <v>0</v>
      </c>
      <c r="I983" s="20">
        <f>(Medidas!F983-Medidas!E983)/30.4375</f>
        <v>0</v>
      </c>
      <c r="J983" s="15" t="e">
        <f>Medidas!H983/(Medidas!G983^2)*10000</f>
        <v>#DIV/0!</v>
      </c>
      <c r="K983" s="15" t="e">
        <f t="shared" si="106"/>
        <v>#DIV/0!</v>
      </c>
      <c r="L983" s="15" t="e">
        <f t="shared" si="107"/>
        <v>#DIV/0!</v>
      </c>
      <c r="M983" s="15" t="e">
        <f t="shared" si="108"/>
        <v>#DIV/0!</v>
      </c>
      <c r="N983" s="15" t="e">
        <f t="shared" si="109"/>
        <v>#N/A</v>
      </c>
      <c r="O983" s="15" t="e">
        <f t="shared" si="110"/>
        <v>#N/A</v>
      </c>
    </row>
    <row r="984" spans="1:15" x14ac:dyDescent="0.15">
      <c r="A984" s="106">
        <f t="shared" si="111"/>
        <v>1</v>
      </c>
      <c r="B984" s="15" t="e">
        <f>IF(OR(Medidas!D984=1,Medidas!D984="M",Medidas!D984="m"),$A984*LOOKUP($I984+1,'OMS2007'!$A$3:$A$220,'OMS2007'!B$3:B$220)+(1-$A984)*LOOKUP($I984,'OMS2007'!$A$3:$A$220,'OMS2007'!B$3:B$220),$A984*LOOKUP($I984+1,'OMS2007'!$A$3:$A$220,'OMS2007'!E$3:E$220)+(1-$A984)*LOOKUP($I984,'OMS2007'!$A$3:$A$220,'OMS2007'!E$3:E$220))</f>
        <v>#N/A</v>
      </c>
      <c r="C984" s="15" t="e">
        <f>IF(OR(Medidas!D984=1,Medidas!D984="M",Medidas!D984="m"),$A984*LOOKUP($I984+1,'OMS2007'!$A$3:$A$220,'OMS2007'!C$3:C$220)+(1-$A984)*LOOKUP($I984,'OMS2007'!$A$3:$A$220,'OMS2007'!C$3:C$220),$A984*LOOKUP($I984+1,'OMS2007'!$A$3:$A$220,'OMS2007'!F$3:F$220)+(1-$A984)*LOOKUP($I984,'OMS2007'!$A$3:$A$220,'OMS2007'!F$3:F$220))</f>
        <v>#N/A</v>
      </c>
      <c r="D984" s="15" t="e">
        <f>IF(OR(Medidas!D984=1,Medidas!D984="M",Medidas!D984="m"),$A984*LOOKUP($I984+1,'OMS2007'!$A$3:$A$220,'OMS2007'!D$3:D$220)+(1-$A984)*LOOKUP($I984,'OMS2007'!$A$3:$A$220,'OMS2007'!D$3:D$220),$A984*LOOKUP($I984+1,'OMS2007'!$A$3:$A$220,'OMS2007'!G$3:G$220)+(1-$A984)*LOOKUP($I984,'OMS2007'!$A$3:$A$220,'OMS2007'!G$3:G$220))</f>
        <v>#N/A</v>
      </c>
      <c r="E984" s="15">
        <f t="shared" si="105"/>
        <v>1</v>
      </c>
      <c r="F984" s="15">
        <f>IF(OR(Medidas!D984=1,Medidas!D984="M",Medidas!D984="m",Medidas!D984=2,Medidas!D984="F",Medidas!D984="f"),0,1)</f>
        <v>1</v>
      </c>
      <c r="G984" s="15">
        <f>IF(OR(ISBLANK(Medidas!G984),(ISBLANK(Medidas!H984))),1,0)</f>
        <v>1</v>
      </c>
      <c r="H984" s="15">
        <f>IF(AND(NOT(G984),OR(Medidas!G984&lt;20,Medidas!G984&gt;250,Medidas!H984&lt;0.5,Medidas!H984&gt;400)),1,0)</f>
        <v>0</v>
      </c>
      <c r="I984" s="20">
        <f>(Medidas!F984-Medidas!E984)/30.4375</f>
        <v>0</v>
      </c>
      <c r="J984" s="15" t="e">
        <f>Medidas!H984/(Medidas!G984^2)*10000</f>
        <v>#DIV/0!</v>
      </c>
      <c r="K984" s="15" t="e">
        <f t="shared" si="106"/>
        <v>#DIV/0!</v>
      </c>
      <c r="L984" s="15" t="e">
        <f t="shared" si="107"/>
        <v>#DIV/0!</v>
      </c>
      <c r="M984" s="15" t="e">
        <f t="shared" si="108"/>
        <v>#DIV/0!</v>
      </c>
      <c r="N984" s="15" t="e">
        <f t="shared" si="109"/>
        <v>#N/A</v>
      </c>
      <c r="O984" s="15" t="e">
        <f t="shared" si="110"/>
        <v>#N/A</v>
      </c>
    </row>
    <row r="985" spans="1:15" x14ac:dyDescent="0.15">
      <c r="A985" s="106">
        <f t="shared" si="111"/>
        <v>1</v>
      </c>
      <c r="B985" s="15" t="e">
        <f>IF(OR(Medidas!D985=1,Medidas!D985="M",Medidas!D985="m"),$A985*LOOKUP($I985+1,'OMS2007'!$A$3:$A$220,'OMS2007'!B$3:B$220)+(1-$A985)*LOOKUP($I985,'OMS2007'!$A$3:$A$220,'OMS2007'!B$3:B$220),$A985*LOOKUP($I985+1,'OMS2007'!$A$3:$A$220,'OMS2007'!E$3:E$220)+(1-$A985)*LOOKUP($I985,'OMS2007'!$A$3:$A$220,'OMS2007'!E$3:E$220))</f>
        <v>#N/A</v>
      </c>
      <c r="C985" s="15" t="e">
        <f>IF(OR(Medidas!D985=1,Medidas!D985="M",Medidas!D985="m"),$A985*LOOKUP($I985+1,'OMS2007'!$A$3:$A$220,'OMS2007'!C$3:C$220)+(1-$A985)*LOOKUP($I985,'OMS2007'!$A$3:$A$220,'OMS2007'!C$3:C$220),$A985*LOOKUP($I985+1,'OMS2007'!$A$3:$A$220,'OMS2007'!F$3:F$220)+(1-$A985)*LOOKUP($I985,'OMS2007'!$A$3:$A$220,'OMS2007'!F$3:F$220))</f>
        <v>#N/A</v>
      </c>
      <c r="D985" s="15" t="e">
        <f>IF(OR(Medidas!D985=1,Medidas!D985="M",Medidas!D985="m"),$A985*LOOKUP($I985+1,'OMS2007'!$A$3:$A$220,'OMS2007'!D$3:D$220)+(1-$A985)*LOOKUP($I985,'OMS2007'!$A$3:$A$220,'OMS2007'!D$3:D$220),$A985*LOOKUP($I985+1,'OMS2007'!$A$3:$A$220,'OMS2007'!G$3:G$220)+(1-$A985)*LOOKUP($I985,'OMS2007'!$A$3:$A$220,'OMS2007'!G$3:G$220))</f>
        <v>#N/A</v>
      </c>
      <c r="E985" s="15">
        <f t="shared" si="105"/>
        <v>1</v>
      </c>
      <c r="F985" s="15">
        <f>IF(OR(Medidas!D985=1,Medidas!D985="M",Medidas!D985="m",Medidas!D985=2,Medidas!D985="F",Medidas!D985="f"),0,1)</f>
        <v>1</v>
      </c>
      <c r="G985" s="15">
        <f>IF(OR(ISBLANK(Medidas!G985),(ISBLANK(Medidas!H985))),1,0)</f>
        <v>1</v>
      </c>
      <c r="H985" s="15">
        <f>IF(AND(NOT(G985),OR(Medidas!G985&lt;20,Medidas!G985&gt;250,Medidas!H985&lt;0.5,Medidas!H985&gt;400)),1,0)</f>
        <v>0</v>
      </c>
      <c r="I985" s="20">
        <f>(Medidas!F985-Medidas!E985)/30.4375</f>
        <v>0</v>
      </c>
      <c r="J985" s="15" t="e">
        <f>Medidas!H985/(Medidas!G985^2)*10000</f>
        <v>#DIV/0!</v>
      </c>
      <c r="K985" s="15" t="e">
        <f t="shared" si="106"/>
        <v>#DIV/0!</v>
      </c>
      <c r="L985" s="15" t="e">
        <f t="shared" si="107"/>
        <v>#DIV/0!</v>
      </c>
      <c r="M985" s="15" t="e">
        <f t="shared" si="108"/>
        <v>#DIV/0!</v>
      </c>
      <c r="N985" s="15" t="e">
        <f t="shared" si="109"/>
        <v>#N/A</v>
      </c>
      <c r="O985" s="15" t="e">
        <f t="shared" si="110"/>
        <v>#N/A</v>
      </c>
    </row>
    <row r="986" spans="1:15" x14ac:dyDescent="0.15">
      <c r="A986" s="106">
        <f t="shared" si="111"/>
        <v>1</v>
      </c>
      <c r="B986" s="15" t="e">
        <f>IF(OR(Medidas!D986=1,Medidas!D986="M",Medidas!D986="m"),$A986*LOOKUP($I986+1,'OMS2007'!$A$3:$A$220,'OMS2007'!B$3:B$220)+(1-$A986)*LOOKUP($I986,'OMS2007'!$A$3:$A$220,'OMS2007'!B$3:B$220),$A986*LOOKUP($I986+1,'OMS2007'!$A$3:$A$220,'OMS2007'!E$3:E$220)+(1-$A986)*LOOKUP($I986,'OMS2007'!$A$3:$A$220,'OMS2007'!E$3:E$220))</f>
        <v>#N/A</v>
      </c>
      <c r="C986" s="15" t="e">
        <f>IF(OR(Medidas!D986=1,Medidas!D986="M",Medidas!D986="m"),$A986*LOOKUP($I986+1,'OMS2007'!$A$3:$A$220,'OMS2007'!C$3:C$220)+(1-$A986)*LOOKUP($I986,'OMS2007'!$A$3:$A$220,'OMS2007'!C$3:C$220),$A986*LOOKUP($I986+1,'OMS2007'!$A$3:$A$220,'OMS2007'!F$3:F$220)+(1-$A986)*LOOKUP($I986,'OMS2007'!$A$3:$A$220,'OMS2007'!F$3:F$220))</f>
        <v>#N/A</v>
      </c>
      <c r="D986" s="15" t="e">
        <f>IF(OR(Medidas!D986=1,Medidas!D986="M",Medidas!D986="m"),$A986*LOOKUP($I986+1,'OMS2007'!$A$3:$A$220,'OMS2007'!D$3:D$220)+(1-$A986)*LOOKUP($I986,'OMS2007'!$A$3:$A$220,'OMS2007'!D$3:D$220),$A986*LOOKUP($I986+1,'OMS2007'!$A$3:$A$220,'OMS2007'!G$3:G$220)+(1-$A986)*LOOKUP($I986,'OMS2007'!$A$3:$A$220,'OMS2007'!G$3:G$220))</f>
        <v>#N/A</v>
      </c>
      <c r="E986" s="15">
        <f t="shared" si="105"/>
        <v>1</v>
      </c>
      <c r="F986" s="15">
        <f>IF(OR(Medidas!D986=1,Medidas!D986="M",Medidas!D986="m",Medidas!D986=2,Medidas!D986="F",Medidas!D986="f"),0,1)</f>
        <v>1</v>
      </c>
      <c r="G986" s="15">
        <f>IF(OR(ISBLANK(Medidas!G986),(ISBLANK(Medidas!H986))),1,0)</f>
        <v>1</v>
      </c>
      <c r="H986" s="15">
        <f>IF(AND(NOT(G986),OR(Medidas!G986&lt;20,Medidas!G986&gt;250,Medidas!H986&lt;0.5,Medidas!H986&gt;400)),1,0)</f>
        <v>0</v>
      </c>
      <c r="I986" s="20">
        <f>(Medidas!F986-Medidas!E986)/30.4375</f>
        <v>0</v>
      </c>
      <c r="J986" s="15" t="e">
        <f>Medidas!H986/(Medidas!G986^2)*10000</f>
        <v>#DIV/0!</v>
      </c>
      <c r="K986" s="15" t="e">
        <f t="shared" si="106"/>
        <v>#DIV/0!</v>
      </c>
      <c r="L986" s="15" t="e">
        <f t="shared" si="107"/>
        <v>#DIV/0!</v>
      </c>
      <c r="M986" s="15" t="e">
        <f t="shared" si="108"/>
        <v>#DIV/0!</v>
      </c>
      <c r="N986" s="15" t="e">
        <f t="shared" si="109"/>
        <v>#N/A</v>
      </c>
      <c r="O986" s="15" t="e">
        <f t="shared" si="110"/>
        <v>#N/A</v>
      </c>
    </row>
    <row r="987" spans="1:15" x14ac:dyDescent="0.15">
      <c r="A987" s="106">
        <f t="shared" si="111"/>
        <v>1</v>
      </c>
      <c r="B987" s="15" t="e">
        <f>IF(OR(Medidas!D987=1,Medidas!D987="M",Medidas!D987="m"),$A987*LOOKUP($I987+1,'OMS2007'!$A$3:$A$220,'OMS2007'!B$3:B$220)+(1-$A987)*LOOKUP($I987,'OMS2007'!$A$3:$A$220,'OMS2007'!B$3:B$220),$A987*LOOKUP($I987+1,'OMS2007'!$A$3:$A$220,'OMS2007'!E$3:E$220)+(1-$A987)*LOOKUP($I987,'OMS2007'!$A$3:$A$220,'OMS2007'!E$3:E$220))</f>
        <v>#N/A</v>
      </c>
      <c r="C987" s="15" t="e">
        <f>IF(OR(Medidas!D987=1,Medidas!D987="M",Medidas!D987="m"),$A987*LOOKUP($I987+1,'OMS2007'!$A$3:$A$220,'OMS2007'!C$3:C$220)+(1-$A987)*LOOKUP($I987,'OMS2007'!$A$3:$A$220,'OMS2007'!C$3:C$220),$A987*LOOKUP($I987+1,'OMS2007'!$A$3:$A$220,'OMS2007'!F$3:F$220)+(1-$A987)*LOOKUP($I987,'OMS2007'!$A$3:$A$220,'OMS2007'!F$3:F$220))</f>
        <v>#N/A</v>
      </c>
      <c r="D987" s="15" t="e">
        <f>IF(OR(Medidas!D987=1,Medidas!D987="M",Medidas!D987="m"),$A987*LOOKUP($I987+1,'OMS2007'!$A$3:$A$220,'OMS2007'!D$3:D$220)+(1-$A987)*LOOKUP($I987,'OMS2007'!$A$3:$A$220,'OMS2007'!D$3:D$220),$A987*LOOKUP($I987+1,'OMS2007'!$A$3:$A$220,'OMS2007'!G$3:G$220)+(1-$A987)*LOOKUP($I987,'OMS2007'!$A$3:$A$220,'OMS2007'!G$3:G$220))</f>
        <v>#N/A</v>
      </c>
      <c r="E987" s="15">
        <f t="shared" si="105"/>
        <v>1</v>
      </c>
      <c r="F987" s="15">
        <f>IF(OR(Medidas!D987=1,Medidas!D987="M",Medidas!D987="m",Medidas!D987=2,Medidas!D987="F",Medidas!D987="f"),0,1)</f>
        <v>1</v>
      </c>
      <c r="G987" s="15">
        <f>IF(OR(ISBLANK(Medidas!G987),(ISBLANK(Medidas!H987))),1,0)</f>
        <v>1</v>
      </c>
      <c r="H987" s="15">
        <f>IF(AND(NOT(G987),OR(Medidas!G987&lt;20,Medidas!G987&gt;250,Medidas!H987&lt;0.5,Medidas!H987&gt;400)),1,0)</f>
        <v>0</v>
      </c>
      <c r="I987" s="20">
        <f>(Medidas!F987-Medidas!E987)/30.4375</f>
        <v>0</v>
      </c>
      <c r="J987" s="15" t="e">
        <f>Medidas!H987/(Medidas!G987^2)*10000</f>
        <v>#DIV/0!</v>
      </c>
      <c r="K987" s="15" t="e">
        <f t="shared" si="106"/>
        <v>#DIV/0!</v>
      </c>
      <c r="L987" s="15" t="e">
        <f t="shared" si="107"/>
        <v>#DIV/0!</v>
      </c>
      <c r="M987" s="15" t="e">
        <f t="shared" si="108"/>
        <v>#DIV/0!</v>
      </c>
      <c r="N987" s="15" t="e">
        <f t="shared" si="109"/>
        <v>#N/A</v>
      </c>
      <c r="O987" s="15" t="e">
        <f t="shared" si="110"/>
        <v>#N/A</v>
      </c>
    </row>
    <row r="988" spans="1:15" x14ac:dyDescent="0.15">
      <c r="A988" s="106">
        <f t="shared" si="111"/>
        <v>1</v>
      </c>
      <c r="B988" s="15" t="e">
        <f>IF(OR(Medidas!D988=1,Medidas!D988="M",Medidas!D988="m"),$A988*LOOKUP($I988+1,'OMS2007'!$A$3:$A$220,'OMS2007'!B$3:B$220)+(1-$A988)*LOOKUP($I988,'OMS2007'!$A$3:$A$220,'OMS2007'!B$3:B$220),$A988*LOOKUP($I988+1,'OMS2007'!$A$3:$A$220,'OMS2007'!E$3:E$220)+(1-$A988)*LOOKUP($I988,'OMS2007'!$A$3:$A$220,'OMS2007'!E$3:E$220))</f>
        <v>#N/A</v>
      </c>
      <c r="C988" s="15" t="e">
        <f>IF(OR(Medidas!D988=1,Medidas!D988="M",Medidas!D988="m"),$A988*LOOKUP($I988+1,'OMS2007'!$A$3:$A$220,'OMS2007'!C$3:C$220)+(1-$A988)*LOOKUP($I988,'OMS2007'!$A$3:$A$220,'OMS2007'!C$3:C$220),$A988*LOOKUP($I988+1,'OMS2007'!$A$3:$A$220,'OMS2007'!F$3:F$220)+(1-$A988)*LOOKUP($I988,'OMS2007'!$A$3:$A$220,'OMS2007'!F$3:F$220))</f>
        <v>#N/A</v>
      </c>
      <c r="D988" s="15" t="e">
        <f>IF(OR(Medidas!D988=1,Medidas!D988="M",Medidas!D988="m"),$A988*LOOKUP($I988+1,'OMS2007'!$A$3:$A$220,'OMS2007'!D$3:D$220)+(1-$A988)*LOOKUP($I988,'OMS2007'!$A$3:$A$220,'OMS2007'!D$3:D$220),$A988*LOOKUP($I988+1,'OMS2007'!$A$3:$A$220,'OMS2007'!G$3:G$220)+(1-$A988)*LOOKUP($I988,'OMS2007'!$A$3:$A$220,'OMS2007'!G$3:G$220))</f>
        <v>#N/A</v>
      </c>
      <c r="E988" s="15">
        <f t="shared" si="105"/>
        <v>1</v>
      </c>
      <c r="F988" s="15">
        <f>IF(OR(Medidas!D988=1,Medidas!D988="M",Medidas!D988="m",Medidas!D988=2,Medidas!D988="F",Medidas!D988="f"),0,1)</f>
        <v>1</v>
      </c>
      <c r="G988" s="15">
        <f>IF(OR(ISBLANK(Medidas!G988),(ISBLANK(Medidas!H988))),1,0)</f>
        <v>1</v>
      </c>
      <c r="H988" s="15">
        <f>IF(AND(NOT(G988),OR(Medidas!G988&lt;20,Medidas!G988&gt;250,Medidas!H988&lt;0.5,Medidas!H988&gt;400)),1,0)</f>
        <v>0</v>
      </c>
      <c r="I988" s="20">
        <f>(Medidas!F988-Medidas!E988)/30.4375</f>
        <v>0</v>
      </c>
      <c r="J988" s="15" t="e">
        <f>Medidas!H988/(Medidas!G988^2)*10000</f>
        <v>#DIV/0!</v>
      </c>
      <c r="K988" s="15" t="e">
        <f t="shared" si="106"/>
        <v>#DIV/0!</v>
      </c>
      <c r="L988" s="15" t="e">
        <f t="shared" si="107"/>
        <v>#DIV/0!</v>
      </c>
      <c r="M988" s="15" t="e">
        <f t="shared" si="108"/>
        <v>#DIV/0!</v>
      </c>
      <c r="N988" s="15" t="e">
        <f t="shared" si="109"/>
        <v>#N/A</v>
      </c>
      <c r="O988" s="15" t="e">
        <f t="shared" si="110"/>
        <v>#N/A</v>
      </c>
    </row>
    <row r="989" spans="1:15" x14ac:dyDescent="0.15">
      <c r="A989" s="106">
        <f t="shared" si="111"/>
        <v>1</v>
      </c>
      <c r="B989" s="15" t="e">
        <f>IF(OR(Medidas!D989=1,Medidas!D989="M",Medidas!D989="m"),$A989*LOOKUP($I989+1,'OMS2007'!$A$3:$A$220,'OMS2007'!B$3:B$220)+(1-$A989)*LOOKUP($I989,'OMS2007'!$A$3:$A$220,'OMS2007'!B$3:B$220),$A989*LOOKUP($I989+1,'OMS2007'!$A$3:$A$220,'OMS2007'!E$3:E$220)+(1-$A989)*LOOKUP($I989,'OMS2007'!$A$3:$A$220,'OMS2007'!E$3:E$220))</f>
        <v>#N/A</v>
      </c>
      <c r="C989" s="15" t="e">
        <f>IF(OR(Medidas!D989=1,Medidas!D989="M",Medidas!D989="m"),$A989*LOOKUP($I989+1,'OMS2007'!$A$3:$A$220,'OMS2007'!C$3:C$220)+(1-$A989)*LOOKUP($I989,'OMS2007'!$A$3:$A$220,'OMS2007'!C$3:C$220),$A989*LOOKUP($I989+1,'OMS2007'!$A$3:$A$220,'OMS2007'!F$3:F$220)+(1-$A989)*LOOKUP($I989,'OMS2007'!$A$3:$A$220,'OMS2007'!F$3:F$220))</f>
        <v>#N/A</v>
      </c>
      <c r="D989" s="15" t="e">
        <f>IF(OR(Medidas!D989=1,Medidas!D989="M",Medidas!D989="m"),$A989*LOOKUP($I989+1,'OMS2007'!$A$3:$A$220,'OMS2007'!D$3:D$220)+(1-$A989)*LOOKUP($I989,'OMS2007'!$A$3:$A$220,'OMS2007'!D$3:D$220),$A989*LOOKUP($I989+1,'OMS2007'!$A$3:$A$220,'OMS2007'!G$3:G$220)+(1-$A989)*LOOKUP($I989,'OMS2007'!$A$3:$A$220,'OMS2007'!G$3:G$220))</f>
        <v>#N/A</v>
      </c>
      <c r="E989" s="15">
        <f t="shared" si="105"/>
        <v>1</v>
      </c>
      <c r="F989" s="15">
        <f>IF(OR(Medidas!D989=1,Medidas!D989="M",Medidas!D989="m",Medidas!D989=2,Medidas!D989="F",Medidas!D989="f"),0,1)</f>
        <v>1</v>
      </c>
      <c r="G989" s="15">
        <f>IF(OR(ISBLANK(Medidas!G989),(ISBLANK(Medidas!H989))),1,0)</f>
        <v>1</v>
      </c>
      <c r="H989" s="15">
        <f>IF(AND(NOT(G989),OR(Medidas!G989&lt;20,Medidas!G989&gt;250,Medidas!H989&lt;0.5,Medidas!H989&gt;400)),1,0)</f>
        <v>0</v>
      </c>
      <c r="I989" s="20">
        <f>(Medidas!F989-Medidas!E989)/30.4375</f>
        <v>0</v>
      </c>
      <c r="J989" s="15" t="e">
        <f>Medidas!H989/(Medidas!G989^2)*10000</f>
        <v>#DIV/0!</v>
      </c>
      <c r="K989" s="15" t="e">
        <f t="shared" si="106"/>
        <v>#DIV/0!</v>
      </c>
      <c r="L989" s="15" t="e">
        <f t="shared" si="107"/>
        <v>#DIV/0!</v>
      </c>
      <c r="M989" s="15" t="e">
        <f t="shared" si="108"/>
        <v>#DIV/0!</v>
      </c>
      <c r="N989" s="15" t="e">
        <f t="shared" si="109"/>
        <v>#N/A</v>
      </c>
      <c r="O989" s="15" t="e">
        <f t="shared" si="110"/>
        <v>#N/A</v>
      </c>
    </row>
    <row r="990" spans="1:15" x14ac:dyDescent="0.15">
      <c r="A990" s="106">
        <f t="shared" si="111"/>
        <v>1</v>
      </c>
      <c r="B990" s="15" t="e">
        <f>IF(OR(Medidas!D990=1,Medidas!D990="M",Medidas!D990="m"),$A990*LOOKUP($I990+1,'OMS2007'!$A$3:$A$220,'OMS2007'!B$3:B$220)+(1-$A990)*LOOKUP($I990,'OMS2007'!$A$3:$A$220,'OMS2007'!B$3:B$220),$A990*LOOKUP($I990+1,'OMS2007'!$A$3:$A$220,'OMS2007'!E$3:E$220)+(1-$A990)*LOOKUP($I990,'OMS2007'!$A$3:$A$220,'OMS2007'!E$3:E$220))</f>
        <v>#N/A</v>
      </c>
      <c r="C990" s="15" t="e">
        <f>IF(OR(Medidas!D990=1,Medidas!D990="M",Medidas!D990="m"),$A990*LOOKUP($I990+1,'OMS2007'!$A$3:$A$220,'OMS2007'!C$3:C$220)+(1-$A990)*LOOKUP($I990,'OMS2007'!$A$3:$A$220,'OMS2007'!C$3:C$220),$A990*LOOKUP($I990+1,'OMS2007'!$A$3:$A$220,'OMS2007'!F$3:F$220)+(1-$A990)*LOOKUP($I990,'OMS2007'!$A$3:$A$220,'OMS2007'!F$3:F$220))</f>
        <v>#N/A</v>
      </c>
      <c r="D990" s="15" t="e">
        <f>IF(OR(Medidas!D990=1,Medidas!D990="M",Medidas!D990="m"),$A990*LOOKUP($I990+1,'OMS2007'!$A$3:$A$220,'OMS2007'!D$3:D$220)+(1-$A990)*LOOKUP($I990,'OMS2007'!$A$3:$A$220,'OMS2007'!D$3:D$220),$A990*LOOKUP($I990+1,'OMS2007'!$A$3:$A$220,'OMS2007'!G$3:G$220)+(1-$A990)*LOOKUP($I990,'OMS2007'!$A$3:$A$220,'OMS2007'!G$3:G$220))</f>
        <v>#N/A</v>
      </c>
      <c r="E990" s="15">
        <f t="shared" si="105"/>
        <v>1</v>
      </c>
      <c r="F990" s="15">
        <f>IF(OR(Medidas!D990=1,Medidas!D990="M",Medidas!D990="m",Medidas!D990=2,Medidas!D990="F",Medidas!D990="f"),0,1)</f>
        <v>1</v>
      </c>
      <c r="G990" s="15">
        <f>IF(OR(ISBLANK(Medidas!G990),(ISBLANK(Medidas!H990))),1,0)</f>
        <v>1</v>
      </c>
      <c r="H990" s="15">
        <f>IF(AND(NOT(G990),OR(Medidas!G990&lt;20,Medidas!G990&gt;250,Medidas!H990&lt;0.5,Medidas!H990&gt;400)),1,0)</f>
        <v>0</v>
      </c>
      <c r="I990" s="20">
        <f>(Medidas!F990-Medidas!E990)/30.4375</f>
        <v>0</v>
      </c>
      <c r="J990" s="15" t="e">
        <f>Medidas!H990/(Medidas!G990^2)*10000</f>
        <v>#DIV/0!</v>
      </c>
      <c r="K990" s="15" t="e">
        <f t="shared" si="106"/>
        <v>#DIV/0!</v>
      </c>
      <c r="L990" s="15" t="e">
        <f t="shared" si="107"/>
        <v>#DIV/0!</v>
      </c>
      <c r="M990" s="15" t="e">
        <f t="shared" si="108"/>
        <v>#DIV/0!</v>
      </c>
      <c r="N990" s="15" t="e">
        <f t="shared" si="109"/>
        <v>#N/A</v>
      </c>
      <c r="O990" s="15" t="e">
        <f t="shared" si="110"/>
        <v>#N/A</v>
      </c>
    </row>
    <row r="991" spans="1:15" x14ac:dyDescent="0.15">
      <c r="A991" s="106">
        <f t="shared" si="111"/>
        <v>1</v>
      </c>
      <c r="B991" s="15" t="e">
        <f>IF(OR(Medidas!D991=1,Medidas!D991="M",Medidas!D991="m"),$A991*LOOKUP($I991+1,'OMS2007'!$A$3:$A$220,'OMS2007'!B$3:B$220)+(1-$A991)*LOOKUP($I991,'OMS2007'!$A$3:$A$220,'OMS2007'!B$3:B$220),$A991*LOOKUP($I991+1,'OMS2007'!$A$3:$A$220,'OMS2007'!E$3:E$220)+(1-$A991)*LOOKUP($I991,'OMS2007'!$A$3:$A$220,'OMS2007'!E$3:E$220))</f>
        <v>#N/A</v>
      </c>
      <c r="C991" s="15" t="e">
        <f>IF(OR(Medidas!D991=1,Medidas!D991="M",Medidas!D991="m"),$A991*LOOKUP($I991+1,'OMS2007'!$A$3:$A$220,'OMS2007'!C$3:C$220)+(1-$A991)*LOOKUP($I991,'OMS2007'!$A$3:$A$220,'OMS2007'!C$3:C$220),$A991*LOOKUP($I991+1,'OMS2007'!$A$3:$A$220,'OMS2007'!F$3:F$220)+(1-$A991)*LOOKUP($I991,'OMS2007'!$A$3:$A$220,'OMS2007'!F$3:F$220))</f>
        <v>#N/A</v>
      </c>
      <c r="D991" s="15" t="e">
        <f>IF(OR(Medidas!D991=1,Medidas!D991="M",Medidas!D991="m"),$A991*LOOKUP($I991+1,'OMS2007'!$A$3:$A$220,'OMS2007'!D$3:D$220)+(1-$A991)*LOOKUP($I991,'OMS2007'!$A$3:$A$220,'OMS2007'!D$3:D$220),$A991*LOOKUP($I991+1,'OMS2007'!$A$3:$A$220,'OMS2007'!G$3:G$220)+(1-$A991)*LOOKUP($I991,'OMS2007'!$A$3:$A$220,'OMS2007'!G$3:G$220))</f>
        <v>#N/A</v>
      </c>
      <c r="E991" s="15">
        <f t="shared" si="105"/>
        <v>1</v>
      </c>
      <c r="F991" s="15">
        <f>IF(OR(Medidas!D991=1,Medidas!D991="M",Medidas!D991="m",Medidas!D991=2,Medidas!D991="F",Medidas!D991="f"),0,1)</f>
        <v>1</v>
      </c>
      <c r="G991" s="15">
        <f>IF(OR(ISBLANK(Medidas!G991),(ISBLANK(Medidas!H991))),1,0)</f>
        <v>1</v>
      </c>
      <c r="H991" s="15">
        <f>IF(AND(NOT(G991),OR(Medidas!G991&lt;20,Medidas!G991&gt;250,Medidas!H991&lt;0.5,Medidas!H991&gt;400)),1,0)</f>
        <v>0</v>
      </c>
      <c r="I991" s="20">
        <f>(Medidas!F991-Medidas!E991)/30.4375</f>
        <v>0</v>
      </c>
      <c r="J991" s="15" t="e">
        <f>Medidas!H991/(Medidas!G991^2)*10000</f>
        <v>#DIV/0!</v>
      </c>
      <c r="K991" s="15" t="e">
        <f t="shared" si="106"/>
        <v>#DIV/0!</v>
      </c>
      <c r="L991" s="15" t="e">
        <f t="shared" si="107"/>
        <v>#DIV/0!</v>
      </c>
      <c r="M991" s="15" t="e">
        <f t="shared" si="108"/>
        <v>#DIV/0!</v>
      </c>
      <c r="N991" s="15" t="e">
        <f t="shared" si="109"/>
        <v>#N/A</v>
      </c>
      <c r="O991" s="15" t="e">
        <f t="shared" si="110"/>
        <v>#N/A</v>
      </c>
    </row>
    <row r="992" spans="1:15" x14ac:dyDescent="0.15">
      <c r="A992" s="106">
        <f t="shared" si="111"/>
        <v>1</v>
      </c>
      <c r="B992" s="15" t="e">
        <f>IF(OR(Medidas!D992=1,Medidas!D992="M",Medidas!D992="m"),$A992*LOOKUP($I992+1,'OMS2007'!$A$3:$A$220,'OMS2007'!B$3:B$220)+(1-$A992)*LOOKUP($I992,'OMS2007'!$A$3:$A$220,'OMS2007'!B$3:B$220),$A992*LOOKUP($I992+1,'OMS2007'!$A$3:$A$220,'OMS2007'!E$3:E$220)+(1-$A992)*LOOKUP($I992,'OMS2007'!$A$3:$A$220,'OMS2007'!E$3:E$220))</f>
        <v>#N/A</v>
      </c>
      <c r="C992" s="15" t="e">
        <f>IF(OR(Medidas!D992=1,Medidas!D992="M",Medidas!D992="m"),$A992*LOOKUP($I992+1,'OMS2007'!$A$3:$A$220,'OMS2007'!C$3:C$220)+(1-$A992)*LOOKUP($I992,'OMS2007'!$A$3:$A$220,'OMS2007'!C$3:C$220),$A992*LOOKUP($I992+1,'OMS2007'!$A$3:$A$220,'OMS2007'!F$3:F$220)+(1-$A992)*LOOKUP($I992,'OMS2007'!$A$3:$A$220,'OMS2007'!F$3:F$220))</f>
        <v>#N/A</v>
      </c>
      <c r="D992" s="15" t="e">
        <f>IF(OR(Medidas!D992=1,Medidas!D992="M",Medidas!D992="m"),$A992*LOOKUP($I992+1,'OMS2007'!$A$3:$A$220,'OMS2007'!D$3:D$220)+(1-$A992)*LOOKUP($I992,'OMS2007'!$A$3:$A$220,'OMS2007'!D$3:D$220),$A992*LOOKUP($I992+1,'OMS2007'!$A$3:$A$220,'OMS2007'!G$3:G$220)+(1-$A992)*LOOKUP($I992,'OMS2007'!$A$3:$A$220,'OMS2007'!G$3:G$220))</f>
        <v>#N/A</v>
      </c>
      <c r="E992" s="15">
        <f t="shared" si="105"/>
        <v>1</v>
      </c>
      <c r="F992" s="15">
        <f>IF(OR(Medidas!D992=1,Medidas!D992="M",Medidas!D992="m",Medidas!D992=2,Medidas!D992="F",Medidas!D992="f"),0,1)</f>
        <v>1</v>
      </c>
      <c r="G992" s="15">
        <f>IF(OR(ISBLANK(Medidas!G992),(ISBLANK(Medidas!H992))),1,0)</f>
        <v>1</v>
      </c>
      <c r="H992" s="15">
        <f>IF(AND(NOT(G992),OR(Medidas!G992&lt;20,Medidas!G992&gt;250,Medidas!H992&lt;0.5,Medidas!H992&gt;400)),1,0)</f>
        <v>0</v>
      </c>
      <c r="I992" s="20">
        <f>(Medidas!F992-Medidas!E992)/30.4375</f>
        <v>0</v>
      </c>
      <c r="J992" s="15" t="e">
        <f>Medidas!H992/(Medidas!G992^2)*10000</f>
        <v>#DIV/0!</v>
      </c>
      <c r="K992" s="15" t="e">
        <f t="shared" si="106"/>
        <v>#DIV/0!</v>
      </c>
      <c r="L992" s="15" t="e">
        <f t="shared" si="107"/>
        <v>#DIV/0!</v>
      </c>
      <c r="M992" s="15" t="e">
        <f t="shared" si="108"/>
        <v>#DIV/0!</v>
      </c>
      <c r="N992" s="15" t="e">
        <f t="shared" si="109"/>
        <v>#N/A</v>
      </c>
      <c r="O992" s="15" t="e">
        <f t="shared" si="110"/>
        <v>#N/A</v>
      </c>
    </row>
    <row r="993" spans="1:15" x14ac:dyDescent="0.15">
      <c r="A993" s="106">
        <f t="shared" si="111"/>
        <v>1</v>
      </c>
      <c r="B993" s="15" t="e">
        <f>IF(OR(Medidas!D993=1,Medidas!D993="M",Medidas!D993="m"),$A993*LOOKUP($I993+1,'OMS2007'!$A$3:$A$220,'OMS2007'!B$3:B$220)+(1-$A993)*LOOKUP($I993,'OMS2007'!$A$3:$A$220,'OMS2007'!B$3:B$220),$A993*LOOKUP($I993+1,'OMS2007'!$A$3:$A$220,'OMS2007'!E$3:E$220)+(1-$A993)*LOOKUP($I993,'OMS2007'!$A$3:$A$220,'OMS2007'!E$3:E$220))</f>
        <v>#N/A</v>
      </c>
      <c r="C993" s="15" t="e">
        <f>IF(OR(Medidas!D993=1,Medidas!D993="M",Medidas!D993="m"),$A993*LOOKUP($I993+1,'OMS2007'!$A$3:$A$220,'OMS2007'!C$3:C$220)+(1-$A993)*LOOKUP($I993,'OMS2007'!$A$3:$A$220,'OMS2007'!C$3:C$220),$A993*LOOKUP($I993+1,'OMS2007'!$A$3:$A$220,'OMS2007'!F$3:F$220)+(1-$A993)*LOOKUP($I993,'OMS2007'!$A$3:$A$220,'OMS2007'!F$3:F$220))</f>
        <v>#N/A</v>
      </c>
      <c r="D993" s="15" t="e">
        <f>IF(OR(Medidas!D993=1,Medidas!D993="M",Medidas!D993="m"),$A993*LOOKUP($I993+1,'OMS2007'!$A$3:$A$220,'OMS2007'!D$3:D$220)+(1-$A993)*LOOKUP($I993,'OMS2007'!$A$3:$A$220,'OMS2007'!D$3:D$220),$A993*LOOKUP($I993+1,'OMS2007'!$A$3:$A$220,'OMS2007'!G$3:G$220)+(1-$A993)*LOOKUP($I993,'OMS2007'!$A$3:$A$220,'OMS2007'!G$3:G$220))</f>
        <v>#N/A</v>
      </c>
      <c r="E993" s="15">
        <f t="shared" si="105"/>
        <v>1</v>
      </c>
      <c r="F993" s="15">
        <f>IF(OR(Medidas!D993=1,Medidas!D993="M",Medidas!D993="m",Medidas!D993=2,Medidas!D993="F",Medidas!D993="f"),0,1)</f>
        <v>1</v>
      </c>
      <c r="G993" s="15">
        <f>IF(OR(ISBLANK(Medidas!G993),(ISBLANK(Medidas!H993))),1,0)</f>
        <v>1</v>
      </c>
      <c r="H993" s="15">
        <f>IF(AND(NOT(G993),OR(Medidas!G993&lt;20,Medidas!G993&gt;250,Medidas!H993&lt;0.5,Medidas!H993&gt;400)),1,0)</f>
        <v>0</v>
      </c>
      <c r="I993" s="20">
        <f>(Medidas!F993-Medidas!E993)/30.4375</f>
        <v>0</v>
      </c>
      <c r="J993" s="15" t="e">
        <f>Medidas!H993/(Medidas!G993^2)*10000</f>
        <v>#DIV/0!</v>
      </c>
      <c r="K993" s="15" t="e">
        <f t="shared" si="106"/>
        <v>#DIV/0!</v>
      </c>
      <c r="L993" s="15" t="e">
        <f t="shared" si="107"/>
        <v>#DIV/0!</v>
      </c>
      <c r="M993" s="15" t="e">
        <f t="shared" si="108"/>
        <v>#DIV/0!</v>
      </c>
      <c r="N993" s="15" t="e">
        <f t="shared" si="109"/>
        <v>#N/A</v>
      </c>
      <c r="O993" s="15" t="e">
        <f t="shared" si="110"/>
        <v>#N/A</v>
      </c>
    </row>
    <row r="994" spans="1:15" x14ac:dyDescent="0.15">
      <c r="A994" s="106">
        <f t="shared" si="111"/>
        <v>1</v>
      </c>
      <c r="B994" s="15" t="e">
        <f>IF(OR(Medidas!D994=1,Medidas!D994="M",Medidas!D994="m"),$A994*LOOKUP($I994+1,'OMS2007'!$A$3:$A$220,'OMS2007'!B$3:B$220)+(1-$A994)*LOOKUP($I994,'OMS2007'!$A$3:$A$220,'OMS2007'!B$3:B$220),$A994*LOOKUP($I994+1,'OMS2007'!$A$3:$A$220,'OMS2007'!E$3:E$220)+(1-$A994)*LOOKUP($I994,'OMS2007'!$A$3:$A$220,'OMS2007'!E$3:E$220))</f>
        <v>#N/A</v>
      </c>
      <c r="C994" s="15" t="e">
        <f>IF(OR(Medidas!D994=1,Medidas!D994="M",Medidas!D994="m"),$A994*LOOKUP($I994+1,'OMS2007'!$A$3:$A$220,'OMS2007'!C$3:C$220)+(1-$A994)*LOOKUP($I994,'OMS2007'!$A$3:$A$220,'OMS2007'!C$3:C$220),$A994*LOOKUP($I994+1,'OMS2007'!$A$3:$A$220,'OMS2007'!F$3:F$220)+(1-$A994)*LOOKUP($I994,'OMS2007'!$A$3:$A$220,'OMS2007'!F$3:F$220))</f>
        <v>#N/A</v>
      </c>
      <c r="D994" s="15" t="e">
        <f>IF(OR(Medidas!D994=1,Medidas!D994="M",Medidas!D994="m"),$A994*LOOKUP($I994+1,'OMS2007'!$A$3:$A$220,'OMS2007'!D$3:D$220)+(1-$A994)*LOOKUP($I994,'OMS2007'!$A$3:$A$220,'OMS2007'!D$3:D$220),$A994*LOOKUP($I994+1,'OMS2007'!$A$3:$A$220,'OMS2007'!G$3:G$220)+(1-$A994)*LOOKUP($I994,'OMS2007'!$A$3:$A$220,'OMS2007'!G$3:G$220))</f>
        <v>#N/A</v>
      </c>
      <c r="E994" s="15">
        <f t="shared" si="105"/>
        <v>1</v>
      </c>
      <c r="F994" s="15">
        <f>IF(OR(Medidas!D994=1,Medidas!D994="M",Medidas!D994="m",Medidas!D994=2,Medidas!D994="F",Medidas!D994="f"),0,1)</f>
        <v>1</v>
      </c>
      <c r="G994" s="15">
        <f>IF(OR(ISBLANK(Medidas!G994),(ISBLANK(Medidas!H994))),1,0)</f>
        <v>1</v>
      </c>
      <c r="H994" s="15">
        <f>IF(AND(NOT(G994),OR(Medidas!G994&lt;20,Medidas!G994&gt;250,Medidas!H994&lt;0.5,Medidas!H994&gt;400)),1,0)</f>
        <v>0</v>
      </c>
      <c r="I994" s="20">
        <f>(Medidas!F994-Medidas!E994)/30.4375</f>
        <v>0</v>
      </c>
      <c r="J994" s="15" t="e">
        <f>Medidas!H994/(Medidas!G994^2)*10000</f>
        <v>#DIV/0!</v>
      </c>
      <c r="K994" s="15" t="e">
        <f t="shared" si="106"/>
        <v>#DIV/0!</v>
      </c>
      <c r="L994" s="15" t="e">
        <f t="shared" si="107"/>
        <v>#DIV/0!</v>
      </c>
      <c r="M994" s="15" t="e">
        <f t="shared" si="108"/>
        <v>#DIV/0!</v>
      </c>
      <c r="N994" s="15" t="e">
        <f t="shared" si="109"/>
        <v>#N/A</v>
      </c>
      <c r="O994" s="15" t="e">
        <f t="shared" si="110"/>
        <v>#N/A</v>
      </c>
    </row>
    <row r="995" spans="1:15" x14ac:dyDescent="0.15">
      <c r="A995" s="106">
        <f t="shared" si="111"/>
        <v>1</v>
      </c>
      <c r="B995" s="15" t="e">
        <f>IF(OR(Medidas!D995=1,Medidas!D995="M",Medidas!D995="m"),$A995*LOOKUP($I995+1,'OMS2007'!$A$3:$A$220,'OMS2007'!B$3:B$220)+(1-$A995)*LOOKUP($I995,'OMS2007'!$A$3:$A$220,'OMS2007'!B$3:B$220),$A995*LOOKUP($I995+1,'OMS2007'!$A$3:$A$220,'OMS2007'!E$3:E$220)+(1-$A995)*LOOKUP($I995,'OMS2007'!$A$3:$A$220,'OMS2007'!E$3:E$220))</f>
        <v>#N/A</v>
      </c>
      <c r="C995" s="15" t="e">
        <f>IF(OR(Medidas!D995=1,Medidas!D995="M",Medidas!D995="m"),$A995*LOOKUP($I995+1,'OMS2007'!$A$3:$A$220,'OMS2007'!C$3:C$220)+(1-$A995)*LOOKUP($I995,'OMS2007'!$A$3:$A$220,'OMS2007'!C$3:C$220),$A995*LOOKUP($I995+1,'OMS2007'!$A$3:$A$220,'OMS2007'!F$3:F$220)+(1-$A995)*LOOKUP($I995,'OMS2007'!$A$3:$A$220,'OMS2007'!F$3:F$220))</f>
        <v>#N/A</v>
      </c>
      <c r="D995" s="15" t="e">
        <f>IF(OR(Medidas!D995=1,Medidas!D995="M",Medidas!D995="m"),$A995*LOOKUP($I995+1,'OMS2007'!$A$3:$A$220,'OMS2007'!D$3:D$220)+(1-$A995)*LOOKUP($I995,'OMS2007'!$A$3:$A$220,'OMS2007'!D$3:D$220),$A995*LOOKUP($I995+1,'OMS2007'!$A$3:$A$220,'OMS2007'!G$3:G$220)+(1-$A995)*LOOKUP($I995,'OMS2007'!$A$3:$A$220,'OMS2007'!G$3:G$220))</f>
        <v>#N/A</v>
      </c>
      <c r="E995" s="15">
        <f t="shared" si="105"/>
        <v>1</v>
      </c>
      <c r="F995" s="15">
        <f>IF(OR(Medidas!D995=1,Medidas!D995="M",Medidas!D995="m",Medidas!D995=2,Medidas!D995="F",Medidas!D995="f"),0,1)</f>
        <v>1</v>
      </c>
      <c r="G995" s="15">
        <f>IF(OR(ISBLANK(Medidas!G995),(ISBLANK(Medidas!H995))),1,0)</f>
        <v>1</v>
      </c>
      <c r="H995" s="15">
        <f>IF(AND(NOT(G995),OR(Medidas!G995&lt;20,Medidas!G995&gt;250,Medidas!H995&lt;0.5,Medidas!H995&gt;400)),1,0)</f>
        <v>0</v>
      </c>
      <c r="I995" s="20">
        <f>(Medidas!F995-Medidas!E995)/30.4375</f>
        <v>0</v>
      </c>
      <c r="J995" s="15" t="e">
        <f>Medidas!H995/(Medidas!G995^2)*10000</f>
        <v>#DIV/0!</v>
      </c>
      <c r="K995" s="15" t="e">
        <f t="shared" si="106"/>
        <v>#DIV/0!</v>
      </c>
      <c r="L995" s="15" t="e">
        <f t="shared" si="107"/>
        <v>#DIV/0!</v>
      </c>
      <c r="M995" s="15" t="e">
        <f t="shared" si="108"/>
        <v>#DIV/0!</v>
      </c>
      <c r="N995" s="15" t="e">
        <f t="shared" si="109"/>
        <v>#N/A</v>
      </c>
      <c r="O995" s="15" t="e">
        <f t="shared" si="110"/>
        <v>#N/A</v>
      </c>
    </row>
    <row r="996" spans="1:15" x14ac:dyDescent="0.15">
      <c r="A996" s="106">
        <f t="shared" si="111"/>
        <v>1</v>
      </c>
      <c r="B996" s="15" t="e">
        <f>IF(OR(Medidas!D996=1,Medidas!D996="M",Medidas!D996="m"),$A996*LOOKUP($I996+1,'OMS2007'!$A$3:$A$220,'OMS2007'!B$3:B$220)+(1-$A996)*LOOKUP($I996,'OMS2007'!$A$3:$A$220,'OMS2007'!B$3:B$220),$A996*LOOKUP($I996+1,'OMS2007'!$A$3:$A$220,'OMS2007'!E$3:E$220)+(1-$A996)*LOOKUP($I996,'OMS2007'!$A$3:$A$220,'OMS2007'!E$3:E$220))</f>
        <v>#N/A</v>
      </c>
      <c r="C996" s="15" t="e">
        <f>IF(OR(Medidas!D996=1,Medidas!D996="M",Medidas!D996="m"),$A996*LOOKUP($I996+1,'OMS2007'!$A$3:$A$220,'OMS2007'!C$3:C$220)+(1-$A996)*LOOKUP($I996,'OMS2007'!$A$3:$A$220,'OMS2007'!C$3:C$220),$A996*LOOKUP($I996+1,'OMS2007'!$A$3:$A$220,'OMS2007'!F$3:F$220)+(1-$A996)*LOOKUP($I996,'OMS2007'!$A$3:$A$220,'OMS2007'!F$3:F$220))</f>
        <v>#N/A</v>
      </c>
      <c r="D996" s="15" t="e">
        <f>IF(OR(Medidas!D996=1,Medidas!D996="M",Medidas!D996="m"),$A996*LOOKUP($I996+1,'OMS2007'!$A$3:$A$220,'OMS2007'!D$3:D$220)+(1-$A996)*LOOKUP($I996,'OMS2007'!$A$3:$A$220,'OMS2007'!D$3:D$220),$A996*LOOKUP($I996+1,'OMS2007'!$A$3:$A$220,'OMS2007'!G$3:G$220)+(1-$A996)*LOOKUP($I996,'OMS2007'!$A$3:$A$220,'OMS2007'!G$3:G$220))</f>
        <v>#N/A</v>
      </c>
      <c r="E996" s="15">
        <f t="shared" si="105"/>
        <v>1</v>
      </c>
      <c r="F996" s="15">
        <f>IF(OR(Medidas!D996=1,Medidas!D996="M",Medidas!D996="m",Medidas!D996=2,Medidas!D996="F",Medidas!D996="f"),0,1)</f>
        <v>1</v>
      </c>
      <c r="G996" s="15">
        <f>IF(OR(ISBLANK(Medidas!G996),(ISBLANK(Medidas!H996))),1,0)</f>
        <v>1</v>
      </c>
      <c r="H996" s="15">
        <f>IF(AND(NOT(G996),OR(Medidas!G996&lt;20,Medidas!G996&gt;250,Medidas!H996&lt;0.5,Medidas!H996&gt;400)),1,0)</f>
        <v>0</v>
      </c>
      <c r="I996" s="20">
        <f>(Medidas!F996-Medidas!E996)/30.4375</f>
        <v>0</v>
      </c>
      <c r="J996" s="15" t="e">
        <f>Medidas!H996/(Medidas!G996^2)*10000</f>
        <v>#DIV/0!</v>
      </c>
      <c r="K996" s="15" t="e">
        <f t="shared" si="106"/>
        <v>#DIV/0!</v>
      </c>
      <c r="L996" s="15" t="e">
        <f t="shared" si="107"/>
        <v>#DIV/0!</v>
      </c>
      <c r="M996" s="15" t="e">
        <f t="shared" si="108"/>
        <v>#DIV/0!</v>
      </c>
      <c r="N996" s="15" t="e">
        <f t="shared" si="109"/>
        <v>#N/A</v>
      </c>
      <c r="O996" s="15" t="e">
        <f t="shared" si="110"/>
        <v>#N/A</v>
      </c>
    </row>
    <row r="997" spans="1:15" x14ac:dyDescent="0.15">
      <c r="A997" s="106">
        <f t="shared" si="111"/>
        <v>1</v>
      </c>
      <c r="B997" s="15" t="e">
        <f>IF(OR(Medidas!D997=1,Medidas!D997="M",Medidas!D997="m"),$A997*LOOKUP($I997+1,'OMS2007'!$A$3:$A$220,'OMS2007'!B$3:B$220)+(1-$A997)*LOOKUP($I997,'OMS2007'!$A$3:$A$220,'OMS2007'!B$3:B$220),$A997*LOOKUP($I997+1,'OMS2007'!$A$3:$A$220,'OMS2007'!E$3:E$220)+(1-$A997)*LOOKUP($I997,'OMS2007'!$A$3:$A$220,'OMS2007'!E$3:E$220))</f>
        <v>#N/A</v>
      </c>
      <c r="C997" s="15" t="e">
        <f>IF(OR(Medidas!D997=1,Medidas!D997="M",Medidas!D997="m"),$A997*LOOKUP($I997+1,'OMS2007'!$A$3:$A$220,'OMS2007'!C$3:C$220)+(1-$A997)*LOOKUP($I997,'OMS2007'!$A$3:$A$220,'OMS2007'!C$3:C$220),$A997*LOOKUP($I997+1,'OMS2007'!$A$3:$A$220,'OMS2007'!F$3:F$220)+(1-$A997)*LOOKUP($I997,'OMS2007'!$A$3:$A$220,'OMS2007'!F$3:F$220))</f>
        <v>#N/A</v>
      </c>
      <c r="D997" s="15" t="e">
        <f>IF(OR(Medidas!D997=1,Medidas!D997="M",Medidas!D997="m"),$A997*LOOKUP($I997+1,'OMS2007'!$A$3:$A$220,'OMS2007'!D$3:D$220)+(1-$A997)*LOOKUP($I997,'OMS2007'!$A$3:$A$220,'OMS2007'!D$3:D$220),$A997*LOOKUP($I997+1,'OMS2007'!$A$3:$A$220,'OMS2007'!G$3:G$220)+(1-$A997)*LOOKUP($I997,'OMS2007'!$A$3:$A$220,'OMS2007'!G$3:G$220))</f>
        <v>#N/A</v>
      </c>
      <c r="E997" s="15">
        <f t="shared" si="105"/>
        <v>1</v>
      </c>
      <c r="F997" s="15">
        <f>IF(OR(Medidas!D997=1,Medidas!D997="M",Medidas!D997="m",Medidas!D997=2,Medidas!D997="F",Medidas!D997="f"),0,1)</f>
        <v>1</v>
      </c>
      <c r="G997" s="15">
        <f>IF(OR(ISBLANK(Medidas!G997),(ISBLANK(Medidas!H997))),1,0)</f>
        <v>1</v>
      </c>
      <c r="H997" s="15">
        <f>IF(AND(NOT(G997),OR(Medidas!G997&lt;20,Medidas!G997&gt;250,Medidas!H997&lt;0.5,Medidas!H997&gt;400)),1,0)</f>
        <v>0</v>
      </c>
      <c r="I997" s="20">
        <f>(Medidas!F997-Medidas!E997)/30.4375</f>
        <v>0</v>
      </c>
      <c r="J997" s="15" t="e">
        <f>Medidas!H997/(Medidas!G997^2)*10000</f>
        <v>#DIV/0!</v>
      </c>
      <c r="K997" s="15" t="e">
        <f t="shared" si="106"/>
        <v>#DIV/0!</v>
      </c>
      <c r="L997" s="15" t="e">
        <f t="shared" si="107"/>
        <v>#DIV/0!</v>
      </c>
      <c r="M997" s="15" t="e">
        <f t="shared" si="108"/>
        <v>#DIV/0!</v>
      </c>
      <c r="N997" s="15" t="e">
        <f t="shared" si="109"/>
        <v>#N/A</v>
      </c>
      <c r="O997" s="15" t="e">
        <f t="shared" si="110"/>
        <v>#N/A</v>
      </c>
    </row>
    <row r="998" spans="1:15" x14ac:dyDescent="0.15">
      <c r="A998" s="106">
        <f t="shared" si="111"/>
        <v>1</v>
      </c>
      <c r="B998" s="15" t="e">
        <f>IF(OR(Medidas!D998=1,Medidas!D998="M",Medidas!D998="m"),$A998*LOOKUP($I998+1,'OMS2007'!$A$3:$A$220,'OMS2007'!B$3:B$220)+(1-$A998)*LOOKUP($I998,'OMS2007'!$A$3:$A$220,'OMS2007'!B$3:B$220),$A998*LOOKUP($I998+1,'OMS2007'!$A$3:$A$220,'OMS2007'!E$3:E$220)+(1-$A998)*LOOKUP($I998,'OMS2007'!$A$3:$A$220,'OMS2007'!E$3:E$220))</f>
        <v>#N/A</v>
      </c>
      <c r="C998" s="15" t="e">
        <f>IF(OR(Medidas!D998=1,Medidas!D998="M",Medidas!D998="m"),$A998*LOOKUP($I998+1,'OMS2007'!$A$3:$A$220,'OMS2007'!C$3:C$220)+(1-$A998)*LOOKUP($I998,'OMS2007'!$A$3:$A$220,'OMS2007'!C$3:C$220),$A998*LOOKUP($I998+1,'OMS2007'!$A$3:$A$220,'OMS2007'!F$3:F$220)+(1-$A998)*LOOKUP($I998,'OMS2007'!$A$3:$A$220,'OMS2007'!F$3:F$220))</f>
        <v>#N/A</v>
      </c>
      <c r="D998" s="15" t="e">
        <f>IF(OR(Medidas!D998=1,Medidas!D998="M",Medidas!D998="m"),$A998*LOOKUP($I998+1,'OMS2007'!$A$3:$A$220,'OMS2007'!D$3:D$220)+(1-$A998)*LOOKUP($I998,'OMS2007'!$A$3:$A$220,'OMS2007'!D$3:D$220),$A998*LOOKUP($I998+1,'OMS2007'!$A$3:$A$220,'OMS2007'!G$3:G$220)+(1-$A998)*LOOKUP($I998,'OMS2007'!$A$3:$A$220,'OMS2007'!G$3:G$220))</f>
        <v>#N/A</v>
      </c>
      <c r="E998" s="15">
        <f t="shared" si="105"/>
        <v>1</v>
      </c>
      <c r="F998" s="15">
        <f>IF(OR(Medidas!D998=1,Medidas!D998="M",Medidas!D998="m",Medidas!D998=2,Medidas!D998="F",Medidas!D998="f"),0,1)</f>
        <v>1</v>
      </c>
      <c r="G998" s="15">
        <f>IF(OR(ISBLANK(Medidas!G998),(ISBLANK(Medidas!H998))),1,0)</f>
        <v>1</v>
      </c>
      <c r="H998" s="15">
        <f>IF(AND(NOT(G998),OR(Medidas!G998&lt;20,Medidas!G998&gt;250,Medidas!H998&lt;0.5,Medidas!H998&gt;400)),1,0)</f>
        <v>0</v>
      </c>
      <c r="I998" s="20">
        <f>(Medidas!F998-Medidas!E998)/30.4375</f>
        <v>0</v>
      </c>
      <c r="J998" s="15" t="e">
        <f>Medidas!H998/(Medidas!G998^2)*10000</f>
        <v>#DIV/0!</v>
      </c>
      <c r="K998" s="15" t="e">
        <f t="shared" si="106"/>
        <v>#DIV/0!</v>
      </c>
      <c r="L998" s="15" t="e">
        <f t="shared" si="107"/>
        <v>#DIV/0!</v>
      </c>
      <c r="M998" s="15" t="e">
        <f t="shared" si="108"/>
        <v>#DIV/0!</v>
      </c>
      <c r="N998" s="15" t="e">
        <f t="shared" si="109"/>
        <v>#N/A</v>
      </c>
      <c r="O998" s="15" t="e">
        <f t="shared" si="110"/>
        <v>#N/A</v>
      </c>
    </row>
    <row r="999" spans="1:15" x14ac:dyDescent="0.15">
      <c r="A999" s="106">
        <f t="shared" si="111"/>
        <v>1</v>
      </c>
      <c r="B999" s="15" t="e">
        <f>IF(OR(Medidas!D999=1,Medidas!D999="M",Medidas!D999="m"),$A999*LOOKUP($I999+1,'OMS2007'!$A$3:$A$220,'OMS2007'!B$3:B$220)+(1-$A999)*LOOKUP($I999,'OMS2007'!$A$3:$A$220,'OMS2007'!B$3:B$220),$A999*LOOKUP($I999+1,'OMS2007'!$A$3:$A$220,'OMS2007'!E$3:E$220)+(1-$A999)*LOOKUP($I999,'OMS2007'!$A$3:$A$220,'OMS2007'!E$3:E$220))</f>
        <v>#N/A</v>
      </c>
      <c r="C999" s="15" t="e">
        <f>IF(OR(Medidas!D999=1,Medidas!D999="M",Medidas!D999="m"),$A999*LOOKUP($I999+1,'OMS2007'!$A$3:$A$220,'OMS2007'!C$3:C$220)+(1-$A999)*LOOKUP($I999,'OMS2007'!$A$3:$A$220,'OMS2007'!C$3:C$220),$A999*LOOKUP($I999+1,'OMS2007'!$A$3:$A$220,'OMS2007'!F$3:F$220)+(1-$A999)*LOOKUP($I999,'OMS2007'!$A$3:$A$220,'OMS2007'!F$3:F$220))</f>
        <v>#N/A</v>
      </c>
      <c r="D999" s="15" t="e">
        <f>IF(OR(Medidas!D999=1,Medidas!D999="M",Medidas!D999="m"),$A999*LOOKUP($I999+1,'OMS2007'!$A$3:$A$220,'OMS2007'!D$3:D$220)+(1-$A999)*LOOKUP($I999,'OMS2007'!$A$3:$A$220,'OMS2007'!D$3:D$220),$A999*LOOKUP($I999+1,'OMS2007'!$A$3:$A$220,'OMS2007'!G$3:G$220)+(1-$A999)*LOOKUP($I999,'OMS2007'!$A$3:$A$220,'OMS2007'!G$3:G$220))</f>
        <v>#N/A</v>
      </c>
      <c r="E999" s="15">
        <f t="shared" si="105"/>
        <v>1</v>
      </c>
      <c r="F999" s="15">
        <f>IF(OR(Medidas!D999=1,Medidas!D999="M",Medidas!D999="m",Medidas!D999=2,Medidas!D999="F",Medidas!D999="f"),0,1)</f>
        <v>1</v>
      </c>
      <c r="G999" s="15">
        <f>IF(OR(ISBLANK(Medidas!G999),(ISBLANK(Medidas!H999))),1,0)</f>
        <v>1</v>
      </c>
      <c r="H999" s="15">
        <f>IF(AND(NOT(G999),OR(Medidas!G999&lt;20,Medidas!G999&gt;250,Medidas!H999&lt;0.5,Medidas!H999&gt;400)),1,0)</f>
        <v>0</v>
      </c>
      <c r="I999" s="20">
        <f>(Medidas!F999-Medidas!E999)/30.4375</f>
        <v>0</v>
      </c>
      <c r="J999" s="15" t="e">
        <f>Medidas!H999/(Medidas!G999^2)*10000</f>
        <v>#DIV/0!</v>
      </c>
      <c r="K999" s="15" t="e">
        <f t="shared" si="106"/>
        <v>#DIV/0!</v>
      </c>
      <c r="L999" s="15" t="e">
        <f t="shared" si="107"/>
        <v>#DIV/0!</v>
      </c>
      <c r="M999" s="15" t="e">
        <f t="shared" si="108"/>
        <v>#DIV/0!</v>
      </c>
      <c r="N999" s="15" t="e">
        <f t="shared" si="109"/>
        <v>#N/A</v>
      </c>
      <c r="O999" s="15" t="e">
        <f t="shared" si="110"/>
        <v>#N/A</v>
      </c>
    </row>
    <row r="1000" spans="1:15" x14ac:dyDescent="0.15">
      <c r="A1000" s="106">
        <f t="shared" si="111"/>
        <v>1</v>
      </c>
      <c r="B1000" s="15" t="e">
        <f>IF(OR(Medidas!D1000=1,Medidas!D1000="M",Medidas!D1000="m"),$A1000*LOOKUP($I1000+1,'OMS2007'!$A$3:$A$220,'OMS2007'!B$3:B$220)+(1-$A1000)*LOOKUP($I1000,'OMS2007'!$A$3:$A$220,'OMS2007'!B$3:B$220),$A1000*LOOKUP($I1000+1,'OMS2007'!$A$3:$A$220,'OMS2007'!E$3:E$220)+(1-$A1000)*LOOKUP($I1000,'OMS2007'!$A$3:$A$220,'OMS2007'!E$3:E$220))</f>
        <v>#N/A</v>
      </c>
      <c r="C1000" s="15" t="e">
        <f>IF(OR(Medidas!D1000=1,Medidas!D1000="M",Medidas!D1000="m"),$A1000*LOOKUP($I1000+1,'OMS2007'!$A$3:$A$220,'OMS2007'!C$3:C$220)+(1-$A1000)*LOOKUP($I1000,'OMS2007'!$A$3:$A$220,'OMS2007'!C$3:C$220),$A1000*LOOKUP($I1000+1,'OMS2007'!$A$3:$A$220,'OMS2007'!F$3:F$220)+(1-$A1000)*LOOKUP($I1000,'OMS2007'!$A$3:$A$220,'OMS2007'!F$3:F$220))</f>
        <v>#N/A</v>
      </c>
      <c r="D1000" s="15" t="e">
        <f>IF(OR(Medidas!D1000=1,Medidas!D1000="M",Medidas!D1000="m"),$A1000*LOOKUP($I1000+1,'OMS2007'!$A$3:$A$220,'OMS2007'!D$3:D$220)+(1-$A1000)*LOOKUP($I1000,'OMS2007'!$A$3:$A$220,'OMS2007'!D$3:D$220),$A1000*LOOKUP($I1000+1,'OMS2007'!$A$3:$A$220,'OMS2007'!G$3:G$220)+(1-$A1000)*LOOKUP($I1000,'OMS2007'!$A$3:$A$220,'OMS2007'!G$3:G$220))</f>
        <v>#N/A</v>
      </c>
      <c r="E1000" s="15">
        <f t="shared" si="105"/>
        <v>1</v>
      </c>
      <c r="F1000" s="15">
        <f>IF(OR(Medidas!D1000=1,Medidas!D1000="M",Medidas!D1000="m",Medidas!D1000=2,Medidas!D1000="F",Medidas!D1000="f"),0,1)</f>
        <v>1</v>
      </c>
      <c r="G1000" s="15">
        <f>IF(OR(ISBLANK(Medidas!G1000),(ISBLANK(Medidas!H1000))),1,0)</f>
        <v>1</v>
      </c>
      <c r="H1000" s="15">
        <f>IF(AND(NOT(G1000),OR(Medidas!G1000&lt;20,Medidas!G1000&gt;250,Medidas!H1000&lt;0.5,Medidas!H1000&gt;400)),1,0)</f>
        <v>0</v>
      </c>
      <c r="I1000" s="20">
        <f>(Medidas!F1000-Medidas!E1000)/30.4375</f>
        <v>0</v>
      </c>
      <c r="J1000" s="15" t="e">
        <f>Medidas!H1000/(Medidas!G1000^2)*10000</f>
        <v>#DIV/0!</v>
      </c>
      <c r="K1000" s="15" t="e">
        <f t="shared" si="106"/>
        <v>#DIV/0!</v>
      </c>
      <c r="L1000" s="15" t="e">
        <f t="shared" si="107"/>
        <v>#DIV/0!</v>
      </c>
      <c r="M1000" s="15" t="e">
        <f t="shared" si="108"/>
        <v>#DIV/0!</v>
      </c>
      <c r="N1000" s="15" t="e">
        <f t="shared" si="109"/>
        <v>#N/A</v>
      </c>
      <c r="O1000" s="15" t="e">
        <f t="shared" si="110"/>
        <v>#N/A</v>
      </c>
    </row>
    <row r="1001" spans="1:15" x14ac:dyDescent="0.15">
      <c r="A1001" s="106">
        <f t="shared" si="111"/>
        <v>1</v>
      </c>
      <c r="B1001" s="15" t="e">
        <f>IF(OR(Medidas!D1001=1,Medidas!D1001="M",Medidas!D1001="m"),$A1001*LOOKUP($I1001+1,'OMS2007'!$A$3:$A$220,'OMS2007'!B$3:B$220)+(1-$A1001)*LOOKUP($I1001,'OMS2007'!$A$3:$A$220,'OMS2007'!B$3:B$220),$A1001*LOOKUP($I1001+1,'OMS2007'!$A$3:$A$220,'OMS2007'!E$3:E$220)+(1-$A1001)*LOOKUP($I1001,'OMS2007'!$A$3:$A$220,'OMS2007'!E$3:E$220))</f>
        <v>#N/A</v>
      </c>
      <c r="C1001" s="15" t="e">
        <f>IF(OR(Medidas!D1001=1,Medidas!D1001="M",Medidas!D1001="m"),$A1001*LOOKUP($I1001+1,'OMS2007'!$A$3:$A$220,'OMS2007'!C$3:C$220)+(1-$A1001)*LOOKUP($I1001,'OMS2007'!$A$3:$A$220,'OMS2007'!C$3:C$220),$A1001*LOOKUP($I1001+1,'OMS2007'!$A$3:$A$220,'OMS2007'!F$3:F$220)+(1-$A1001)*LOOKUP($I1001,'OMS2007'!$A$3:$A$220,'OMS2007'!F$3:F$220))</f>
        <v>#N/A</v>
      </c>
      <c r="D1001" s="15" t="e">
        <f>IF(OR(Medidas!D1001=1,Medidas!D1001="M",Medidas!D1001="m"),$A1001*LOOKUP($I1001+1,'OMS2007'!$A$3:$A$220,'OMS2007'!D$3:D$220)+(1-$A1001)*LOOKUP($I1001,'OMS2007'!$A$3:$A$220,'OMS2007'!D$3:D$220),$A1001*LOOKUP($I1001+1,'OMS2007'!$A$3:$A$220,'OMS2007'!G$3:G$220)+(1-$A1001)*LOOKUP($I1001,'OMS2007'!$A$3:$A$220,'OMS2007'!G$3:G$220))</f>
        <v>#N/A</v>
      </c>
      <c r="E1001" s="15">
        <f t="shared" si="105"/>
        <v>1</v>
      </c>
      <c r="F1001" s="15">
        <f>IF(OR(Medidas!D1001=1,Medidas!D1001="M",Medidas!D1001="m",Medidas!D1001=2,Medidas!D1001="F",Medidas!D1001="f"),0,1)</f>
        <v>1</v>
      </c>
      <c r="G1001" s="15">
        <f>IF(OR(ISBLANK(Medidas!G1001),(ISBLANK(Medidas!H1001))),1,0)</f>
        <v>1</v>
      </c>
      <c r="H1001" s="15">
        <f>IF(AND(NOT(G1001),OR(Medidas!G1001&lt;20,Medidas!G1001&gt;250,Medidas!H1001&lt;0.5,Medidas!H1001&gt;400)),1,0)</f>
        <v>0</v>
      </c>
      <c r="I1001" s="20">
        <f>(Medidas!F1001-Medidas!E1001)/30.4375</f>
        <v>0</v>
      </c>
      <c r="J1001" s="15" t="e">
        <f>Medidas!H1001/(Medidas!G1001^2)*10000</f>
        <v>#DIV/0!</v>
      </c>
      <c r="K1001" s="15" t="e">
        <f t="shared" si="106"/>
        <v>#DIV/0!</v>
      </c>
      <c r="L1001" s="15" t="e">
        <f t="shared" si="107"/>
        <v>#DIV/0!</v>
      </c>
      <c r="M1001" s="15" t="e">
        <f t="shared" si="108"/>
        <v>#DIV/0!</v>
      </c>
      <c r="N1001" s="15" t="e">
        <f t="shared" si="109"/>
        <v>#N/A</v>
      </c>
      <c r="O1001" s="15" t="e">
        <f t="shared" si="110"/>
        <v>#N/A</v>
      </c>
    </row>
    <row r="1002" spans="1:15" x14ac:dyDescent="0.15">
      <c r="A1002" s="106">
        <f t="shared" si="111"/>
        <v>1</v>
      </c>
      <c r="B1002" s="15" t="e">
        <f>IF(OR(Medidas!D1002=1,Medidas!D1002="M",Medidas!D1002="m"),$A1002*LOOKUP($I1002+1,'OMS2007'!$A$3:$A$220,'OMS2007'!B$3:B$220)+(1-$A1002)*LOOKUP($I1002,'OMS2007'!$A$3:$A$220,'OMS2007'!B$3:B$220),$A1002*LOOKUP($I1002+1,'OMS2007'!$A$3:$A$220,'OMS2007'!E$3:E$220)+(1-$A1002)*LOOKUP($I1002,'OMS2007'!$A$3:$A$220,'OMS2007'!E$3:E$220))</f>
        <v>#N/A</v>
      </c>
      <c r="C1002" s="15" t="e">
        <f>IF(OR(Medidas!D1002=1,Medidas!D1002="M",Medidas!D1002="m"),$A1002*LOOKUP($I1002+1,'OMS2007'!$A$3:$A$220,'OMS2007'!C$3:C$220)+(1-$A1002)*LOOKUP($I1002,'OMS2007'!$A$3:$A$220,'OMS2007'!C$3:C$220),$A1002*LOOKUP($I1002+1,'OMS2007'!$A$3:$A$220,'OMS2007'!F$3:F$220)+(1-$A1002)*LOOKUP($I1002,'OMS2007'!$A$3:$A$220,'OMS2007'!F$3:F$220))</f>
        <v>#N/A</v>
      </c>
      <c r="D1002" s="15" t="e">
        <f>IF(OR(Medidas!D1002=1,Medidas!D1002="M",Medidas!D1002="m"),$A1002*LOOKUP($I1002+1,'OMS2007'!$A$3:$A$220,'OMS2007'!D$3:D$220)+(1-$A1002)*LOOKUP($I1002,'OMS2007'!$A$3:$A$220,'OMS2007'!D$3:D$220),$A1002*LOOKUP($I1002+1,'OMS2007'!$A$3:$A$220,'OMS2007'!G$3:G$220)+(1-$A1002)*LOOKUP($I1002,'OMS2007'!$A$3:$A$220,'OMS2007'!G$3:G$220))</f>
        <v>#N/A</v>
      </c>
      <c r="E1002" s="15">
        <f t="shared" si="105"/>
        <v>1</v>
      </c>
      <c r="F1002" s="15">
        <f>IF(OR(Medidas!D1002=1,Medidas!D1002="M",Medidas!D1002="m",Medidas!D1002=2,Medidas!D1002="F",Medidas!D1002="f"),0,1)</f>
        <v>1</v>
      </c>
      <c r="G1002" s="15">
        <f>IF(OR(ISBLANK(Medidas!G1002),(ISBLANK(Medidas!H1002))),1,0)</f>
        <v>1</v>
      </c>
      <c r="H1002" s="15">
        <f>IF(AND(NOT(G1002),OR(Medidas!G1002&lt;20,Medidas!G1002&gt;250,Medidas!H1002&lt;0.5,Medidas!H1002&gt;400)),1,0)</f>
        <v>0</v>
      </c>
      <c r="I1002" s="20">
        <f>(Medidas!F1002-Medidas!E1002)/30.4375</f>
        <v>0</v>
      </c>
      <c r="J1002" s="15" t="e">
        <f>Medidas!H1002/(Medidas!G1002^2)*10000</f>
        <v>#DIV/0!</v>
      </c>
      <c r="K1002" s="15" t="e">
        <f t="shared" si="106"/>
        <v>#DIV/0!</v>
      </c>
      <c r="L1002" s="15" t="e">
        <f t="shared" si="107"/>
        <v>#DIV/0!</v>
      </c>
      <c r="M1002" s="15" t="e">
        <f t="shared" si="108"/>
        <v>#DIV/0!</v>
      </c>
      <c r="N1002" s="15" t="e">
        <f t="shared" si="109"/>
        <v>#N/A</v>
      </c>
      <c r="O1002" s="15" t="e">
        <f t="shared" si="110"/>
        <v>#N/A</v>
      </c>
    </row>
    <row r="1003" spans="1:15" x14ac:dyDescent="0.15">
      <c r="A1003" s="106">
        <f t="shared" si="111"/>
        <v>1</v>
      </c>
      <c r="B1003" s="15" t="e">
        <f>IF(OR(Medidas!D1003=1,Medidas!D1003="M",Medidas!D1003="m"),$A1003*LOOKUP($I1003+1,'OMS2007'!$A$3:$A$220,'OMS2007'!B$3:B$220)+(1-$A1003)*LOOKUP($I1003,'OMS2007'!$A$3:$A$220,'OMS2007'!B$3:B$220),$A1003*LOOKUP($I1003+1,'OMS2007'!$A$3:$A$220,'OMS2007'!E$3:E$220)+(1-$A1003)*LOOKUP($I1003,'OMS2007'!$A$3:$A$220,'OMS2007'!E$3:E$220))</f>
        <v>#N/A</v>
      </c>
      <c r="C1003" s="15" t="e">
        <f>IF(OR(Medidas!D1003=1,Medidas!D1003="M",Medidas!D1003="m"),$A1003*LOOKUP($I1003+1,'OMS2007'!$A$3:$A$220,'OMS2007'!C$3:C$220)+(1-$A1003)*LOOKUP($I1003,'OMS2007'!$A$3:$A$220,'OMS2007'!C$3:C$220),$A1003*LOOKUP($I1003+1,'OMS2007'!$A$3:$A$220,'OMS2007'!F$3:F$220)+(1-$A1003)*LOOKUP($I1003,'OMS2007'!$A$3:$A$220,'OMS2007'!F$3:F$220))</f>
        <v>#N/A</v>
      </c>
      <c r="D1003" s="15" t="e">
        <f>IF(OR(Medidas!D1003=1,Medidas!D1003="M",Medidas!D1003="m"),$A1003*LOOKUP($I1003+1,'OMS2007'!$A$3:$A$220,'OMS2007'!D$3:D$220)+(1-$A1003)*LOOKUP($I1003,'OMS2007'!$A$3:$A$220,'OMS2007'!D$3:D$220),$A1003*LOOKUP($I1003+1,'OMS2007'!$A$3:$A$220,'OMS2007'!G$3:G$220)+(1-$A1003)*LOOKUP($I1003,'OMS2007'!$A$3:$A$220,'OMS2007'!G$3:G$220))</f>
        <v>#N/A</v>
      </c>
      <c r="E1003" s="15">
        <f t="shared" si="105"/>
        <v>1</v>
      </c>
      <c r="F1003" s="15">
        <f>IF(OR(Medidas!D1003=1,Medidas!D1003="M",Medidas!D1003="m",Medidas!D1003=2,Medidas!D1003="F",Medidas!D1003="f"),0,1)</f>
        <v>1</v>
      </c>
      <c r="G1003" s="15">
        <f>IF(OR(ISBLANK(Medidas!G1003),(ISBLANK(Medidas!H1003))),1,0)</f>
        <v>1</v>
      </c>
      <c r="H1003" s="15">
        <f>IF(AND(NOT(G1003),OR(Medidas!G1003&lt;20,Medidas!G1003&gt;250,Medidas!H1003&lt;0.5,Medidas!H1003&gt;400)),1,0)</f>
        <v>0</v>
      </c>
      <c r="I1003" s="20">
        <f>(Medidas!F1003-Medidas!E1003)/30.4375</f>
        <v>0</v>
      </c>
      <c r="J1003" s="15" t="e">
        <f>Medidas!H1003/(Medidas!G1003^2)*10000</f>
        <v>#DIV/0!</v>
      </c>
      <c r="K1003" s="15" t="e">
        <f t="shared" si="106"/>
        <v>#DIV/0!</v>
      </c>
      <c r="L1003" s="15" t="e">
        <f t="shared" si="107"/>
        <v>#DIV/0!</v>
      </c>
      <c r="M1003" s="15" t="e">
        <f t="shared" si="108"/>
        <v>#DIV/0!</v>
      </c>
      <c r="N1003" s="15" t="e">
        <f t="shared" si="109"/>
        <v>#N/A</v>
      </c>
      <c r="O1003" s="15" t="e">
        <f t="shared" si="110"/>
        <v>#N/A</v>
      </c>
    </row>
    <row r="1004" spans="1:15" x14ac:dyDescent="0.15">
      <c r="A1004" s="106">
        <f t="shared" si="111"/>
        <v>1</v>
      </c>
      <c r="B1004" s="15" t="e">
        <f>IF(OR(Medidas!D1004=1,Medidas!D1004="M",Medidas!D1004="m"),$A1004*LOOKUP($I1004+1,'OMS2007'!$A$3:$A$220,'OMS2007'!B$3:B$220)+(1-$A1004)*LOOKUP($I1004,'OMS2007'!$A$3:$A$220,'OMS2007'!B$3:B$220),$A1004*LOOKUP($I1004+1,'OMS2007'!$A$3:$A$220,'OMS2007'!E$3:E$220)+(1-$A1004)*LOOKUP($I1004,'OMS2007'!$A$3:$A$220,'OMS2007'!E$3:E$220))</f>
        <v>#N/A</v>
      </c>
      <c r="C1004" s="15" t="e">
        <f>IF(OR(Medidas!D1004=1,Medidas!D1004="M",Medidas!D1004="m"),$A1004*LOOKUP($I1004+1,'OMS2007'!$A$3:$A$220,'OMS2007'!C$3:C$220)+(1-$A1004)*LOOKUP($I1004,'OMS2007'!$A$3:$A$220,'OMS2007'!C$3:C$220),$A1004*LOOKUP($I1004+1,'OMS2007'!$A$3:$A$220,'OMS2007'!F$3:F$220)+(1-$A1004)*LOOKUP($I1004,'OMS2007'!$A$3:$A$220,'OMS2007'!F$3:F$220))</f>
        <v>#N/A</v>
      </c>
      <c r="D1004" s="15" t="e">
        <f>IF(OR(Medidas!D1004=1,Medidas!D1004="M",Medidas!D1004="m"),$A1004*LOOKUP($I1004+1,'OMS2007'!$A$3:$A$220,'OMS2007'!D$3:D$220)+(1-$A1004)*LOOKUP($I1004,'OMS2007'!$A$3:$A$220,'OMS2007'!D$3:D$220),$A1004*LOOKUP($I1004+1,'OMS2007'!$A$3:$A$220,'OMS2007'!G$3:G$220)+(1-$A1004)*LOOKUP($I1004,'OMS2007'!$A$3:$A$220,'OMS2007'!G$3:G$220))</f>
        <v>#N/A</v>
      </c>
      <c r="E1004" s="15">
        <f t="shared" si="105"/>
        <v>1</v>
      </c>
      <c r="F1004" s="15">
        <f>IF(OR(Medidas!D1004=1,Medidas!D1004="M",Medidas!D1004="m",Medidas!D1004=2,Medidas!D1004="F",Medidas!D1004="f"),0,1)</f>
        <v>1</v>
      </c>
      <c r="G1004" s="15">
        <f>IF(OR(ISBLANK(Medidas!G1004),(ISBLANK(Medidas!H1004))),1,0)</f>
        <v>1</v>
      </c>
      <c r="H1004" s="15">
        <f>IF(AND(NOT(G1004),OR(Medidas!G1004&lt;20,Medidas!G1004&gt;250,Medidas!H1004&lt;0.5,Medidas!H1004&gt;400)),1,0)</f>
        <v>0</v>
      </c>
      <c r="I1004" s="20">
        <f>(Medidas!F1004-Medidas!E1004)/30.4375</f>
        <v>0</v>
      </c>
      <c r="J1004" s="15" t="e">
        <f>Medidas!H1004/(Medidas!G1004^2)*10000</f>
        <v>#DIV/0!</v>
      </c>
      <c r="K1004" s="15" t="e">
        <f t="shared" si="106"/>
        <v>#DIV/0!</v>
      </c>
      <c r="L1004" s="15" t="e">
        <f t="shared" si="107"/>
        <v>#DIV/0!</v>
      </c>
      <c r="M1004" s="15" t="e">
        <f t="shared" si="108"/>
        <v>#DIV/0!</v>
      </c>
      <c r="N1004" s="15" t="e">
        <f t="shared" si="109"/>
        <v>#N/A</v>
      </c>
      <c r="O1004" s="15" t="e">
        <f t="shared" si="110"/>
        <v>#N/A</v>
      </c>
    </row>
    <row r="1005" spans="1:15" x14ac:dyDescent="0.15">
      <c r="A1005" s="106">
        <f t="shared" si="111"/>
        <v>1</v>
      </c>
      <c r="B1005" s="15" t="e">
        <f>IF(OR(Medidas!D1005=1,Medidas!D1005="M",Medidas!D1005="m"),$A1005*LOOKUP($I1005+1,'OMS2007'!$A$3:$A$220,'OMS2007'!B$3:B$220)+(1-$A1005)*LOOKUP($I1005,'OMS2007'!$A$3:$A$220,'OMS2007'!B$3:B$220),$A1005*LOOKUP($I1005+1,'OMS2007'!$A$3:$A$220,'OMS2007'!E$3:E$220)+(1-$A1005)*LOOKUP($I1005,'OMS2007'!$A$3:$A$220,'OMS2007'!E$3:E$220))</f>
        <v>#N/A</v>
      </c>
      <c r="C1005" s="15" t="e">
        <f>IF(OR(Medidas!D1005=1,Medidas!D1005="M",Medidas!D1005="m"),$A1005*LOOKUP($I1005+1,'OMS2007'!$A$3:$A$220,'OMS2007'!C$3:C$220)+(1-$A1005)*LOOKUP($I1005,'OMS2007'!$A$3:$A$220,'OMS2007'!C$3:C$220),$A1005*LOOKUP($I1005+1,'OMS2007'!$A$3:$A$220,'OMS2007'!F$3:F$220)+(1-$A1005)*LOOKUP($I1005,'OMS2007'!$A$3:$A$220,'OMS2007'!F$3:F$220))</f>
        <v>#N/A</v>
      </c>
      <c r="D1005" s="15" t="e">
        <f>IF(OR(Medidas!D1005=1,Medidas!D1005="M",Medidas!D1005="m"),$A1005*LOOKUP($I1005+1,'OMS2007'!$A$3:$A$220,'OMS2007'!D$3:D$220)+(1-$A1005)*LOOKUP($I1005,'OMS2007'!$A$3:$A$220,'OMS2007'!D$3:D$220),$A1005*LOOKUP($I1005+1,'OMS2007'!$A$3:$A$220,'OMS2007'!G$3:G$220)+(1-$A1005)*LOOKUP($I1005,'OMS2007'!$A$3:$A$220,'OMS2007'!G$3:G$220))</f>
        <v>#N/A</v>
      </c>
      <c r="E1005" s="15">
        <f t="shared" si="105"/>
        <v>1</v>
      </c>
      <c r="F1005" s="15">
        <f>IF(OR(Medidas!D1005=1,Medidas!D1005="M",Medidas!D1005="m",Medidas!D1005=2,Medidas!D1005="F",Medidas!D1005="f"),0,1)</f>
        <v>1</v>
      </c>
      <c r="G1005" s="15">
        <f>IF(OR(ISBLANK(Medidas!G1005),(ISBLANK(Medidas!H1005))),1,0)</f>
        <v>1</v>
      </c>
      <c r="H1005" s="15">
        <f>IF(AND(NOT(G1005),OR(Medidas!G1005&lt;20,Medidas!G1005&gt;250,Medidas!H1005&lt;0.5,Medidas!H1005&gt;400)),1,0)</f>
        <v>0</v>
      </c>
      <c r="I1005" s="20">
        <f>(Medidas!F1005-Medidas!E1005)/30.4375</f>
        <v>0</v>
      </c>
      <c r="J1005" s="15" t="e">
        <f>Medidas!H1005/(Medidas!G1005^2)*10000</f>
        <v>#DIV/0!</v>
      </c>
      <c r="K1005" s="15" t="e">
        <f t="shared" si="106"/>
        <v>#DIV/0!</v>
      </c>
      <c r="L1005" s="15" t="e">
        <f t="shared" si="107"/>
        <v>#DIV/0!</v>
      </c>
      <c r="M1005" s="15" t="e">
        <f t="shared" si="108"/>
        <v>#DIV/0!</v>
      </c>
      <c r="N1005" s="15" t="e">
        <f t="shared" si="109"/>
        <v>#N/A</v>
      </c>
      <c r="O1005" s="15" t="e">
        <f t="shared" si="110"/>
        <v>#N/A</v>
      </c>
    </row>
    <row r="1006" spans="1:15" x14ac:dyDescent="0.15">
      <c r="A1006" s="106">
        <f t="shared" si="111"/>
        <v>1</v>
      </c>
      <c r="B1006" s="15" t="e">
        <f>IF(OR(Medidas!D1006=1,Medidas!D1006="M",Medidas!D1006="m"),$A1006*LOOKUP($I1006+1,'OMS2007'!$A$3:$A$220,'OMS2007'!B$3:B$220)+(1-$A1006)*LOOKUP($I1006,'OMS2007'!$A$3:$A$220,'OMS2007'!B$3:B$220),$A1006*LOOKUP($I1006+1,'OMS2007'!$A$3:$A$220,'OMS2007'!E$3:E$220)+(1-$A1006)*LOOKUP($I1006,'OMS2007'!$A$3:$A$220,'OMS2007'!E$3:E$220))</f>
        <v>#N/A</v>
      </c>
      <c r="C1006" s="15" t="e">
        <f>IF(OR(Medidas!D1006=1,Medidas!D1006="M",Medidas!D1006="m"),$A1006*LOOKUP($I1006+1,'OMS2007'!$A$3:$A$220,'OMS2007'!C$3:C$220)+(1-$A1006)*LOOKUP($I1006,'OMS2007'!$A$3:$A$220,'OMS2007'!C$3:C$220),$A1006*LOOKUP($I1006+1,'OMS2007'!$A$3:$A$220,'OMS2007'!F$3:F$220)+(1-$A1006)*LOOKUP($I1006,'OMS2007'!$A$3:$A$220,'OMS2007'!F$3:F$220))</f>
        <v>#N/A</v>
      </c>
      <c r="D1006" s="15" t="e">
        <f>IF(OR(Medidas!D1006=1,Medidas!D1006="M",Medidas!D1006="m"),$A1006*LOOKUP($I1006+1,'OMS2007'!$A$3:$A$220,'OMS2007'!D$3:D$220)+(1-$A1006)*LOOKUP($I1006,'OMS2007'!$A$3:$A$220,'OMS2007'!D$3:D$220),$A1006*LOOKUP($I1006+1,'OMS2007'!$A$3:$A$220,'OMS2007'!G$3:G$220)+(1-$A1006)*LOOKUP($I1006,'OMS2007'!$A$3:$A$220,'OMS2007'!G$3:G$220))</f>
        <v>#N/A</v>
      </c>
      <c r="E1006" s="15">
        <f t="shared" si="105"/>
        <v>1</v>
      </c>
      <c r="F1006" s="15">
        <f>IF(OR(Medidas!D1006=1,Medidas!D1006="M",Medidas!D1006="m",Medidas!D1006=2,Medidas!D1006="F",Medidas!D1006="f"),0,1)</f>
        <v>1</v>
      </c>
      <c r="G1006" s="15">
        <f>IF(OR(ISBLANK(Medidas!G1006),(ISBLANK(Medidas!H1006))),1,0)</f>
        <v>1</v>
      </c>
      <c r="H1006" s="15">
        <f>IF(AND(NOT(G1006),OR(Medidas!G1006&lt;20,Medidas!G1006&gt;250,Medidas!H1006&lt;0.5,Medidas!H1006&gt;400)),1,0)</f>
        <v>0</v>
      </c>
      <c r="I1006" s="20">
        <f>(Medidas!F1006-Medidas!E1006)/30.4375</f>
        <v>0</v>
      </c>
      <c r="J1006" s="15" t="e">
        <f>Medidas!H1006/(Medidas!G1006^2)*10000</f>
        <v>#DIV/0!</v>
      </c>
      <c r="K1006" s="15" t="e">
        <f t="shared" si="106"/>
        <v>#DIV/0!</v>
      </c>
      <c r="L1006" s="15" t="e">
        <f t="shared" si="107"/>
        <v>#DIV/0!</v>
      </c>
      <c r="M1006" s="15" t="e">
        <f t="shared" si="108"/>
        <v>#DIV/0!</v>
      </c>
      <c r="N1006" s="15" t="e">
        <f t="shared" si="109"/>
        <v>#N/A</v>
      </c>
      <c r="O1006" s="15" t="e">
        <f t="shared" si="110"/>
        <v>#N/A</v>
      </c>
    </row>
    <row r="1007" spans="1:15" x14ac:dyDescent="0.15">
      <c r="A1007" s="106">
        <f t="shared" si="111"/>
        <v>1</v>
      </c>
      <c r="B1007" s="15" t="e">
        <f>IF(OR(Medidas!D1007=1,Medidas!D1007="M",Medidas!D1007="m"),$A1007*LOOKUP($I1007+1,'OMS2007'!$A$3:$A$220,'OMS2007'!B$3:B$220)+(1-$A1007)*LOOKUP($I1007,'OMS2007'!$A$3:$A$220,'OMS2007'!B$3:B$220),$A1007*LOOKUP($I1007+1,'OMS2007'!$A$3:$A$220,'OMS2007'!E$3:E$220)+(1-$A1007)*LOOKUP($I1007,'OMS2007'!$A$3:$A$220,'OMS2007'!E$3:E$220))</f>
        <v>#N/A</v>
      </c>
      <c r="C1007" s="15" t="e">
        <f>IF(OR(Medidas!D1007=1,Medidas!D1007="M",Medidas!D1007="m"),$A1007*LOOKUP($I1007+1,'OMS2007'!$A$3:$A$220,'OMS2007'!C$3:C$220)+(1-$A1007)*LOOKUP($I1007,'OMS2007'!$A$3:$A$220,'OMS2007'!C$3:C$220),$A1007*LOOKUP($I1007+1,'OMS2007'!$A$3:$A$220,'OMS2007'!F$3:F$220)+(1-$A1007)*LOOKUP($I1007,'OMS2007'!$A$3:$A$220,'OMS2007'!F$3:F$220))</f>
        <v>#N/A</v>
      </c>
      <c r="D1007" s="15" t="e">
        <f>IF(OR(Medidas!D1007=1,Medidas!D1007="M",Medidas!D1007="m"),$A1007*LOOKUP($I1007+1,'OMS2007'!$A$3:$A$220,'OMS2007'!D$3:D$220)+(1-$A1007)*LOOKUP($I1007,'OMS2007'!$A$3:$A$220,'OMS2007'!D$3:D$220),$A1007*LOOKUP($I1007+1,'OMS2007'!$A$3:$A$220,'OMS2007'!G$3:G$220)+(1-$A1007)*LOOKUP($I1007,'OMS2007'!$A$3:$A$220,'OMS2007'!G$3:G$220))</f>
        <v>#N/A</v>
      </c>
      <c r="E1007" s="15">
        <f t="shared" si="105"/>
        <v>1</v>
      </c>
      <c r="F1007" s="15">
        <f>IF(OR(Medidas!D1007=1,Medidas!D1007="M",Medidas!D1007="m",Medidas!D1007=2,Medidas!D1007="F",Medidas!D1007="f"),0,1)</f>
        <v>1</v>
      </c>
      <c r="G1007" s="15">
        <f>IF(OR(ISBLANK(Medidas!G1007),(ISBLANK(Medidas!H1007))),1,0)</f>
        <v>1</v>
      </c>
      <c r="H1007" s="15">
        <f>IF(AND(NOT(G1007),OR(Medidas!G1007&lt;20,Medidas!G1007&gt;250,Medidas!H1007&lt;0.5,Medidas!H1007&gt;400)),1,0)</f>
        <v>0</v>
      </c>
      <c r="I1007" s="20">
        <f>(Medidas!F1007-Medidas!E1007)/30.4375</f>
        <v>0</v>
      </c>
      <c r="J1007" s="15" t="e">
        <f>Medidas!H1007/(Medidas!G1007^2)*10000</f>
        <v>#DIV/0!</v>
      </c>
      <c r="K1007" s="15" t="e">
        <f t="shared" si="106"/>
        <v>#DIV/0!</v>
      </c>
      <c r="L1007" s="15" t="e">
        <f t="shared" si="107"/>
        <v>#DIV/0!</v>
      </c>
      <c r="M1007" s="15" t="e">
        <f t="shared" si="108"/>
        <v>#DIV/0!</v>
      </c>
      <c r="N1007" s="15" t="e">
        <f t="shared" si="109"/>
        <v>#N/A</v>
      </c>
      <c r="O1007" s="15" t="e">
        <f t="shared" si="110"/>
        <v>#N/A</v>
      </c>
    </row>
    <row r="1008" spans="1:15" x14ac:dyDescent="0.15">
      <c r="A1008" s="106">
        <f t="shared" si="111"/>
        <v>1</v>
      </c>
      <c r="B1008" s="15" t="e">
        <f>IF(OR(Medidas!D1008=1,Medidas!D1008="M",Medidas!D1008="m"),$A1008*LOOKUP($I1008+1,'OMS2007'!$A$3:$A$220,'OMS2007'!B$3:B$220)+(1-$A1008)*LOOKUP($I1008,'OMS2007'!$A$3:$A$220,'OMS2007'!B$3:B$220),$A1008*LOOKUP($I1008+1,'OMS2007'!$A$3:$A$220,'OMS2007'!E$3:E$220)+(1-$A1008)*LOOKUP($I1008,'OMS2007'!$A$3:$A$220,'OMS2007'!E$3:E$220))</f>
        <v>#N/A</v>
      </c>
      <c r="C1008" s="15" t="e">
        <f>IF(OR(Medidas!D1008=1,Medidas!D1008="M",Medidas!D1008="m"),$A1008*LOOKUP($I1008+1,'OMS2007'!$A$3:$A$220,'OMS2007'!C$3:C$220)+(1-$A1008)*LOOKUP($I1008,'OMS2007'!$A$3:$A$220,'OMS2007'!C$3:C$220),$A1008*LOOKUP($I1008+1,'OMS2007'!$A$3:$A$220,'OMS2007'!F$3:F$220)+(1-$A1008)*LOOKUP($I1008,'OMS2007'!$A$3:$A$220,'OMS2007'!F$3:F$220))</f>
        <v>#N/A</v>
      </c>
      <c r="D1008" s="15" t="e">
        <f>IF(OR(Medidas!D1008=1,Medidas!D1008="M",Medidas!D1008="m"),$A1008*LOOKUP($I1008+1,'OMS2007'!$A$3:$A$220,'OMS2007'!D$3:D$220)+(1-$A1008)*LOOKUP($I1008,'OMS2007'!$A$3:$A$220,'OMS2007'!D$3:D$220),$A1008*LOOKUP($I1008+1,'OMS2007'!$A$3:$A$220,'OMS2007'!G$3:G$220)+(1-$A1008)*LOOKUP($I1008,'OMS2007'!$A$3:$A$220,'OMS2007'!G$3:G$220))</f>
        <v>#N/A</v>
      </c>
      <c r="E1008" s="15">
        <f t="shared" si="105"/>
        <v>1</v>
      </c>
      <c r="F1008" s="15">
        <f>IF(OR(Medidas!D1008=1,Medidas!D1008="M",Medidas!D1008="m",Medidas!D1008=2,Medidas!D1008="F",Medidas!D1008="f"),0,1)</f>
        <v>1</v>
      </c>
      <c r="G1008" s="15">
        <f>IF(OR(ISBLANK(Medidas!G1008),(ISBLANK(Medidas!H1008))),1,0)</f>
        <v>1</v>
      </c>
      <c r="H1008" s="15">
        <f>IF(AND(NOT(G1008),OR(Medidas!G1008&lt;20,Medidas!G1008&gt;250,Medidas!H1008&lt;0.5,Medidas!H1008&gt;400)),1,0)</f>
        <v>0</v>
      </c>
      <c r="I1008" s="20">
        <f>(Medidas!F1008-Medidas!E1008)/30.4375</f>
        <v>0</v>
      </c>
      <c r="J1008" s="15" t="e">
        <f>Medidas!H1008/(Medidas!G1008^2)*10000</f>
        <v>#DIV/0!</v>
      </c>
      <c r="K1008" s="15" t="e">
        <f t="shared" si="106"/>
        <v>#DIV/0!</v>
      </c>
      <c r="L1008" s="15" t="e">
        <f t="shared" si="107"/>
        <v>#DIV/0!</v>
      </c>
      <c r="M1008" s="15" t="e">
        <f t="shared" si="108"/>
        <v>#DIV/0!</v>
      </c>
      <c r="N1008" s="15" t="e">
        <f t="shared" si="109"/>
        <v>#N/A</v>
      </c>
      <c r="O1008" s="15" t="e">
        <f t="shared" si="110"/>
        <v>#N/A</v>
      </c>
    </row>
    <row r="1009" spans="1:15" x14ac:dyDescent="0.15">
      <c r="A1009" s="106">
        <f t="shared" si="111"/>
        <v>1</v>
      </c>
      <c r="B1009" s="15" t="e">
        <f>IF(OR(Medidas!D1009=1,Medidas!D1009="M",Medidas!D1009="m"),$A1009*LOOKUP($I1009+1,'OMS2007'!$A$3:$A$220,'OMS2007'!B$3:B$220)+(1-$A1009)*LOOKUP($I1009,'OMS2007'!$A$3:$A$220,'OMS2007'!B$3:B$220),$A1009*LOOKUP($I1009+1,'OMS2007'!$A$3:$A$220,'OMS2007'!E$3:E$220)+(1-$A1009)*LOOKUP($I1009,'OMS2007'!$A$3:$A$220,'OMS2007'!E$3:E$220))</f>
        <v>#N/A</v>
      </c>
      <c r="C1009" s="15" t="e">
        <f>IF(OR(Medidas!D1009=1,Medidas!D1009="M",Medidas!D1009="m"),$A1009*LOOKUP($I1009+1,'OMS2007'!$A$3:$A$220,'OMS2007'!C$3:C$220)+(1-$A1009)*LOOKUP($I1009,'OMS2007'!$A$3:$A$220,'OMS2007'!C$3:C$220),$A1009*LOOKUP($I1009+1,'OMS2007'!$A$3:$A$220,'OMS2007'!F$3:F$220)+(1-$A1009)*LOOKUP($I1009,'OMS2007'!$A$3:$A$220,'OMS2007'!F$3:F$220))</f>
        <v>#N/A</v>
      </c>
      <c r="D1009" s="15" t="e">
        <f>IF(OR(Medidas!D1009=1,Medidas!D1009="M",Medidas!D1009="m"),$A1009*LOOKUP($I1009+1,'OMS2007'!$A$3:$A$220,'OMS2007'!D$3:D$220)+(1-$A1009)*LOOKUP($I1009,'OMS2007'!$A$3:$A$220,'OMS2007'!D$3:D$220),$A1009*LOOKUP($I1009+1,'OMS2007'!$A$3:$A$220,'OMS2007'!G$3:G$220)+(1-$A1009)*LOOKUP($I1009,'OMS2007'!$A$3:$A$220,'OMS2007'!G$3:G$220))</f>
        <v>#N/A</v>
      </c>
      <c r="E1009" s="15">
        <f t="shared" si="105"/>
        <v>1</v>
      </c>
      <c r="F1009" s="15">
        <f>IF(OR(Medidas!D1009=1,Medidas!D1009="M",Medidas!D1009="m",Medidas!D1009=2,Medidas!D1009="F",Medidas!D1009="f"),0,1)</f>
        <v>1</v>
      </c>
      <c r="G1009" s="15">
        <f>IF(OR(ISBLANK(Medidas!G1009),(ISBLANK(Medidas!H1009))),1,0)</f>
        <v>1</v>
      </c>
      <c r="H1009" s="15">
        <f>IF(AND(NOT(G1009),OR(Medidas!G1009&lt;20,Medidas!G1009&gt;250,Medidas!H1009&lt;0.5,Medidas!H1009&gt;400)),1,0)</f>
        <v>0</v>
      </c>
      <c r="I1009" s="20">
        <f>(Medidas!F1009-Medidas!E1009)/30.4375</f>
        <v>0</v>
      </c>
      <c r="J1009" s="15" t="e">
        <f>Medidas!H1009/(Medidas!G1009^2)*10000</f>
        <v>#DIV/0!</v>
      </c>
      <c r="K1009" s="15" t="e">
        <f t="shared" si="106"/>
        <v>#DIV/0!</v>
      </c>
      <c r="L1009" s="15" t="e">
        <f t="shared" si="107"/>
        <v>#DIV/0!</v>
      </c>
      <c r="M1009" s="15" t="e">
        <f t="shared" si="108"/>
        <v>#DIV/0!</v>
      </c>
      <c r="N1009" s="15" t="e">
        <f t="shared" si="109"/>
        <v>#N/A</v>
      </c>
      <c r="O1009" s="15" t="e">
        <f t="shared" si="110"/>
        <v>#N/A</v>
      </c>
    </row>
    <row r="1010" spans="1:15" x14ac:dyDescent="0.15">
      <c r="A1010" s="106">
        <f t="shared" si="111"/>
        <v>1</v>
      </c>
      <c r="B1010" s="15" t="e">
        <f>IF(OR(Medidas!D1010=1,Medidas!D1010="M",Medidas!D1010="m"),$A1010*LOOKUP($I1010+1,'OMS2007'!$A$3:$A$220,'OMS2007'!B$3:B$220)+(1-$A1010)*LOOKUP($I1010,'OMS2007'!$A$3:$A$220,'OMS2007'!B$3:B$220),$A1010*LOOKUP($I1010+1,'OMS2007'!$A$3:$A$220,'OMS2007'!E$3:E$220)+(1-$A1010)*LOOKUP($I1010,'OMS2007'!$A$3:$A$220,'OMS2007'!E$3:E$220))</f>
        <v>#N/A</v>
      </c>
      <c r="C1010" s="15" t="e">
        <f>IF(OR(Medidas!D1010=1,Medidas!D1010="M",Medidas!D1010="m"),$A1010*LOOKUP($I1010+1,'OMS2007'!$A$3:$A$220,'OMS2007'!C$3:C$220)+(1-$A1010)*LOOKUP($I1010,'OMS2007'!$A$3:$A$220,'OMS2007'!C$3:C$220),$A1010*LOOKUP($I1010+1,'OMS2007'!$A$3:$A$220,'OMS2007'!F$3:F$220)+(1-$A1010)*LOOKUP($I1010,'OMS2007'!$A$3:$A$220,'OMS2007'!F$3:F$220))</f>
        <v>#N/A</v>
      </c>
      <c r="D1010" s="15" t="e">
        <f>IF(OR(Medidas!D1010=1,Medidas!D1010="M",Medidas!D1010="m"),$A1010*LOOKUP($I1010+1,'OMS2007'!$A$3:$A$220,'OMS2007'!D$3:D$220)+(1-$A1010)*LOOKUP($I1010,'OMS2007'!$A$3:$A$220,'OMS2007'!D$3:D$220),$A1010*LOOKUP($I1010+1,'OMS2007'!$A$3:$A$220,'OMS2007'!G$3:G$220)+(1-$A1010)*LOOKUP($I1010,'OMS2007'!$A$3:$A$220,'OMS2007'!G$3:G$220))</f>
        <v>#N/A</v>
      </c>
      <c r="E1010" s="15">
        <f t="shared" si="105"/>
        <v>1</v>
      </c>
      <c r="F1010" s="15">
        <f>IF(OR(Medidas!D1010=1,Medidas!D1010="M",Medidas!D1010="m",Medidas!D1010=2,Medidas!D1010="F",Medidas!D1010="f"),0,1)</f>
        <v>1</v>
      </c>
      <c r="G1010" s="15">
        <f>IF(OR(ISBLANK(Medidas!G1010),(ISBLANK(Medidas!H1010))),1,0)</f>
        <v>1</v>
      </c>
      <c r="H1010" s="15">
        <f>IF(AND(NOT(G1010),OR(Medidas!G1010&lt;20,Medidas!G1010&gt;250,Medidas!H1010&lt;0.5,Medidas!H1010&gt;400)),1,0)</f>
        <v>0</v>
      </c>
      <c r="I1010" s="20">
        <f>(Medidas!F1010-Medidas!E1010)/30.4375</f>
        <v>0</v>
      </c>
      <c r="J1010" s="15" t="e">
        <f>Medidas!H1010/(Medidas!G1010^2)*10000</f>
        <v>#DIV/0!</v>
      </c>
      <c r="K1010" s="15" t="e">
        <f t="shared" si="106"/>
        <v>#DIV/0!</v>
      </c>
      <c r="L1010" s="15" t="e">
        <f t="shared" si="107"/>
        <v>#DIV/0!</v>
      </c>
      <c r="M1010" s="15" t="e">
        <f t="shared" si="108"/>
        <v>#DIV/0!</v>
      </c>
      <c r="N1010" s="15" t="e">
        <f t="shared" si="109"/>
        <v>#N/A</v>
      </c>
      <c r="O1010" s="15" t="e">
        <f t="shared" si="110"/>
        <v>#N/A</v>
      </c>
    </row>
    <row r="1011" spans="1:15" x14ac:dyDescent="0.15">
      <c r="A1011" s="106">
        <f t="shared" si="111"/>
        <v>1</v>
      </c>
      <c r="B1011" s="15" t="e">
        <f>IF(OR(Medidas!D1011=1,Medidas!D1011="M",Medidas!D1011="m"),$A1011*LOOKUP($I1011+1,'OMS2007'!$A$3:$A$220,'OMS2007'!B$3:B$220)+(1-$A1011)*LOOKUP($I1011,'OMS2007'!$A$3:$A$220,'OMS2007'!B$3:B$220),$A1011*LOOKUP($I1011+1,'OMS2007'!$A$3:$A$220,'OMS2007'!E$3:E$220)+(1-$A1011)*LOOKUP($I1011,'OMS2007'!$A$3:$A$220,'OMS2007'!E$3:E$220))</f>
        <v>#N/A</v>
      </c>
      <c r="C1011" s="15" t="e">
        <f>IF(OR(Medidas!D1011=1,Medidas!D1011="M",Medidas!D1011="m"),$A1011*LOOKUP($I1011+1,'OMS2007'!$A$3:$A$220,'OMS2007'!C$3:C$220)+(1-$A1011)*LOOKUP($I1011,'OMS2007'!$A$3:$A$220,'OMS2007'!C$3:C$220),$A1011*LOOKUP($I1011+1,'OMS2007'!$A$3:$A$220,'OMS2007'!F$3:F$220)+(1-$A1011)*LOOKUP($I1011,'OMS2007'!$A$3:$A$220,'OMS2007'!F$3:F$220))</f>
        <v>#N/A</v>
      </c>
      <c r="D1011" s="15" t="e">
        <f>IF(OR(Medidas!D1011=1,Medidas!D1011="M",Medidas!D1011="m"),$A1011*LOOKUP($I1011+1,'OMS2007'!$A$3:$A$220,'OMS2007'!D$3:D$220)+(1-$A1011)*LOOKUP($I1011,'OMS2007'!$A$3:$A$220,'OMS2007'!D$3:D$220),$A1011*LOOKUP($I1011+1,'OMS2007'!$A$3:$A$220,'OMS2007'!G$3:G$220)+(1-$A1011)*LOOKUP($I1011,'OMS2007'!$A$3:$A$220,'OMS2007'!G$3:G$220))</f>
        <v>#N/A</v>
      </c>
      <c r="E1011" s="15">
        <f t="shared" si="105"/>
        <v>1</v>
      </c>
      <c r="F1011" s="15">
        <f>IF(OR(Medidas!D1011=1,Medidas!D1011="M",Medidas!D1011="m",Medidas!D1011=2,Medidas!D1011="F",Medidas!D1011="f"),0,1)</f>
        <v>1</v>
      </c>
      <c r="G1011" s="15">
        <f>IF(OR(ISBLANK(Medidas!G1011),(ISBLANK(Medidas!H1011))),1,0)</f>
        <v>1</v>
      </c>
      <c r="H1011" s="15">
        <f>IF(AND(NOT(G1011),OR(Medidas!G1011&lt;20,Medidas!G1011&gt;250,Medidas!H1011&lt;0.5,Medidas!H1011&gt;400)),1,0)</f>
        <v>0</v>
      </c>
      <c r="I1011" s="20">
        <f>(Medidas!F1011-Medidas!E1011)/30.4375</f>
        <v>0</v>
      </c>
      <c r="J1011" s="15" t="e">
        <f>Medidas!H1011/(Medidas!G1011^2)*10000</f>
        <v>#DIV/0!</v>
      </c>
      <c r="K1011" s="15" t="e">
        <f t="shared" si="106"/>
        <v>#DIV/0!</v>
      </c>
      <c r="L1011" s="15" t="e">
        <f t="shared" si="107"/>
        <v>#DIV/0!</v>
      </c>
      <c r="M1011" s="15" t="e">
        <f t="shared" si="108"/>
        <v>#DIV/0!</v>
      </c>
      <c r="N1011" s="15" t="e">
        <f t="shared" si="109"/>
        <v>#N/A</v>
      </c>
      <c r="O1011" s="15" t="e">
        <f t="shared" si="110"/>
        <v>#N/A</v>
      </c>
    </row>
    <row r="1012" spans="1:15" x14ac:dyDescent="0.15">
      <c r="A1012" s="106">
        <f t="shared" si="111"/>
        <v>1</v>
      </c>
      <c r="B1012" s="15" t="e">
        <f>IF(OR(Medidas!D1012=1,Medidas!D1012="M",Medidas!D1012="m"),$A1012*LOOKUP($I1012+1,'OMS2007'!$A$3:$A$220,'OMS2007'!B$3:B$220)+(1-$A1012)*LOOKUP($I1012,'OMS2007'!$A$3:$A$220,'OMS2007'!B$3:B$220),$A1012*LOOKUP($I1012+1,'OMS2007'!$A$3:$A$220,'OMS2007'!E$3:E$220)+(1-$A1012)*LOOKUP($I1012,'OMS2007'!$A$3:$A$220,'OMS2007'!E$3:E$220))</f>
        <v>#N/A</v>
      </c>
      <c r="C1012" s="15" t="e">
        <f>IF(OR(Medidas!D1012=1,Medidas!D1012="M",Medidas!D1012="m"),$A1012*LOOKUP($I1012+1,'OMS2007'!$A$3:$A$220,'OMS2007'!C$3:C$220)+(1-$A1012)*LOOKUP($I1012,'OMS2007'!$A$3:$A$220,'OMS2007'!C$3:C$220),$A1012*LOOKUP($I1012+1,'OMS2007'!$A$3:$A$220,'OMS2007'!F$3:F$220)+(1-$A1012)*LOOKUP($I1012,'OMS2007'!$A$3:$A$220,'OMS2007'!F$3:F$220))</f>
        <v>#N/A</v>
      </c>
      <c r="D1012" s="15" t="e">
        <f>IF(OR(Medidas!D1012=1,Medidas!D1012="M",Medidas!D1012="m"),$A1012*LOOKUP($I1012+1,'OMS2007'!$A$3:$A$220,'OMS2007'!D$3:D$220)+(1-$A1012)*LOOKUP($I1012,'OMS2007'!$A$3:$A$220,'OMS2007'!D$3:D$220),$A1012*LOOKUP($I1012+1,'OMS2007'!$A$3:$A$220,'OMS2007'!G$3:G$220)+(1-$A1012)*LOOKUP($I1012,'OMS2007'!$A$3:$A$220,'OMS2007'!G$3:G$220))</f>
        <v>#N/A</v>
      </c>
      <c r="E1012" s="15">
        <f t="shared" si="105"/>
        <v>1</v>
      </c>
      <c r="F1012" s="15">
        <f>IF(OR(Medidas!D1012=1,Medidas!D1012="M",Medidas!D1012="m",Medidas!D1012=2,Medidas!D1012="F",Medidas!D1012="f"),0,1)</f>
        <v>1</v>
      </c>
      <c r="G1012" s="15">
        <f>IF(OR(ISBLANK(Medidas!G1012),(ISBLANK(Medidas!H1012))),1,0)</f>
        <v>1</v>
      </c>
      <c r="H1012" s="15">
        <f>IF(AND(NOT(G1012),OR(Medidas!G1012&lt;20,Medidas!G1012&gt;250,Medidas!H1012&lt;0.5,Medidas!H1012&gt;400)),1,0)</f>
        <v>0</v>
      </c>
      <c r="I1012" s="20">
        <f>(Medidas!F1012-Medidas!E1012)/30.4375</f>
        <v>0</v>
      </c>
      <c r="J1012" s="15" t="e">
        <f>Medidas!H1012/(Medidas!G1012^2)*10000</f>
        <v>#DIV/0!</v>
      </c>
      <c r="K1012" s="15" t="e">
        <f t="shared" si="106"/>
        <v>#DIV/0!</v>
      </c>
      <c r="L1012" s="15" t="e">
        <f t="shared" si="107"/>
        <v>#DIV/0!</v>
      </c>
      <c r="M1012" s="15" t="e">
        <f t="shared" si="108"/>
        <v>#DIV/0!</v>
      </c>
      <c r="N1012" s="15" t="e">
        <f t="shared" si="109"/>
        <v>#N/A</v>
      </c>
      <c r="O1012" s="15" t="e">
        <f t="shared" si="110"/>
        <v>#N/A</v>
      </c>
    </row>
    <row r="1013" spans="1:15" x14ac:dyDescent="0.15">
      <c r="A1013" s="106">
        <f t="shared" si="111"/>
        <v>1</v>
      </c>
      <c r="B1013" s="15" t="e">
        <f>IF(OR(Medidas!D1013=1,Medidas!D1013="M",Medidas!D1013="m"),$A1013*LOOKUP($I1013+1,'OMS2007'!$A$3:$A$220,'OMS2007'!B$3:B$220)+(1-$A1013)*LOOKUP($I1013,'OMS2007'!$A$3:$A$220,'OMS2007'!B$3:B$220),$A1013*LOOKUP($I1013+1,'OMS2007'!$A$3:$A$220,'OMS2007'!E$3:E$220)+(1-$A1013)*LOOKUP($I1013,'OMS2007'!$A$3:$A$220,'OMS2007'!E$3:E$220))</f>
        <v>#N/A</v>
      </c>
      <c r="C1013" s="15" t="e">
        <f>IF(OR(Medidas!D1013=1,Medidas!D1013="M",Medidas!D1013="m"),$A1013*LOOKUP($I1013+1,'OMS2007'!$A$3:$A$220,'OMS2007'!C$3:C$220)+(1-$A1013)*LOOKUP($I1013,'OMS2007'!$A$3:$A$220,'OMS2007'!C$3:C$220),$A1013*LOOKUP($I1013+1,'OMS2007'!$A$3:$A$220,'OMS2007'!F$3:F$220)+(1-$A1013)*LOOKUP($I1013,'OMS2007'!$A$3:$A$220,'OMS2007'!F$3:F$220))</f>
        <v>#N/A</v>
      </c>
      <c r="D1013" s="15" t="e">
        <f>IF(OR(Medidas!D1013=1,Medidas!D1013="M",Medidas!D1013="m"),$A1013*LOOKUP($I1013+1,'OMS2007'!$A$3:$A$220,'OMS2007'!D$3:D$220)+(1-$A1013)*LOOKUP($I1013,'OMS2007'!$A$3:$A$220,'OMS2007'!D$3:D$220),$A1013*LOOKUP($I1013+1,'OMS2007'!$A$3:$A$220,'OMS2007'!G$3:G$220)+(1-$A1013)*LOOKUP($I1013,'OMS2007'!$A$3:$A$220,'OMS2007'!G$3:G$220))</f>
        <v>#N/A</v>
      </c>
      <c r="E1013" s="15">
        <f t="shared" si="105"/>
        <v>1</v>
      </c>
      <c r="F1013" s="15">
        <f>IF(OR(Medidas!D1013=1,Medidas!D1013="M",Medidas!D1013="m",Medidas!D1013=2,Medidas!D1013="F",Medidas!D1013="f"),0,1)</f>
        <v>1</v>
      </c>
      <c r="G1013" s="15">
        <f>IF(OR(ISBLANK(Medidas!G1013),(ISBLANK(Medidas!H1013))),1,0)</f>
        <v>1</v>
      </c>
      <c r="H1013" s="15">
        <f>IF(AND(NOT(G1013),OR(Medidas!G1013&lt;20,Medidas!G1013&gt;250,Medidas!H1013&lt;0.5,Medidas!H1013&gt;400)),1,0)</f>
        <v>0</v>
      </c>
      <c r="I1013" s="20">
        <f>(Medidas!F1013-Medidas!E1013)/30.4375</f>
        <v>0</v>
      </c>
      <c r="J1013" s="15" t="e">
        <f>Medidas!H1013/(Medidas!G1013^2)*10000</f>
        <v>#DIV/0!</v>
      </c>
      <c r="K1013" s="15" t="e">
        <f t="shared" si="106"/>
        <v>#DIV/0!</v>
      </c>
      <c r="L1013" s="15" t="e">
        <f t="shared" si="107"/>
        <v>#DIV/0!</v>
      </c>
      <c r="M1013" s="15" t="e">
        <f t="shared" si="108"/>
        <v>#DIV/0!</v>
      </c>
      <c r="N1013" s="15" t="e">
        <f t="shared" si="109"/>
        <v>#N/A</v>
      </c>
      <c r="O1013" s="15" t="e">
        <f t="shared" si="110"/>
        <v>#N/A</v>
      </c>
    </row>
    <row r="1014" spans="1:15" x14ac:dyDescent="0.15">
      <c r="A1014" s="106">
        <f t="shared" si="111"/>
        <v>1</v>
      </c>
      <c r="B1014" s="15" t="e">
        <f>IF(OR(Medidas!D1014=1,Medidas!D1014="M",Medidas!D1014="m"),$A1014*LOOKUP($I1014+1,'OMS2007'!$A$3:$A$220,'OMS2007'!B$3:B$220)+(1-$A1014)*LOOKUP($I1014,'OMS2007'!$A$3:$A$220,'OMS2007'!B$3:B$220),$A1014*LOOKUP($I1014+1,'OMS2007'!$A$3:$A$220,'OMS2007'!E$3:E$220)+(1-$A1014)*LOOKUP($I1014,'OMS2007'!$A$3:$A$220,'OMS2007'!E$3:E$220))</f>
        <v>#N/A</v>
      </c>
      <c r="C1014" s="15" t="e">
        <f>IF(OR(Medidas!D1014=1,Medidas!D1014="M",Medidas!D1014="m"),$A1014*LOOKUP($I1014+1,'OMS2007'!$A$3:$A$220,'OMS2007'!C$3:C$220)+(1-$A1014)*LOOKUP($I1014,'OMS2007'!$A$3:$A$220,'OMS2007'!C$3:C$220),$A1014*LOOKUP($I1014+1,'OMS2007'!$A$3:$A$220,'OMS2007'!F$3:F$220)+(1-$A1014)*LOOKUP($I1014,'OMS2007'!$A$3:$A$220,'OMS2007'!F$3:F$220))</f>
        <v>#N/A</v>
      </c>
      <c r="D1014" s="15" t="e">
        <f>IF(OR(Medidas!D1014=1,Medidas!D1014="M",Medidas!D1014="m"),$A1014*LOOKUP($I1014+1,'OMS2007'!$A$3:$A$220,'OMS2007'!D$3:D$220)+(1-$A1014)*LOOKUP($I1014,'OMS2007'!$A$3:$A$220,'OMS2007'!D$3:D$220),$A1014*LOOKUP($I1014+1,'OMS2007'!$A$3:$A$220,'OMS2007'!G$3:G$220)+(1-$A1014)*LOOKUP($I1014,'OMS2007'!$A$3:$A$220,'OMS2007'!G$3:G$220))</f>
        <v>#N/A</v>
      </c>
      <c r="E1014" s="15">
        <f t="shared" si="105"/>
        <v>1</v>
      </c>
      <c r="F1014" s="15">
        <f>IF(OR(Medidas!D1014=1,Medidas!D1014="M",Medidas!D1014="m",Medidas!D1014=2,Medidas!D1014="F",Medidas!D1014="f"),0,1)</f>
        <v>1</v>
      </c>
      <c r="G1014" s="15">
        <f>IF(OR(ISBLANK(Medidas!G1014),(ISBLANK(Medidas!H1014))),1,0)</f>
        <v>1</v>
      </c>
      <c r="H1014" s="15">
        <f>IF(AND(NOT(G1014),OR(Medidas!G1014&lt;20,Medidas!G1014&gt;250,Medidas!H1014&lt;0.5,Medidas!H1014&gt;400)),1,0)</f>
        <v>0</v>
      </c>
      <c r="I1014" s="20">
        <f>(Medidas!F1014-Medidas!E1014)/30.4375</f>
        <v>0</v>
      </c>
      <c r="J1014" s="15" t="e">
        <f>Medidas!H1014/(Medidas!G1014^2)*10000</f>
        <v>#DIV/0!</v>
      </c>
      <c r="K1014" s="15" t="e">
        <f t="shared" si="106"/>
        <v>#DIV/0!</v>
      </c>
      <c r="L1014" s="15" t="e">
        <f t="shared" si="107"/>
        <v>#DIV/0!</v>
      </c>
      <c r="M1014" s="15" t="e">
        <f t="shared" si="108"/>
        <v>#DIV/0!</v>
      </c>
      <c r="N1014" s="15" t="e">
        <f t="shared" si="109"/>
        <v>#N/A</v>
      </c>
      <c r="O1014" s="15" t="e">
        <f t="shared" si="110"/>
        <v>#N/A</v>
      </c>
    </row>
    <row r="1015" spans="1:15" x14ac:dyDescent="0.15">
      <c r="A1015" s="106">
        <f t="shared" si="111"/>
        <v>1</v>
      </c>
      <c r="B1015" s="15" t="e">
        <f>IF(OR(Medidas!D1015=1,Medidas!D1015="M",Medidas!D1015="m"),$A1015*LOOKUP($I1015+1,'OMS2007'!$A$3:$A$220,'OMS2007'!B$3:B$220)+(1-$A1015)*LOOKUP($I1015,'OMS2007'!$A$3:$A$220,'OMS2007'!B$3:B$220),$A1015*LOOKUP($I1015+1,'OMS2007'!$A$3:$A$220,'OMS2007'!E$3:E$220)+(1-$A1015)*LOOKUP($I1015,'OMS2007'!$A$3:$A$220,'OMS2007'!E$3:E$220))</f>
        <v>#N/A</v>
      </c>
      <c r="C1015" s="15" t="e">
        <f>IF(OR(Medidas!D1015=1,Medidas!D1015="M",Medidas!D1015="m"),$A1015*LOOKUP($I1015+1,'OMS2007'!$A$3:$A$220,'OMS2007'!C$3:C$220)+(1-$A1015)*LOOKUP($I1015,'OMS2007'!$A$3:$A$220,'OMS2007'!C$3:C$220),$A1015*LOOKUP($I1015+1,'OMS2007'!$A$3:$A$220,'OMS2007'!F$3:F$220)+(1-$A1015)*LOOKUP($I1015,'OMS2007'!$A$3:$A$220,'OMS2007'!F$3:F$220))</f>
        <v>#N/A</v>
      </c>
      <c r="D1015" s="15" t="e">
        <f>IF(OR(Medidas!D1015=1,Medidas!D1015="M",Medidas!D1015="m"),$A1015*LOOKUP($I1015+1,'OMS2007'!$A$3:$A$220,'OMS2007'!D$3:D$220)+(1-$A1015)*LOOKUP($I1015,'OMS2007'!$A$3:$A$220,'OMS2007'!D$3:D$220),$A1015*LOOKUP($I1015+1,'OMS2007'!$A$3:$A$220,'OMS2007'!G$3:G$220)+(1-$A1015)*LOOKUP($I1015,'OMS2007'!$A$3:$A$220,'OMS2007'!G$3:G$220))</f>
        <v>#N/A</v>
      </c>
      <c r="E1015" s="15">
        <f t="shared" si="105"/>
        <v>1</v>
      </c>
      <c r="F1015" s="15">
        <f>IF(OR(Medidas!D1015=1,Medidas!D1015="M",Medidas!D1015="m",Medidas!D1015=2,Medidas!D1015="F",Medidas!D1015="f"),0,1)</f>
        <v>1</v>
      </c>
      <c r="G1015" s="15">
        <f>IF(OR(ISBLANK(Medidas!G1015),(ISBLANK(Medidas!H1015))),1,0)</f>
        <v>1</v>
      </c>
      <c r="H1015" s="15">
        <f>IF(AND(NOT(G1015),OR(Medidas!G1015&lt;20,Medidas!G1015&gt;250,Medidas!H1015&lt;0.5,Medidas!H1015&gt;400)),1,0)</f>
        <v>0</v>
      </c>
      <c r="I1015" s="20">
        <f>(Medidas!F1015-Medidas!E1015)/30.4375</f>
        <v>0</v>
      </c>
      <c r="J1015" s="15" t="e">
        <f>Medidas!H1015/(Medidas!G1015^2)*10000</f>
        <v>#DIV/0!</v>
      </c>
      <c r="K1015" s="15" t="e">
        <f t="shared" si="106"/>
        <v>#DIV/0!</v>
      </c>
      <c r="L1015" s="15" t="e">
        <f t="shared" si="107"/>
        <v>#DIV/0!</v>
      </c>
      <c r="M1015" s="15" t="e">
        <f t="shared" si="108"/>
        <v>#DIV/0!</v>
      </c>
      <c r="N1015" s="15" t="e">
        <f t="shared" si="109"/>
        <v>#N/A</v>
      </c>
      <c r="O1015" s="15" t="e">
        <f t="shared" si="110"/>
        <v>#N/A</v>
      </c>
    </row>
    <row r="1016" spans="1:15" x14ac:dyDescent="0.15">
      <c r="A1016" s="106">
        <f t="shared" si="111"/>
        <v>1</v>
      </c>
      <c r="B1016" s="15" t="e">
        <f>IF(OR(Medidas!D1016=1,Medidas!D1016="M",Medidas!D1016="m"),$A1016*LOOKUP($I1016+1,'OMS2007'!$A$3:$A$220,'OMS2007'!B$3:B$220)+(1-$A1016)*LOOKUP($I1016,'OMS2007'!$A$3:$A$220,'OMS2007'!B$3:B$220),$A1016*LOOKUP($I1016+1,'OMS2007'!$A$3:$A$220,'OMS2007'!E$3:E$220)+(1-$A1016)*LOOKUP($I1016,'OMS2007'!$A$3:$A$220,'OMS2007'!E$3:E$220))</f>
        <v>#N/A</v>
      </c>
      <c r="C1016" s="15" t="e">
        <f>IF(OR(Medidas!D1016=1,Medidas!D1016="M",Medidas!D1016="m"),$A1016*LOOKUP($I1016+1,'OMS2007'!$A$3:$A$220,'OMS2007'!C$3:C$220)+(1-$A1016)*LOOKUP($I1016,'OMS2007'!$A$3:$A$220,'OMS2007'!C$3:C$220),$A1016*LOOKUP($I1016+1,'OMS2007'!$A$3:$A$220,'OMS2007'!F$3:F$220)+(1-$A1016)*LOOKUP($I1016,'OMS2007'!$A$3:$A$220,'OMS2007'!F$3:F$220))</f>
        <v>#N/A</v>
      </c>
      <c r="D1016" s="15" t="e">
        <f>IF(OR(Medidas!D1016=1,Medidas!D1016="M",Medidas!D1016="m"),$A1016*LOOKUP($I1016+1,'OMS2007'!$A$3:$A$220,'OMS2007'!D$3:D$220)+(1-$A1016)*LOOKUP($I1016,'OMS2007'!$A$3:$A$220,'OMS2007'!D$3:D$220),$A1016*LOOKUP($I1016+1,'OMS2007'!$A$3:$A$220,'OMS2007'!G$3:G$220)+(1-$A1016)*LOOKUP($I1016,'OMS2007'!$A$3:$A$220,'OMS2007'!G$3:G$220))</f>
        <v>#N/A</v>
      </c>
      <c r="E1016" s="15">
        <f t="shared" si="105"/>
        <v>1</v>
      </c>
      <c r="F1016" s="15">
        <f>IF(OR(Medidas!D1016=1,Medidas!D1016="M",Medidas!D1016="m",Medidas!D1016=2,Medidas!D1016="F",Medidas!D1016="f"),0,1)</f>
        <v>1</v>
      </c>
      <c r="G1016" s="15">
        <f>IF(OR(ISBLANK(Medidas!G1016),(ISBLANK(Medidas!H1016))),1,0)</f>
        <v>1</v>
      </c>
      <c r="H1016" s="15">
        <f>IF(AND(NOT(G1016),OR(Medidas!G1016&lt;20,Medidas!G1016&gt;250,Medidas!H1016&lt;0.5,Medidas!H1016&gt;400)),1,0)</f>
        <v>0</v>
      </c>
      <c r="I1016" s="20">
        <f>(Medidas!F1016-Medidas!E1016)/30.4375</f>
        <v>0</v>
      </c>
      <c r="J1016" s="15" t="e">
        <f>Medidas!H1016/(Medidas!G1016^2)*10000</f>
        <v>#DIV/0!</v>
      </c>
      <c r="K1016" s="15" t="e">
        <f t="shared" si="106"/>
        <v>#DIV/0!</v>
      </c>
      <c r="L1016" s="15" t="e">
        <f t="shared" si="107"/>
        <v>#DIV/0!</v>
      </c>
      <c r="M1016" s="15" t="e">
        <f t="shared" si="108"/>
        <v>#DIV/0!</v>
      </c>
      <c r="N1016" s="15" t="e">
        <f t="shared" si="109"/>
        <v>#N/A</v>
      </c>
      <c r="O1016" s="15" t="e">
        <f t="shared" si="110"/>
        <v>#N/A</v>
      </c>
    </row>
    <row r="1017" spans="1:15" x14ac:dyDescent="0.15">
      <c r="A1017" s="106">
        <f t="shared" si="111"/>
        <v>1</v>
      </c>
      <c r="B1017" s="15" t="e">
        <f>IF(OR(Medidas!D1017=1,Medidas!D1017="M",Medidas!D1017="m"),$A1017*LOOKUP($I1017+1,'OMS2007'!$A$3:$A$220,'OMS2007'!B$3:B$220)+(1-$A1017)*LOOKUP($I1017,'OMS2007'!$A$3:$A$220,'OMS2007'!B$3:B$220),$A1017*LOOKUP($I1017+1,'OMS2007'!$A$3:$A$220,'OMS2007'!E$3:E$220)+(1-$A1017)*LOOKUP($I1017,'OMS2007'!$A$3:$A$220,'OMS2007'!E$3:E$220))</f>
        <v>#N/A</v>
      </c>
      <c r="C1017" s="15" t="e">
        <f>IF(OR(Medidas!D1017=1,Medidas!D1017="M",Medidas!D1017="m"),$A1017*LOOKUP($I1017+1,'OMS2007'!$A$3:$A$220,'OMS2007'!C$3:C$220)+(1-$A1017)*LOOKUP($I1017,'OMS2007'!$A$3:$A$220,'OMS2007'!C$3:C$220),$A1017*LOOKUP($I1017+1,'OMS2007'!$A$3:$A$220,'OMS2007'!F$3:F$220)+(1-$A1017)*LOOKUP($I1017,'OMS2007'!$A$3:$A$220,'OMS2007'!F$3:F$220))</f>
        <v>#N/A</v>
      </c>
      <c r="D1017" s="15" t="e">
        <f>IF(OR(Medidas!D1017=1,Medidas!D1017="M",Medidas!D1017="m"),$A1017*LOOKUP($I1017+1,'OMS2007'!$A$3:$A$220,'OMS2007'!D$3:D$220)+(1-$A1017)*LOOKUP($I1017,'OMS2007'!$A$3:$A$220,'OMS2007'!D$3:D$220),$A1017*LOOKUP($I1017+1,'OMS2007'!$A$3:$A$220,'OMS2007'!G$3:G$220)+(1-$A1017)*LOOKUP($I1017,'OMS2007'!$A$3:$A$220,'OMS2007'!G$3:G$220))</f>
        <v>#N/A</v>
      </c>
      <c r="E1017" s="15">
        <f t="shared" si="105"/>
        <v>1</v>
      </c>
      <c r="F1017" s="15">
        <f>IF(OR(Medidas!D1017=1,Medidas!D1017="M",Medidas!D1017="m",Medidas!D1017=2,Medidas!D1017="F",Medidas!D1017="f"),0,1)</f>
        <v>1</v>
      </c>
      <c r="G1017" s="15">
        <f>IF(OR(ISBLANK(Medidas!G1017),(ISBLANK(Medidas!H1017))),1,0)</f>
        <v>1</v>
      </c>
      <c r="H1017" s="15">
        <f>IF(AND(NOT(G1017),OR(Medidas!G1017&lt;20,Medidas!G1017&gt;250,Medidas!H1017&lt;0.5,Medidas!H1017&gt;400)),1,0)</f>
        <v>0</v>
      </c>
      <c r="I1017" s="20">
        <f>(Medidas!F1017-Medidas!E1017)/30.4375</f>
        <v>0</v>
      </c>
      <c r="J1017" s="15" t="e">
        <f>Medidas!H1017/(Medidas!G1017^2)*10000</f>
        <v>#DIV/0!</v>
      </c>
      <c r="K1017" s="15" t="e">
        <f t="shared" si="106"/>
        <v>#DIV/0!</v>
      </c>
      <c r="L1017" s="15" t="e">
        <f t="shared" si="107"/>
        <v>#DIV/0!</v>
      </c>
      <c r="M1017" s="15" t="e">
        <f t="shared" si="108"/>
        <v>#DIV/0!</v>
      </c>
      <c r="N1017" s="15" t="e">
        <f t="shared" si="109"/>
        <v>#N/A</v>
      </c>
      <c r="O1017" s="15" t="e">
        <f t="shared" si="110"/>
        <v>#N/A</v>
      </c>
    </row>
    <row r="1018" spans="1:15" x14ac:dyDescent="0.15">
      <c r="A1018" s="106">
        <f t="shared" si="111"/>
        <v>1</v>
      </c>
      <c r="B1018" s="15" t="e">
        <f>IF(OR(Medidas!D1018=1,Medidas!D1018="M",Medidas!D1018="m"),$A1018*LOOKUP($I1018+1,'OMS2007'!$A$3:$A$220,'OMS2007'!B$3:B$220)+(1-$A1018)*LOOKUP($I1018,'OMS2007'!$A$3:$A$220,'OMS2007'!B$3:B$220),$A1018*LOOKUP($I1018+1,'OMS2007'!$A$3:$A$220,'OMS2007'!E$3:E$220)+(1-$A1018)*LOOKUP($I1018,'OMS2007'!$A$3:$A$220,'OMS2007'!E$3:E$220))</f>
        <v>#N/A</v>
      </c>
      <c r="C1018" s="15" t="e">
        <f>IF(OR(Medidas!D1018=1,Medidas!D1018="M",Medidas!D1018="m"),$A1018*LOOKUP($I1018+1,'OMS2007'!$A$3:$A$220,'OMS2007'!C$3:C$220)+(1-$A1018)*LOOKUP($I1018,'OMS2007'!$A$3:$A$220,'OMS2007'!C$3:C$220),$A1018*LOOKUP($I1018+1,'OMS2007'!$A$3:$A$220,'OMS2007'!F$3:F$220)+(1-$A1018)*LOOKUP($I1018,'OMS2007'!$A$3:$A$220,'OMS2007'!F$3:F$220))</f>
        <v>#N/A</v>
      </c>
      <c r="D1018" s="15" t="e">
        <f>IF(OR(Medidas!D1018=1,Medidas!D1018="M",Medidas!D1018="m"),$A1018*LOOKUP($I1018+1,'OMS2007'!$A$3:$A$220,'OMS2007'!D$3:D$220)+(1-$A1018)*LOOKUP($I1018,'OMS2007'!$A$3:$A$220,'OMS2007'!D$3:D$220),$A1018*LOOKUP($I1018+1,'OMS2007'!$A$3:$A$220,'OMS2007'!G$3:G$220)+(1-$A1018)*LOOKUP($I1018,'OMS2007'!$A$3:$A$220,'OMS2007'!G$3:G$220))</f>
        <v>#N/A</v>
      </c>
      <c r="E1018" s="15">
        <f t="shared" si="105"/>
        <v>1</v>
      </c>
      <c r="F1018" s="15">
        <f>IF(OR(Medidas!D1018=1,Medidas!D1018="M",Medidas!D1018="m",Medidas!D1018=2,Medidas!D1018="F",Medidas!D1018="f"),0,1)</f>
        <v>1</v>
      </c>
      <c r="G1018" s="15">
        <f>IF(OR(ISBLANK(Medidas!G1018),(ISBLANK(Medidas!H1018))),1,0)</f>
        <v>1</v>
      </c>
      <c r="H1018" s="15">
        <f>IF(AND(NOT(G1018),OR(Medidas!G1018&lt;20,Medidas!G1018&gt;250,Medidas!H1018&lt;0.5,Medidas!H1018&gt;400)),1,0)</f>
        <v>0</v>
      </c>
      <c r="I1018" s="20">
        <f>(Medidas!F1018-Medidas!E1018)/30.4375</f>
        <v>0</v>
      </c>
      <c r="J1018" s="15" t="e">
        <f>Medidas!H1018/(Medidas!G1018^2)*10000</f>
        <v>#DIV/0!</v>
      </c>
      <c r="K1018" s="15" t="e">
        <f t="shared" si="106"/>
        <v>#DIV/0!</v>
      </c>
      <c r="L1018" s="15" t="e">
        <f t="shared" si="107"/>
        <v>#DIV/0!</v>
      </c>
      <c r="M1018" s="15" t="e">
        <f t="shared" si="108"/>
        <v>#DIV/0!</v>
      </c>
      <c r="N1018" s="15" t="e">
        <f t="shared" si="109"/>
        <v>#N/A</v>
      </c>
      <c r="O1018" s="15" t="e">
        <f t="shared" si="110"/>
        <v>#N/A</v>
      </c>
    </row>
    <row r="1019" spans="1:15" x14ac:dyDescent="0.15">
      <c r="A1019" s="106">
        <f t="shared" si="111"/>
        <v>1</v>
      </c>
      <c r="B1019" s="15" t="e">
        <f>IF(OR(Medidas!D1019=1,Medidas!D1019="M",Medidas!D1019="m"),$A1019*LOOKUP($I1019+1,'OMS2007'!$A$3:$A$220,'OMS2007'!B$3:B$220)+(1-$A1019)*LOOKUP($I1019,'OMS2007'!$A$3:$A$220,'OMS2007'!B$3:B$220),$A1019*LOOKUP($I1019+1,'OMS2007'!$A$3:$A$220,'OMS2007'!E$3:E$220)+(1-$A1019)*LOOKUP($I1019,'OMS2007'!$A$3:$A$220,'OMS2007'!E$3:E$220))</f>
        <v>#N/A</v>
      </c>
      <c r="C1019" s="15" t="e">
        <f>IF(OR(Medidas!D1019=1,Medidas!D1019="M",Medidas!D1019="m"),$A1019*LOOKUP($I1019+1,'OMS2007'!$A$3:$A$220,'OMS2007'!C$3:C$220)+(1-$A1019)*LOOKUP($I1019,'OMS2007'!$A$3:$A$220,'OMS2007'!C$3:C$220),$A1019*LOOKUP($I1019+1,'OMS2007'!$A$3:$A$220,'OMS2007'!F$3:F$220)+(1-$A1019)*LOOKUP($I1019,'OMS2007'!$A$3:$A$220,'OMS2007'!F$3:F$220))</f>
        <v>#N/A</v>
      </c>
      <c r="D1019" s="15" t="e">
        <f>IF(OR(Medidas!D1019=1,Medidas!D1019="M",Medidas!D1019="m"),$A1019*LOOKUP($I1019+1,'OMS2007'!$A$3:$A$220,'OMS2007'!D$3:D$220)+(1-$A1019)*LOOKUP($I1019,'OMS2007'!$A$3:$A$220,'OMS2007'!D$3:D$220),$A1019*LOOKUP($I1019+1,'OMS2007'!$A$3:$A$220,'OMS2007'!G$3:G$220)+(1-$A1019)*LOOKUP($I1019,'OMS2007'!$A$3:$A$220,'OMS2007'!G$3:G$220))</f>
        <v>#N/A</v>
      </c>
      <c r="E1019" s="15">
        <f t="shared" si="105"/>
        <v>1</v>
      </c>
      <c r="F1019" s="15">
        <f>IF(OR(Medidas!D1019=1,Medidas!D1019="M",Medidas!D1019="m",Medidas!D1019=2,Medidas!D1019="F",Medidas!D1019="f"),0,1)</f>
        <v>1</v>
      </c>
      <c r="G1019" s="15">
        <f>IF(OR(ISBLANK(Medidas!G1019),(ISBLANK(Medidas!H1019))),1,0)</f>
        <v>1</v>
      </c>
      <c r="H1019" s="15">
        <f>IF(AND(NOT(G1019),OR(Medidas!G1019&lt;20,Medidas!G1019&gt;250,Medidas!H1019&lt;0.5,Medidas!H1019&gt;400)),1,0)</f>
        <v>0</v>
      </c>
      <c r="I1019" s="20">
        <f>(Medidas!F1019-Medidas!E1019)/30.4375</f>
        <v>0</v>
      </c>
      <c r="J1019" s="15" t="e">
        <f>Medidas!H1019/(Medidas!G1019^2)*10000</f>
        <v>#DIV/0!</v>
      </c>
      <c r="K1019" s="15" t="e">
        <f t="shared" si="106"/>
        <v>#DIV/0!</v>
      </c>
      <c r="L1019" s="15" t="e">
        <f t="shared" si="107"/>
        <v>#DIV/0!</v>
      </c>
      <c r="M1019" s="15" t="e">
        <f t="shared" si="108"/>
        <v>#DIV/0!</v>
      </c>
      <c r="N1019" s="15" t="e">
        <f t="shared" si="109"/>
        <v>#N/A</v>
      </c>
      <c r="O1019" s="15" t="e">
        <f t="shared" si="110"/>
        <v>#N/A</v>
      </c>
    </row>
    <row r="1020" spans="1:15" x14ac:dyDescent="0.15">
      <c r="A1020" s="106">
        <f t="shared" si="111"/>
        <v>1</v>
      </c>
      <c r="B1020" s="15" t="e">
        <f>IF(OR(Medidas!D1020=1,Medidas!D1020="M",Medidas!D1020="m"),$A1020*LOOKUP($I1020+1,'OMS2007'!$A$3:$A$220,'OMS2007'!B$3:B$220)+(1-$A1020)*LOOKUP($I1020,'OMS2007'!$A$3:$A$220,'OMS2007'!B$3:B$220),$A1020*LOOKUP($I1020+1,'OMS2007'!$A$3:$A$220,'OMS2007'!E$3:E$220)+(1-$A1020)*LOOKUP($I1020,'OMS2007'!$A$3:$A$220,'OMS2007'!E$3:E$220))</f>
        <v>#N/A</v>
      </c>
      <c r="C1020" s="15" t="e">
        <f>IF(OR(Medidas!D1020=1,Medidas!D1020="M",Medidas!D1020="m"),$A1020*LOOKUP($I1020+1,'OMS2007'!$A$3:$A$220,'OMS2007'!C$3:C$220)+(1-$A1020)*LOOKUP($I1020,'OMS2007'!$A$3:$A$220,'OMS2007'!C$3:C$220),$A1020*LOOKUP($I1020+1,'OMS2007'!$A$3:$A$220,'OMS2007'!F$3:F$220)+(1-$A1020)*LOOKUP($I1020,'OMS2007'!$A$3:$A$220,'OMS2007'!F$3:F$220))</f>
        <v>#N/A</v>
      </c>
      <c r="D1020" s="15" t="e">
        <f>IF(OR(Medidas!D1020=1,Medidas!D1020="M",Medidas!D1020="m"),$A1020*LOOKUP($I1020+1,'OMS2007'!$A$3:$A$220,'OMS2007'!D$3:D$220)+(1-$A1020)*LOOKUP($I1020,'OMS2007'!$A$3:$A$220,'OMS2007'!D$3:D$220),$A1020*LOOKUP($I1020+1,'OMS2007'!$A$3:$A$220,'OMS2007'!G$3:G$220)+(1-$A1020)*LOOKUP($I1020,'OMS2007'!$A$3:$A$220,'OMS2007'!G$3:G$220))</f>
        <v>#N/A</v>
      </c>
      <c r="E1020" s="15">
        <f t="shared" si="105"/>
        <v>1</v>
      </c>
      <c r="F1020" s="15">
        <f>IF(OR(Medidas!D1020=1,Medidas!D1020="M",Medidas!D1020="m",Medidas!D1020=2,Medidas!D1020="F",Medidas!D1020="f"),0,1)</f>
        <v>1</v>
      </c>
      <c r="G1020" s="15">
        <f>IF(OR(ISBLANK(Medidas!G1020),(ISBLANK(Medidas!H1020))),1,0)</f>
        <v>1</v>
      </c>
      <c r="H1020" s="15">
        <f>IF(AND(NOT(G1020),OR(Medidas!G1020&lt;20,Medidas!G1020&gt;250,Medidas!H1020&lt;0.5,Medidas!H1020&gt;400)),1,0)</f>
        <v>0</v>
      </c>
      <c r="I1020" s="20">
        <f>(Medidas!F1020-Medidas!E1020)/30.4375</f>
        <v>0</v>
      </c>
      <c r="J1020" s="15" t="e">
        <f>Medidas!H1020/(Medidas!G1020^2)*10000</f>
        <v>#DIV/0!</v>
      </c>
      <c r="K1020" s="15" t="e">
        <f t="shared" si="106"/>
        <v>#DIV/0!</v>
      </c>
      <c r="L1020" s="15" t="e">
        <f t="shared" si="107"/>
        <v>#DIV/0!</v>
      </c>
      <c r="M1020" s="15" t="e">
        <f t="shared" si="108"/>
        <v>#DIV/0!</v>
      </c>
      <c r="N1020" s="15" t="e">
        <f t="shared" si="109"/>
        <v>#N/A</v>
      </c>
      <c r="O1020" s="15" t="e">
        <f t="shared" si="110"/>
        <v>#N/A</v>
      </c>
    </row>
    <row r="1021" spans="1:15" x14ac:dyDescent="0.15">
      <c r="A1021" s="106">
        <f t="shared" si="111"/>
        <v>1</v>
      </c>
      <c r="B1021" s="15" t="e">
        <f>IF(OR(Medidas!D1021=1,Medidas!D1021="M",Medidas!D1021="m"),$A1021*LOOKUP($I1021+1,'OMS2007'!$A$3:$A$220,'OMS2007'!B$3:B$220)+(1-$A1021)*LOOKUP($I1021,'OMS2007'!$A$3:$A$220,'OMS2007'!B$3:B$220),$A1021*LOOKUP($I1021+1,'OMS2007'!$A$3:$A$220,'OMS2007'!E$3:E$220)+(1-$A1021)*LOOKUP($I1021,'OMS2007'!$A$3:$A$220,'OMS2007'!E$3:E$220))</f>
        <v>#N/A</v>
      </c>
      <c r="C1021" s="15" t="e">
        <f>IF(OR(Medidas!D1021=1,Medidas!D1021="M",Medidas!D1021="m"),$A1021*LOOKUP($I1021+1,'OMS2007'!$A$3:$A$220,'OMS2007'!C$3:C$220)+(1-$A1021)*LOOKUP($I1021,'OMS2007'!$A$3:$A$220,'OMS2007'!C$3:C$220),$A1021*LOOKUP($I1021+1,'OMS2007'!$A$3:$A$220,'OMS2007'!F$3:F$220)+(1-$A1021)*LOOKUP($I1021,'OMS2007'!$A$3:$A$220,'OMS2007'!F$3:F$220))</f>
        <v>#N/A</v>
      </c>
      <c r="D1021" s="15" t="e">
        <f>IF(OR(Medidas!D1021=1,Medidas!D1021="M",Medidas!D1021="m"),$A1021*LOOKUP($I1021+1,'OMS2007'!$A$3:$A$220,'OMS2007'!D$3:D$220)+(1-$A1021)*LOOKUP($I1021,'OMS2007'!$A$3:$A$220,'OMS2007'!D$3:D$220),$A1021*LOOKUP($I1021+1,'OMS2007'!$A$3:$A$220,'OMS2007'!G$3:G$220)+(1-$A1021)*LOOKUP($I1021,'OMS2007'!$A$3:$A$220,'OMS2007'!G$3:G$220))</f>
        <v>#N/A</v>
      </c>
      <c r="E1021" s="15">
        <f t="shared" si="105"/>
        <v>1</v>
      </c>
      <c r="F1021" s="15">
        <f>IF(OR(Medidas!D1021=1,Medidas!D1021="M",Medidas!D1021="m",Medidas!D1021=2,Medidas!D1021="F",Medidas!D1021="f"),0,1)</f>
        <v>1</v>
      </c>
      <c r="G1021" s="15">
        <f>IF(OR(ISBLANK(Medidas!G1021),(ISBLANK(Medidas!H1021))),1,0)</f>
        <v>1</v>
      </c>
      <c r="H1021" s="15">
        <f>IF(AND(NOT(G1021),OR(Medidas!G1021&lt;20,Medidas!G1021&gt;250,Medidas!H1021&lt;0.5,Medidas!H1021&gt;400)),1,0)</f>
        <v>0</v>
      </c>
      <c r="I1021" s="20">
        <f>(Medidas!F1021-Medidas!E1021)/30.4375</f>
        <v>0</v>
      </c>
      <c r="J1021" s="15" t="e">
        <f>Medidas!H1021/(Medidas!G1021^2)*10000</f>
        <v>#DIV/0!</v>
      </c>
      <c r="K1021" s="15" t="e">
        <f t="shared" si="106"/>
        <v>#DIV/0!</v>
      </c>
      <c r="L1021" s="15" t="e">
        <f t="shared" si="107"/>
        <v>#DIV/0!</v>
      </c>
      <c r="M1021" s="15" t="e">
        <f t="shared" si="108"/>
        <v>#DIV/0!</v>
      </c>
      <c r="N1021" s="15" t="e">
        <f t="shared" si="109"/>
        <v>#N/A</v>
      </c>
      <c r="O1021" s="15" t="e">
        <f t="shared" si="110"/>
        <v>#N/A</v>
      </c>
    </row>
    <row r="1022" spans="1:15" x14ac:dyDescent="0.15">
      <c r="A1022" s="106">
        <f t="shared" si="111"/>
        <v>1</v>
      </c>
      <c r="B1022" s="15" t="e">
        <f>IF(OR(Medidas!D1022=1,Medidas!D1022="M",Medidas!D1022="m"),$A1022*LOOKUP($I1022+1,'OMS2007'!$A$3:$A$220,'OMS2007'!B$3:B$220)+(1-$A1022)*LOOKUP($I1022,'OMS2007'!$A$3:$A$220,'OMS2007'!B$3:B$220),$A1022*LOOKUP($I1022+1,'OMS2007'!$A$3:$A$220,'OMS2007'!E$3:E$220)+(1-$A1022)*LOOKUP($I1022,'OMS2007'!$A$3:$A$220,'OMS2007'!E$3:E$220))</f>
        <v>#N/A</v>
      </c>
      <c r="C1022" s="15" t="e">
        <f>IF(OR(Medidas!D1022=1,Medidas!D1022="M",Medidas!D1022="m"),$A1022*LOOKUP($I1022+1,'OMS2007'!$A$3:$A$220,'OMS2007'!C$3:C$220)+(1-$A1022)*LOOKUP($I1022,'OMS2007'!$A$3:$A$220,'OMS2007'!C$3:C$220),$A1022*LOOKUP($I1022+1,'OMS2007'!$A$3:$A$220,'OMS2007'!F$3:F$220)+(1-$A1022)*LOOKUP($I1022,'OMS2007'!$A$3:$A$220,'OMS2007'!F$3:F$220))</f>
        <v>#N/A</v>
      </c>
      <c r="D1022" s="15" t="e">
        <f>IF(OR(Medidas!D1022=1,Medidas!D1022="M",Medidas!D1022="m"),$A1022*LOOKUP($I1022+1,'OMS2007'!$A$3:$A$220,'OMS2007'!D$3:D$220)+(1-$A1022)*LOOKUP($I1022,'OMS2007'!$A$3:$A$220,'OMS2007'!D$3:D$220),$A1022*LOOKUP($I1022+1,'OMS2007'!$A$3:$A$220,'OMS2007'!G$3:G$220)+(1-$A1022)*LOOKUP($I1022,'OMS2007'!$A$3:$A$220,'OMS2007'!G$3:G$220))</f>
        <v>#N/A</v>
      </c>
      <c r="E1022" s="15">
        <f t="shared" si="105"/>
        <v>1</v>
      </c>
      <c r="F1022" s="15">
        <f>IF(OR(Medidas!D1022=1,Medidas!D1022="M",Medidas!D1022="m",Medidas!D1022=2,Medidas!D1022="F",Medidas!D1022="f"),0,1)</f>
        <v>1</v>
      </c>
      <c r="G1022" s="15">
        <f>IF(OR(ISBLANK(Medidas!G1022),(ISBLANK(Medidas!H1022))),1,0)</f>
        <v>1</v>
      </c>
      <c r="H1022" s="15">
        <f>IF(AND(NOT(G1022),OR(Medidas!G1022&lt;20,Medidas!G1022&gt;250,Medidas!H1022&lt;0.5,Medidas!H1022&gt;400)),1,0)</f>
        <v>0</v>
      </c>
      <c r="I1022" s="20">
        <f>(Medidas!F1022-Medidas!E1022)/30.4375</f>
        <v>0</v>
      </c>
      <c r="J1022" s="15" t="e">
        <f>Medidas!H1022/(Medidas!G1022^2)*10000</f>
        <v>#DIV/0!</v>
      </c>
      <c r="K1022" s="15" t="e">
        <f t="shared" si="106"/>
        <v>#DIV/0!</v>
      </c>
      <c r="L1022" s="15" t="e">
        <f t="shared" si="107"/>
        <v>#DIV/0!</v>
      </c>
      <c r="M1022" s="15" t="e">
        <f t="shared" si="108"/>
        <v>#DIV/0!</v>
      </c>
      <c r="N1022" s="15" t="e">
        <f t="shared" si="109"/>
        <v>#N/A</v>
      </c>
      <c r="O1022" s="15" t="e">
        <f t="shared" si="110"/>
        <v>#N/A</v>
      </c>
    </row>
    <row r="1023" spans="1:15" x14ac:dyDescent="0.15">
      <c r="A1023" s="106">
        <f t="shared" si="111"/>
        <v>1</v>
      </c>
      <c r="B1023" s="15" t="e">
        <f>IF(OR(Medidas!D1023=1,Medidas!D1023="M",Medidas!D1023="m"),$A1023*LOOKUP($I1023+1,'OMS2007'!$A$3:$A$220,'OMS2007'!B$3:B$220)+(1-$A1023)*LOOKUP($I1023,'OMS2007'!$A$3:$A$220,'OMS2007'!B$3:B$220),$A1023*LOOKUP($I1023+1,'OMS2007'!$A$3:$A$220,'OMS2007'!E$3:E$220)+(1-$A1023)*LOOKUP($I1023,'OMS2007'!$A$3:$A$220,'OMS2007'!E$3:E$220))</f>
        <v>#N/A</v>
      </c>
      <c r="C1023" s="15" t="e">
        <f>IF(OR(Medidas!D1023=1,Medidas!D1023="M",Medidas!D1023="m"),$A1023*LOOKUP($I1023+1,'OMS2007'!$A$3:$A$220,'OMS2007'!C$3:C$220)+(1-$A1023)*LOOKUP($I1023,'OMS2007'!$A$3:$A$220,'OMS2007'!C$3:C$220),$A1023*LOOKUP($I1023+1,'OMS2007'!$A$3:$A$220,'OMS2007'!F$3:F$220)+(1-$A1023)*LOOKUP($I1023,'OMS2007'!$A$3:$A$220,'OMS2007'!F$3:F$220))</f>
        <v>#N/A</v>
      </c>
      <c r="D1023" s="15" t="e">
        <f>IF(OR(Medidas!D1023=1,Medidas!D1023="M",Medidas!D1023="m"),$A1023*LOOKUP($I1023+1,'OMS2007'!$A$3:$A$220,'OMS2007'!D$3:D$220)+(1-$A1023)*LOOKUP($I1023,'OMS2007'!$A$3:$A$220,'OMS2007'!D$3:D$220),$A1023*LOOKUP($I1023+1,'OMS2007'!$A$3:$A$220,'OMS2007'!G$3:G$220)+(1-$A1023)*LOOKUP($I1023,'OMS2007'!$A$3:$A$220,'OMS2007'!G$3:G$220))</f>
        <v>#N/A</v>
      </c>
      <c r="E1023" s="15">
        <f t="shared" si="105"/>
        <v>1</v>
      </c>
      <c r="F1023" s="15">
        <f>IF(OR(Medidas!D1023=1,Medidas!D1023="M",Medidas!D1023="m",Medidas!D1023=2,Medidas!D1023="F",Medidas!D1023="f"),0,1)</f>
        <v>1</v>
      </c>
      <c r="G1023" s="15">
        <f>IF(OR(ISBLANK(Medidas!G1023),(ISBLANK(Medidas!H1023))),1,0)</f>
        <v>1</v>
      </c>
      <c r="H1023" s="15">
        <f>IF(AND(NOT(G1023),OR(Medidas!G1023&lt;20,Medidas!G1023&gt;250,Medidas!H1023&lt;0.5,Medidas!H1023&gt;400)),1,0)</f>
        <v>0</v>
      </c>
      <c r="I1023" s="20">
        <f>(Medidas!F1023-Medidas!E1023)/30.4375</f>
        <v>0</v>
      </c>
      <c r="J1023" s="15" t="e">
        <f>Medidas!H1023/(Medidas!G1023^2)*10000</f>
        <v>#DIV/0!</v>
      </c>
      <c r="K1023" s="15" t="e">
        <f t="shared" si="106"/>
        <v>#DIV/0!</v>
      </c>
      <c r="L1023" s="15" t="e">
        <f t="shared" si="107"/>
        <v>#DIV/0!</v>
      </c>
      <c r="M1023" s="15" t="e">
        <f t="shared" si="108"/>
        <v>#DIV/0!</v>
      </c>
      <c r="N1023" s="15" t="e">
        <f t="shared" si="109"/>
        <v>#N/A</v>
      </c>
      <c r="O1023" s="15" t="e">
        <f t="shared" si="110"/>
        <v>#N/A</v>
      </c>
    </row>
    <row r="1024" spans="1:15" x14ac:dyDescent="0.15">
      <c r="A1024" s="106">
        <f t="shared" si="111"/>
        <v>1</v>
      </c>
      <c r="B1024" s="15" t="e">
        <f>IF(OR(Medidas!D1024=1,Medidas!D1024="M",Medidas!D1024="m"),$A1024*LOOKUP($I1024+1,'OMS2007'!$A$3:$A$220,'OMS2007'!B$3:B$220)+(1-$A1024)*LOOKUP($I1024,'OMS2007'!$A$3:$A$220,'OMS2007'!B$3:B$220),$A1024*LOOKUP($I1024+1,'OMS2007'!$A$3:$A$220,'OMS2007'!E$3:E$220)+(1-$A1024)*LOOKUP($I1024,'OMS2007'!$A$3:$A$220,'OMS2007'!E$3:E$220))</f>
        <v>#N/A</v>
      </c>
      <c r="C1024" s="15" t="e">
        <f>IF(OR(Medidas!D1024=1,Medidas!D1024="M",Medidas!D1024="m"),$A1024*LOOKUP($I1024+1,'OMS2007'!$A$3:$A$220,'OMS2007'!C$3:C$220)+(1-$A1024)*LOOKUP($I1024,'OMS2007'!$A$3:$A$220,'OMS2007'!C$3:C$220),$A1024*LOOKUP($I1024+1,'OMS2007'!$A$3:$A$220,'OMS2007'!F$3:F$220)+(1-$A1024)*LOOKUP($I1024,'OMS2007'!$A$3:$A$220,'OMS2007'!F$3:F$220))</f>
        <v>#N/A</v>
      </c>
      <c r="D1024" s="15" t="e">
        <f>IF(OR(Medidas!D1024=1,Medidas!D1024="M",Medidas!D1024="m"),$A1024*LOOKUP($I1024+1,'OMS2007'!$A$3:$A$220,'OMS2007'!D$3:D$220)+(1-$A1024)*LOOKUP($I1024,'OMS2007'!$A$3:$A$220,'OMS2007'!D$3:D$220),$A1024*LOOKUP($I1024+1,'OMS2007'!$A$3:$A$220,'OMS2007'!G$3:G$220)+(1-$A1024)*LOOKUP($I1024,'OMS2007'!$A$3:$A$220,'OMS2007'!G$3:G$220))</f>
        <v>#N/A</v>
      </c>
      <c r="E1024" s="15">
        <f t="shared" si="105"/>
        <v>1</v>
      </c>
      <c r="F1024" s="15">
        <f>IF(OR(Medidas!D1024=1,Medidas!D1024="M",Medidas!D1024="m",Medidas!D1024=2,Medidas!D1024="F",Medidas!D1024="f"),0,1)</f>
        <v>1</v>
      </c>
      <c r="G1024" s="15">
        <f>IF(OR(ISBLANK(Medidas!G1024),(ISBLANK(Medidas!H1024))),1,0)</f>
        <v>1</v>
      </c>
      <c r="H1024" s="15">
        <f>IF(AND(NOT(G1024),OR(Medidas!G1024&lt;20,Medidas!G1024&gt;250,Medidas!H1024&lt;0.5,Medidas!H1024&gt;400)),1,0)</f>
        <v>0</v>
      </c>
      <c r="I1024" s="20">
        <f>(Medidas!F1024-Medidas!E1024)/30.4375</f>
        <v>0</v>
      </c>
      <c r="J1024" s="15" t="e">
        <f>Medidas!H1024/(Medidas!G1024^2)*10000</f>
        <v>#DIV/0!</v>
      </c>
      <c r="K1024" s="15" t="e">
        <f t="shared" si="106"/>
        <v>#DIV/0!</v>
      </c>
      <c r="L1024" s="15" t="e">
        <f t="shared" si="107"/>
        <v>#DIV/0!</v>
      </c>
      <c r="M1024" s="15" t="e">
        <f t="shared" si="108"/>
        <v>#DIV/0!</v>
      </c>
      <c r="N1024" s="15" t="e">
        <f t="shared" si="109"/>
        <v>#N/A</v>
      </c>
      <c r="O1024" s="15" t="e">
        <f t="shared" si="110"/>
        <v>#N/A</v>
      </c>
    </row>
    <row r="1025" spans="1:15" x14ac:dyDescent="0.15">
      <c r="A1025" s="106">
        <f t="shared" si="111"/>
        <v>1</v>
      </c>
      <c r="B1025" s="15" t="e">
        <f>IF(OR(Medidas!D1025=1,Medidas!D1025="M",Medidas!D1025="m"),$A1025*LOOKUP($I1025+1,'OMS2007'!$A$3:$A$220,'OMS2007'!B$3:B$220)+(1-$A1025)*LOOKUP($I1025,'OMS2007'!$A$3:$A$220,'OMS2007'!B$3:B$220),$A1025*LOOKUP($I1025+1,'OMS2007'!$A$3:$A$220,'OMS2007'!E$3:E$220)+(1-$A1025)*LOOKUP($I1025,'OMS2007'!$A$3:$A$220,'OMS2007'!E$3:E$220))</f>
        <v>#N/A</v>
      </c>
      <c r="C1025" s="15" t="e">
        <f>IF(OR(Medidas!D1025=1,Medidas!D1025="M",Medidas!D1025="m"),$A1025*LOOKUP($I1025+1,'OMS2007'!$A$3:$A$220,'OMS2007'!C$3:C$220)+(1-$A1025)*LOOKUP($I1025,'OMS2007'!$A$3:$A$220,'OMS2007'!C$3:C$220),$A1025*LOOKUP($I1025+1,'OMS2007'!$A$3:$A$220,'OMS2007'!F$3:F$220)+(1-$A1025)*LOOKUP($I1025,'OMS2007'!$A$3:$A$220,'OMS2007'!F$3:F$220))</f>
        <v>#N/A</v>
      </c>
      <c r="D1025" s="15" t="e">
        <f>IF(OR(Medidas!D1025=1,Medidas!D1025="M",Medidas!D1025="m"),$A1025*LOOKUP($I1025+1,'OMS2007'!$A$3:$A$220,'OMS2007'!D$3:D$220)+(1-$A1025)*LOOKUP($I1025,'OMS2007'!$A$3:$A$220,'OMS2007'!D$3:D$220),$A1025*LOOKUP($I1025+1,'OMS2007'!$A$3:$A$220,'OMS2007'!G$3:G$220)+(1-$A1025)*LOOKUP($I1025,'OMS2007'!$A$3:$A$220,'OMS2007'!G$3:G$220))</f>
        <v>#N/A</v>
      </c>
      <c r="E1025" s="15">
        <f t="shared" si="105"/>
        <v>1</v>
      </c>
      <c r="F1025" s="15">
        <f>IF(OR(Medidas!D1025=1,Medidas!D1025="M",Medidas!D1025="m",Medidas!D1025=2,Medidas!D1025="F",Medidas!D1025="f"),0,1)</f>
        <v>1</v>
      </c>
      <c r="G1025" s="15">
        <f>IF(OR(ISBLANK(Medidas!G1025),(ISBLANK(Medidas!H1025))),1,0)</f>
        <v>1</v>
      </c>
      <c r="H1025" s="15">
        <f>IF(AND(NOT(G1025),OR(Medidas!G1025&lt;20,Medidas!G1025&gt;250,Medidas!H1025&lt;0.5,Medidas!H1025&gt;400)),1,0)</f>
        <v>0</v>
      </c>
      <c r="I1025" s="20">
        <f>(Medidas!F1025-Medidas!E1025)/30.4375</f>
        <v>0</v>
      </c>
      <c r="J1025" s="15" t="e">
        <f>Medidas!H1025/(Medidas!G1025^2)*10000</f>
        <v>#DIV/0!</v>
      </c>
      <c r="K1025" s="15" t="e">
        <f t="shared" si="106"/>
        <v>#DIV/0!</v>
      </c>
      <c r="L1025" s="15" t="e">
        <f t="shared" si="107"/>
        <v>#DIV/0!</v>
      </c>
      <c r="M1025" s="15" t="e">
        <f t="shared" si="108"/>
        <v>#DIV/0!</v>
      </c>
      <c r="N1025" s="15" t="e">
        <f t="shared" si="109"/>
        <v>#N/A</v>
      </c>
      <c r="O1025" s="15" t="e">
        <f t="shared" si="110"/>
        <v>#N/A</v>
      </c>
    </row>
    <row r="1026" spans="1:15" x14ac:dyDescent="0.15">
      <c r="A1026" s="106">
        <f t="shared" si="111"/>
        <v>1</v>
      </c>
      <c r="B1026" s="15" t="e">
        <f>IF(OR(Medidas!D1026=1,Medidas!D1026="M",Medidas!D1026="m"),$A1026*LOOKUP($I1026+1,'OMS2007'!$A$3:$A$220,'OMS2007'!B$3:B$220)+(1-$A1026)*LOOKUP($I1026,'OMS2007'!$A$3:$A$220,'OMS2007'!B$3:B$220),$A1026*LOOKUP($I1026+1,'OMS2007'!$A$3:$A$220,'OMS2007'!E$3:E$220)+(1-$A1026)*LOOKUP($I1026,'OMS2007'!$A$3:$A$220,'OMS2007'!E$3:E$220))</f>
        <v>#N/A</v>
      </c>
      <c r="C1026" s="15" t="e">
        <f>IF(OR(Medidas!D1026=1,Medidas!D1026="M",Medidas!D1026="m"),$A1026*LOOKUP($I1026+1,'OMS2007'!$A$3:$A$220,'OMS2007'!C$3:C$220)+(1-$A1026)*LOOKUP($I1026,'OMS2007'!$A$3:$A$220,'OMS2007'!C$3:C$220),$A1026*LOOKUP($I1026+1,'OMS2007'!$A$3:$A$220,'OMS2007'!F$3:F$220)+(1-$A1026)*LOOKUP($I1026,'OMS2007'!$A$3:$A$220,'OMS2007'!F$3:F$220))</f>
        <v>#N/A</v>
      </c>
      <c r="D1026" s="15" t="e">
        <f>IF(OR(Medidas!D1026=1,Medidas!D1026="M",Medidas!D1026="m"),$A1026*LOOKUP($I1026+1,'OMS2007'!$A$3:$A$220,'OMS2007'!D$3:D$220)+(1-$A1026)*LOOKUP($I1026,'OMS2007'!$A$3:$A$220,'OMS2007'!D$3:D$220),$A1026*LOOKUP($I1026+1,'OMS2007'!$A$3:$A$220,'OMS2007'!G$3:G$220)+(1-$A1026)*LOOKUP($I1026,'OMS2007'!$A$3:$A$220,'OMS2007'!G$3:G$220))</f>
        <v>#N/A</v>
      </c>
      <c r="E1026" s="15">
        <f t="shared" si="105"/>
        <v>1</v>
      </c>
      <c r="F1026" s="15">
        <f>IF(OR(Medidas!D1026=1,Medidas!D1026="M",Medidas!D1026="m",Medidas!D1026=2,Medidas!D1026="F",Medidas!D1026="f"),0,1)</f>
        <v>1</v>
      </c>
      <c r="G1026" s="15">
        <f>IF(OR(ISBLANK(Medidas!G1026),(ISBLANK(Medidas!H1026))),1,0)</f>
        <v>1</v>
      </c>
      <c r="H1026" s="15">
        <f>IF(AND(NOT(G1026),OR(Medidas!G1026&lt;20,Medidas!G1026&gt;250,Medidas!H1026&lt;0.5,Medidas!H1026&gt;400)),1,0)</f>
        <v>0</v>
      </c>
      <c r="I1026" s="20">
        <f>(Medidas!F1026-Medidas!E1026)/30.4375</f>
        <v>0</v>
      </c>
      <c r="J1026" s="15" t="e">
        <f>Medidas!H1026/(Medidas!G1026^2)*10000</f>
        <v>#DIV/0!</v>
      </c>
      <c r="K1026" s="15" t="e">
        <f t="shared" si="106"/>
        <v>#DIV/0!</v>
      </c>
      <c r="L1026" s="15" t="e">
        <f t="shared" si="107"/>
        <v>#DIV/0!</v>
      </c>
      <c r="M1026" s="15" t="e">
        <f t="shared" si="108"/>
        <v>#DIV/0!</v>
      </c>
      <c r="N1026" s="15" t="e">
        <f t="shared" si="109"/>
        <v>#N/A</v>
      </c>
      <c r="O1026" s="15" t="e">
        <f t="shared" si="110"/>
        <v>#N/A</v>
      </c>
    </row>
    <row r="1027" spans="1:15" x14ac:dyDescent="0.15">
      <c r="A1027" s="106">
        <f t="shared" si="111"/>
        <v>1</v>
      </c>
      <c r="B1027" s="15" t="e">
        <f>IF(OR(Medidas!D1027=1,Medidas!D1027="M",Medidas!D1027="m"),$A1027*LOOKUP($I1027+1,'OMS2007'!$A$3:$A$220,'OMS2007'!B$3:B$220)+(1-$A1027)*LOOKUP($I1027,'OMS2007'!$A$3:$A$220,'OMS2007'!B$3:B$220),$A1027*LOOKUP($I1027+1,'OMS2007'!$A$3:$A$220,'OMS2007'!E$3:E$220)+(1-$A1027)*LOOKUP($I1027,'OMS2007'!$A$3:$A$220,'OMS2007'!E$3:E$220))</f>
        <v>#N/A</v>
      </c>
      <c r="C1027" s="15" t="e">
        <f>IF(OR(Medidas!D1027=1,Medidas!D1027="M",Medidas!D1027="m"),$A1027*LOOKUP($I1027+1,'OMS2007'!$A$3:$A$220,'OMS2007'!C$3:C$220)+(1-$A1027)*LOOKUP($I1027,'OMS2007'!$A$3:$A$220,'OMS2007'!C$3:C$220),$A1027*LOOKUP($I1027+1,'OMS2007'!$A$3:$A$220,'OMS2007'!F$3:F$220)+(1-$A1027)*LOOKUP($I1027,'OMS2007'!$A$3:$A$220,'OMS2007'!F$3:F$220))</f>
        <v>#N/A</v>
      </c>
      <c r="D1027" s="15" t="e">
        <f>IF(OR(Medidas!D1027=1,Medidas!D1027="M",Medidas!D1027="m"),$A1027*LOOKUP($I1027+1,'OMS2007'!$A$3:$A$220,'OMS2007'!D$3:D$220)+(1-$A1027)*LOOKUP($I1027,'OMS2007'!$A$3:$A$220,'OMS2007'!D$3:D$220),$A1027*LOOKUP($I1027+1,'OMS2007'!$A$3:$A$220,'OMS2007'!G$3:G$220)+(1-$A1027)*LOOKUP($I1027,'OMS2007'!$A$3:$A$220,'OMS2007'!G$3:G$220))</f>
        <v>#N/A</v>
      </c>
      <c r="E1027" s="15">
        <f t="shared" si="105"/>
        <v>1</v>
      </c>
      <c r="F1027" s="15">
        <f>IF(OR(Medidas!D1027=1,Medidas!D1027="M",Medidas!D1027="m",Medidas!D1027=2,Medidas!D1027="F",Medidas!D1027="f"),0,1)</f>
        <v>1</v>
      </c>
      <c r="G1027" s="15">
        <f>IF(OR(ISBLANK(Medidas!G1027),(ISBLANK(Medidas!H1027))),1,0)</f>
        <v>1</v>
      </c>
      <c r="H1027" s="15">
        <f>IF(AND(NOT(G1027),OR(Medidas!G1027&lt;20,Medidas!G1027&gt;250,Medidas!H1027&lt;0.5,Medidas!H1027&gt;400)),1,0)</f>
        <v>0</v>
      </c>
      <c r="I1027" s="20">
        <f>(Medidas!F1027-Medidas!E1027)/30.4375</f>
        <v>0</v>
      </c>
      <c r="J1027" s="15" t="e">
        <f>Medidas!H1027/(Medidas!G1027^2)*10000</f>
        <v>#DIV/0!</v>
      </c>
      <c r="K1027" s="15" t="e">
        <f t="shared" si="106"/>
        <v>#DIV/0!</v>
      </c>
      <c r="L1027" s="15" t="e">
        <f t="shared" si="107"/>
        <v>#DIV/0!</v>
      </c>
      <c r="M1027" s="15" t="e">
        <f t="shared" si="108"/>
        <v>#DIV/0!</v>
      </c>
      <c r="N1027" s="15" t="e">
        <f t="shared" si="109"/>
        <v>#N/A</v>
      </c>
      <c r="O1027" s="15" t="e">
        <f t="shared" si="110"/>
        <v>#N/A</v>
      </c>
    </row>
    <row r="1028" spans="1:15" x14ac:dyDescent="0.15">
      <c r="A1028" s="106">
        <f t="shared" si="111"/>
        <v>1</v>
      </c>
      <c r="B1028" s="15" t="e">
        <f>IF(OR(Medidas!D1028=1,Medidas!D1028="M",Medidas!D1028="m"),$A1028*LOOKUP($I1028+1,'OMS2007'!$A$3:$A$220,'OMS2007'!B$3:B$220)+(1-$A1028)*LOOKUP($I1028,'OMS2007'!$A$3:$A$220,'OMS2007'!B$3:B$220),$A1028*LOOKUP($I1028+1,'OMS2007'!$A$3:$A$220,'OMS2007'!E$3:E$220)+(1-$A1028)*LOOKUP($I1028,'OMS2007'!$A$3:$A$220,'OMS2007'!E$3:E$220))</f>
        <v>#N/A</v>
      </c>
      <c r="C1028" s="15" t="e">
        <f>IF(OR(Medidas!D1028=1,Medidas!D1028="M",Medidas!D1028="m"),$A1028*LOOKUP($I1028+1,'OMS2007'!$A$3:$A$220,'OMS2007'!C$3:C$220)+(1-$A1028)*LOOKUP($I1028,'OMS2007'!$A$3:$A$220,'OMS2007'!C$3:C$220),$A1028*LOOKUP($I1028+1,'OMS2007'!$A$3:$A$220,'OMS2007'!F$3:F$220)+(1-$A1028)*LOOKUP($I1028,'OMS2007'!$A$3:$A$220,'OMS2007'!F$3:F$220))</f>
        <v>#N/A</v>
      </c>
      <c r="D1028" s="15" t="e">
        <f>IF(OR(Medidas!D1028=1,Medidas!D1028="M",Medidas!D1028="m"),$A1028*LOOKUP($I1028+1,'OMS2007'!$A$3:$A$220,'OMS2007'!D$3:D$220)+(1-$A1028)*LOOKUP($I1028,'OMS2007'!$A$3:$A$220,'OMS2007'!D$3:D$220),$A1028*LOOKUP($I1028+1,'OMS2007'!$A$3:$A$220,'OMS2007'!G$3:G$220)+(1-$A1028)*LOOKUP($I1028,'OMS2007'!$A$3:$A$220,'OMS2007'!G$3:G$220))</f>
        <v>#N/A</v>
      </c>
      <c r="E1028" s="15">
        <f t="shared" ref="E1028:E1091" si="112">IF(OR(I1028&lt;24,I1028&gt;240),1,0)</f>
        <v>1</v>
      </c>
      <c r="F1028" s="15">
        <f>IF(OR(Medidas!D1028=1,Medidas!D1028="M",Medidas!D1028="m",Medidas!D1028=2,Medidas!D1028="F",Medidas!D1028="f"),0,1)</f>
        <v>1</v>
      </c>
      <c r="G1028" s="15">
        <f>IF(OR(ISBLANK(Medidas!G1028),(ISBLANK(Medidas!H1028))),1,0)</f>
        <v>1</v>
      </c>
      <c r="H1028" s="15">
        <f>IF(AND(NOT(G1028),OR(Medidas!G1028&lt;20,Medidas!G1028&gt;250,Medidas!H1028&lt;0.5,Medidas!H1028&gt;400)),1,0)</f>
        <v>0</v>
      </c>
      <c r="I1028" s="20">
        <f>(Medidas!F1028-Medidas!E1028)/30.4375</f>
        <v>0</v>
      </c>
      <c r="J1028" s="15" t="e">
        <f>Medidas!H1028/(Medidas!G1028^2)*10000</f>
        <v>#DIV/0!</v>
      </c>
      <c r="K1028" s="15" t="e">
        <f t="shared" ref="K1028:K1091" si="113">(((J1028/C1028)^B1028)-1)/(B1028*D1028)</f>
        <v>#DIV/0!</v>
      </c>
      <c r="L1028" s="15" t="e">
        <f t="shared" ref="L1028:L1091" si="114">INT(NORMSDIST(K1028)*1000)/10</f>
        <v>#DIV/0!</v>
      </c>
      <c r="M1028" s="15" t="e">
        <f t="shared" ref="M1028:M1091" si="115">IF(OR((J1028-C1028)/N1028&lt;-4,(J1028-C1028)/O1028&gt;8),1,0)</f>
        <v>#DIV/0!</v>
      </c>
      <c r="N1028" s="15" t="e">
        <f t="shared" ref="N1028:N1091" si="116">(C1028-(C1028*(1+B1028*D1028*(-2))^(1/B1028)))/2</f>
        <v>#N/A</v>
      </c>
      <c r="O1028" s="15" t="e">
        <f t="shared" ref="O1028:O1091" si="117">((C1028*(1+B1028*D1028*2)^(1/B1028))-C1028)/2</f>
        <v>#N/A</v>
      </c>
    </row>
    <row r="1029" spans="1:15" x14ac:dyDescent="0.15">
      <c r="A1029" s="106">
        <f t="shared" ref="A1029:A1092" si="118">I1029-INT(I1029+0.5)+1</f>
        <v>1</v>
      </c>
      <c r="B1029" s="15" t="e">
        <f>IF(OR(Medidas!D1029=1,Medidas!D1029="M",Medidas!D1029="m"),$A1029*LOOKUP($I1029+1,'OMS2007'!$A$3:$A$220,'OMS2007'!B$3:B$220)+(1-$A1029)*LOOKUP($I1029,'OMS2007'!$A$3:$A$220,'OMS2007'!B$3:B$220),$A1029*LOOKUP($I1029+1,'OMS2007'!$A$3:$A$220,'OMS2007'!E$3:E$220)+(1-$A1029)*LOOKUP($I1029,'OMS2007'!$A$3:$A$220,'OMS2007'!E$3:E$220))</f>
        <v>#N/A</v>
      </c>
      <c r="C1029" s="15" t="e">
        <f>IF(OR(Medidas!D1029=1,Medidas!D1029="M",Medidas!D1029="m"),$A1029*LOOKUP($I1029+1,'OMS2007'!$A$3:$A$220,'OMS2007'!C$3:C$220)+(1-$A1029)*LOOKUP($I1029,'OMS2007'!$A$3:$A$220,'OMS2007'!C$3:C$220),$A1029*LOOKUP($I1029+1,'OMS2007'!$A$3:$A$220,'OMS2007'!F$3:F$220)+(1-$A1029)*LOOKUP($I1029,'OMS2007'!$A$3:$A$220,'OMS2007'!F$3:F$220))</f>
        <v>#N/A</v>
      </c>
      <c r="D1029" s="15" t="e">
        <f>IF(OR(Medidas!D1029=1,Medidas!D1029="M",Medidas!D1029="m"),$A1029*LOOKUP($I1029+1,'OMS2007'!$A$3:$A$220,'OMS2007'!D$3:D$220)+(1-$A1029)*LOOKUP($I1029,'OMS2007'!$A$3:$A$220,'OMS2007'!D$3:D$220),$A1029*LOOKUP($I1029+1,'OMS2007'!$A$3:$A$220,'OMS2007'!G$3:G$220)+(1-$A1029)*LOOKUP($I1029,'OMS2007'!$A$3:$A$220,'OMS2007'!G$3:G$220))</f>
        <v>#N/A</v>
      </c>
      <c r="E1029" s="15">
        <f t="shared" si="112"/>
        <v>1</v>
      </c>
      <c r="F1029" s="15">
        <f>IF(OR(Medidas!D1029=1,Medidas!D1029="M",Medidas!D1029="m",Medidas!D1029=2,Medidas!D1029="F",Medidas!D1029="f"),0,1)</f>
        <v>1</v>
      </c>
      <c r="G1029" s="15">
        <f>IF(OR(ISBLANK(Medidas!G1029),(ISBLANK(Medidas!H1029))),1,0)</f>
        <v>1</v>
      </c>
      <c r="H1029" s="15">
        <f>IF(AND(NOT(G1029),OR(Medidas!G1029&lt;20,Medidas!G1029&gt;250,Medidas!H1029&lt;0.5,Medidas!H1029&gt;400)),1,0)</f>
        <v>0</v>
      </c>
      <c r="I1029" s="20">
        <f>(Medidas!F1029-Medidas!E1029)/30.4375</f>
        <v>0</v>
      </c>
      <c r="J1029" s="15" t="e">
        <f>Medidas!H1029/(Medidas!G1029^2)*10000</f>
        <v>#DIV/0!</v>
      </c>
      <c r="K1029" s="15" t="e">
        <f t="shared" si="113"/>
        <v>#DIV/0!</v>
      </c>
      <c r="L1029" s="15" t="e">
        <f t="shared" si="114"/>
        <v>#DIV/0!</v>
      </c>
      <c r="M1029" s="15" t="e">
        <f t="shared" si="115"/>
        <v>#DIV/0!</v>
      </c>
      <c r="N1029" s="15" t="e">
        <f t="shared" si="116"/>
        <v>#N/A</v>
      </c>
      <c r="O1029" s="15" t="e">
        <f t="shared" si="117"/>
        <v>#N/A</v>
      </c>
    </row>
    <row r="1030" spans="1:15" x14ac:dyDescent="0.15">
      <c r="A1030" s="106">
        <f t="shared" si="118"/>
        <v>1</v>
      </c>
      <c r="B1030" s="15" t="e">
        <f>IF(OR(Medidas!D1030=1,Medidas!D1030="M",Medidas!D1030="m"),$A1030*LOOKUP($I1030+1,'OMS2007'!$A$3:$A$220,'OMS2007'!B$3:B$220)+(1-$A1030)*LOOKUP($I1030,'OMS2007'!$A$3:$A$220,'OMS2007'!B$3:B$220),$A1030*LOOKUP($I1030+1,'OMS2007'!$A$3:$A$220,'OMS2007'!E$3:E$220)+(1-$A1030)*LOOKUP($I1030,'OMS2007'!$A$3:$A$220,'OMS2007'!E$3:E$220))</f>
        <v>#N/A</v>
      </c>
      <c r="C1030" s="15" t="e">
        <f>IF(OR(Medidas!D1030=1,Medidas!D1030="M",Medidas!D1030="m"),$A1030*LOOKUP($I1030+1,'OMS2007'!$A$3:$A$220,'OMS2007'!C$3:C$220)+(1-$A1030)*LOOKUP($I1030,'OMS2007'!$A$3:$A$220,'OMS2007'!C$3:C$220),$A1030*LOOKUP($I1030+1,'OMS2007'!$A$3:$A$220,'OMS2007'!F$3:F$220)+(1-$A1030)*LOOKUP($I1030,'OMS2007'!$A$3:$A$220,'OMS2007'!F$3:F$220))</f>
        <v>#N/A</v>
      </c>
      <c r="D1030" s="15" t="e">
        <f>IF(OR(Medidas!D1030=1,Medidas!D1030="M",Medidas!D1030="m"),$A1030*LOOKUP($I1030+1,'OMS2007'!$A$3:$A$220,'OMS2007'!D$3:D$220)+(1-$A1030)*LOOKUP($I1030,'OMS2007'!$A$3:$A$220,'OMS2007'!D$3:D$220),$A1030*LOOKUP($I1030+1,'OMS2007'!$A$3:$A$220,'OMS2007'!G$3:G$220)+(1-$A1030)*LOOKUP($I1030,'OMS2007'!$A$3:$A$220,'OMS2007'!G$3:G$220))</f>
        <v>#N/A</v>
      </c>
      <c r="E1030" s="15">
        <f t="shared" si="112"/>
        <v>1</v>
      </c>
      <c r="F1030" s="15">
        <f>IF(OR(Medidas!D1030=1,Medidas!D1030="M",Medidas!D1030="m",Medidas!D1030=2,Medidas!D1030="F",Medidas!D1030="f"),0,1)</f>
        <v>1</v>
      </c>
      <c r="G1030" s="15">
        <f>IF(OR(ISBLANK(Medidas!G1030),(ISBLANK(Medidas!H1030))),1,0)</f>
        <v>1</v>
      </c>
      <c r="H1030" s="15">
        <f>IF(AND(NOT(G1030),OR(Medidas!G1030&lt;20,Medidas!G1030&gt;250,Medidas!H1030&lt;0.5,Medidas!H1030&gt;400)),1,0)</f>
        <v>0</v>
      </c>
      <c r="I1030" s="20">
        <f>(Medidas!F1030-Medidas!E1030)/30.4375</f>
        <v>0</v>
      </c>
      <c r="J1030" s="15" t="e">
        <f>Medidas!H1030/(Medidas!G1030^2)*10000</f>
        <v>#DIV/0!</v>
      </c>
      <c r="K1030" s="15" t="e">
        <f t="shared" si="113"/>
        <v>#DIV/0!</v>
      </c>
      <c r="L1030" s="15" t="e">
        <f t="shared" si="114"/>
        <v>#DIV/0!</v>
      </c>
      <c r="M1030" s="15" t="e">
        <f t="shared" si="115"/>
        <v>#DIV/0!</v>
      </c>
      <c r="N1030" s="15" t="e">
        <f t="shared" si="116"/>
        <v>#N/A</v>
      </c>
      <c r="O1030" s="15" t="e">
        <f t="shared" si="117"/>
        <v>#N/A</v>
      </c>
    </row>
    <row r="1031" spans="1:15" x14ac:dyDescent="0.15">
      <c r="A1031" s="106">
        <f t="shared" si="118"/>
        <v>1</v>
      </c>
      <c r="B1031" s="15" t="e">
        <f>IF(OR(Medidas!D1031=1,Medidas!D1031="M",Medidas!D1031="m"),$A1031*LOOKUP($I1031+1,'OMS2007'!$A$3:$A$220,'OMS2007'!B$3:B$220)+(1-$A1031)*LOOKUP($I1031,'OMS2007'!$A$3:$A$220,'OMS2007'!B$3:B$220),$A1031*LOOKUP($I1031+1,'OMS2007'!$A$3:$A$220,'OMS2007'!E$3:E$220)+(1-$A1031)*LOOKUP($I1031,'OMS2007'!$A$3:$A$220,'OMS2007'!E$3:E$220))</f>
        <v>#N/A</v>
      </c>
      <c r="C1031" s="15" t="e">
        <f>IF(OR(Medidas!D1031=1,Medidas!D1031="M",Medidas!D1031="m"),$A1031*LOOKUP($I1031+1,'OMS2007'!$A$3:$A$220,'OMS2007'!C$3:C$220)+(1-$A1031)*LOOKUP($I1031,'OMS2007'!$A$3:$A$220,'OMS2007'!C$3:C$220),$A1031*LOOKUP($I1031+1,'OMS2007'!$A$3:$A$220,'OMS2007'!F$3:F$220)+(1-$A1031)*LOOKUP($I1031,'OMS2007'!$A$3:$A$220,'OMS2007'!F$3:F$220))</f>
        <v>#N/A</v>
      </c>
      <c r="D1031" s="15" t="e">
        <f>IF(OR(Medidas!D1031=1,Medidas!D1031="M",Medidas!D1031="m"),$A1031*LOOKUP($I1031+1,'OMS2007'!$A$3:$A$220,'OMS2007'!D$3:D$220)+(1-$A1031)*LOOKUP($I1031,'OMS2007'!$A$3:$A$220,'OMS2007'!D$3:D$220),$A1031*LOOKUP($I1031+1,'OMS2007'!$A$3:$A$220,'OMS2007'!G$3:G$220)+(1-$A1031)*LOOKUP($I1031,'OMS2007'!$A$3:$A$220,'OMS2007'!G$3:G$220))</f>
        <v>#N/A</v>
      </c>
      <c r="E1031" s="15">
        <f t="shared" si="112"/>
        <v>1</v>
      </c>
      <c r="F1031" s="15">
        <f>IF(OR(Medidas!D1031=1,Medidas!D1031="M",Medidas!D1031="m",Medidas!D1031=2,Medidas!D1031="F",Medidas!D1031="f"),0,1)</f>
        <v>1</v>
      </c>
      <c r="G1031" s="15">
        <f>IF(OR(ISBLANK(Medidas!G1031),(ISBLANK(Medidas!H1031))),1,0)</f>
        <v>1</v>
      </c>
      <c r="H1031" s="15">
        <f>IF(AND(NOT(G1031),OR(Medidas!G1031&lt;20,Medidas!G1031&gt;250,Medidas!H1031&lt;0.5,Medidas!H1031&gt;400)),1,0)</f>
        <v>0</v>
      </c>
      <c r="I1031" s="20">
        <f>(Medidas!F1031-Medidas!E1031)/30.4375</f>
        <v>0</v>
      </c>
      <c r="J1031" s="15" t="e">
        <f>Medidas!H1031/(Medidas!G1031^2)*10000</f>
        <v>#DIV/0!</v>
      </c>
      <c r="K1031" s="15" t="e">
        <f t="shared" si="113"/>
        <v>#DIV/0!</v>
      </c>
      <c r="L1031" s="15" t="e">
        <f t="shared" si="114"/>
        <v>#DIV/0!</v>
      </c>
      <c r="M1031" s="15" t="e">
        <f t="shared" si="115"/>
        <v>#DIV/0!</v>
      </c>
      <c r="N1031" s="15" t="e">
        <f t="shared" si="116"/>
        <v>#N/A</v>
      </c>
      <c r="O1031" s="15" t="e">
        <f t="shared" si="117"/>
        <v>#N/A</v>
      </c>
    </row>
    <row r="1032" spans="1:15" x14ac:dyDescent="0.15">
      <c r="A1032" s="106">
        <f t="shared" si="118"/>
        <v>1</v>
      </c>
      <c r="B1032" s="15" t="e">
        <f>IF(OR(Medidas!D1032=1,Medidas!D1032="M",Medidas!D1032="m"),$A1032*LOOKUP($I1032+1,'OMS2007'!$A$3:$A$220,'OMS2007'!B$3:B$220)+(1-$A1032)*LOOKUP($I1032,'OMS2007'!$A$3:$A$220,'OMS2007'!B$3:B$220),$A1032*LOOKUP($I1032+1,'OMS2007'!$A$3:$A$220,'OMS2007'!E$3:E$220)+(1-$A1032)*LOOKUP($I1032,'OMS2007'!$A$3:$A$220,'OMS2007'!E$3:E$220))</f>
        <v>#N/A</v>
      </c>
      <c r="C1032" s="15" t="e">
        <f>IF(OR(Medidas!D1032=1,Medidas!D1032="M",Medidas!D1032="m"),$A1032*LOOKUP($I1032+1,'OMS2007'!$A$3:$A$220,'OMS2007'!C$3:C$220)+(1-$A1032)*LOOKUP($I1032,'OMS2007'!$A$3:$A$220,'OMS2007'!C$3:C$220),$A1032*LOOKUP($I1032+1,'OMS2007'!$A$3:$A$220,'OMS2007'!F$3:F$220)+(1-$A1032)*LOOKUP($I1032,'OMS2007'!$A$3:$A$220,'OMS2007'!F$3:F$220))</f>
        <v>#N/A</v>
      </c>
      <c r="D1032" s="15" t="e">
        <f>IF(OR(Medidas!D1032=1,Medidas!D1032="M",Medidas!D1032="m"),$A1032*LOOKUP($I1032+1,'OMS2007'!$A$3:$A$220,'OMS2007'!D$3:D$220)+(1-$A1032)*LOOKUP($I1032,'OMS2007'!$A$3:$A$220,'OMS2007'!D$3:D$220),$A1032*LOOKUP($I1032+1,'OMS2007'!$A$3:$A$220,'OMS2007'!G$3:G$220)+(1-$A1032)*LOOKUP($I1032,'OMS2007'!$A$3:$A$220,'OMS2007'!G$3:G$220))</f>
        <v>#N/A</v>
      </c>
      <c r="E1032" s="15">
        <f t="shared" si="112"/>
        <v>1</v>
      </c>
      <c r="F1032" s="15">
        <f>IF(OR(Medidas!D1032=1,Medidas!D1032="M",Medidas!D1032="m",Medidas!D1032=2,Medidas!D1032="F",Medidas!D1032="f"),0,1)</f>
        <v>1</v>
      </c>
      <c r="G1032" s="15">
        <f>IF(OR(ISBLANK(Medidas!G1032),(ISBLANK(Medidas!H1032))),1,0)</f>
        <v>1</v>
      </c>
      <c r="H1032" s="15">
        <f>IF(AND(NOT(G1032),OR(Medidas!G1032&lt;20,Medidas!G1032&gt;250,Medidas!H1032&lt;0.5,Medidas!H1032&gt;400)),1,0)</f>
        <v>0</v>
      </c>
      <c r="I1032" s="20">
        <f>(Medidas!F1032-Medidas!E1032)/30.4375</f>
        <v>0</v>
      </c>
      <c r="J1032" s="15" t="e">
        <f>Medidas!H1032/(Medidas!G1032^2)*10000</f>
        <v>#DIV/0!</v>
      </c>
      <c r="K1032" s="15" t="e">
        <f t="shared" si="113"/>
        <v>#DIV/0!</v>
      </c>
      <c r="L1032" s="15" t="e">
        <f t="shared" si="114"/>
        <v>#DIV/0!</v>
      </c>
      <c r="M1032" s="15" t="e">
        <f t="shared" si="115"/>
        <v>#DIV/0!</v>
      </c>
      <c r="N1032" s="15" t="e">
        <f t="shared" si="116"/>
        <v>#N/A</v>
      </c>
      <c r="O1032" s="15" t="e">
        <f t="shared" si="117"/>
        <v>#N/A</v>
      </c>
    </row>
    <row r="1033" spans="1:15" x14ac:dyDescent="0.15">
      <c r="A1033" s="106">
        <f t="shared" si="118"/>
        <v>1</v>
      </c>
      <c r="B1033" s="15" t="e">
        <f>IF(OR(Medidas!D1033=1,Medidas!D1033="M",Medidas!D1033="m"),$A1033*LOOKUP($I1033+1,'OMS2007'!$A$3:$A$220,'OMS2007'!B$3:B$220)+(1-$A1033)*LOOKUP($I1033,'OMS2007'!$A$3:$A$220,'OMS2007'!B$3:B$220),$A1033*LOOKUP($I1033+1,'OMS2007'!$A$3:$A$220,'OMS2007'!E$3:E$220)+(1-$A1033)*LOOKUP($I1033,'OMS2007'!$A$3:$A$220,'OMS2007'!E$3:E$220))</f>
        <v>#N/A</v>
      </c>
      <c r="C1033" s="15" t="e">
        <f>IF(OR(Medidas!D1033=1,Medidas!D1033="M",Medidas!D1033="m"),$A1033*LOOKUP($I1033+1,'OMS2007'!$A$3:$A$220,'OMS2007'!C$3:C$220)+(1-$A1033)*LOOKUP($I1033,'OMS2007'!$A$3:$A$220,'OMS2007'!C$3:C$220),$A1033*LOOKUP($I1033+1,'OMS2007'!$A$3:$A$220,'OMS2007'!F$3:F$220)+(1-$A1033)*LOOKUP($I1033,'OMS2007'!$A$3:$A$220,'OMS2007'!F$3:F$220))</f>
        <v>#N/A</v>
      </c>
      <c r="D1033" s="15" t="e">
        <f>IF(OR(Medidas!D1033=1,Medidas!D1033="M",Medidas!D1033="m"),$A1033*LOOKUP($I1033+1,'OMS2007'!$A$3:$A$220,'OMS2007'!D$3:D$220)+(1-$A1033)*LOOKUP($I1033,'OMS2007'!$A$3:$A$220,'OMS2007'!D$3:D$220),$A1033*LOOKUP($I1033+1,'OMS2007'!$A$3:$A$220,'OMS2007'!G$3:G$220)+(1-$A1033)*LOOKUP($I1033,'OMS2007'!$A$3:$A$220,'OMS2007'!G$3:G$220))</f>
        <v>#N/A</v>
      </c>
      <c r="E1033" s="15">
        <f t="shared" si="112"/>
        <v>1</v>
      </c>
      <c r="F1033" s="15">
        <f>IF(OR(Medidas!D1033=1,Medidas!D1033="M",Medidas!D1033="m",Medidas!D1033=2,Medidas!D1033="F",Medidas!D1033="f"),0,1)</f>
        <v>1</v>
      </c>
      <c r="G1033" s="15">
        <f>IF(OR(ISBLANK(Medidas!G1033),(ISBLANK(Medidas!H1033))),1,0)</f>
        <v>1</v>
      </c>
      <c r="H1033" s="15">
        <f>IF(AND(NOT(G1033),OR(Medidas!G1033&lt;20,Medidas!G1033&gt;250,Medidas!H1033&lt;0.5,Medidas!H1033&gt;400)),1,0)</f>
        <v>0</v>
      </c>
      <c r="I1033" s="20">
        <f>(Medidas!F1033-Medidas!E1033)/30.4375</f>
        <v>0</v>
      </c>
      <c r="J1033" s="15" t="e">
        <f>Medidas!H1033/(Medidas!G1033^2)*10000</f>
        <v>#DIV/0!</v>
      </c>
      <c r="K1033" s="15" t="e">
        <f t="shared" si="113"/>
        <v>#DIV/0!</v>
      </c>
      <c r="L1033" s="15" t="e">
        <f t="shared" si="114"/>
        <v>#DIV/0!</v>
      </c>
      <c r="M1033" s="15" t="e">
        <f t="shared" si="115"/>
        <v>#DIV/0!</v>
      </c>
      <c r="N1033" s="15" t="e">
        <f t="shared" si="116"/>
        <v>#N/A</v>
      </c>
      <c r="O1033" s="15" t="e">
        <f t="shared" si="117"/>
        <v>#N/A</v>
      </c>
    </row>
    <row r="1034" spans="1:15" x14ac:dyDescent="0.15">
      <c r="A1034" s="106">
        <f t="shared" si="118"/>
        <v>1</v>
      </c>
      <c r="B1034" s="15" t="e">
        <f>IF(OR(Medidas!D1034=1,Medidas!D1034="M",Medidas!D1034="m"),$A1034*LOOKUP($I1034+1,'OMS2007'!$A$3:$A$220,'OMS2007'!B$3:B$220)+(1-$A1034)*LOOKUP($I1034,'OMS2007'!$A$3:$A$220,'OMS2007'!B$3:B$220),$A1034*LOOKUP($I1034+1,'OMS2007'!$A$3:$A$220,'OMS2007'!E$3:E$220)+(1-$A1034)*LOOKUP($I1034,'OMS2007'!$A$3:$A$220,'OMS2007'!E$3:E$220))</f>
        <v>#N/A</v>
      </c>
      <c r="C1034" s="15" t="e">
        <f>IF(OR(Medidas!D1034=1,Medidas!D1034="M",Medidas!D1034="m"),$A1034*LOOKUP($I1034+1,'OMS2007'!$A$3:$A$220,'OMS2007'!C$3:C$220)+(1-$A1034)*LOOKUP($I1034,'OMS2007'!$A$3:$A$220,'OMS2007'!C$3:C$220),$A1034*LOOKUP($I1034+1,'OMS2007'!$A$3:$A$220,'OMS2007'!F$3:F$220)+(1-$A1034)*LOOKUP($I1034,'OMS2007'!$A$3:$A$220,'OMS2007'!F$3:F$220))</f>
        <v>#N/A</v>
      </c>
      <c r="D1034" s="15" t="e">
        <f>IF(OR(Medidas!D1034=1,Medidas!D1034="M",Medidas!D1034="m"),$A1034*LOOKUP($I1034+1,'OMS2007'!$A$3:$A$220,'OMS2007'!D$3:D$220)+(1-$A1034)*LOOKUP($I1034,'OMS2007'!$A$3:$A$220,'OMS2007'!D$3:D$220),$A1034*LOOKUP($I1034+1,'OMS2007'!$A$3:$A$220,'OMS2007'!G$3:G$220)+(1-$A1034)*LOOKUP($I1034,'OMS2007'!$A$3:$A$220,'OMS2007'!G$3:G$220))</f>
        <v>#N/A</v>
      </c>
      <c r="E1034" s="15">
        <f t="shared" si="112"/>
        <v>1</v>
      </c>
      <c r="F1034" s="15">
        <f>IF(OR(Medidas!D1034=1,Medidas!D1034="M",Medidas!D1034="m",Medidas!D1034=2,Medidas!D1034="F",Medidas!D1034="f"),0,1)</f>
        <v>1</v>
      </c>
      <c r="G1034" s="15">
        <f>IF(OR(ISBLANK(Medidas!G1034),(ISBLANK(Medidas!H1034))),1,0)</f>
        <v>1</v>
      </c>
      <c r="H1034" s="15">
        <f>IF(AND(NOT(G1034),OR(Medidas!G1034&lt;20,Medidas!G1034&gt;250,Medidas!H1034&lt;0.5,Medidas!H1034&gt;400)),1,0)</f>
        <v>0</v>
      </c>
      <c r="I1034" s="20">
        <f>(Medidas!F1034-Medidas!E1034)/30.4375</f>
        <v>0</v>
      </c>
      <c r="J1034" s="15" t="e">
        <f>Medidas!H1034/(Medidas!G1034^2)*10000</f>
        <v>#DIV/0!</v>
      </c>
      <c r="K1034" s="15" t="e">
        <f t="shared" si="113"/>
        <v>#DIV/0!</v>
      </c>
      <c r="L1034" s="15" t="e">
        <f t="shared" si="114"/>
        <v>#DIV/0!</v>
      </c>
      <c r="M1034" s="15" t="e">
        <f t="shared" si="115"/>
        <v>#DIV/0!</v>
      </c>
      <c r="N1034" s="15" t="e">
        <f t="shared" si="116"/>
        <v>#N/A</v>
      </c>
      <c r="O1034" s="15" t="e">
        <f t="shared" si="117"/>
        <v>#N/A</v>
      </c>
    </row>
    <row r="1035" spans="1:15" x14ac:dyDescent="0.15">
      <c r="A1035" s="106">
        <f t="shared" si="118"/>
        <v>1</v>
      </c>
      <c r="B1035" s="15" t="e">
        <f>IF(OR(Medidas!D1035=1,Medidas!D1035="M",Medidas!D1035="m"),$A1035*LOOKUP($I1035+1,'OMS2007'!$A$3:$A$220,'OMS2007'!B$3:B$220)+(1-$A1035)*LOOKUP($I1035,'OMS2007'!$A$3:$A$220,'OMS2007'!B$3:B$220),$A1035*LOOKUP($I1035+1,'OMS2007'!$A$3:$A$220,'OMS2007'!E$3:E$220)+(1-$A1035)*LOOKUP($I1035,'OMS2007'!$A$3:$A$220,'OMS2007'!E$3:E$220))</f>
        <v>#N/A</v>
      </c>
      <c r="C1035" s="15" t="e">
        <f>IF(OR(Medidas!D1035=1,Medidas!D1035="M",Medidas!D1035="m"),$A1035*LOOKUP($I1035+1,'OMS2007'!$A$3:$A$220,'OMS2007'!C$3:C$220)+(1-$A1035)*LOOKUP($I1035,'OMS2007'!$A$3:$A$220,'OMS2007'!C$3:C$220),$A1035*LOOKUP($I1035+1,'OMS2007'!$A$3:$A$220,'OMS2007'!F$3:F$220)+(1-$A1035)*LOOKUP($I1035,'OMS2007'!$A$3:$A$220,'OMS2007'!F$3:F$220))</f>
        <v>#N/A</v>
      </c>
      <c r="D1035" s="15" t="e">
        <f>IF(OR(Medidas!D1035=1,Medidas!D1035="M",Medidas!D1035="m"),$A1035*LOOKUP($I1035+1,'OMS2007'!$A$3:$A$220,'OMS2007'!D$3:D$220)+(1-$A1035)*LOOKUP($I1035,'OMS2007'!$A$3:$A$220,'OMS2007'!D$3:D$220),$A1035*LOOKUP($I1035+1,'OMS2007'!$A$3:$A$220,'OMS2007'!G$3:G$220)+(1-$A1035)*LOOKUP($I1035,'OMS2007'!$A$3:$A$220,'OMS2007'!G$3:G$220))</f>
        <v>#N/A</v>
      </c>
      <c r="E1035" s="15">
        <f t="shared" si="112"/>
        <v>1</v>
      </c>
      <c r="F1035" s="15">
        <f>IF(OR(Medidas!D1035=1,Medidas!D1035="M",Medidas!D1035="m",Medidas!D1035=2,Medidas!D1035="F",Medidas!D1035="f"),0,1)</f>
        <v>1</v>
      </c>
      <c r="G1035" s="15">
        <f>IF(OR(ISBLANK(Medidas!G1035),(ISBLANK(Medidas!H1035))),1,0)</f>
        <v>1</v>
      </c>
      <c r="H1035" s="15">
        <f>IF(AND(NOT(G1035),OR(Medidas!G1035&lt;20,Medidas!G1035&gt;250,Medidas!H1035&lt;0.5,Medidas!H1035&gt;400)),1,0)</f>
        <v>0</v>
      </c>
      <c r="I1035" s="20">
        <f>(Medidas!F1035-Medidas!E1035)/30.4375</f>
        <v>0</v>
      </c>
      <c r="J1035" s="15" t="e">
        <f>Medidas!H1035/(Medidas!G1035^2)*10000</f>
        <v>#DIV/0!</v>
      </c>
      <c r="K1035" s="15" t="e">
        <f t="shared" si="113"/>
        <v>#DIV/0!</v>
      </c>
      <c r="L1035" s="15" t="e">
        <f t="shared" si="114"/>
        <v>#DIV/0!</v>
      </c>
      <c r="M1035" s="15" t="e">
        <f t="shared" si="115"/>
        <v>#DIV/0!</v>
      </c>
      <c r="N1035" s="15" t="e">
        <f t="shared" si="116"/>
        <v>#N/A</v>
      </c>
      <c r="O1035" s="15" t="e">
        <f t="shared" si="117"/>
        <v>#N/A</v>
      </c>
    </row>
    <row r="1036" spans="1:15" x14ac:dyDescent="0.15">
      <c r="A1036" s="106">
        <f t="shared" si="118"/>
        <v>1</v>
      </c>
      <c r="B1036" s="15" t="e">
        <f>IF(OR(Medidas!D1036=1,Medidas!D1036="M",Medidas!D1036="m"),$A1036*LOOKUP($I1036+1,'OMS2007'!$A$3:$A$220,'OMS2007'!B$3:B$220)+(1-$A1036)*LOOKUP($I1036,'OMS2007'!$A$3:$A$220,'OMS2007'!B$3:B$220),$A1036*LOOKUP($I1036+1,'OMS2007'!$A$3:$A$220,'OMS2007'!E$3:E$220)+(1-$A1036)*LOOKUP($I1036,'OMS2007'!$A$3:$A$220,'OMS2007'!E$3:E$220))</f>
        <v>#N/A</v>
      </c>
      <c r="C1036" s="15" t="e">
        <f>IF(OR(Medidas!D1036=1,Medidas!D1036="M",Medidas!D1036="m"),$A1036*LOOKUP($I1036+1,'OMS2007'!$A$3:$A$220,'OMS2007'!C$3:C$220)+(1-$A1036)*LOOKUP($I1036,'OMS2007'!$A$3:$A$220,'OMS2007'!C$3:C$220),$A1036*LOOKUP($I1036+1,'OMS2007'!$A$3:$A$220,'OMS2007'!F$3:F$220)+(1-$A1036)*LOOKUP($I1036,'OMS2007'!$A$3:$A$220,'OMS2007'!F$3:F$220))</f>
        <v>#N/A</v>
      </c>
      <c r="D1036" s="15" t="e">
        <f>IF(OR(Medidas!D1036=1,Medidas!D1036="M",Medidas!D1036="m"),$A1036*LOOKUP($I1036+1,'OMS2007'!$A$3:$A$220,'OMS2007'!D$3:D$220)+(1-$A1036)*LOOKUP($I1036,'OMS2007'!$A$3:$A$220,'OMS2007'!D$3:D$220),$A1036*LOOKUP($I1036+1,'OMS2007'!$A$3:$A$220,'OMS2007'!G$3:G$220)+(1-$A1036)*LOOKUP($I1036,'OMS2007'!$A$3:$A$220,'OMS2007'!G$3:G$220))</f>
        <v>#N/A</v>
      </c>
      <c r="E1036" s="15">
        <f t="shared" si="112"/>
        <v>1</v>
      </c>
      <c r="F1036" s="15">
        <f>IF(OR(Medidas!D1036=1,Medidas!D1036="M",Medidas!D1036="m",Medidas!D1036=2,Medidas!D1036="F",Medidas!D1036="f"),0,1)</f>
        <v>1</v>
      </c>
      <c r="G1036" s="15">
        <f>IF(OR(ISBLANK(Medidas!G1036),(ISBLANK(Medidas!H1036))),1,0)</f>
        <v>1</v>
      </c>
      <c r="H1036" s="15">
        <f>IF(AND(NOT(G1036),OR(Medidas!G1036&lt;20,Medidas!G1036&gt;250,Medidas!H1036&lt;0.5,Medidas!H1036&gt;400)),1,0)</f>
        <v>0</v>
      </c>
      <c r="I1036" s="20">
        <f>(Medidas!F1036-Medidas!E1036)/30.4375</f>
        <v>0</v>
      </c>
      <c r="J1036" s="15" t="e">
        <f>Medidas!H1036/(Medidas!G1036^2)*10000</f>
        <v>#DIV/0!</v>
      </c>
      <c r="K1036" s="15" t="e">
        <f t="shared" si="113"/>
        <v>#DIV/0!</v>
      </c>
      <c r="L1036" s="15" t="e">
        <f t="shared" si="114"/>
        <v>#DIV/0!</v>
      </c>
      <c r="M1036" s="15" t="e">
        <f t="shared" si="115"/>
        <v>#DIV/0!</v>
      </c>
      <c r="N1036" s="15" t="e">
        <f t="shared" si="116"/>
        <v>#N/A</v>
      </c>
      <c r="O1036" s="15" t="e">
        <f t="shared" si="117"/>
        <v>#N/A</v>
      </c>
    </row>
    <row r="1037" spans="1:15" x14ac:dyDescent="0.15">
      <c r="A1037" s="106">
        <f t="shared" si="118"/>
        <v>1</v>
      </c>
      <c r="B1037" s="15" t="e">
        <f>IF(OR(Medidas!D1037=1,Medidas!D1037="M",Medidas!D1037="m"),$A1037*LOOKUP($I1037+1,'OMS2007'!$A$3:$A$220,'OMS2007'!B$3:B$220)+(1-$A1037)*LOOKUP($I1037,'OMS2007'!$A$3:$A$220,'OMS2007'!B$3:B$220),$A1037*LOOKUP($I1037+1,'OMS2007'!$A$3:$A$220,'OMS2007'!E$3:E$220)+(1-$A1037)*LOOKUP($I1037,'OMS2007'!$A$3:$A$220,'OMS2007'!E$3:E$220))</f>
        <v>#N/A</v>
      </c>
      <c r="C1037" s="15" t="e">
        <f>IF(OR(Medidas!D1037=1,Medidas!D1037="M",Medidas!D1037="m"),$A1037*LOOKUP($I1037+1,'OMS2007'!$A$3:$A$220,'OMS2007'!C$3:C$220)+(1-$A1037)*LOOKUP($I1037,'OMS2007'!$A$3:$A$220,'OMS2007'!C$3:C$220),$A1037*LOOKUP($I1037+1,'OMS2007'!$A$3:$A$220,'OMS2007'!F$3:F$220)+(1-$A1037)*LOOKUP($I1037,'OMS2007'!$A$3:$A$220,'OMS2007'!F$3:F$220))</f>
        <v>#N/A</v>
      </c>
      <c r="D1037" s="15" t="e">
        <f>IF(OR(Medidas!D1037=1,Medidas!D1037="M",Medidas!D1037="m"),$A1037*LOOKUP($I1037+1,'OMS2007'!$A$3:$A$220,'OMS2007'!D$3:D$220)+(1-$A1037)*LOOKUP($I1037,'OMS2007'!$A$3:$A$220,'OMS2007'!D$3:D$220),$A1037*LOOKUP($I1037+1,'OMS2007'!$A$3:$A$220,'OMS2007'!G$3:G$220)+(1-$A1037)*LOOKUP($I1037,'OMS2007'!$A$3:$A$220,'OMS2007'!G$3:G$220))</f>
        <v>#N/A</v>
      </c>
      <c r="E1037" s="15">
        <f t="shared" si="112"/>
        <v>1</v>
      </c>
      <c r="F1037" s="15">
        <f>IF(OR(Medidas!D1037=1,Medidas!D1037="M",Medidas!D1037="m",Medidas!D1037=2,Medidas!D1037="F",Medidas!D1037="f"),0,1)</f>
        <v>1</v>
      </c>
      <c r="G1037" s="15">
        <f>IF(OR(ISBLANK(Medidas!G1037),(ISBLANK(Medidas!H1037))),1,0)</f>
        <v>1</v>
      </c>
      <c r="H1037" s="15">
        <f>IF(AND(NOT(G1037),OR(Medidas!G1037&lt;20,Medidas!G1037&gt;250,Medidas!H1037&lt;0.5,Medidas!H1037&gt;400)),1,0)</f>
        <v>0</v>
      </c>
      <c r="I1037" s="20">
        <f>(Medidas!F1037-Medidas!E1037)/30.4375</f>
        <v>0</v>
      </c>
      <c r="J1037" s="15" t="e">
        <f>Medidas!H1037/(Medidas!G1037^2)*10000</f>
        <v>#DIV/0!</v>
      </c>
      <c r="K1037" s="15" t="e">
        <f t="shared" si="113"/>
        <v>#DIV/0!</v>
      </c>
      <c r="L1037" s="15" t="e">
        <f t="shared" si="114"/>
        <v>#DIV/0!</v>
      </c>
      <c r="M1037" s="15" t="e">
        <f t="shared" si="115"/>
        <v>#DIV/0!</v>
      </c>
      <c r="N1037" s="15" t="e">
        <f t="shared" si="116"/>
        <v>#N/A</v>
      </c>
      <c r="O1037" s="15" t="e">
        <f t="shared" si="117"/>
        <v>#N/A</v>
      </c>
    </row>
    <row r="1038" spans="1:15" x14ac:dyDescent="0.15">
      <c r="A1038" s="106">
        <f t="shared" si="118"/>
        <v>1</v>
      </c>
      <c r="B1038" s="15" t="e">
        <f>IF(OR(Medidas!D1038=1,Medidas!D1038="M",Medidas!D1038="m"),$A1038*LOOKUP($I1038+1,'OMS2007'!$A$3:$A$220,'OMS2007'!B$3:B$220)+(1-$A1038)*LOOKUP($I1038,'OMS2007'!$A$3:$A$220,'OMS2007'!B$3:B$220),$A1038*LOOKUP($I1038+1,'OMS2007'!$A$3:$A$220,'OMS2007'!E$3:E$220)+(1-$A1038)*LOOKUP($I1038,'OMS2007'!$A$3:$A$220,'OMS2007'!E$3:E$220))</f>
        <v>#N/A</v>
      </c>
      <c r="C1038" s="15" t="e">
        <f>IF(OR(Medidas!D1038=1,Medidas!D1038="M",Medidas!D1038="m"),$A1038*LOOKUP($I1038+1,'OMS2007'!$A$3:$A$220,'OMS2007'!C$3:C$220)+(1-$A1038)*LOOKUP($I1038,'OMS2007'!$A$3:$A$220,'OMS2007'!C$3:C$220),$A1038*LOOKUP($I1038+1,'OMS2007'!$A$3:$A$220,'OMS2007'!F$3:F$220)+(1-$A1038)*LOOKUP($I1038,'OMS2007'!$A$3:$A$220,'OMS2007'!F$3:F$220))</f>
        <v>#N/A</v>
      </c>
      <c r="D1038" s="15" t="e">
        <f>IF(OR(Medidas!D1038=1,Medidas!D1038="M",Medidas!D1038="m"),$A1038*LOOKUP($I1038+1,'OMS2007'!$A$3:$A$220,'OMS2007'!D$3:D$220)+(1-$A1038)*LOOKUP($I1038,'OMS2007'!$A$3:$A$220,'OMS2007'!D$3:D$220),$A1038*LOOKUP($I1038+1,'OMS2007'!$A$3:$A$220,'OMS2007'!G$3:G$220)+(1-$A1038)*LOOKUP($I1038,'OMS2007'!$A$3:$A$220,'OMS2007'!G$3:G$220))</f>
        <v>#N/A</v>
      </c>
      <c r="E1038" s="15">
        <f t="shared" si="112"/>
        <v>1</v>
      </c>
      <c r="F1038" s="15">
        <f>IF(OR(Medidas!D1038=1,Medidas!D1038="M",Medidas!D1038="m",Medidas!D1038=2,Medidas!D1038="F",Medidas!D1038="f"),0,1)</f>
        <v>1</v>
      </c>
      <c r="G1038" s="15">
        <f>IF(OR(ISBLANK(Medidas!G1038),(ISBLANK(Medidas!H1038))),1,0)</f>
        <v>1</v>
      </c>
      <c r="H1038" s="15">
        <f>IF(AND(NOT(G1038),OR(Medidas!G1038&lt;20,Medidas!G1038&gt;250,Medidas!H1038&lt;0.5,Medidas!H1038&gt;400)),1,0)</f>
        <v>0</v>
      </c>
      <c r="I1038" s="20">
        <f>(Medidas!F1038-Medidas!E1038)/30.4375</f>
        <v>0</v>
      </c>
      <c r="J1038" s="15" t="e">
        <f>Medidas!H1038/(Medidas!G1038^2)*10000</f>
        <v>#DIV/0!</v>
      </c>
      <c r="K1038" s="15" t="e">
        <f t="shared" si="113"/>
        <v>#DIV/0!</v>
      </c>
      <c r="L1038" s="15" t="e">
        <f t="shared" si="114"/>
        <v>#DIV/0!</v>
      </c>
      <c r="M1038" s="15" t="e">
        <f t="shared" si="115"/>
        <v>#DIV/0!</v>
      </c>
      <c r="N1038" s="15" t="e">
        <f t="shared" si="116"/>
        <v>#N/A</v>
      </c>
      <c r="O1038" s="15" t="e">
        <f t="shared" si="117"/>
        <v>#N/A</v>
      </c>
    </row>
    <row r="1039" spans="1:15" x14ac:dyDescent="0.15">
      <c r="A1039" s="106">
        <f t="shared" si="118"/>
        <v>1</v>
      </c>
      <c r="B1039" s="15" t="e">
        <f>IF(OR(Medidas!D1039=1,Medidas!D1039="M",Medidas!D1039="m"),$A1039*LOOKUP($I1039+1,'OMS2007'!$A$3:$A$220,'OMS2007'!B$3:B$220)+(1-$A1039)*LOOKUP($I1039,'OMS2007'!$A$3:$A$220,'OMS2007'!B$3:B$220),$A1039*LOOKUP($I1039+1,'OMS2007'!$A$3:$A$220,'OMS2007'!E$3:E$220)+(1-$A1039)*LOOKUP($I1039,'OMS2007'!$A$3:$A$220,'OMS2007'!E$3:E$220))</f>
        <v>#N/A</v>
      </c>
      <c r="C1039" s="15" t="e">
        <f>IF(OR(Medidas!D1039=1,Medidas!D1039="M",Medidas!D1039="m"),$A1039*LOOKUP($I1039+1,'OMS2007'!$A$3:$A$220,'OMS2007'!C$3:C$220)+(1-$A1039)*LOOKUP($I1039,'OMS2007'!$A$3:$A$220,'OMS2007'!C$3:C$220),$A1039*LOOKUP($I1039+1,'OMS2007'!$A$3:$A$220,'OMS2007'!F$3:F$220)+(1-$A1039)*LOOKUP($I1039,'OMS2007'!$A$3:$A$220,'OMS2007'!F$3:F$220))</f>
        <v>#N/A</v>
      </c>
      <c r="D1039" s="15" t="e">
        <f>IF(OR(Medidas!D1039=1,Medidas!D1039="M",Medidas!D1039="m"),$A1039*LOOKUP($I1039+1,'OMS2007'!$A$3:$A$220,'OMS2007'!D$3:D$220)+(1-$A1039)*LOOKUP($I1039,'OMS2007'!$A$3:$A$220,'OMS2007'!D$3:D$220),$A1039*LOOKUP($I1039+1,'OMS2007'!$A$3:$A$220,'OMS2007'!G$3:G$220)+(1-$A1039)*LOOKUP($I1039,'OMS2007'!$A$3:$A$220,'OMS2007'!G$3:G$220))</f>
        <v>#N/A</v>
      </c>
      <c r="E1039" s="15">
        <f t="shared" si="112"/>
        <v>1</v>
      </c>
      <c r="F1039" s="15">
        <f>IF(OR(Medidas!D1039=1,Medidas!D1039="M",Medidas!D1039="m",Medidas!D1039=2,Medidas!D1039="F",Medidas!D1039="f"),0,1)</f>
        <v>1</v>
      </c>
      <c r="G1039" s="15">
        <f>IF(OR(ISBLANK(Medidas!G1039),(ISBLANK(Medidas!H1039))),1,0)</f>
        <v>1</v>
      </c>
      <c r="H1039" s="15">
        <f>IF(AND(NOT(G1039),OR(Medidas!G1039&lt;20,Medidas!G1039&gt;250,Medidas!H1039&lt;0.5,Medidas!H1039&gt;400)),1,0)</f>
        <v>0</v>
      </c>
      <c r="I1039" s="20">
        <f>(Medidas!F1039-Medidas!E1039)/30.4375</f>
        <v>0</v>
      </c>
      <c r="J1039" s="15" t="e">
        <f>Medidas!H1039/(Medidas!G1039^2)*10000</f>
        <v>#DIV/0!</v>
      </c>
      <c r="K1039" s="15" t="e">
        <f t="shared" si="113"/>
        <v>#DIV/0!</v>
      </c>
      <c r="L1039" s="15" t="e">
        <f t="shared" si="114"/>
        <v>#DIV/0!</v>
      </c>
      <c r="M1039" s="15" t="e">
        <f t="shared" si="115"/>
        <v>#DIV/0!</v>
      </c>
      <c r="N1039" s="15" t="e">
        <f t="shared" si="116"/>
        <v>#N/A</v>
      </c>
      <c r="O1039" s="15" t="e">
        <f t="shared" si="117"/>
        <v>#N/A</v>
      </c>
    </row>
    <row r="1040" spans="1:15" x14ac:dyDescent="0.15">
      <c r="A1040" s="106">
        <f t="shared" si="118"/>
        <v>1</v>
      </c>
      <c r="B1040" s="15" t="e">
        <f>IF(OR(Medidas!D1040=1,Medidas!D1040="M",Medidas!D1040="m"),$A1040*LOOKUP($I1040+1,'OMS2007'!$A$3:$A$220,'OMS2007'!B$3:B$220)+(1-$A1040)*LOOKUP($I1040,'OMS2007'!$A$3:$A$220,'OMS2007'!B$3:B$220),$A1040*LOOKUP($I1040+1,'OMS2007'!$A$3:$A$220,'OMS2007'!E$3:E$220)+(1-$A1040)*LOOKUP($I1040,'OMS2007'!$A$3:$A$220,'OMS2007'!E$3:E$220))</f>
        <v>#N/A</v>
      </c>
      <c r="C1040" s="15" t="e">
        <f>IF(OR(Medidas!D1040=1,Medidas!D1040="M",Medidas!D1040="m"),$A1040*LOOKUP($I1040+1,'OMS2007'!$A$3:$A$220,'OMS2007'!C$3:C$220)+(1-$A1040)*LOOKUP($I1040,'OMS2007'!$A$3:$A$220,'OMS2007'!C$3:C$220),$A1040*LOOKUP($I1040+1,'OMS2007'!$A$3:$A$220,'OMS2007'!F$3:F$220)+(1-$A1040)*LOOKUP($I1040,'OMS2007'!$A$3:$A$220,'OMS2007'!F$3:F$220))</f>
        <v>#N/A</v>
      </c>
      <c r="D1040" s="15" t="e">
        <f>IF(OR(Medidas!D1040=1,Medidas!D1040="M",Medidas!D1040="m"),$A1040*LOOKUP($I1040+1,'OMS2007'!$A$3:$A$220,'OMS2007'!D$3:D$220)+(1-$A1040)*LOOKUP($I1040,'OMS2007'!$A$3:$A$220,'OMS2007'!D$3:D$220),$A1040*LOOKUP($I1040+1,'OMS2007'!$A$3:$A$220,'OMS2007'!G$3:G$220)+(1-$A1040)*LOOKUP($I1040,'OMS2007'!$A$3:$A$220,'OMS2007'!G$3:G$220))</f>
        <v>#N/A</v>
      </c>
      <c r="E1040" s="15">
        <f t="shared" si="112"/>
        <v>1</v>
      </c>
      <c r="F1040" s="15">
        <f>IF(OR(Medidas!D1040=1,Medidas!D1040="M",Medidas!D1040="m",Medidas!D1040=2,Medidas!D1040="F",Medidas!D1040="f"),0,1)</f>
        <v>1</v>
      </c>
      <c r="G1040" s="15">
        <f>IF(OR(ISBLANK(Medidas!G1040),(ISBLANK(Medidas!H1040))),1,0)</f>
        <v>1</v>
      </c>
      <c r="H1040" s="15">
        <f>IF(AND(NOT(G1040),OR(Medidas!G1040&lt;20,Medidas!G1040&gt;250,Medidas!H1040&lt;0.5,Medidas!H1040&gt;400)),1,0)</f>
        <v>0</v>
      </c>
      <c r="I1040" s="20">
        <f>(Medidas!F1040-Medidas!E1040)/30.4375</f>
        <v>0</v>
      </c>
      <c r="J1040" s="15" t="e">
        <f>Medidas!H1040/(Medidas!G1040^2)*10000</f>
        <v>#DIV/0!</v>
      </c>
      <c r="K1040" s="15" t="e">
        <f t="shared" si="113"/>
        <v>#DIV/0!</v>
      </c>
      <c r="L1040" s="15" t="e">
        <f t="shared" si="114"/>
        <v>#DIV/0!</v>
      </c>
      <c r="M1040" s="15" t="e">
        <f t="shared" si="115"/>
        <v>#DIV/0!</v>
      </c>
      <c r="N1040" s="15" t="e">
        <f t="shared" si="116"/>
        <v>#N/A</v>
      </c>
      <c r="O1040" s="15" t="e">
        <f t="shared" si="117"/>
        <v>#N/A</v>
      </c>
    </row>
    <row r="1041" spans="1:15" x14ac:dyDescent="0.15">
      <c r="A1041" s="106">
        <f t="shared" si="118"/>
        <v>1</v>
      </c>
      <c r="B1041" s="15" t="e">
        <f>IF(OR(Medidas!D1041=1,Medidas!D1041="M",Medidas!D1041="m"),$A1041*LOOKUP($I1041+1,'OMS2007'!$A$3:$A$220,'OMS2007'!B$3:B$220)+(1-$A1041)*LOOKUP($I1041,'OMS2007'!$A$3:$A$220,'OMS2007'!B$3:B$220),$A1041*LOOKUP($I1041+1,'OMS2007'!$A$3:$A$220,'OMS2007'!E$3:E$220)+(1-$A1041)*LOOKUP($I1041,'OMS2007'!$A$3:$A$220,'OMS2007'!E$3:E$220))</f>
        <v>#N/A</v>
      </c>
      <c r="C1041" s="15" t="e">
        <f>IF(OR(Medidas!D1041=1,Medidas!D1041="M",Medidas!D1041="m"),$A1041*LOOKUP($I1041+1,'OMS2007'!$A$3:$A$220,'OMS2007'!C$3:C$220)+(1-$A1041)*LOOKUP($I1041,'OMS2007'!$A$3:$A$220,'OMS2007'!C$3:C$220),$A1041*LOOKUP($I1041+1,'OMS2007'!$A$3:$A$220,'OMS2007'!F$3:F$220)+(1-$A1041)*LOOKUP($I1041,'OMS2007'!$A$3:$A$220,'OMS2007'!F$3:F$220))</f>
        <v>#N/A</v>
      </c>
      <c r="D1041" s="15" t="e">
        <f>IF(OR(Medidas!D1041=1,Medidas!D1041="M",Medidas!D1041="m"),$A1041*LOOKUP($I1041+1,'OMS2007'!$A$3:$A$220,'OMS2007'!D$3:D$220)+(1-$A1041)*LOOKUP($I1041,'OMS2007'!$A$3:$A$220,'OMS2007'!D$3:D$220),$A1041*LOOKUP($I1041+1,'OMS2007'!$A$3:$A$220,'OMS2007'!G$3:G$220)+(1-$A1041)*LOOKUP($I1041,'OMS2007'!$A$3:$A$220,'OMS2007'!G$3:G$220))</f>
        <v>#N/A</v>
      </c>
      <c r="E1041" s="15">
        <f t="shared" si="112"/>
        <v>1</v>
      </c>
      <c r="F1041" s="15">
        <f>IF(OR(Medidas!D1041=1,Medidas!D1041="M",Medidas!D1041="m",Medidas!D1041=2,Medidas!D1041="F",Medidas!D1041="f"),0,1)</f>
        <v>1</v>
      </c>
      <c r="G1041" s="15">
        <f>IF(OR(ISBLANK(Medidas!G1041),(ISBLANK(Medidas!H1041))),1,0)</f>
        <v>1</v>
      </c>
      <c r="H1041" s="15">
        <f>IF(AND(NOT(G1041),OR(Medidas!G1041&lt;20,Medidas!G1041&gt;250,Medidas!H1041&lt;0.5,Medidas!H1041&gt;400)),1,0)</f>
        <v>0</v>
      </c>
      <c r="I1041" s="20">
        <f>(Medidas!F1041-Medidas!E1041)/30.4375</f>
        <v>0</v>
      </c>
      <c r="J1041" s="15" t="e">
        <f>Medidas!H1041/(Medidas!G1041^2)*10000</f>
        <v>#DIV/0!</v>
      </c>
      <c r="K1041" s="15" t="e">
        <f t="shared" si="113"/>
        <v>#DIV/0!</v>
      </c>
      <c r="L1041" s="15" t="e">
        <f t="shared" si="114"/>
        <v>#DIV/0!</v>
      </c>
      <c r="M1041" s="15" t="e">
        <f t="shared" si="115"/>
        <v>#DIV/0!</v>
      </c>
      <c r="N1041" s="15" t="e">
        <f t="shared" si="116"/>
        <v>#N/A</v>
      </c>
      <c r="O1041" s="15" t="e">
        <f t="shared" si="117"/>
        <v>#N/A</v>
      </c>
    </row>
    <row r="1042" spans="1:15" x14ac:dyDescent="0.15">
      <c r="A1042" s="106">
        <f t="shared" si="118"/>
        <v>1</v>
      </c>
      <c r="B1042" s="15" t="e">
        <f>IF(OR(Medidas!D1042=1,Medidas!D1042="M",Medidas!D1042="m"),$A1042*LOOKUP($I1042+1,'OMS2007'!$A$3:$A$220,'OMS2007'!B$3:B$220)+(1-$A1042)*LOOKUP($I1042,'OMS2007'!$A$3:$A$220,'OMS2007'!B$3:B$220),$A1042*LOOKUP($I1042+1,'OMS2007'!$A$3:$A$220,'OMS2007'!E$3:E$220)+(1-$A1042)*LOOKUP($I1042,'OMS2007'!$A$3:$A$220,'OMS2007'!E$3:E$220))</f>
        <v>#N/A</v>
      </c>
      <c r="C1042" s="15" t="e">
        <f>IF(OR(Medidas!D1042=1,Medidas!D1042="M",Medidas!D1042="m"),$A1042*LOOKUP($I1042+1,'OMS2007'!$A$3:$A$220,'OMS2007'!C$3:C$220)+(1-$A1042)*LOOKUP($I1042,'OMS2007'!$A$3:$A$220,'OMS2007'!C$3:C$220),$A1042*LOOKUP($I1042+1,'OMS2007'!$A$3:$A$220,'OMS2007'!F$3:F$220)+(1-$A1042)*LOOKUP($I1042,'OMS2007'!$A$3:$A$220,'OMS2007'!F$3:F$220))</f>
        <v>#N/A</v>
      </c>
      <c r="D1042" s="15" t="e">
        <f>IF(OR(Medidas!D1042=1,Medidas!D1042="M",Medidas!D1042="m"),$A1042*LOOKUP($I1042+1,'OMS2007'!$A$3:$A$220,'OMS2007'!D$3:D$220)+(1-$A1042)*LOOKUP($I1042,'OMS2007'!$A$3:$A$220,'OMS2007'!D$3:D$220),$A1042*LOOKUP($I1042+1,'OMS2007'!$A$3:$A$220,'OMS2007'!G$3:G$220)+(1-$A1042)*LOOKUP($I1042,'OMS2007'!$A$3:$A$220,'OMS2007'!G$3:G$220))</f>
        <v>#N/A</v>
      </c>
      <c r="E1042" s="15">
        <f t="shared" si="112"/>
        <v>1</v>
      </c>
      <c r="F1042" s="15">
        <f>IF(OR(Medidas!D1042=1,Medidas!D1042="M",Medidas!D1042="m",Medidas!D1042=2,Medidas!D1042="F",Medidas!D1042="f"),0,1)</f>
        <v>1</v>
      </c>
      <c r="G1042" s="15">
        <f>IF(OR(ISBLANK(Medidas!G1042),(ISBLANK(Medidas!H1042))),1,0)</f>
        <v>1</v>
      </c>
      <c r="H1042" s="15">
        <f>IF(AND(NOT(G1042),OR(Medidas!G1042&lt;20,Medidas!G1042&gt;250,Medidas!H1042&lt;0.5,Medidas!H1042&gt;400)),1,0)</f>
        <v>0</v>
      </c>
      <c r="I1042" s="20">
        <f>(Medidas!F1042-Medidas!E1042)/30.4375</f>
        <v>0</v>
      </c>
      <c r="J1042" s="15" t="e">
        <f>Medidas!H1042/(Medidas!G1042^2)*10000</f>
        <v>#DIV/0!</v>
      </c>
      <c r="K1042" s="15" t="e">
        <f t="shared" si="113"/>
        <v>#DIV/0!</v>
      </c>
      <c r="L1042" s="15" t="e">
        <f t="shared" si="114"/>
        <v>#DIV/0!</v>
      </c>
      <c r="M1042" s="15" t="e">
        <f t="shared" si="115"/>
        <v>#DIV/0!</v>
      </c>
      <c r="N1042" s="15" t="e">
        <f t="shared" si="116"/>
        <v>#N/A</v>
      </c>
      <c r="O1042" s="15" t="e">
        <f t="shared" si="117"/>
        <v>#N/A</v>
      </c>
    </row>
    <row r="1043" spans="1:15" x14ac:dyDescent="0.15">
      <c r="A1043" s="106">
        <f t="shared" si="118"/>
        <v>1</v>
      </c>
      <c r="B1043" s="15" t="e">
        <f>IF(OR(Medidas!D1043=1,Medidas!D1043="M",Medidas!D1043="m"),$A1043*LOOKUP($I1043+1,'OMS2007'!$A$3:$A$220,'OMS2007'!B$3:B$220)+(1-$A1043)*LOOKUP($I1043,'OMS2007'!$A$3:$A$220,'OMS2007'!B$3:B$220),$A1043*LOOKUP($I1043+1,'OMS2007'!$A$3:$A$220,'OMS2007'!E$3:E$220)+(1-$A1043)*LOOKUP($I1043,'OMS2007'!$A$3:$A$220,'OMS2007'!E$3:E$220))</f>
        <v>#N/A</v>
      </c>
      <c r="C1043" s="15" t="e">
        <f>IF(OR(Medidas!D1043=1,Medidas!D1043="M",Medidas!D1043="m"),$A1043*LOOKUP($I1043+1,'OMS2007'!$A$3:$A$220,'OMS2007'!C$3:C$220)+(1-$A1043)*LOOKUP($I1043,'OMS2007'!$A$3:$A$220,'OMS2007'!C$3:C$220),$A1043*LOOKUP($I1043+1,'OMS2007'!$A$3:$A$220,'OMS2007'!F$3:F$220)+(1-$A1043)*LOOKUP($I1043,'OMS2007'!$A$3:$A$220,'OMS2007'!F$3:F$220))</f>
        <v>#N/A</v>
      </c>
      <c r="D1043" s="15" t="e">
        <f>IF(OR(Medidas!D1043=1,Medidas!D1043="M",Medidas!D1043="m"),$A1043*LOOKUP($I1043+1,'OMS2007'!$A$3:$A$220,'OMS2007'!D$3:D$220)+(1-$A1043)*LOOKUP($I1043,'OMS2007'!$A$3:$A$220,'OMS2007'!D$3:D$220),$A1043*LOOKUP($I1043+1,'OMS2007'!$A$3:$A$220,'OMS2007'!G$3:G$220)+(1-$A1043)*LOOKUP($I1043,'OMS2007'!$A$3:$A$220,'OMS2007'!G$3:G$220))</f>
        <v>#N/A</v>
      </c>
      <c r="E1043" s="15">
        <f t="shared" si="112"/>
        <v>1</v>
      </c>
      <c r="F1043" s="15">
        <f>IF(OR(Medidas!D1043=1,Medidas!D1043="M",Medidas!D1043="m",Medidas!D1043=2,Medidas!D1043="F",Medidas!D1043="f"),0,1)</f>
        <v>1</v>
      </c>
      <c r="G1043" s="15">
        <f>IF(OR(ISBLANK(Medidas!G1043),(ISBLANK(Medidas!H1043))),1,0)</f>
        <v>1</v>
      </c>
      <c r="H1043" s="15">
        <f>IF(AND(NOT(G1043),OR(Medidas!G1043&lt;20,Medidas!G1043&gt;250,Medidas!H1043&lt;0.5,Medidas!H1043&gt;400)),1,0)</f>
        <v>0</v>
      </c>
      <c r="I1043" s="20">
        <f>(Medidas!F1043-Medidas!E1043)/30.4375</f>
        <v>0</v>
      </c>
      <c r="J1043" s="15" t="e">
        <f>Medidas!H1043/(Medidas!G1043^2)*10000</f>
        <v>#DIV/0!</v>
      </c>
      <c r="K1043" s="15" t="e">
        <f t="shared" si="113"/>
        <v>#DIV/0!</v>
      </c>
      <c r="L1043" s="15" t="e">
        <f t="shared" si="114"/>
        <v>#DIV/0!</v>
      </c>
      <c r="M1043" s="15" t="e">
        <f t="shared" si="115"/>
        <v>#DIV/0!</v>
      </c>
      <c r="N1043" s="15" t="e">
        <f t="shared" si="116"/>
        <v>#N/A</v>
      </c>
      <c r="O1043" s="15" t="e">
        <f t="shared" si="117"/>
        <v>#N/A</v>
      </c>
    </row>
    <row r="1044" spans="1:15" x14ac:dyDescent="0.15">
      <c r="A1044" s="106">
        <f t="shared" si="118"/>
        <v>1</v>
      </c>
      <c r="B1044" s="15" t="e">
        <f>IF(OR(Medidas!D1044=1,Medidas!D1044="M",Medidas!D1044="m"),$A1044*LOOKUP($I1044+1,'OMS2007'!$A$3:$A$220,'OMS2007'!B$3:B$220)+(1-$A1044)*LOOKUP($I1044,'OMS2007'!$A$3:$A$220,'OMS2007'!B$3:B$220),$A1044*LOOKUP($I1044+1,'OMS2007'!$A$3:$A$220,'OMS2007'!E$3:E$220)+(1-$A1044)*LOOKUP($I1044,'OMS2007'!$A$3:$A$220,'OMS2007'!E$3:E$220))</f>
        <v>#N/A</v>
      </c>
      <c r="C1044" s="15" t="e">
        <f>IF(OR(Medidas!D1044=1,Medidas!D1044="M",Medidas!D1044="m"),$A1044*LOOKUP($I1044+1,'OMS2007'!$A$3:$A$220,'OMS2007'!C$3:C$220)+(1-$A1044)*LOOKUP($I1044,'OMS2007'!$A$3:$A$220,'OMS2007'!C$3:C$220),$A1044*LOOKUP($I1044+1,'OMS2007'!$A$3:$A$220,'OMS2007'!F$3:F$220)+(1-$A1044)*LOOKUP($I1044,'OMS2007'!$A$3:$A$220,'OMS2007'!F$3:F$220))</f>
        <v>#N/A</v>
      </c>
      <c r="D1044" s="15" t="e">
        <f>IF(OR(Medidas!D1044=1,Medidas!D1044="M",Medidas!D1044="m"),$A1044*LOOKUP($I1044+1,'OMS2007'!$A$3:$A$220,'OMS2007'!D$3:D$220)+(1-$A1044)*LOOKUP($I1044,'OMS2007'!$A$3:$A$220,'OMS2007'!D$3:D$220),$A1044*LOOKUP($I1044+1,'OMS2007'!$A$3:$A$220,'OMS2007'!G$3:G$220)+(1-$A1044)*LOOKUP($I1044,'OMS2007'!$A$3:$A$220,'OMS2007'!G$3:G$220))</f>
        <v>#N/A</v>
      </c>
      <c r="E1044" s="15">
        <f t="shared" si="112"/>
        <v>1</v>
      </c>
      <c r="F1044" s="15">
        <f>IF(OR(Medidas!D1044=1,Medidas!D1044="M",Medidas!D1044="m",Medidas!D1044=2,Medidas!D1044="F",Medidas!D1044="f"),0,1)</f>
        <v>1</v>
      </c>
      <c r="G1044" s="15">
        <f>IF(OR(ISBLANK(Medidas!G1044),(ISBLANK(Medidas!H1044))),1,0)</f>
        <v>1</v>
      </c>
      <c r="H1044" s="15">
        <f>IF(AND(NOT(G1044),OR(Medidas!G1044&lt;20,Medidas!G1044&gt;250,Medidas!H1044&lt;0.5,Medidas!H1044&gt;400)),1,0)</f>
        <v>0</v>
      </c>
      <c r="I1044" s="20">
        <f>(Medidas!F1044-Medidas!E1044)/30.4375</f>
        <v>0</v>
      </c>
      <c r="J1044" s="15" t="e">
        <f>Medidas!H1044/(Medidas!G1044^2)*10000</f>
        <v>#DIV/0!</v>
      </c>
      <c r="K1044" s="15" t="e">
        <f t="shared" si="113"/>
        <v>#DIV/0!</v>
      </c>
      <c r="L1044" s="15" t="e">
        <f t="shared" si="114"/>
        <v>#DIV/0!</v>
      </c>
      <c r="M1044" s="15" t="e">
        <f t="shared" si="115"/>
        <v>#DIV/0!</v>
      </c>
      <c r="N1044" s="15" t="e">
        <f t="shared" si="116"/>
        <v>#N/A</v>
      </c>
      <c r="O1044" s="15" t="e">
        <f t="shared" si="117"/>
        <v>#N/A</v>
      </c>
    </row>
    <row r="1045" spans="1:15" x14ac:dyDescent="0.15">
      <c r="A1045" s="106">
        <f t="shared" si="118"/>
        <v>1</v>
      </c>
      <c r="B1045" s="15" t="e">
        <f>IF(OR(Medidas!D1045=1,Medidas!D1045="M",Medidas!D1045="m"),$A1045*LOOKUP($I1045+1,'OMS2007'!$A$3:$A$220,'OMS2007'!B$3:B$220)+(1-$A1045)*LOOKUP($I1045,'OMS2007'!$A$3:$A$220,'OMS2007'!B$3:B$220),$A1045*LOOKUP($I1045+1,'OMS2007'!$A$3:$A$220,'OMS2007'!E$3:E$220)+(1-$A1045)*LOOKUP($I1045,'OMS2007'!$A$3:$A$220,'OMS2007'!E$3:E$220))</f>
        <v>#N/A</v>
      </c>
      <c r="C1045" s="15" t="e">
        <f>IF(OR(Medidas!D1045=1,Medidas!D1045="M",Medidas!D1045="m"),$A1045*LOOKUP($I1045+1,'OMS2007'!$A$3:$A$220,'OMS2007'!C$3:C$220)+(1-$A1045)*LOOKUP($I1045,'OMS2007'!$A$3:$A$220,'OMS2007'!C$3:C$220),$A1045*LOOKUP($I1045+1,'OMS2007'!$A$3:$A$220,'OMS2007'!F$3:F$220)+(1-$A1045)*LOOKUP($I1045,'OMS2007'!$A$3:$A$220,'OMS2007'!F$3:F$220))</f>
        <v>#N/A</v>
      </c>
      <c r="D1045" s="15" t="e">
        <f>IF(OR(Medidas!D1045=1,Medidas!D1045="M",Medidas!D1045="m"),$A1045*LOOKUP($I1045+1,'OMS2007'!$A$3:$A$220,'OMS2007'!D$3:D$220)+(1-$A1045)*LOOKUP($I1045,'OMS2007'!$A$3:$A$220,'OMS2007'!D$3:D$220),$A1045*LOOKUP($I1045+1,'OMS2007'!$A$3:$A$220,'OMS2007'!G$3:G$220)+(1-$A1045)*LOOKUP($I1045,'OMS2007'!$A$3:$A$220,'OMS2007'!G$3:G$220))</f>
        <v>#N/A</v>
      </c>
      <c r="E1045" s="15">
        <f t="shared" si="112"/>
        <v>1</v>
      </c>
      <c r="F1045" s="15">
        <f>IF(OR(Medidas!D1045=1,Medidas!D1045="M",Medidas!D1045="m",Medidas!D1045=2,Medidas!D1045="F",Medidas!D1045="f"),0,1)</f>
        <v>1</v>
      </c>
      <c r="G1045" s="15">
        <f>IF(OR(ISBLANK(Medidas!G1045),(ISBLANK(Medidas!H1045))),1,0)</f>
        <v>1</v>
      </c>
      <c r="H1045" s="15">
        <f>IF(AND(NOT(G1045),OR(Medidas!G1045&lt;20,Medidas!G1045&gt;250,Medidas!H1045&lt;0.5,Medidas!H1045&gt;400)),1,0)</f>
        <v>0</v>
      </c>
      <c r="I1045" s="20">
        <f>(Medidas!F1045-Medidas!E1045)/30.4375</f>
        <v>0</v>
      </c>
      <c r="J1045" s="15" t="e">
        <f>Medidas!H1045/(Medidas!G1045^2)*10000</f>
        <v>#DIV/0!</v>
      </c>
      <c r="K1045" s="15" t="e">
        <f t="shared" si="113"/>
        <v>#DIV/0!</v>
      </c>
      <c r="L1045" s="15" t="e">
        <f t="shared" si="114"/>
        <v>#DIV/0!</v>
      </c>
      <c r="M1045" s="15" t="e">
        <f t="shared" si="115"/>
        <v>#DIV/0!</v>
      </c>
      <c r="N1045" s="15" t="e">
        <f t="shared" si="116"/>
        <v>#N/A</v>
      </c>
      <c r="O1045" s="15" t="e">
        <f t="shared" si="117"/>
        <v>#N/A</v>
      </c>
    </row>
    <row r="1046" spans="1:15" x14ac:dyDescent="0.15">
      <c r="A1046" s="106">
        <f t="shared" si="118"/>
        <v>1</v>
      </c>
      <c r="B1046" s="15" t="e">
        <f>IF(OR(Medidas!D1046=1,Medidas!D1046="M",Medidas!D1046="m"),$A1046*LOOKUP($I1046+1,'OMS2007'!$A$3:$A$220,'OMS2007'!B$3:B$220)+(1-$A1046)*LOOKUP($I1046,'OMS2007'!$A$3:$A$220,'OMS2007'!B$3:B$220),$A1046*LOOKUP($I1046+1,'OMS2007'!$A$3:$A$220,'OMS2007'!E$3:E$220)+(1-$A1046)*LOOKUP($I1046,'OMS2007'!$A$3:$A$220,'OMS2007'!E$3:E$220))</f>
        <v>#N/A</v>
      </c>
      <c r="C1046" s="15" t="e">
        <f>IF(OR(Medidas!D1046=1,Medidas!D1046="M",Medidas!D1046="m"),$A1046*LOOKUP($I1046+1,'OMS2007'!$A$3:$A$220,'OMS2007'!C$3:C$220)+(1-$A1046)*LOOKUP($I1046,'OMS2007'!$A$3:$A$220,'OMS2007'!C$3:C$220),$A1046*LOOKUP($I1046+1,'OMS2007'!$A$3:$A$220,'OMS2007'!F$3:F$220)+(1-$A1046)*LOOKUP($I1046,'OMS2007'!$A$3:$A$220,'OMS2007'!F$3:F$220))</f>
        <v>#N/A</v>
      </c>
      <c r="D1046" s="15" t="e">
        <f>IF(OR(Medidas!D1046=1,Medidas!D1046="M",Medidas!D1046="m"),$A1046*LOOKUP($I1046+1,'OMS2007'!$A$3:$A$220,'OMS2007'!D$3:D$220)+(1-$A1046)*LOOKUP($I1046,'OMS2007'!$A$3:$A$220,'OMS2007'!D$3:D$220),$A1046*LOOKUP($I1046+1,'OMS2007'!$A$3:$A$220,'OMS2007'!G$3:G$220)+(1-$A1046)*LOOKUP($I1046,'OMS2007'!$A$3:$A$220,'OMS2007'!G$3:G$220))</f>
        <v>#N/A</v>
      </c>
      <c r="E1046" s="15">
        <f t="shared" si="112"/>
        <v>1</v>
      </c>
      <c r="F1046" s="15">
        <f>IF(OR(Medidas!D1046=1,Medidas!D1046="M",Medidas!D1046="m",Medidas!D1046=2,Medidas!D1046="F",Medidas!D1046="f"),0,1)</f>
        <v>1</v>
      </c>
      <c r="G1046" s="15">
        <f>IF(OR(ISBLANK(Medidas!G1046),(ISBLANK(Medidas!H1046))),1,0)</f>
        <v>1</v>
      </c>
      <c r="H1046" s="15">
        <f>IF(AND(NOT(G1046),OR(Medidas!G1046&lt;20,Medidas!G1046&gt;250,Medidas!H1046&lt;0.5,Medidas!H1046&gt;400)),1,0)</f>
        <v>0</v>
      </c>
      <c r="I1046" s="20">
        <f>(Medidas!F1046-Medidas!E1046)/30.4375</f>
        <v>0</v>
      </c>
      <c r="J1046" s="15" t="e">
        <f>Medidas!H1046/(Medidas!G1046^2)*10000</f>
        <v>#DIV/0!</v>
      </c>
      <c r="K1046" s="15" t="e">
        <f t="shared" si="113"/>
        <v>#DIV/0!</v>
      </c>
      <c r="L1046" s="15" t="e">
        <f t="shared" si="114"/>
        <v>#DIV/0!</v>
      </c>
      <c r="M1046" s="15" t="e">
        <f t="shared" si="115"/>
        <v>#DIV/0!</v>
      </c>
      <c r="N1046" s="15" t="e">
        <f t="shared" si="116"/>
        <v>#N/A</v>
      </c>
      <c r="O1046" s="15" t="e">
        <f t="shared" si="117"/>
        <v>#N/A</v>
      </c>
    </row>
    <row r="1047" spans="1:15" x14ac:dyDescent="0.15">
      <c r="A1047" s="106">
        <f t="shared" si="118"/>
        <v>1</v>
      </c>
      <c r="B1047" s="15" t="e">
        <f>IF(OR(Medidas!D1047=1,Medidas!D1047="M",Medidas!D1047="m"),$A1047*LOOKUP($I1047+1,'OMS2007'!$A$3:$A$220,'OMS2007'!B$3:B$220)+(1-$A1047)*LOOKUP($I1047,'OMS2007'!$A$3:$A$220,'OMS2007'!B$3:B$220),$A1047*LOOKUP($I1047+1,'OMS2007'!$A$3:$A$220,'OMS2007'!E$3:E$220)+(1-$A1047)*LOOKUP($I1047,'OMS2007'!$A$3:$A$220,'OMS2007'!E$3:E$220))</f>
        <v>#N/A</v>
      </c>
      <c r="C1047" s="15" t="e">
        <f>IF(OR(Medidas!D1047=1,Medidas!D1047="M",Medidas!D1047="m"),$A1047*LOOKUP($I1047+1,'OMS2007'!$A$3:$A$220,'OMS2007'!C$3:C$220)+(1-$A1047)*LOOKUP($I1047,'OMS2007'!$A$3:$A$220,'OMS2007'!C$3:C$220),$A1047*LOOKUP($I1047+1,'OMS2007'!$A$3:$A$220,'OMS2007'!F$3:F$220)+(1-$A1047)*LOOKUP($I1047,'OMS2007'!$A$3:$A$220,'OMS2007'!F$3:F$220))</f>
        <v>#N/A</v>
      </c>
      <c r="D1047" s="15" t="e">
        <f>IF(OR(Medidas!D1047=1,Medidas!D1047="M",Medidas!D1047="m"),$A1047*LOOKUP($I1047+1,'OMS2007'!$A$3:$A$220,'OMS2007'!D$3:D$220)+(1-$A1047)*LOOKUP($I1047,'OMS2007'!$A$3:$A$220,'OMS2007'!D$3:D$220),$A1047*LOOKUP($I1047+1,'OMS2007'!$A$3:$A$220,'OMS2007'!G$3:G$220)+(1-$A1047)*LOOKUP($I1047,'OMS2007'!$A$3:$A$220,'OMS2007'!G$3:G$220))</f>
        <v>#N/A</v>
      </c>
      <c r="E1047" s="15">
        <f t="shared" si="112"/>
        <v>1</v>
      </c>
      <c r="F1047" s="15">
        <f>IF(OR(Medidas!D1047=1,Medidas!D1047="M",Medidas!D1047="m",Medidas!D1047=2,Medidas!D1047="F",Medidas!D1047="f"),0,1)</f>
        <v>1</v>
      </c>
      <c r="G1047" s="15">
        <f>IF(OR(ISBLANK(Medidas!G1047),(ISBLANK(Medidas!H1047))),1,0)</f>
        <v>1</v>
      </c>
      <c r="H1047" s="15">
        <f>IF(AND(NOT(G1047),OR(Medidas!G1047&lt;20,Medidas!G1047&gt;250,Medidas!H1047&lt;0.5,Medidas!H1047&gt;400)),1,0)</f>
        <v>0</v>
      </c>
      <c r="I1047" s="20">
        <f>(Medidas!F1047-Medidas!E1047)/30.4375</f>
        <v>0</v>
      </c>
      <c r="J1047" s="15" t="e">
        <f>Medidas!H1047/(Medidas!G1047^2)*10000</f>
        <v>#DIV/0!</v>
      </c>
      <c r="K1047" s="15" t="e">
        <f t="shared" si="113"/>
        <v>#DIV/0!</v>
      </c>
      <c r="L1047" s="15" t="e">
        <f t="shared" si="114"/>
        <v>#DIV/0!</v>
      </c>
      <c r="M1047" s="15" t="e">
        <f t="shared" si="115"/>
        <v>#DIV/0!</v>
      </c>
      <c r="N1047" s="15" t="e">
        <f t="shared" si="116"/>
        <v>#N/A</v>
      </c>
      <c r="O1047" s="15" t="e">
        <f t="shared" si="117"/>
        <v>#N/A</v>
      </c>
    </row>
    <row r="1048" spans="1:15" x14ac:dyDescent="0.15">
      <c r="A1048" s="106">
        <f t="shared" si="118"/>
        <v>1</v>
      </c>
      <c r="B1048" s="15" t="e">
        <f>IF(OR(Medidas!D1048=1,Medidas!D1048="M",Medidas!D1048="m"),$A1048*LOOKUP($I1048+1,'OMS2007'!$A$3:$A$220,'OMS2007'!B$3:B$220)+(1-$A1048)*LOOKUP($I1048,'OMS2007'!$A$3:$A$220,'OMS2007'!B$3:B$220),$A1048*LOOKUP($I1048+1,'OMS2007'!$A$3:$A$220,'OMS2007'!E$3:E$220)+(1-$A1048)*LOOKUP($I1048,'OMS2007'!$A$3:$A$220,'OMS2007'!E$3:E$220))</f>
        <v>#N/A</v>
      </c>
      <c r="C1048" s="15" t="e">
        <f>IF(OR(Medidas!D1048=1,Medidas!D1048="M",Medidas!D1048="m"),$A1048*LOOKUP($I1048+1,'OMS2007'!$A$3:$A$220,'OMS2007'!C$3:C$220)+(1-$A1048)*LOOKUP($I1048,'OMS2007'!$A$3:$A$220,'OMS2007'!C$3:C$220),$A1048*LOOKUP($I1048+1,'OMS2007'!$A$3:$A$220,'OMS2007'!F$3:F$220)+(1-$A1048)*LOOKUP($I1048,'OMS2007'!$A$3:$A$220,'OMS2007'!F$3:F$220))</f>
        <v>#N/A</v>
      </c>
      <c r="D1048" s="15" t="e">
        <f>IF(OR(Medidas!D1048=1,Medidas!D1048="M",Medidas!D1048="m"),$A1048*LOOKUP($I1048+1,'OMS2007'!$A$3:$A$220,'OMS2007'!D$3:D$220)+(1-$A1048)*LOOKUP($I1048,'OMS2007'!$A$3:$A$220,'OMS2007'!D$3:D$220),$A1048*LOOKUP($I1048+1,'OMS2007'!$A$3:$A$220,'OMS2007'!G$3:G$220)+(1-$A1048)*LOOKUP($I1048,'OMS2007'!$A$3:$A$220,'OMS2007'!G$3:G$220))</f>
        <v>#N/A</v>
      </c>
      <c r="E1048" s="15">
        <f t="shared" si="112"/>
        <v>1</v>
      </c>
      <c r="F1048" s="15">
        <f>IF(OR(Medidas!D1048=1,Medidas!D1048="M",Medidas!D1048="m",Medidas!D1048=2,Medidas!D1048="F",Medidas!D1048="f"),0,1)</f>
        <v>1</v>
      </c>
      <c r="G1048" s="15">
        <f>IF(OR(ISBLANK(Medidas!G1048),(ISBLANK(Medidas!H1048))),1,0)</f>
        <v>1</v>
      </c>
      <c r="H1048" s="15">
        <f>IF(AND(NOT(G1048),OR(Medidas!G1048&lt;20,Medidas!G1048&gt;250,Medidas!H1048&lt;0.5,Medidas!H1048&gt;400)),1,0)</f>
        <v>0</v>
      </c>
      <c r="I1048" s="20">
        <f>(Medidas!F1048-Medidas!E1048)/30.4375</f>
        <v>0</v>
      </c>
      <c r="J1048" s="15" t="e">
        <f>Medidas!H1048/(Medidas!G1048^2)*10000</f>
        <v>#DIV/0!</v>
      </c>
      <c r="K1048" s="15" t="e">
        <f t="shared" si="113"/>
        <v>#DIV/0!</v>
      </c>
      <c r="L1048" s="15" t="e">
        <f t="shared" si="114"/>
        <v>#DIV/0!</v>
      </c>
      <c r="M1048" s="15" t="e">
        <f t="shared" si="115"/>
        <v>#DIV/0!</v>
      </c>
      <c r="N1048" s="15" t="e">
        <f t="shared" si="116"/>
        <v>#N/A</v>
      </c>
      <c r="O1048" s="15" t="e">
        <f t="shared" si="117"/>
        <v>#N/A</v>
      </c>
    </row>
    <row r="1049" spans="1:15" x14ac:dyDescent="0.15">
      <c r="A1049" s="106">
        <f t="shared" si="118"/>
        <v>1</v>
      </c>
      <c r="B1049" s="15" t="e">
        <f>IF(OR(Medidas!D1049=1,Medidas!D1049="M",Medidas!D1049="m"),$A1049*LOOKUP($I1049+1,'OMS2007'!$A$3:$A$220,'OMS2007'!B$3:B$220)+(1-$A1049)*LOOKUP($I1049,'OMS2007'!$A$3:$A$220,'OMS2007'!B$3:B$220),$A1049*LOOKUP($I1049+1,'OMS2007'!$A$3:$A$220,'OMS2007'!E$3:E$220)+(1-$A1049)*LOOKUP($I1049,'OMS2007'!$A$3:$A$220,'OMS2007'!E$3:E$220))</f>
        <v>#N/A</v>
      </c>
      <c r="C1049" s="15" t="e">
        <f>IF(OR(Medidas!D1049=1,Medidas!D1049="M",Medidas!D1049="m"),$A1049*LOOKUP($I1049+1,'OMS2007'!$A$3:$A$220,'OMS2007'!C$3:C$220)+(1-$A1049)*LOOKUP($I1049,'OMS2007'!$A$3:$A$220,'OMS2007'!C$3:C$220),$A1049*LOOKUP($I1049+1,'OMS2007'!$A$3:$A$220,'OMS2007'!F$3:F$220)+(1-$A1049)*LOOKUP($I1049,'OMS2007'!$A$3:$A$220,'OMS2007'!F$3:F$220))</f>
        <v>#N/A</v>
      </c>
      <c r="D1049" s="15" t="e">
        <f>IF(OR(Medidas!D1049=1,Medidas!D1049="M",Medidas!D1049="m"),$A1049*LOOKUP($I1049+1,'OMS2007'!$A$3:$A$220,'OMS2007'!D$3:D$220)+(1-$A1049)*LOOKUP($I1049,'OMS2007'!$A$3:$A$220,'OMS2007'!D$3:D$220),$A1049*LOOKUP($I1049+1,'OMS2007'!$A$3:$A$220,'OMS2007'!G$3:G$220)+(1-$A1049)*LOOKUP($I1049,'OMS2007'!$A$3:$A$220,'OMS2007'!G$3:G$220))</f>
        <v>#N/A</v>
      </c>
      <c r="E1049" s="15">
        <f t="shared" si="112"/>
        <v>1</v>
      </c>
      <c r="F1049" s="15">
        <f>IF(OR(Medidas!D1049=1,Medidas!D1049="M",Medidas!D1049="m",Medidas!D1049=2,Medidas!D1049="F",Medidas!D1049="f"),0,1)</f>
        <v>1</v>
      </c>
      <c r="G1049" s="15">
        <f>IF(OR(ISBLANK(Medidas!G1049),(ISBLANK(Medidas!H1049))),1,0)</f>
        <v>1</v>
      </c>
      <c r="H1049" s="15">
        <f>IF(AND(NOT(G1049),OR(Medidas!G1049&lt;20,Medidas!G1049&gt;250,Medidas!H1049&lt;0.5,Medidas!H1049&gt;400)),1,0)</f>
        <v>0</v>
      </c>
      <c r="I1049" s="20">
        <f>(Medidas!F1049-Medidas!E1049)/30.4375</f>
        <v>0</v>
      </c>
      <c r="J1049" s="15" t="e">
        <f>Medidas!H1049/(Medidas!G1049^2)*10000</f>
        <v>#DIV/0!</v>
      </c>
      <c r="K1049" s="15" t="e">
        <f t="shared" si="113"/>
        <v>#DIV/0!</v>
      </c>
      <c r="L1049" s="15" t="e">
        <f t="shared" si="114"/>
        <v>#DIV/0!</v>
      </c>
      <c r="M1049" s="15" t="e">
        <f t="shared" si="115"/>
        <v>#DIV/0!</v>
      </c>
      <c r="N1049" s="15" t="e">
        <f t="shared" si="116"/>
        <v>#N/A</v>
      </c>
      <c r="O1049" s="15" t="e">
        <f t="shared" si="117"/>
        <v>#N/A</v>
      </c>
    </row>
    <row r="1050" spans="1:15" x14ac:dyDescent="0.15">
      <c r="A1050" s="106">
        <f t="shared" si="118"/>
        <v>1</v>
      </c>
      <c r="B1050" s="15" t="e">
        <f>IF(OR(Medidas!D1050=1,Medidas!D1050="M",Medidas!D1050="m"),$A1050*LOOKUP($I1050+1,'OMS2007'!$A$3:$A$220,'OMS2007'!B$3:B$220)+(1-$A1050)*LOOKUP($I1050,'OMS2007'!$A$3:$A$220,'OMS2007'!B$3:B$220),$A1050*LOOKUP($I1050+1,'OMS2007'!$A$3:$A$220,'OMS2007'!E$3:E$220)+(1-$A1050)*LOOKUP($I1050,'OMS2007'!$A$3:$A$220,'OMS2007'!E$3:E$220))</f>
        <v>#N/A</v>
      </c>
      <c r="C1050" s="15" t="e">
        <f>IF(OR(Medidas!D1050=1,Medidas!D1050="M",Medidas!D1050="m"),$A1050*LOOKUP($I1050+1,'OMS2007'!$A$3:$A$220,'OMS2007'!C$3:C$220)+(1-$A1050)*LOOKUP($I1050,'OMS2007'!$A$3:$A$220,'OMS2007'!C$3:C$220),$A1050*LOOKUP($I1050+1,'OMS2007'!$A$3:$A$220,'OMS2007'!F$3:F$220)+(1-$A1050)*LOOKUP($I1050,'OMS2007'!$A$3:$A$220,'OMS2007'!F$3:F$220))</f>
        <v>#N/A</v>
      </c>
      <c r="D1050" s="15" t="e">
        <f>IF(OR(Medidas!D1050=1,Medidas!D1050="M",Medidas!D1050="m"),$A1050*LOOKUP($I1050+1,'OMS2007'!$A$3:$A$220,'OMS2007'!D$3:D$220)+(1-$A1050)*LOOKUP($I1050,'OMS2007'!$A$3:$A$220,'OMS2007'!D$3:D$220),$A1050*LOOKUP($I1050+1,'OMS2007'!$A$3:$A$220,'OMS2007'!G$3:G$220)+(1-$A1050)*LOOKUP($I1050,'OMS2007'!$A$3:$A$220,'OMS2007'!G$3:G$220))</f>
        <v>#N/A</v>
      </c>
      <c r="E1050" s="15">
        <f t="shared" si="112"/>
        <v>1</v>
      </c>
      <c r="F1050" s="15">
        <f>IF(OR(Medidas!D1050=1,Medidas!D1050="M",Medidas!D1050="m",Medidas!D1050=2,Medidas!D1050="F",Medidas!D1050="f"),0,1)</f>
        <v>1</v>
      </c>
      <c r="G1050" s="15">
        <f>IF(OR(ISBLANK(Medidas!G1050),(ISBLANK(Medidas!H1050))),1,0)</f>
        <v>1</v>
      </c>
      <c r="H1050" s="15">
        <f>IF(AND(NOT(G1050),OR(Medidas!G1050&lt;20,Medidas!G1050&gt;250,Medidas!H1050&lt;0.5,Medidas!H1050&gt;400)),1,0)</f>
        <v>0</v>
      </c>
      <c r="I1050" s="20">
        <f>(Medidas!F1050-Medidas!E1050)/30.4375</f>
        <v>0</v>
      </c>
      <c r="J1050" s="15" t="e">
        <f>Medidas!H1050/(Medidas!G1050^2)*10000</f>
        <v>#DIV/0!</v>
      </c>
      <c r="K1050" s="15" t="e">
        <f t="shared" si="113"/>
        <v>#DIV/0!</v>
      </c>
      <c r="L1050" s="15" t="e">
        <f t="shared" si="114"/>
        <v>#DIV/0!</v>
      </c>
      <c r="M1050" s="15" t="e">
        <f t="shared" si="115"/>
        <v>#DIV/0!</v>
      </c>
      <c r="N1050" s="15" t="e">
        <f t="shared" si="116"/>
        <v>#N/A</v>
      </c>
      <c r="O1050" s="15" t="e">
        <f t="shared" si="117"/>
        <v>#N/A</v>
      </c>
    </row>
    <row r="1051" spans="1:15" x14ac:dyDescent="0.15">
      <c r="A1051" s="106">
        <f t="shared" si="118"/>
        <v>1</v>
      </c>
      <c r="B1051" s="15" t="e">
        <f>IF(OR(Medidas!D1051=1,Medidas!D1051="M",Medidas!D1051="m"),$A1051*LOOKUP($I1051+1,'OMS2007'!$A$3:$A$220,'OMS2007'!B$3:B$220)+(1-$A1051)*LOOKUP($I1051,'OMS2007'!$A$3:$A$220,'OMS2007'!B$3:B$220),$A1051*LOOKUP($I1051+1,'OMS2007'!$A$3:$A$220,'OMS2007'!E$3:E$220)+(1-$A1051)*LOOKUP($I1051,'OMS2007'!$A$3:$A$220,'OMS2007'!E$3:E$220))</f>
        <v>#N/A</v>
      </c>
      <c r="C1051" s="15" t="e">
        <f>IF(OR(Medidas!D1051=1,Medidas!D1051="M",Medidas!D1051="m"),$A1051*LOOKUP($I1051+1,'OMS2007'!$A$3:$A$220,'OMS2007'!C$3:C$220)+(1-$A1051)*LOOKUP($I1051,'OMS2007'!$A$3:$A$220,'OMS2007'!C$3:C$220),$A1051*LOOKUP($I1051+1,'OMS2007'!$A$3:$A$220,'OMS2007'!F$3:F$220)+(1-$A1051)*LOOKUP($I1051,'OMS2007'!$A$3:$A$220,'OMS2007'!F$3:F$220))</f>
        <v>#N/A</v>
      </c>
      <c r="D1051" s="15" t="e">
        <f>IF(OR(Medidas!D1051=1,Medidas!D1051="M",Medidas!D1051="m"),$A1051*LOOKUP($I1051+1,'OMS2007'!$A$3:$A$220,'OMS2007'!D$3:D$220)+(1-$A1051)*LOOKUP($I1051,'OMS2007'!$A$3:$A$220,'OMS2007'!D$3:D$220),$A1051*LOOKUP($I1051+1,'OMS2007'!$A$3:$A$220,'OMS2007'!G$3:G$220)+(1-$A1051)*LOOKUP($I1051,'OMS2007'!$A$3:$A$220,'OMS2007'!G$3:G$220))</f>
        <v>#N/A</v>
      </c>
      <c r="E1051" s="15">
        <f t="shared" si="112"/>
        <v>1</v>
      </c>
      <c r="F1051" s="15">
        <f>IF(OR(Medidas!D1051=1,Medidas!D1051="M",Medidas!D1051="m",Medidas!D1051=2,Medidas!D1051="F",Medidas!D1051="f"),0,1)</f>
        <v>1</v>
      </c>
      <c r="G1051" s="15">
        <f>IF(OR(ISBLANK(Medidas!G1051),(ISBLANK(Medidas!H1051))),1,0)</f>
        <v>1</v>
      </c>
      <c r="H1051" s="15">
        <f>IF(AND(NOT(G1051),OR(Medidas!G1051&lt;20,Medidas!G1051&gt;250,Medidas!H1051&lt;0.5,Medidas!H1051&gt;400)),1,0)</f>
        <v>0</v>
      </c>
      <c r="I1051" s="20">
        <f>(Medidas!F1051-Medidas!E1051)/30.4375</f>
        <v>0</v>
      </c>
      <c r="J1051" s="15" t="e">
        <f>Medidas!H1051/(Medidas!G1051^2)*10000</f>
        <v>#DIV/0!</v>
      </c>
      <c r="K1051" s="15" t="e">
        <f t="shared" si="113"/>
        <v>#DIV/0!</v>
      </c>
      <c r="L1051" s="15" t="e">
        <f t="shared" si="114"/>
        <v>#DIV/0!</v>
      </c>
      <c r="M1051" s="15" t="e">
        <f t="shared" si="115"/>
        <v>#DIV/0!</v>
      </c>
      <c r="N1051" s="15" t="e">
        <f t="shared" si="116"/>
        <v>#N/A</v>
      </c>
      <c r="O1051" s="15" t="e">
        <f t="shared" si="117"/>
        <v>#N/A</v>
      </c>
    </row>
    <row r="1052" spans="1:15" x14ac:dyDescent="0.15">
      <c r="A1052" s="106">
        <f t="shared" si="118"/>
        <v>1</v>
      </c>
      <c r="B1052" s="15" t="e">
        <f>IF(OR(Medidas!D1052=1,Medidas!D1052="M",Medidas!D1052="m"),$A1052*LOOKUP($I1052+1,'OMS2007'!$A$3:$A$220,'OMS2007'!B$3:B$220)+(1-$A1052)*LOOKUP($I1052,'OMS2007'!$A$3:$A$220,'OMS2007'!B$3:B$220),$A1052*LOOKUP($I1052+1,'OMS2007'!$A$3:$A$220,'OMS2007'!E$3:E$220)+(1-$A1052)*LOOKUP($I1052,'OMS2007'!$A$3:$A$220,'OMS2007'!E$3:E$220))</f>
        <v>#N/A</v>
      </c>
      <c r="C1052" s="15" t="e">
        <f>IF(OR(Medidas!D1052=1,Medidas!D1052="M",Medidas!D1052="m"),$A1052*LOOKUP($I1052+1,'OMS2007'!$A$3:$A$220,'OMS2007'!C$3:C$220)+(1-$A1052)*LOOKUP($I1052,'OMS2007'!$A$3:$A$220,'OMS2007'!C$3:C$220),$A1052*LOOKUP($I1052+1,'OMS2007'!$A$3:$A$220,'OMS2007'!F$3:F$220)+(1-$A1052)*LOOKUP($I1052,'OMS2007'!$A$3:$A$220,'OMS2007'!F$3:F$220))</f>
        <v>#N/A</v>
      </c>
      <c r="D1052" s="15" t="e">
        <f>IF(OR(Medidas!D1052=1,Medidas!D1052="M",Medidas!D1052="m"),$A1052*LOOKUP($I1052+1,'OMS2007'!$A$3:$A$220,'OMS2007'!D$3:D$220)+(1-$A1052)*LOOKUP($I1052,'OMS2007'!$A$3:$A$220,'OMS2007'!D$3:D$220),$A1052*LOOKUP($I1052+1,'OMS2007'!$A$3:$A$220,'OMS2007'!G$3:G$220)+(1-$A1052)*LOOKUP($I1052,'OMS2007'!$A$3:$A$220,'OMS2007'!G$3:G$220))</f>
        <v>#N/A</v>
      </c>
      <c r="E1052" s="15">
        <f t="shared" si="112"/>
        <v>1</v>
      </c>
      <c r="F1052" s="15">
        <f>IF(OR(Medidas!D1052=1,Medidas!D1052="M",Medidas!D1052="m",Medidas!D1052=2,Medidas!D1052="F",Medidas!D1052="f"),0,1)</f>
        <v>1</v>
      </c>
      <c r="G1052" s="15">
        <f>IF(OR(ISBLANK(Medidas!G1052),(ISBLANK(Medidas!H1052))),1,0)</f>
        <v>1</v>
      </c>
      <c r="H1052" s="15">
        <f>IF(AND(NOT(G1052),OR(Medidas!G1052&lt;20,Medidas!G1052&gt;250,Medidas!H1052&lt;0.5,Medidas!H1052&gt;400)),1,0)</f>
        <v>0</v>
      </c>
      <c r="I1052" s="20">
        <f>(Medidas!F1052-Medidas!E1052)/30.4375</f>
        <v>0</v>
      </c>
      <c r="J1052" s="15" t="e">
        <f>Medidas!H1052/(Medidas!G1052^2)*10000</f>
        <v>#DIV/0!</v>
      </c>
      <c r="K1052" s="15" t="e">
        <f t="shared" si="113"/>
        <v>#DIV/0!</v>
      </c>
      <c r="L1052" s="15" t="e">
        <f t="shared" si="114"/>
        <v>#DIV/0!</v>
      </c>
      <c r="M1052" s="15" t="e">
        <f t="shared" si="115"/>
        <v>#DIV/0!</v>
      </c>
      <c r="N1052" s="15" t="e">
        <f t="shared" si="116"/>
        <v>#N/A</v>
      </c>
      <c r="O1052" s="15" t="e">
        <f t="shared" si="117"/>
        <v>#N/A</v>
      </c>
    </row>
    <row r="1053" spans="1:15" x14ac:dyDescent="0.15">
      <c r="A1053" s="106">
        <f t="shared" si="118"/>
        <v>1</v>
      </c>
      <c r="B1053" s="15" t="e">
        <f>IF(OR(Medidas!D1053=1,Medidas!D1053="M",Medidas!D1053="m"),$A1053*LOOKUP($I1053+1,'OMS2007'!$A$3:$A$220,'OMS2007'!B$3:B$220)+(1-$A1053)*LOOKUP($I1053,'OMS2007'!$A$3:$A$220,'OMS2007'!B$3:B$220),$A1053*LOOKUP($I1053+1,'OMS2007'!$A$3:$A$220,'OMS2007'!E$3:E$220)+(1-$A1053)*LOOKUP($I1053,'OMS2007'!$A$3:$A$220,'OMS2007'!E$3:E$220))</f>
        <v>#N/A</v>
      </c>
      <c r="C1053" s="15" t="e">
        <f>IF(OR(Medidas!D1053=1,Medidas!D1053="M",Medidas!D1053="m"),$A1053*LOOKUP($I1053+1,'OMS2007'!$A$3:$A$220,'OMS2007'!C$3:C$220)+(1-$A1053)*LOOKUP($I1053,'OMS2007'!$A$3:$A$220,'OMS2007'!C$3:C$220),$A1053*LOOKUP($I1053+1,'OMS2007'!$A$3:$A$220,'OMS2007'!F$3:F$220)+(1-$A1053)*LOOKUP($I1053,'OMS2007'!$A$3:$A$220,'OMS2007'!F$3:F$220))</f>
        <v>#N/A</v>
      </c>
      <c r="D1053" s="15" t="e">
        <f>IF(OR(Medidas!D1053=1,Medidas!D1053="M",Medidas!D1053="m"),$A1053*LOOKUP($I1053+1,'OMS2007'!$A$3:$A$220,'OMS2007'!D$3:D$220)+(1-$A1053)*LOOKUP($I1053,'OMS2007'!$A$3:$A$220,'OMS2007'!D$3:D$220),$A1053*LOOKUP($I1053+1,'OMS2007'!$A$3:$A$220,'OMS2007'!G$3:G$220)+(1-$A1053)*LOOKUP($I1053,'OMS2007'!$A$3:$A$220,'OMS2007'!G$3:G$220))</f>
        <v>#N/A</v>
      </c>
      <c r="E1053" s="15">
        <f t="shared" si="112"/>
        <v>1</v>
      </c>
      <c r="F1053" s="15">
        <f>IF(OR(Medidas!D1053=1,Medidas!D1053="M",Medidas!D1053="m",Medidas!D1053=2,Medidas!D1053="F",Medidas!D1053="f"),0,1)</f>
        <v>1</v>
      </c>
      <c r="G1053" s="15">
        <f>IF(OR(ISBLANK(Medidas!G1053),(ISBLANK(Medidas!H1053))),1,0)</f>
        <v>1</v>
      </c>
      <c r="H1053" s="15">
        <f>IF(AND(NOT(G1053),OR(Medidas!G1053&lt;20,Medidas!G1053&gt;250,Medidas!H1053&lt;0.5,Medidas!H1053&gt;400)),1,0)</f>
        <v>0</v>
      </c>
      <c r="I1053" s="20">
        <f>(Medidas!F1053-Medidas!E1053)/30.4375</f>
        <v>0</v>
      </c>
      <c r="J1053" s="15" t="e">
        <f>Medidas!H1053/(Medidas!G1053^2)*10000</f>
        <v>#DIV/0!</v>
      </c>
      <c r="K1053" s="15" t="e">
        <f t="shared" si="113"/>
        <v>#DIV/0!</v>
      </c>
      <c r="L1053" s="15" t="e">
        <f t="shared" si="114"/>
        <v>#DIV/0!</v>
      </c>
      <c r="M1053" s="15" t="e">
        <f t="shared" si="115"/>
        <v>#DIV/0!</v>
      </c>
      <c r="N1053" s="15" t="e">
        <f t="shared" si="116"/>
        <v>#N/A</v>
      </c>
      <c r="O1053" s="15" t="e">
        <f t="shared" si="117"/>
        <v>#N/A</v>
      </c>
    </row>
    <row r="1054" spans="1:15" x14ac:dyDescent="0.15">
      <c r="A1054" s="106">
        <f t="shared" si="118"/>
        <v>1</v>
      </c>
      <c r="B1054" s="15" t="e">
        <f>IF(OR(Medidas!D1054=1,Medidas!D1054="M",Medidas!D1054="m"),$A1054*LOOKUP($I1054+1,'OMS2007'!$A$3:$A$220,'OMS2007'!B$3:B$220)+(1-$A1054)*LOOKUP($I1054,'OMS2007'!$A$3:$A$220,'OMS2007'!B$3:B$220),$A1054*LOOKUP($I1054+1,'OMS2007'!$A$3:$A$220,'OMS2007'!E$3:E$220)+(1-$A1054)*LOOKUP($I1054,'OMS2007'!$A$3:$A$220,'OMS2007'!E$3:E$220))</f>
        <v>#N/A</v>
      </c>
      <c r="C1054" s="15" t="e">
        <f>IF(OR(Medidas!D1054=1,Medidas!D1054="M",Medidas!D1054="m"),$A1054*LOOKUP($I1054+1,'OMS2007'!$A$3:$A$220,'OMS2007'!C$3:C$220)+(1-$A1054)*LOOKUP($I1054,'OMS2007'!$A$3:$A$220,'OMS2007'!C$3:C$220),$A1054*LOOKUP($I1054+1,'OMS2007'!$A$3:$A$220,'OMS2007'!F$3:F$220)+(1-$A1054)*LOOKUP($I1054,'OMS2007'!$A$3:$A$220,'OMS2007'!F$3:F$220))</f>
        <v>#N/A</v>
      </c>
      <c r="D1054" s="15" t="e">
        <f>IF(OR(Medidas!D1054=1,Medidas!D1054="M",Medidas!D1054="m"),$A1054*LOOKUP($I1054+1,'OMS2007'!$A$3:$A$220,'OMS2007'!D$3:D$220)+(1-$A1054)*LOOKUP($I1054,'OMS2007'!$A$3:$A$220,'OMS2007'!D$3:D$220),$A1054*LOOKUP($I1054+1,'OMS2007'!$A$3:$A$220,'OMS2007'!G$3:G$220)+(1-$A1054)*LOOKUP($I1054,'OMS2007'!$A$3:$A$220,'OMS2007'!G$3:G$220))</f>
        <v>#N/A</v>
      </c>
      <c r="E1054" s="15">
        <f t="shared" si="112"/>
        <v>1</v>
      </c>
      <c r="F1054" s="15">
        <f>IF(OR(Medidas!D1054=1,Medidas!D1054="M",Medidas!D1054="m",Medidas!D1054=2,Medidas!D1054="F",Medidas!D1054="f"),0,1)</f>
        <v>1</v>
      </c>
      <c r="G1054" s="15">
        <f>IF(OR(ISBLANK(Medidas!G1054),(ISBLANK(Medidas!H1054))),1,0)</f>
        <v>1</v>
      </c>
      <c r="H1054" s="15">
        <f>IF(AND(NOT(G1054),OR(Medidas!G1054&lt;20,Medidas!G1054&gt;250,Medidas!H1054&lt;0.5,Medidas!H1054&gt;400)),1,0)</f>
        <v>0</v>
      </c>
      <c r="I1054" s="20">
        <f>(Medidas!F1054-Medidas!E1054)/30.4375</f>
        <v>0</v>
      </c>
      <c r="J1054" s="15" t="e">
        <f>Medidas!H1054/(Medidas!G1054^2)*10000</f>
        <v>#DIV/0!</v>
      </c>
      <c r="K1054" s="15" t="e">
        <f t="shared" si="113"/>
        <v>#DIV/0!</v>
      </c>
      <c r="L1054" s="15" t="e">
        <f t="shared" si="114"/>
        <v>#DIV/0!</v>
      </c>
      <c r="M1054" s="15" t="e">
        <f t="shared" si="115"/>
        <v>#DIV/0!</v>
      </c>
      <c r="N1054" s="15" t="e">
        <f t="shared" si="116"/>
        <v>#N/A</v>
      </c>
      <c r="O1054" s="15" t="e">
        <f t="shared" si="117"/>
        <v>#N/A</v>
      </c>
    </row>
    <row r="1055" spans="1:15" x14ac:dyDescent="0.15">
      <c r="A1055" s="106">
        <f t="shared" si="118"/>
        <v>1</v>
      </c>
      <c r="B1055" s="15" t="e">
        <f>IF(OR(Medidas!D1055=1,Medidas!D1055="M",Medidas!D1055="m"),$A1055*LOOKUP($I1055+1,'OMS2007'!$A$3:$A$220,'OMS2007'!B$3:B$220)+(1-$A1055)*LOOKUP($I1055,'OMS2007'!$A$3:$A$220,'OMS2007'!B$3:B$220),$A1055*LOOKUP($I1055+1,'OMS2007'!$A$3:$A$220,'OMS2007'!E$3:E$220)+(1-$A1055)*LOOKUP($I1055,'OMS2007'!$A$3:$A$220,'OMS2007'!E$3:E$220))</f>
        <v>#N/A</v>
      </c>
      <c r="C1055" s="15" t="e">
        <f>IF(OR(Medidas!D1055=1,Medidas!D1055="M",Medidas!D1055="m"),$A1055*LOOKUP($I1055+1,'OMS2007'!$A$3:$A$220,'OMS2007'!C$3:C$220)+(1-$A1055)*LOOKUP($I1055,'OMS2007'!$A$3:$A$220,'OMS2007'!C$3:C$220),$A1055*LOOKUP($I1055+1,'OMS2007'!$A$3:$A$220,'OMS2007'!F$3:F$220)+(1-$A1055)*LOOKUP($I1055,'OMS2007'!$A$3:$A$220,'OMS2007'!F$3:F$220))</f>
        <v>#N/A</v>
      </c>
      <c r="D1055" s="15" t="e">
        <f>IF(OR(Medidas!D1055=1,Medidas!D1055="M",Medidas!D1055="m"),$A1055*LOOKUP($I1055+1,'OMS2007'!$A$3:$A$220,'OMS2007'!D$3:D$220)+(1-$A1055)*LOOKUP($I1055,'OMS2007'!$A$3:$A$220,'OMS2007'!D$3:D$220),$A1055*LOOKUP($I1055+1,'OMS2007'!$A$3:$A$220,'OMS2007'!G$3:G$220)+(1-$A1055)*LOOKUP($I1055,'OMS2007'!$A$3:$A$220,'OMS2007'!G$3:G$220))</f>
        <v>#N/A</v>
      </c>
      <c r="E1055" s="15">
        <f t="shared" si="112"/>
        <v>1</v>
      </c>
      <c r="F1055" s="15">
        <f>IF(OR(Medidas!D1055=1,Medidas!D1055="M",Medidas!D1055="m",Medidas!D1055=2,Medidas!D1055="F",Medidas!D1055="f"),0,1)</f>
        <v>1</v>
      </c>
      <c r="G1055" s="15">
        <f>IF(OR(ISBLANK(Medidas!G1055),(ISBLANK(Medidas!H1055))),1,0)</f>
        <v>1</v>
      </c>
      <c r="H1055" s="15">
        <f>IF(AND(NOT(G1055),OR(Medidas!G1055&lt;20,Medidas!G1055&gt;250,Medidas!H1055&lt;0.5,Medidas!H1055&gt;400)),1,0)</f>
        <v>0</v>
      </c>
      <c r="I1055" s="20">
        <f>(Medidas!F1055-Medidas!E1055)/30.4375</f>
        <v>0</v>
      </c>
      <c r="J1055" s="15" t="e">
        <f>Medidas!H1055/(Medidas!G1055^2)*10000</f>
        <v>#DIV/0!</v>
      </c>
      <c r="K1055" s="15" t="e">
        <f t="shared" si="113"/>
        <v>#DIV/0!</v>
      </c>
      <c r="L1055" s="15" t="e">
        <f t="shared" si="114"/>
        <v>#DIV/0!</v>
      </c>
      <c r="M1055" s="15" t="e">
        <f t="shared" si="115"/>
        <v>#DIV/0!</v>
      </c>
      <c r="N1055" s="15" t="e">
        <f t="shared" si="116"/>
        <v>#N/A</v>
      </c>
      <c r="O1055" s="15" t="e">
        <f t="shared" si="117"/>
        <v>#N/A</v>
      </c>
    </row>
    <row r="1056" spans="1:15" x14ac:dyDescent="0.15">
      <c r="A1056" s="106">
        <f t="shared" si="118"/>
        <v>1</v>
      </c>
      <c r="B1056" s="15" t="e">
        <f>IF(OR(Medidas!D1056=1,Medidas!D1056="M",Medidas!D1056="m"),$A1056*LOOKUP($I1056+1,'OMS2007'!$A$3:$A$220,'OMS2007'!B$3:B$220)+(1-$A1056)*LOOKUP($I1056,'OMS2007'!$A$3:$A$220,'OMS2007'!B$3:B$220),$A1056*LOOKUP($I1056+1,'OMS2007'!$A$3:$A$220,'OMS2007'!E$3:E$220)+(1-$A1056)*LOOKUP($I1056,'OMS2007'!$A$3:$A$220,'OMS2007'!E$3:E$220))</f>
        <v>#N/A</v>
      </c>
      <c r="C1056" s="15" t="e">
        <f>IF(OR(Medidas!D1056=1,Medidas!D1056="M",Medidas!D1056="m"),$A1056*LOOKUP($I1056+1,'OMS2007'!$A$3:$A$220,'OMS2007'!C$3:C$220)+(1-$A1056)*LOOKUP($I1056,'OMS2007'!$A$3:$A$220,'OMS2007'!C$3:C$220),$A1056*LOOKUP($I1056+1,'OMS2007'!$A$3:$A$220,'OMS2007'!F$3:F$220)+(1-$A1056)*LOOKUP($I1056,'OMS2007'!$A$3:$A$220,'OMS2007'!F$3:F$220))</f>
        <v>#N/A</v>
      </c>
      <c r="D1056" s="15" t="e">
        <f>IF(OR(Medidas!D1056=1,Medidas!D1056="M",Medidas!D1056="m"),$A1056*LOOKUP($I1056+1,'OMS2007'!$A$3:$A$220,'OMS2007'!D$3:D$220)+(1-$A1056)*LOOKUP($I1056,'OMS2007'!$A$3:$A$220,'OMS2007'!D$3:D$220),$A1056*LOOKUP($I1056+1,'OMS2007'!$A$3:$A$220,'OMS2007'!G$3:G$220)+(1-$A1056)*LOOKUP($I1056,'OMS2007'!$A$3:$A$220,'OMS2007'!G$3:G$220))</f>
        <v>#N/A</v>
      </c>
      <c r="E1056" s="15">
        <f t="shared" si="112"/>
        <v>1</v>
      </c>
      <c r="F1056" s="15">
        <f>IF(OR(Medidas!D1056=1,Medidas!D1056="M",Medidas!D1056="m",Medidas!D1056=2,Medidas!D1056="F",Medidas!D1056="f"),0,1)</f>
        <v>1</v>
      </c>
      <c r="G1056" s="15">
        <f>IF(OR(ISBLANK(Medidas!G1056),(ISBLANK(Medidas!H1056))),1,0)</f>
        <v>1</v>
      </c>
      <c r="H1056" s="15">
        <f>IF(AND(NOT(G1056),OR(Medidas!G1056&lt;20,Medidas!G1056&gt;250,Medidas!H1056&lt;0.5,Medidas!H1056&gt;400)),1,0)</f>
        <v>0</v>
      </c>
      <c r="I1056" s="20">
        <f>(Medidas!F1056-Medidas!E1056)/30.4375</f>
        <v>0</v>
      </c>
      <c r="J1056" s="15" t="e">
        <f>Medidas!H1056/(Medidas!G1056^2)*10000</f>
        <v>#DIV/0!</v>
      </c>
      <c r="K1056" s="15" t="e">
        <f t="shared" si="113"/>
        <v>#DIV/0!</v>
      </c>
      <c r="L1056" s="15" t="e">
        <f t="shared" si="114"/>
        <v>#DIV/0!</v>
      </c>
      <c r="M1056" s="15" t="e">
        <f t="shared" si="115"/>
        <v>#DIV/0!</v>
      </c>
      <c r="N1056" s="15" t="e">
        <f t="shared" si="116"/>
        <v>#N/A</v>
      </c>
      <c r="O1056" s="15" t="e">
        <f t="shared" si="117"/>
        <v>#N/A</v>
      </c>
    </row>
    <row r="1057" spans="1:15" x14ac:dyDescent="0.15">
      <c r="A1057" s="106">
        <f t="shared" si="118"/>
        <v>1</v>
      </c>
      <c r="B1057" s="15" t="e">
        <f>IF(OR(Medidas!D1057=1,Medidas!D1057="M",Medidas!D1057="m"),$A1057*LOOKUP($I1057+1,'OMS2007'!$A$3:$A$220,'OMS2007'!B$3:B$220)+(1-$A1057)*LOOKUP($I1057,'OMS2007'!$A$3:$A$220,'OMS2007'!B$3:B$220),$A1057*LOOKUP($I1057+1,'OMS2007'!$A$3:$A$220,'OMS2007'!E$3:E$220)+(1-$A1057)*LOOKUP($I1057,'OMS2007'!$A$3:$A$220,'OMS2007'!E$3:E$220))</f>
        <v>#N/A</v>
      </c>
      <c r="C1057" s="15" t="e">
        <f>IF(OR(Medidas!D1057=1,Medidas!D1057="M",Medidas!D1057="m"),$A1057*LOOKUP($I1057+1,'OMS2007'!$A$3:$A$220,'OMS2007'!C$3:C$220)+(1-$A1057)*LOOKUP($I1057,'OMS2007'!$A$3:$A$220,'OMS2007'!C$3:C$220),$A1057*LOOKUP($I1057+1,'OMS2007'!$A$3:$A$220,'OMS2007'!F$3:F$220)+(1-$A1057)*LOOKUP($I1057,'OMS2007'!$A$3:$A$220,'OMS2007'!F$3:F$220))</f>
        <v>#N/A</v>
      </c>
      <c r="D1057" s="15" t="e">
        <f>IF(OR(Medidas!D1057=1,Medidas!D1057="M",Medidas!D1057="m"),$A1057*LOOKUP($I1057+1,'OMS2007'!$A$3:$A$220,'OMS2007'!D$3:D$220)+(1-$A1057)*LOOKUP($I1057,'OMS2007'!$A$3:$A$220,'OMS2007'!D$3:D$220),$A1057*LOOKUP($I1057+1,'OMS2007'!$A$3:$A$220,'OMS2007'!G$3:G$220)+(1-$A1057)*LOOKUP($I1057,'OMS2007'!$A$3:$A$220,'OMS2007'!G$3:G$220))</f>
        <v>#N/A</v>
      </c>
      <c r="E1057" s="15">
        <f t="shared" si="112"/>
        <v>1</v>
      </c>
      <c r="F1057" s="15">
        <f>IF(OR(Medidas!D1057=1,Medidas!D1057="M",Medidas!D1057="m",Medidas!D1057=2,Medidas!D1057="F",Medidas!D1057="f"),0,1)</f>
        <v>1</v>
      </c>
      <c r="G1057" s="15">
        <f>IF(OR(ISBLANK(Medidas!G1057),(ISBLANK(Medidas!H1057))),1,0)</f>
        <v>1</v>
      </c>
      <c r="H1057" s="15">
        <f>IF(AND(NOT(G1057),OR(Medidas!G1057&lt;20,Medidas!G1057&gt;250,Medidas!H1057&lt;0.5,Medidas!H1057&gt;400)),1,0)</f>
        <v>0</v>
      </c>
      <c r="I1057" s="20">
        <f>(Medidas!F1057-Medidas!E1057)/30.4375</f>
        <v>0</v>
      </c>
      <c r="J1057" s="15" t="e">
        <f>Medidas!H1057/(Medidas!G1057^2)*10000</f>
        <v>#DIV/0!</v>
      </c>
      <c r="K1057" s="15" t="e">
        <f t="shared" si="113"/>
        <v>#DIV/0!</v>
      </c>
      <c r="L1057" s="15" t="e">
        <f t="shared" si="114"/>
        <v>#DIV/0!</v>
      </c>
      <c r="M1057" s="15" t="e">
        <f t="shared" si="115"/>
        <v>#DIV/0!</v>
      </c>
      <c r="N1057" s="15" t="e">
        <f t="shared" si="116"/>
        <v>#N/A</v>
      </c>
      <c r="O1057" s="15" t="e">
        <f t="shared" si="117"/>
        <v>#N/A</v>
      </c>
    </row>
    <row r="1058" spans="1:15" x14ac:dyDescent="0.15">
      <c r="A1058" s="106">
        <f t="shared" si="118"/>
        <v>1</v>
      </c>
      <c r="B1058" s="15" t="e">
        <f>IF(OR(Medidas!D1058=1,Medidas!D1058="M",Medidas!D1058="m"),$A1058*LOOKUP($I1058+1,'OMS2007'!$A$3:$A$220,'OMS2007'!B$3:B$220)+(1-$A1058)*LOOKUP($I1058,'OMS2007'!$A$3:$A$220,'OMS2007'!B$3:B$220),$A1058*LOOKUP($I1058+1,'OMS2007'!$A$3:$A$220,'OMS2007'!E$3:E$220)+(1-$A1058)*LOOKUP($I1058,'OMS2007'!$A$3:$A$220,'OMS2007'!E$3:E$220))</f>
        <v>#N/A</v>
      </c>
      <c r="C1058" s="15" t="e">
        <f>IF(OR(Medidas!D1058=1,Medidas!D1058="M",Medidas!D1058="m"),$A1058*LOOKUP($I1058+1,'OMS2007'!$A$3:$A$220,'OMS2007'!C$3:C$220)+(1-$A1058)*LOOKUP($I1058,'OMS2007'!$A$3:$A$220,'OMS2007'!C$3:C$220),$A1058*LOOKUP($I1058+1,'OMS2007'!$A$3:$A$220,'OMS2007'!F$3:F$220)+(1-$A1058)*LOOKUP($I1058,'OMS2007'!$A$3:$A$220,'OMS2007'!F$3:F$220))</f>
        <v>#N/A</v>
      </c>
      <c r="D1058" s="15" t="e">
        <f>IF(OR(Medidas!D1058=1,Medidas!D1058="M",Medidas!D1058="m"),$A1058*LOOKUP($I1058+1,'OMS2007'!$A$3:$A$220,'OMS2007'!D$3:D$220)+(1-$A1058)*LOOKUP($I1058,'OMS2007'!$A$3:$A$220,'OMS2007'!D$3:D$220),$A1058*LOOKUP($I1058+1,'OMS2007'!$A$3:$A$220,'OMS2007'!G$3:G$220)+(1-$A1058)*LOOKUP($I1058,'OMS2007'!$A$3:$A$220,'OMS2007'!G$3:G$220))</f>
        <v>#N/A</v>
      </c>
      <c r="E1058" s="15">
        <f t="shared" si="112"/>
        <v>1</v>
      </c>
      <c r="F1058" s="15">
        <f>IF(OR(Medidas!D1058=1,Medidas!D1058="M",Medidas!D1058="m",Medidas!D1058=2,Medidas!D1058="F",Medidas!D1058="f"),0,1)</f>
        <v>1</v>
      </c>
      <c r="G1058" s="15">
        <f>IF(OR(ISBLANK(Medidas!G1058),(ISBLANK(Medidas!H1058))),1,0)</f>
        <v>1</v>
      </c>
      <c r="H1058" s="15">
        <f>IF(AND(NOT(G1058),OR(Medidas!G1058&lt;20,Medidas!G1058&gt;250,Medidas!H1058&lt;0.5,Medidas!H1058&gt;400)),1,0)</f>
        <v>0</v>
      </c>
      <c r="I1058" s="20">
        <f>(Medidas!F1058-Medidas!E1058)/30.4375</f>
        <v>0</v>
      </c>
      <c r="J1058" s="15" t="e">
        <f>Medidas!H1058/(Medidas!G1058^2)*10000</f>
        <v>#DIV/0!</v>
      </c>
      <c r="K1058" s="15" t="e">
        <f t="shared" si="113"/>
        <v>#DIV/0!</v>
      </c>
      <c r="L1058" s="15" t="e">
        <f t="shared" si="114"/>
        <v>#DIV/0!</v>
      </c>
      <c r="M1058" s="15" t="e">
        <f t="shared" si="115"/>
        <v>#DIV/0!</v>
      </c>
      <c r="N1058" s="15" t="e">
        <f t="shared" si="116"/>
        <v>#N/A</v>
      </c>
      <c r="O1058" s="15" t="e">
        <f t="shared" si="117"/>
        <v>#N/A</v>
      </c>
    </row>
    <row r="1059" spans="1:15" x14ac:dyDescent="0.15">
      <c r="A1059" s="106">
        <f t="shared" si="118"/>
        <v>1</v>
      </c>
      <c r="B1059" s="15" t="e">
        <f>IF(OR(Medidas!D1059=1,Medidas!D1059="M",Medidas!D1059="m"),$A1059*LOOKUP($I1059+1,'OMS2007'!$A$3:$A$220,'OMS2007'!B$3:B$220)+(1-$A1059)*LOOKUP($I1059,'OMS2007'!$A$3:$A$220,'OMS2007'!B$3:B$220),$A1059*LOOKUP($I1059+1,'OMS2007'!$A$3:$A$220,'OMS2007'!E$3:E$220)+(1-$A1059)*LOOKUP($I1059,'OMS2007'!$A$3:$A$220,'OMS2007'!E$3:E$220))</f>
        <v>#N/A</v>
      </c>
      <c r="C1059" s="15" t="e">
        <f>IF(OR(Medidas!D1059=1,Medidas!D1059="M",Medidas!D1059="m"),$A1059*LOOKUP($I1059+1,'OMS2007'!$A$3:$A$220,'OMS2007'!C$3:C$220)+(1-$A1059)*LOOKUP($I1059,'OMS2007'!$A$3:$A$220,'OMS2007'!C$3:C$220),$A1059*LOOKUP($I1059+1,'OMS2007'!$A$3:$A$220,'OMS2007'!F$3:F$220)+(1-$A1059)*LOOKUP($I1059,'OMS2007'!$A$3:$A$220,'OMS2007'!F$3:F$220))</f>
        <v>#N/A</v>
      </c>
      <c r="D1059" s="15" t="e">
        <f>IF(OR(Medidas!D1059=1,Medidas!D1059="M",Medidas!D1059="m"),$A1059*LOOKUP($I1059+1,'OMS2007'!$A$3:$A$220,'OMS2007'!D$3:D$220)+(1-$A1059)*LOOKUP($I1059,'OMS2007'!$A$3:$A$220,'OMS2007'!D$3:D$220),$A1059*LOOKUP($I1059+1,'OMS2007'!$A$3:$A$220,'OMS2007'!G$3:G$220)+(1-$A1059)*LOOKUP($I1059,'OMS2007'!$A$3:$A$220,'OMS2007'!G$3:G$220))</f>
        <v>#N/A</v>
      </c>
      <c r="E1059" s="15">
        <f t="shared" si="112"/>
        <v>1</v>
      </c>
      <c r="F1059" s="15">
        <f>IF(OR(Medidas!D1059=1,Medidas!D1059="M",Medidas!D1059="m",Medidas!D1059=2,Medidas!D1059="F",Medidas!D1059="f"),0,1)</f>
        <v>1</v>
      </c>
      <c r="G1059" s="15">
        <f>IF(OR(ISBLANK(Medidas!G1059),(ISBLANK(Medidas!H1059))),1,0)</f>
        <v>1</v>
      </c>
      <c r="H1059" s="15">
        <f>IF(AND(NOT(G1059),OR(Medidas!G1059&lt;20,Medidas!G1059&gt;250,Medidas!H1059&lt;0.5,Medidas!H1059&gt;400)),1,0)</f>
        <v>0</v>
      </c>
      <c r="I1059" s="20">
        <f>(Medidas!F1059-Medidas!E1059)/30.4375</f>
        <v>0</v>
      </c>
      <c r="J1059" s="15" t="e">
        <f>Medidas!H1059/(Medidas!G1059^2)*10000</f>
        <v>#DIV/0!</v>
      </c>
      <c r="K1059" s="15" t="e">
        <f t="shared" si="113"/>
        <v>#DIV/0!</v>
      </c>
      <c r="L1059" s="15" t="e">
        <f t="shared" si="114"/>
        <v>#DIV/0!</v>
      </c>
      <c r="M1059" s="15" t="e">
        <f t="shared" si="115"/>
        <v>#DIV/0!</v>
      </c>
      <c r="N1059" s="15" t="e">
        <f t="shared" si="116"/>
        <v>#N/A</v>
      </c>
      <c r="O1059" s="15" t="e">
        <f t="shared" si="117"/>
        <v>#N/A</v>
      </c>
    </row>
    <row r="1060" spans="1:15" x14ac:dyDescent="0.15">
      <c r="A1060" s="106">
        <f t="shared" si="118"/>
        <v>1</v>
      </c>
      <c r="B1060" s="15" t="e">
        <f>IF(OR(Medidas!D1060=1,Medidas!D1060="M",Medidas!D1060="m"),$A1060*LOOKUP($I1060+1,'OMS2007'!$A$3:$A$220,'OMS2007'!B$3:B$220)+(1-$A1060)*LOOKUP($I1060,'OMS2007'!$A$3:$A$220,'OMS2007'!B$3:B$220),$A1060*LOOKUP($I1060+1,'OMS2007'!$A$3:$A$220,'OMS2007'!E$3:E$220)+(1-$A1060)*LOOKUP($I1060,'OMS2007'!$A$3:$A$220,'OMS2007'!E$3:E$220))</f>
        <v>#N/A</v>
      </c>
      <c r="C1060" s="15" t="e">
        <f>IF(OR(Medidas!D1060=1,Medidas!D1060="M",Medidas!D1060="m"),$A1060*LOOKUP($I1060+1,'OMS2007'!$A$3:$A$220,'OMS2007'!C$3:C$220)+(1-$A1060)*LOOKUP($I1060,'OMS2007'!$A$3:$A$220,'OMS2007'!C$3:C$220),$A1060*LOOKUP($I1060+1,'OMS2007'!$A$3:$A$220,'OMS2007'!F$3:F$220)+(1-$A1060)*LOOKUP($I1060,'OMS2007'!$A$3:$A$220,'OMS2007'!F$3:F$220))</f>
        <v>#N/A</v>
      </c>
      <c r="D1060" s="15" t="e">
        <f>IF(OR(Medidas!D1060=1,Medidas!D1060="M",Medidas!D1060="m"),$A1060*LOOKUP($I1060+1,'OMS2007'!$A$3:$A$220,'OMS2007'!D$3:D$220)+(1-$A1060)*LOOKUP($I1060,'OMS2007'!$A$3:$A$220,'OMS2007'!D$3:D$220),$A1060*LOOKUP($I1060+1,'OMS2007'!$A$3:$A$220,'OMS2007'!G$3:G$220)+(1-$A1060)*LOOKUP($I1060,'OMS2007'!$A$3:$A$220,'OMS2007'!G$3:G$220))</f>
        <v>#N/A</v>
      </c>
      <c r="E1060" s="15">
        <f t="shared" si="112"/>
        <v>1</v>
      </c>
      <c r="F1060" s="15">
        <f>IF(OR(Medidas!D1060=1,Medidas!D1060="M",Medidas!D1060="m",Medidas!D1060=2,Medidas!D1060="F",Medidas!D1060="f"),0,1)</f>
        <v>1</v>
      </c>
      <c r="G1060" s="15">
        <f>IF(OR(ISBLANK(Medidas!G1060),(ISBLANK(Medidas!H1060))),1,0)</f>
        <v>1</v>
      </c>
      <c r="H1060" s="15">
        <f>IF(AND(NOT(G1060),OR(Medidas!G1060&lt;20,Medidas!G1060&gt;250,Medidas!H1060&lt;0.5,Medidas!H1060&gt;400)),1,0)</f>
        <v>0</v>
      </c>
      <c r="I1060" s="20">
        <f>(Medidas!F1060-Medidas!E1060)/30.4375</f>
        <v>0</v>
      </c>
      <c r="J1060" s="15" t="e">
        <f>Medidas!H1060/(Medidas!G1060^2)*10000</f>
        <v>#DIV/0!</v>
      </c>
      <c r="K1060" s="15" t="e">
        <f t="shared" si="113"/>
        <v>#DIV/0!</v>
      </c>
      <c r="L1060" s="15" t="e">
        <f t="shared" si="114"/>
        <v>#DIV/0!</v>
      </c>
      <c r="M1060" s="15" t="e">
        <f t="shared" si="115"/>
        <v>#DIV/0!</v>
      </c>
      <c r="N1060" s="15" t="e">
        <f t="shared" si="116"/>
        <v>#N/A</v>
      </c>
      <c r="O1060" s="15" t="e">
        <f t="shared" si="117"/>
        <v>#N/A</v>
      </c>
    </row>
    <row r="1061" spans="1:15" x14ac:dyDescent="0.15">
      <c r="A1061" s="106">
        <f t="shared" si="118"/>
        <v>1</v>
      </c>
      <c r="B1061" s="15" t="e">
        <f>IF(OR(Medidas!D1061=1,Medidas!D1061="M",Medidas!D1061="m"),$A1061*LOOKUP($I1061+1,'OMS2007'!$A$3:$A$220,'OMS2007'!B$3:B$220)+(1-$A1061)*LOOKUP($I1061,'OMS2007'!$A$3:$A$220,'OMS2007'!B$3:B$220),$A1061*LOOKUP($I1061+1,'OMS2007'!$A$3:$A$220,'OMS2007'!E$3:E$220)+(1-$A1061)*LOOKUP($I1061,'OMS2007'!$A$3:$A$220,'OMS2007'!E$3:E$220))</f>
        <v>#N/A</v>
      </c>
      <c r="C1061" s="15" t="e">
        <f>IF(OR(Medidas!D1061=1,Medidas!D1061="M",Medidas!D1061="m"),$A1061*LOOKUP($I1061+1,'OMS2007'!$A$3:$A$220,'OMS2007'!C$3:C$220)+(1-$A1061)*LOOKUP($I1061,'OMS2007'!$A$3:$A$220,'OMS2007'!C$3:C$220),$A1061*LOOKUP($I1061+1,'OMS2007'!$A$3:$A$220,'OMS2007'!F$3:F$220)+(1-$A1061)*LOOKUP($I1061,'OMS2007'!$A$3:$A$220,'OMS2007'!F$3:F$220))</f>
        <v>#N/A</v>
      </c>
      <c r="D1061" s="15" t="e">
        <f>IF(OR(Medidas!D1061=1,Medidas!D1061="M",Medidas!D1061="m"),$A1061*LOOKUP($I1061+1,'OMS2007'!$A$3:$A$220,'OMS2007'!D$3:D$220)+(1-$A1061)*LOOKUP($I1061,'OMS2007'!$A$3:$A$220,'OMS2007'!D$3:D$220),$A1061*LOOKUP($I1061+1,'OMS2007'!$A$3:$A$220,'OMS2007'!G$3:G$220)+(1-$A1061)*LOOKUP($I1061,'OMS2007'!$A$3:$A$220,'OMS2007'!G$3:G$220))</f>
        <v>#N/A</v>
      </c>
      <c r="E1061" s="15">
        <f t="shared" si="112"/>
        <v>1</v>
      </c>
      <c r="F1061" s="15">
        <f>IF(OR(Medidas!D1061=1,Medidas!D1061="M",Medidas!D1061="m",Medidas!D1061=2,Medidas!D1061="F",Medidas!D1061="f"),0,1)</f>
        <v>1</v>
      </c>
      <c r="G1061" s="15">
        <f>IF(OR(ISBLANK(Medidas!G1061),(ISBLANK(Medidas!H1061))),1,0)</f>
        <v>1</v>
      </c>
      <c r="H1061" s="15">
        <f>IF(AND(NOT(G1061),OR(Medidas!G1061&lt;20,Medidas!G1061&gt;250,Medidas!H1061&lt;0.5,Medidas!H1061&gt;400)),1,0)</f>
        <v>0</v>
      </c>
      <c r="I1061" s="20">
        <f>(Medidas!F1061-Medidas!E1061)/30.4375</f>
        <v>0</v>
      </c>
      <c r="J1061" s="15" t="e">
        <f>Medidas!H1061/(Medidas!G1061^2)*10000</f>
        <v>#DIV/0!</v>
      </c>
      <c r="K1061" s="15" t="e">
        <f t="shared" si="113"/>
        <v>#DIV/0!</v>
      </c>
      <c r="L1061" s="15" t="e">
        <f t="shared" si="114"/>
        <v>#DIV/0!</v>
      </c>
      <c r="M1061" s="15" t="e">
        <f t="shared" si="115"/>
        <v>#DIV/0!</v>
      </c>
      <c r="N1061" s="15" t="e">
        <f t="shared" si="116"/>
        <v>#N/A</v>
      </c>
      <c r="O1061" s="15" t="e">
        <f t="shared" si="117"/>
        <v>#N/A</v>
      </c>
    </row>
    <row r="1062" spans="1:15" x14ac:dyDescent="0.15">
      <c r="A1062" s="106">
        <f t="shared" si="118"/>
        <v>1</v>
      </c>
      <c r="B1062" s="15" t="e">
        <f>IF(OR(Medidas!D1062=1,Medidas!D1062="M",Medidas!D1062="m"),$A1062*LOOKUP($I1062+1,'OMS2007'!$A$3:$A$220,'OMS2007'!B$3:B$220)+(1-$A1062)*LOOKUP($I1062,'OMS2007'!$A$3:$A$220,'OMS2007'!B$3:B$220),$A1062*LOOKUP($I1062+1,'OMS2007'!$A$3:$A$220,'OMS2007'!E$3:E$220)+(1-$A1062)*LOOKUP($I1062,'OMS2007'!$A$3:$A$220,'OMS2007'!E$3:E$220))</f>
        <v>#N/A</v>
      </c>
      <c r="C1062" s="15" t="e">
        <f>IF(OR(Medidas!D1062=1,Medidas!D1062="M",Medidas!D1062="m"),$A1062*LOOKUP($I1062+1,'OMS2007'!$A$3:$A$220,'OMS2007'!C$3:C$220)+(1-$A1062)*LOOKUP($I1062,'OMS2007'!$A$3:$A$220,'OMS2007'!C$3:C$220),$A1062*LOOKUP($I1062+1,'OMS2007'!$A$3:$A$220,'OMS2007'!F$3:F$220)+(1-$A1062)*LOOKUP($I1062,'OMS2007'!$A$3:$A$220,'OMS2007'!F$3:F$220))</f>
        <v>#N/A</v>
      </c>
      <c r="D1062" s="15" t="e">
        <f>IF(OR(Medidas!D1062=1,Medidas!D1062="M",Medidas!D1062="m"),$A1062*LOOKUP($I1062+1,'OMS2007'!$A$3:$A$220,'OMS2007'!D$3:D$220)+(1-$A1062)*LOOKUP($I1062,'OMS2007'!$A$3:$A$220,'OMS2007'!D$3:D$220),$A1062*LOOKUP($I1062+1,'OMS2007'!$A$3:$A$220,'OMS2007'!G$3:G$220)+(1-$A1062)*LOOKUP($I1062,'OMS2007'!$A$3:$A$220,'OMS2007'!G$3:G$220))</f>
        <v>#N/A</v>
      </c>
      <c r="E1062" s="15">
        <f t="shared" si="112"/>
        <v>1</v>
      </c>
      <c r="F1062" s="15">
        <f>IF(OR(Medidas!D1062=1,Medidas!D1062="M",Medidas!D1062="m",Medidas!D1062=2,Medidas!D1062="F",Medidas!D1062="f"),0,1)</f>
        <v>1</v>
      </c>
      <c r="G1062" s="15">
        <f>IF(OR(ISBLANK(Medidas!G1062),(ISBLANK(Medidas!H1062))),1,0)</f>
        <v>1</v>
      </c>
      <c r="H1062" s="15">
        <f>IF(AND(NOT(G1062),OR(Medidas!G1062&lt;20,Medidas!G1062&gt;250,Medidas!H1062&lt;0.5,Medidas!H1062&gt;400)),1,0)</f>
        <v>0</v>
      </c>
      <c r="I1062" s="20">
        <f>(Medidas!F1062-Medidas!E1062)/30.4375</f>
        <v>0</v>
      </c>
      <c r="J1062" s="15" t="e">
        <f>Medidas!H1062/(Medidas!G1062^2)*10000</f>
        <v>#DIV/0!</v>
      </c>
      <c r="K1062" s="15" t="e">
        <f t="shared" si="113"/>
        <v>#DIV/0!</v>
      </c>
      <c r="L1062" s="15" t="e">
        <f t="shared" si="114"/>
        <v>#DIV/0!</v>
      </c>
      <c r="M1062" s="15" t="e">
        <f t="shared" si="115"/>
        <v>#DIV/0!</v>
      </c>
      <c r="N1062" s="15" t="e">
        <f t="shared" si="116"/>
        <v>#N/A</v>
      </c>
      <c r="O1062" s="15" t="e">
        <f t="shared" si="117"/>
        <v>#N/A</v>
      </c>
    </row>
    <row r="1063" spans="1:15" x14ac:dyDescent="0.15">
      <c r="A1063" s="106">
        <f t="shared" si="118"/>
        <v>1</v>
      </c>
      <c r="B1063" s="15" t="e">
        <f>IF(OR(Medidas!D1063=1,Medidas!D1063="M",Medidas!D1063="m"),$A1063*LOOKUP($I1063+1,'OMS2007'!$A$3:$A$220,'OMS2007'!B$3:B$220)+(1-$A1063)*LOOKUP($I1063,'OMS2007'!$A$3:$A$220,'OMS2007'!B$3:B$220),$A1063*LOOKUP($I1063+1,'OMS2007'!$A$3:$A$220,'OMS2007'!E$3:E$220)+(1-$A1063)*LOOKUP($I1063,'OMS2007'!$A$3:$A$220,'OMS2007'!E$3:E$220))</f>
        <v>#N/A</v>
      </c>
      <c r="C1063" s="15" t="e">
        <f>IF(OR(Medidas!D1063=1,Medidas!D1063="M",Medidas!D1063="m"),$A1063*LOOKUP($I1063+1,'OMS2007'!$A$3:$A$220,'OMS2007'!C$3:C$220)+(1-$A1063)*LOOKUP($I1063,'OMS2007'!$A$3:$A$220,'OMS2007'!C$3:C$220),$A1063*LOOKUP($I1063+1,'OMS2007'!$A$3:$A$220,'OMS2007'!F$3:F$220)+(1-$A1063)*LOOKUP($I1063,'OMS2007'!$A$3:$A$220,'OMS2007'!F$3:F$220))</f>
        <v>#N/A</v>
      </c>
      <c r="D1063" s="15" t="e">
        <f>IF(OR(Medidas!D1063=1,Medidas!D1063="M",Medidas!D1063="m"),$A1063*LOOKUP($I1063+1,'OMS2007'!$A$3:$A$220,'OMS2007'!D$3:D$220)+(1-$A1063)*LOOKUP($I1063,'OMS2007'!$A$3:$A$220,'OMS2007'!D$3:D$220),$A1063*LOOKUP($I1063+1,'OMS2007'!$A$3:$A$220,'OMS2007'!G$3:G$220)+(1-$A1063)*LOOKUP($I1063,'OMS2007'!$A$3:$A$220,'OMS2007'!G$3:G$220))</f>
        <v>#N/A</v>
      </c>
      <c r="E1063" s="15">
        <f t="shared" si="112"/>
        <v>1</v>
      </c>
      <c r="F1063" s="15">
        <f>IF(OR(Medidas!D1063=1,Medidas!D1063="M",Medidas!D1063="m",Medidas!D1063=2,Medidas!D1063="F",Medidas!D1063="f"),0,1)</f>
        <v>1</v>
      </c>
      <c r="G1063" s="15">
        <f>IF(OR(ISBLANK(Medidas!G1063),(ISBLANK(Medidas!H1063))),1,0)</f>
        <v>1</v>
      </c>
      <c r="H1063" s="15">
        <f>IF(AND(NOT(G1063),OR(Medidas!G1063&lt;20,Medidas!G1063&gt;250,Medidas!H1063&lt;0.5,Medidas!H1063&gt;400)),1,0)</f>
        <v>0</v>
      </c>
      <c r="I1063" s="20">
        <f>(Medidas!F1063-Medidas!E1063)/30.4375</f>
        <v>0</v>
      </c>
      <c r="J1063" s="15" t="e">
        <f>Medidas!H1063/(Medidas!G1063^2)*10000</f>
        <v>#DIV/0!</v>
      </c>
      <c r="K1063" s="15" t="e">
        <f t="shared" si="113"/>
        <v>#DIV/0!</v>
      </c>
      <c r="L1063" s="15" t="e">
        <f t="shared" si="114"/>
        <v>#DIV/0!</v>
      </c>
      <c r="M1063" s="15" t="e">
        <f t="shared" si="115"/>
        <v>#DIV/0!</v>
      </c>
      <c r="N1063" s="15" t="e">
        <f t="shared" si="116"/>
        <v>#N/A</v>
      </c>
      <c r="O1063" s="15" t="e">
        <f t="shared" si="117"/>
        <v>#N/A</v>
      </c>
    </row>
    <row r="1064" spans="1:15" x14ac:dyDescent="0.15">
      <c r="A1064" s="106">
        <f t="shared" si="118"/>
        <v>1</v>
      </c>
      <c r="B1064" s="15" t="e">
        <f>IF(OR(Medidas!D1064=1,Medidas!D1064="M",Medidas!D1064="m"),$A1064*LOOKUP($I1064+1,'OMS2007'!$A$3:$A$220,'OMS2007'!B$3:B$220)+(1-$A1064)*LOOKUP($I1064,'OMS2007'!$A$3:$A$220,'OMS2007'!B$3:B$220),$A1064*LOOKUP($I1064+1,'OMS2007'!$A$3:$A$220,'OMS2007'!E$3:E$220)+(1-$A1064)*LOOKUP($I1064,'OMS2007'!$A$3:$A$220,'OMS2007'!E$3:E$220))</f>
        <v>#N/A</v>
      </c>
      <c r="C1064" s="15" t="e">
        <f>IF(OR(Medidas!D1064=1,Medidas!D1064="M",Medidas!D1064="m"),$A1064*LOOKUP($I1064+1,'OMS2007'!$A$3:$A$220,'OMS2007'!C$3:C$220)+(1-$A1064)*LOOKUP($I1064,'OMS2007'!$A$3:$A$220,'OMS2007'!C$3:C$220),$A1064*LOOKUP($I1064+1,'OMS2007'!$A$3:$A$220,'OMS2007'!F$3:F$220)+(1-$A1064)*LOOKUP($I1064,'OMS2007'!$A$3:$A$220,'OMS2007'!F$3:F$220))</f>
        <v>#N/A</v>
      </c>
      <c r="D1064" s="15" t="e">
        <f>IF(OR(Medidas!D1064=1,Medidas!D1064="M",Medidas!D1064="m"),$A1064*LOOKUP($I1064+1,'OMS2007'!$A$3:$A$220,'OMS2007'!D$3:D$220)+(1-$A1064)*LOOKUP($I1064,'OMS2007'!$A$3:$A$220,'OMS2007'!D$3:D$220),$A1064*LOOKUP($I1064+1,'OMS2007'!$A$3:$A$220,'OMS2007'!G$3:G$220)+(1-$A1064)*LOOKUP($I1064,'OMS2007'!$A$3:$A$220,'OMS2007'!G$3:G$220))</f>
        <v>#N/A</v>
      </c>
      <c r="E1064" s="15">
        <f t="shared" si="112"/>
        <v>1</v>
      </c>
      <c r="F1064" s="15">
        <f>IF(OR(Medidas!D1064=1,Medidas!D1064="M",Medidas!D1064="m",Medidas!D1064=2,Medidas!D1064="F",Medidas!D1064="f"),0,1)</f>
        <v>1</v>
      </c>
      <c r="G1064" s="15">
        <f>IF(OR(ISBLANK(Medidas!G1064),(ISBLANK(Medidas!H1064))),1,0)</f>
        <v>1</v>
      </c>
      <c r="H1064" s="15">
        <f>IF(AND(NOT(G1064),OR(Medidas!G1064&lt;20,Medidas!G1064&gt;250,Medidas!H1064&lt;0.5,Medidas!H1064&gt;400)),1,0)</f>
        <v>0</v>
      </c>
      <c r="I1064" s="20">
        <f>(Medidas!F1064-Medidas!E1064)/30.4375</f>
        <v>0</v>
      </c>
      <c r="J1064" s="15" t="e">
        <f>Medidas!H1064/(Medidas!G1064^2)*10000</f>
        <v>#DIV/0!</v>
      </c>
      <c r="K1064" s="15" t="e">
        <f t="shared" si="113"/>
        <v>#DIV/0!</v>
      </c>
      <c r="L1064" s="15" t="e">
        <f t="shared" si="114"/>
        <v>#DIV/0!</v>
      </c>
      <c r="M1064" s="15" t="e">
        <f t="shared" si="115"/>
        <v>#DIV/0!</v>
      </c>
      <c r="N1064" s="15" t="e">
        <f t="shared" si="116"/>
        <v>#N/A</v>
      </c>
      <c r="O1064" s="15" t="e">
        <f t="shared" si="117"/>
        <v>#N/A</v>
      </c>
    </row>
    <row r="1065" spans="1:15" x14ac:dyDescent="0.15">
      <c r="A1065" s="106">
        <f t="shared" si="118"/>
        <v>1</v>
      </c>
      <c r="B1065" s="15" t="e">
        <f>IF(OR(Medidas!D1065=1,Medidas!D1065="M",Medidas!D1065="m"),$A1065*LOOKUP($I1065+1,'OMS2007'!$A$3:$A$220,'OMS2007'!B$3:B$220)+(1-$A1065)*LOOKUP($I1065,'OMS2007'!$A$3:$A$220,'OMS2007'!B$3:B$220),$A1065*LOOKUP($I1065+1,'OMS2007'!$A$3:$A$220,'OMS2007'!E$3:E$220)+(1-$A1065)*LOOKUP($I1065,'OMS2007'!$A$3:$A$220,'OMS2007'!E$3:E$220))</f>
        <v>#N/A</v>
      </c>
      <c r="C1065" s="15" t="e">
        <f>IF(OR(Medidas!D1065=1,Medidas!D1065="M",Medidas!D1065="m"),$A1065*LOOKUP($I1065+1,'OMS2007'!$A$3:$A$220,'OMS2007'!C$3:C$220)+(1-$A1065)*LOOKUP($I1065,'OMS2007'!$A$3:$A$220,'OMS2007'!C$3:C$220),$A1065*LOOKUP($I1065+1,'OMS2007'!$A$3:$A$220,'OMS2007'!F$3:F$220)+(1-$A1065)*LOOKUP($I1065,'OMS2007'!$A$3:$A$220,'OMS2007'!F$3:F$220))</f>
        <v>#N/A</v>
      </c>
      <c r="D1065" s="15" t="e">
        <f>IF(OR(Medidas!D1065=1,Medidas!D1065="M",Medidas!D1065="m"),$A1065*LOOKUP($I1065+1,'OMS2007'!$A$3:$A$220,'OMS2007'!D$3:D$220)+(1-$A1065)*LOOKUP($I1065,'OMS2007'!$A$3:$A$220,'OMS2007'!D$3:D$220),$A1065*LOOKUP($I1065+1,'OMS2007'!$A$3:$A$220,'OMS2007'!G$3:G$220)+(1-$A1065)*LOOKUP($I1065,'OMS2007'!$A$3:$A$220,'OMS2007'!G$3:G$220))</f>
        <v>#N/A</v>
      </c>
      <c r="E1065" s="15">
        <f t="shared" si="112"/>
        <v>1</v>
      </c>
      <c r="F1065" s="15">
        <f>IF(OR(Medidas!D1065=1,Medidas!D1065="M",Medidas!D1065="m",Medidas!D1065=2,Medidas!D1065="F",Medidas!D1065="f"),0,1)</f>
        <v>1</v>
      </c>
      <c r="G1065" s="15">
        <f>IF(OR(ISBLANK(Medidas!G1065),(ISBLANK(Medidas!H1065))),1,0)</f>
        <v>1</v>
      </c>
      <c r="H1065" s="15">
        <f>IF(AND(NOT(G1065),OR(Medidas!G1065&lt;20,Medidas!G1065&gt;250,Medidas!H1065&lt;0.5,Medidas!H1065&gt;400)),1,0)</f>
        <v>0</v>
      </c>
      <c r="I1065" s="20">
        <f>(Medidas!F1065-Medidas!E1065)/30.4375</f>
        <v>0</v>
      </c>
      <c r="J1065" s="15" t="e">
        <f>Medidas!H1065/(Medidas!G1065^2)*10000</f>
        <v>#DIV/0!</v>
      </c>
      <c r="K1065" s="15" t="e">
        <f t="shared" si="113"/>
        <v>#DIV/0!</v>
      </c>
      <c r="L1065" s="15" t="e">
        <f t="shared" si="114"/>
        <v>#DIV/0!</v>
      </c>
      <c r="M1065" s="15" t="e">
        <f t="shared" si="115"/>
        <v>#DIV/0!</v>
      </c>
      <c r="N1065" s="15" t="e">
        <f t="shared" si="116"/>
        <v>#N/A</v>
      </c>
      <c r="O1065" s="15" t="e">
        <f t="shared" si="117"/>
        <v>#N/A</v>
      </c>
    </row>
    <row r="1066" spans="1:15" x14ac:dyDescent="0.15">
      <c r="A1066" s="106">
        <f t="shared" si="118"/>
        <v>1</v>
      </c>
      <c r="B1066" s="15" t="e">
        <f>IF(OR(Medidas!D1066=1,Medidas!D1066="M",Medidas!D1066="m"),$A1066*LOOKUP($I1066+1,'OMS2007'!$A$3:$A$220,'OMS2007'!B$3:B$220)+(1-$A1066)*LOOKUP($I1066,'OMS2007'!$A$3:$A$220,'OMS2007'!B$3:B$220),$A1066*LOOKUP($I1066+1,'OMS2007'!$A$3:$A$220,'OMS2007'!E$3:E$220)+(1-$A1066)*LOOKUP($I1066,'OMS2007'!$A$3:$A$220,'OMS2007'!E$3:E$220))</f>
        <v>#N/A</v>
      </c>
      <c r="C1066" s="15" t="e">
        <f>IF(OR(Medidas!D1066=1,Medidas!D1066="M",Medidas!D1066="m"),$A1066*LOOKUP($I1066+1,'OMS2007'!$A$3:$A$220,'OMS2007'!C$3:C$220)+(1-$A1066)*LOOKUP($I1066,'OMS2007'!$A$3:$A$220,'OMS2007'!C$3:C$220),$A1066*LOOKUP($I1066+1,'OMS2007'!$A$3:$A$220,'OMS2007'!F$3:F$220)+(1-$A1066)*LOOKUP($I1066,'OMS2007'!$A$3:$A$220,'OMS2007'!F$3:F$220))</f>
        <v>#N/A</v>
      </c>
      <c r="D1066" s="15" t="e">
        <f>IF(OR(Medidas!D1066=1,Medidas!D1066="M",Medidas!D1066="m"),$A1066*LOOKUP($I1066+1,'OMS2007'!$A$3:$A$220,'OMS2007'!D$3:D$220)+(1-$A1066)*LOOKUP($I1066,'OMS2007'!$A$3:$A$220,'OMS2007'!D$3:D$220),$A1066*LOOKUP($I1066+1,'OMS2007'!$A$3:$A$220,'OMS2007'!G$3:G$220)+(1-$A1066)*LOOKUP($I1066,'OMS2007'!$A$3:$A$220,'OMS2007'!G$3:G$220))</f>
        <v>#N/A</v>
      </c>
      <c r="E1066" s="15">
        <f t="shared" si="112"/>
        <v>1</v>
      </c>
      <c r="F1066" s="15">
        <f>IF(OR(Medidas!D1066=1,Medidas!D1066="M",Medidas!D1066="m",Medidas!D1066=2,Medidas!D1066="F",Medidas!D1066="f"),0,1)</f>
        <v>1</v>
      </c>
      <c r="G1066" s="15">
        <f>IF(OR(ISBLANK(Medidas!G1066),(ISBLANK(Medidas!H1066))),1,0)</f>
        <v>1</v>
      </c>
      <c r="H1066" s="15">
        <f>IF(AND(NOT(G1066),OR(Medidas!G1066&lt;20,Medidas!G1066&gt;250,Medidas!H1066&lt;0.5,Medidas!H1066&gt;400)),1,0)</f>
        <v>0</v>
      </c>
      <c r="I1066" s="20">
        <f>(Medidas!F1066-Medidas!E1066)/30.4375</f>
        <v>0</v>
      </c>
      <c r="J1066" s="15" t="e">
        <f>Medidas!H1066/(Medidas!G1066^2)*10000</f>
        <v>#DIV/0!</v>
      </c>
      <c r="K1066" s="15" t="e">
        <f t="shared" si="113"/>
        <v>#DIV/0!</v>
      </c>
      <c r="L1066" s="15" t="e">
        <f t="shared" si="114"/>
        <v>#DIV/0!</v>
      </c>
      <c r="M1066" s="15" t="e">
        <f t="shared" si="115"/>
        <v>#DIV/0!</v>
      </c>
      <c r="N1066" s="15" t="e">
        <f t="shared" si="116"/>
        <v>#N/A</v>
      </c>
      <c r="O1066" s="15" t="e">
        <f t="shared" si="117"/>
        <v>#N/A</v>
      </c>
    </row>
    <row r="1067" spans="1:15" x14ac:dyDescent="0.15">
      <c r="A1067" s="106">
        <f t="shared" si="118"/>
        <v>1</v>
      </c>
      <c r="B1067" s="15" t="e">
        <f>IF(OR(Medidas!D1067=1,Medidas!D1067="M",Medidas!D1067="m"),$A1067*LOOKUP($I1067+1,'OMS2007'!$A$3:$A$220,'OMS2007'!B$3:B$220)+(1-$A1067)*LOOKUP($I1067,'OMS2007'!$A$3:$A$220,'OMS2007'!B$3:B$220),$A1067*LOOKUP($I1067+1,'OMS2007'!$A$3:$A$220,'OMS2007'!E$3:E$220)+(1-$A1067)*LOOKUP($I1067,'OMS2007'!$A$3:$A$220,'OMS2007'!E$3:E$220))</f>
        <v>#N/A</v>
      </c>
      <c r="C1067" s="15" t="e">
        <f>IF(OR(Medidas!D1067=1,Medidas!D1067="M",Medidas!D1067="m"),$A1067*LOOKUP($I1067+1,'OMS2007'!$A$3:$A$220,'OMS2007'!C$3:C$220)+(1-$A1067)*LOOKUP($I1067,'OMS2007'!$A$3:$A$220,'OMS2007'!C$3:C$220),$A1067*LOOKUP($I1067+1,'OMS2007'!$A$3:$A$220,'OMS2007'!F$3:F$220)+(1-$A1067)*LOOKUP($I1067,'OMS2007'!$A$3:$A$220,'OMS2007'!F$3:F$220))</f>
        <v>#N/A</v>
      </c>
      <c r="D1067" s="15" t="e">
        <f>IF(OR(Medidas!D1067=1,Medidas!D1067="M",Medidas!D1067="m"),$A1067*LOOKUP($I1067+1,'OMS2007'!$A$3:$A$220,'OMS2007'!D$3:D$220)+(1-$A1067)*LOOKUP($I1067,'OMS2007'!$A$3:$A$220,'OMS2007'!D$3:D$220),$A1067*LOOKUP($I1067+1,'OMS2007'!$A$3:$A$220,'OMS2007'!G$3:G$220)+(1-$A1067)*LOOKUP($I1067,'OMS2007'!$A$3:$A$220,'OMS2007'!G$3:G$220))</f>
        <v>#N/A</v>
      </c>
      <c r="E1067" s="15">
        <f t="shared" si="112"/>
        <v>1</v>
      </c>
      <c r="F1067" s="15">
        <f>IF(OR(Medidas!D1067=1,Medidas!D1067="M",Medidas!D1067="m",Medidas!D1067=2,Medidas!D1067="F",Medidas!D1067="f"),0,1)</f>
        <v>1</v>
      </c>
      <c r="G1067" s="15">
        <f>IF(OR(ISBLANK(Medidas!G1067),(ISBLANK(Medidas!H1067))),1,0)</f>
        <v>1</v>
      </c>
      <c r="H1067" s="15">
        <f>IF(AND(NOT(G1067),OR(Medidas!G1067&lt;20,Medidas!G1067&gt;250,Medidas!H1067&lt;0.5,Medidas!H1067&gt;400)),1,0)</f>
        <v>0</v>
      </c>
      <c r="I1067" s="20">
        <f>(Medidas!F1067-Medidas!E1067)/30.4375</f>
        <v>0</v>
      </c>
      <c r="J1067" s="15" t="e">
        <f>Medidas!H1067/(Medidas!G1067^2)*10000</f>
        <v>#DIV/0!</v>
      </c>
      <c r="K1067" s="15" t="e">
        <f t="shared" si="113"/>
        <v>#DIV/0!</v>
      </c>
      <c r="L1067" s="15" t="e">
        <f t="shared" si="114"/>
        <v>#DIV/0!</v>
      </c>
      <c r="M1067" s="15" t="e">
        <f t="shared" si="115"/>
        <v>#DIV/0!</v>
      </c>
      <c r="N1067" s="15" t="e">
        <f t="shared" si="116"/>
        <v>#N/A</v>
      </c>
      <c r="O1067" s="15" t="e">
        <f t="shared" si="117"/>
        <v>#N/A</v>
      </c>
    </row>
    <row r="1068" spans="1:15" x14ac:dyDescent="0.15">
      <c r="A1068" s="106">
        <f t="shared" si="118"/>
        <v>1</v>
      </c>
      <c r="B1068" s="15" t="e">
        <f>IF(OR(Medidas!D1068=1,Medidas!D1068="M",Medidas!D1068="m"),$A1068*LOOKUP($I1068+1,'OMS2007'!$A$3:$A$220,'OMS2007'!B$3:B$220)+(1-$A1068)*LOOKUP($I1068,'OMS2007'!$A$3:$A$220,'OMS2007'!B$3:B$220),$A1068*LOOKUP($I1068+1,'OMS2007'!$A$3:$A$220,'OMS2007'!E$3:E$220)+(1-$A1068)*LOOKUP($I1068,'OMS2007'!$A$3:$A$220,'OMS2007'!E$3:E$220))</f>
        <v>#N/A</v>
      </c>
      <c r="C1068" s="15" t="e">
        <f>IF(OR(Medidas!D1068=1,Medidas!D1068="M",Medidas!D1068="m"),$A1068*LOOKUP($I1068+1,'OMS2007'!$A$3:$A$220,'OMS2007'!C$3:C$220)+(1-$A1068)*LOOKUP($I1068,'OMS2007'!$A$3:$A$220,'OMS2007'!C$3:C$220),$A1068*LOOKUP($I1068+1,'OMS2007'!$A$3:$A$220,'OMS2007'!F$3:F$220)+(1-$A1068)*LOOKUP($I1068,'OMS2007'!$A$3:$A$220,'OMS2007'!F$3:F$220))</f>
        <v>#N/A</v>
      </c>
      <c r="D1068" s="15" t="e">
        <f>IF(OR(Medidas!D1068=1,Medidas!D1068="M",Medidas!D1068="m"),$A1068*LOOKUP($I1068+1,'OMS2007'!$A$3:$A$220,'OMS2007'!D$3:D$220)+(1-$A1068)*LOOKUP($I1068,'OMS2007'!$A$3:$A$220,'OMS2007'!D$3:D$220),$A1068*LOOKUP($I1068+1,'OMS2007'!$A$3:$A$220,'OMS2007'!G$3:G$220)+(1-$A1068)*LOOKUP($I1068,'OMS2007'!$A$3:$A$220,'OMS2007'!G$3:G$220))</f>
        <v>#N/A</v>
      </c>
      <c r="E1068" s="15">
        <f t="shared" si="112"/>
        <v>1</v>
      </c>
      <c r="F1068" s="15">
        <f>IF(OR(Medidas!D1068=1,Medidas!D1068="M",Medidas!D1068="m",Medidas!D1068=2,Medidas!D1068="F",Medidas!D1068="f"),0,1)</f>
        <v>1</v>
      </c>
      <c r="G1068" s="15">
        <f>IF(OR(ISBLANK(Medidas!G1068),(ISBLANK(Medidas!H1068))),1,0)</f>
        <v>1</v>
      </c>
      <c r="H1068" s="15">
        <f>IF(AND(NOT(G1068),OR(Medidas!G1068&lt;20,Medidas!G1068&gt;250,Medidas!H1068&lt;0.5,Medidas!H1068&gt;400)),1,0)</f>
        <v>0</v>
      </c>
      <c r="I1068" s="20">
        <f>(Medidas!F1068-Medidas!E1068)/30.4375</f>
        <v>0</v>
      </c>
      <c r="J1068" s="15" t="e">
        <f>Medidas!H1068/(Medidas!G1068^2)*10000</f>
        <v>#DIV/0!</v>
      </c>
      <c r="K1068" s="15" t="e">
        <f t="shared" si="113"/>
        <v>#DIV/0!</v>
      </c>
      <c r="L1068" s="15" t="e">
        <f t="shared" si="114"/>
        <v>#DIV/0!</v>
      </c>
      <c r="M1068" s="15" t="e">
        <f t="shared" si="115"/>
        <v>#DIV/0!</v>
      </c>
      <c r="N1068" s="15" t="e">
        <f t="shared" si="116"/>
        <v>#N/A</v>
      </c>
      <c r="O1068" s="15" t="e">
        <f t="shared" si="117"/>
        <v>#N/A</v>
      </c>
    </row>
    <row r="1069" spans="1:15" x14ac:dyDescent="0.15">
      <c r="A1069" s="106">
        <f t="shared" si="118"/>
        <v>1</v>
      </c>
      <c r="B1069" s="15" t="e">
        <f>IF(OR(Medidas!D1069=1,Medidas!D1069="M",Medidas!D1069="m"),$A1069*LOOKUP($I1069+1,'OMS2007'!$A$3:$A$220,'OMS2007'!B$3:B$220)+(1-$A1069)*LOOKUP($I1069,'OMS2007'!$A$3:$A$220,'OMS2007'!B$3:B$220),$A1069*LOOKUP($I1069+1,'OMS2007'!$A$3:$A$220,'OMS2007'!E$3:E$220)+(1-$A1069)*LOOKUP($I1069,'OMS2007'!$A$3:$A$220,'OMS2007'!E$3:E$220))</f>
        <v>#N/A</v>
      </c>
      <c r="C1069" s="15" t="e">
        <f>IF(OR(Medidas!D1069=1,Medidas!D1069="M",Medidas!D1069="m"),$A1069*LOOKUP($I1069+1,'OMS2007'!$A$3:$A$220,'OMS2007'!C$3:C$220)+(1-$A1069)*LOOKUP($I1069,'OMS2007'!$A$3:$A$220,'OMS2007'!C$3:C$220),$A1069*LOOKUP($I1069+1,'OMS2007'!$A$3:$A$220,'OMS2007'!F$3:F$220)+(1-$A1069)*LOOKUP($I1069,'OMS2007'!$A$3:$A$220,'OMS2007'!F$3:F$220))</f>
        <v>#N/A</v>
      </c>
      <c r="D1069" s="15" t="e">
        <f>IF(OR(Medidas!D1069=1,Medidas!D1069="M",Medidas!D1069="m"),$A1069*LOOKUP($I1069+1,'OMS2007'!$A$3:$A$220,'OMS2007'!D$3:D$220)+(1-$A1069)*LOOKUP($I1069,'OMS2007'!$A$3:$A$220,'OMS2007'!D$3:D$220),$A1069*LOOKUP($I1069+1,'OMS2007'!$A$3:$A$220,'OMS2007'!G$3:G$220)+(1-$A1069)*LOOKUP($I1069,'OMS2007'!$A$3:$A$220,'OMS2007'!G$3:G$220))</f>
        <v>#N/A</v>
      </c>
      <c r="E1069" s="15">
        <f t="shared" si="112"/>
        <v>1</v>
      </c>
      <c r="F1069" s="15">
        <f>IF(OR(Medidas!D1069=1,Medidas!D1069="M",Medidas!D1069="m",Medidas!D1069=2,Medidas!D1069="F",Medidas!D1069="f"),0,1)</f>
        <v>1</v>
      </c>
      <c r="G1069" s="15">
        <f>IF(OR(ISBLANK(Medidas!G1069),(ISBLANK(Medidas!H1069))),1,0)</f>
        <v>1</v>
      </c>
      <c r="H1069" s="15">
        <f>IF(AND(NOT(G1069),OR(Medidas!G1069&lt;20,Medidas!G1069&gt;250,Medidas!H1069&lt;0.5,Medidas!H1069&gt;400)),1,0)</f>
        <v>0</v>
      </c>
      <c r="I1069" s="20">
        <f>(Medidas!F1069-Medidas!E1069)/30.4375</f>
        <v>0</v>
      </c>
      <c r="J1069" s="15" t="e">
        <f>Medidas!H1069/(Medidas!G1069^2)*10000</f>
        <v>#DIV/0!</v>
      </c>
      <c r="K1069" s="15" t="e">
        <f t="shared" si="113"/>
        <v>#DIV/0!</v>
      </c>
      <c r="L1069" s="15" t="e">
        <f t="shared" si="114"/>
        <v>#DIV/0!</v>
      </c>
      <c r="M1069" s="15" t="e">
        <f t="shared" si="115"/>
        <v>#DIV/0!</v>
      </c>
      <c r="N1069" s="15" t="e">
        <f t="shared" si="116"/>
        <v>#N/A</v>
      </c>
      <c r="O1069" s="15" t="e">
        <f t="shared" si="117"/>
        <v>#N/A</v>
      </c>
    </row>
    <row r="1070" spans="1:15" x14ac:dyDescent="0.15">
      <c r="A1070" s="106">
        <f t="shared" si="118"/>
        <v>1</v>
      </c>
      <c r="B1070" s="15" t="e">
        <f>IF(OR(Medidas!D1070=1,Medidas!D1070="M",Medidas!D1070="m"),$A1070*LOOKUP($I1070+1,'OMS2007'!$A$3:$A$220,'OMS2007'!B$3:B$220)+(1-$A1070)*LOOKUP($I1070,'OMS2007'!$A$3:$A$220,'OMS2007'!B$3:B$220),$A1070*LOOKUP($I1070+1,'OMS2007'!$A$3:$A$220,'OMS2007'!E$3:E$220)+(1-$A1070)*LOOKUP($I1070,'OMS2007'!$A$3:$A$220,'OMS2007'!E$3:E$220))</f>
        <v>#N/A</v>
      </c>
      <c r="C1070" s="15" t="e">
        <f>IF(OR(Medidas!D1070=1,Medidas!D1070="M",Medidas!D1070="m"),$A1070*LOOKUP($I1070+1,'OMS2007'!$A$3:$A$220,'OMS2007'!C$3:C$220)+(1-$A1070)*LOOKUP($I1070,'OMS2007'!$A$3:$A$220,'OMS2007'!C$3:C$220),$A1070*LOOKUP($I1070+1,'OMS2007'!$A$3:$A$220,'OMS2007'!F$3:F$220)+(1-$A1070)*LOOKUP($I1070,'OMS2007'!$A$3:$A$220,'OMS2007'!F$3:F$220))</f>
        <v>#N/A</v>
      </c>
      <c r="D1070" s="15" t="e">
        <f>IF(OR(Medidas!D1070=1,Medidas!D1070="M",Medidas!D1070="m"),$A1070*LOOKUP($I1070+1,'OMS2007'!$A$3:$A$220,'OMS2007'!D$3:D$220)+(1-$A1070)*LOOKUP($I1070,'OMS2007'!$A$3:$A$220,'OMS2007'!D$3:D$220),$A1070*LOOKUP($I1070+1,'OMS2007'!$A$3:$A$220,'OMS2007'!G$3:G$220)+(1-$A1070)*LOOKUP($I1070,'OMS2007'!$A$3:$A$220,'OMS2007'!G$3:G$220))</f>
        <v>#N/A</v>
      </c>
      <c r="E1070" s="15">
        <f t="shared" si="112"/>
        <v>1</v>
      </c>
      <c r="F1070" s="15">
        <f>IF(OR(Medidas!D1070=1,Medidas!D1070="M",Medidas!D1070="m",Medidas!D1070=2,Medidas!D1070="F",Medidas!D1070="f"),0,1)</f>
        <v>1</v>
      </c>
      <c r="G1070" s="15">
        <f>IF(OR(ISBLANK(Medidas!G1070),(ISBLANK(Medidas!H1070))),1,0)</f>
        <v>1</v>
      </c>
      <c r="H1070" s="15">
        <f>IF(AND(NOT(G1070),OR(Medidas!G1070&lt;20,Medidas!G1070&gt;250,Medidas!H1070&lt;0.5,Medidas!H1070&gt;400)),1,0)</f>
        <v>0</v>
      </c>
      <c r="I1070" s="20">
        <f>(Medidas!F1070-Medidas!E1070)/30.4375</f>
        <v>0</v>
      </c>
      <c r="J1070" s="15" t="e">
        <f>Medidas!H1070/(Medidas!G1070^2)*10000</f>
        <v>#DIV/0!</v>
      </c>
      <c r="K1070" s="15" t="e">
        <f t="shared" si="113"/>
        <v>#DIV/0!</v>
      </c>
      <c r="L1070" s="15" t="e">
        <f t="shared" si="114"/>
        <v>#DIV/0!</v>
      </c>
      <c r="M1070" s="15" t="e">
        <f t="shared" si="115"/>
        <v>#DIV/0!</v>
      </c>
      <c r="N1070" s="15" t="e">
        <f t="shared" si="116"/>
        <v>#N/A</v>
      </c>
      <c r="O1070" s="15" t="e">
        <f t="shared" si="117"/>
        <v>#N/A</v>
      </c>
    </row>
    <row r="1071" spans="1:15" x14ac:dyDescent="0.15">
      <c r="A1071" s="106">
        <f t="shared" si="118"/>
        <v>1</v>
      </c>
      <c r="B1071" s="15" t="e">
        <f>IF(OR(Medidas!D1071=1,Medidas!D1071="M",Medidas!D1071="m"),$A1071*LOOKUP($I1071+1,'OMS2007'!$A$3:$A$220,'OMS2007'!B$3:B$220)+(1-$A1071)*LOOKUP($I1071,'OMS2007'!$A$3:$A$220,'OMS2007'!B$3:B$220),$A1071*LOOKUP($I1071+1,'OMS2007'!$A$3:$A$220,'OMS2007'!E$3:E$220)+(1-$A1071)*LOOKUP($I1071,'OMS2007'!$A$3:$A$220,'OMS2007'!E$3:E$220))</f>
        <v>#N/A</v>
      </c>
      <c r="C1071" s="15" t="e">
        <f>IF(OR(Medidas!D1071=1,Medidas!D1071="M",Medidas!D1071="m"),$A1071*LOOKUP($I1071+1,'OMS2007'!$A$3:$A$220,'OMS2007'!C$3:C$220)+(1-$A1071)*LOOKUP($I1071,'OMS2007'!$A$3:$A$220,'OMS2007'!C$3:C$220),$A1071*LOOKUP($I1071+1,'OMS2007'!$A$3:$A$220,'OMS2007'!F$3:F$220)+(1-$A1071)*LOOKUP($I1071,'OMS2007'!$A$3:$A$220,'OMS2007'!F$3:F$220))</f>
        <v>#N/A</v>
      </c>
      <c r="D1071" s="15" t="e">
        <f>IF(OR(Medidas!D1071=1,Medidas!D1071="M",Medidas!D1071="m"),$A1071*LOOKUP($I1071+1,'OMS2007'!$A$3:$A$220,'OMS2007'!D$3:D$220)+(1-$A1071)*LOOKUP($I1071,'OMS2007'!$A$3:$A$220,'OMS2007'!D$3:D$220),$A1071*LOOKUP($I1071+1,'OMS2007'!$A$3:$A$220,'OMS2007'!G$3:G$220)+(1-$A1071)*LOOKUP($I1071,'OMS2007'!$A$3:$A$220,'OMS2007'!G$3:G$220))</f>
        <v>#N/A</v>
      </c>
      <c r="E1071" s="15">
        <f t="shared" si="112"/>
        <v>1</v>
      </c>
      <c r="F1071" s="15">
        <f>IF(OR(Medidas!D1071=1,Medidas!D1071="M",Medidas!D1071="m",Medidas!D1071=2,Medidas!D1071="F",Medidas!D1071="f"),0,1)</f>
        <v>1</v>
      </c>
      <c r="G1071" s="15">
        <f>IF(OR(ISBLANK(Medidas!G1071),(ISBLANK(Medidas!H1071))),1,0)</f>
        <v>1</v>
      </c>
      <c r="H1071" s="15">
        <f>IF(AND(NOT(G1071),OR(Medidas!G1071&lt;20,Medidas!G1071&gt;250,Medidas!H1071&lt;0.5,Medidas!H1071&gt;400)),1,0)</f>
        <v>0</v>
      </c>
      <c r="I1071" s="20">
        <f>(Medidas!F1071-Medidas!E1071)/30.4375</f>
        <v>0</v>
      </c>
      <c r="J1071" s="15" t="e">
        <f>Medidas!H1071/(Medidas!G1071^2)*10000</f>
        <v>#DIV/0!</v>
      </c>
      <c r="K1071" s="15" t="e">
        <f t="shared" si="113"/>
        <v>#DIV/0!</v>
      </c>
      <c r="L1071" s="15" t="e">
        <f t="shared" si="114"/>
        <v>#DIV/0!</v>
      </c>
      <c r="M1071" s="15" t="e">
        <f t="shared" si="115"/>
        <v>#DIV/0!</v>
      </c>
      <c r="N1071" s="15" t="e">
        <f t="shared" si="116"/>
        <v>#N/A</v>
      </c>
      <c r="O1071" s="15" t="e">
        <f t="shared" si="117"/>
        <v>#N/A</v>
      </c>
    </row>
    <row r="1072" spans="1:15" x14ac:dyDescent="0.15">
      <c r="A1072" s="106">
        <f t="shared" si="118"/>
        <v>1</v>
      </c>
      <c r="B1072" s="15" t="e">
        <f>IF(OR(Medidas!D1072=1,Medidas!D1072="M",Medidas!D1072="m"),$A1072*LOOKUP($I1072+1,'OMS2007'!$A$3:$A$220,'OMS2007'!B$3:B$220)+(1-$A1072)*LOOKUP($I1072,'OMS2007'!$A$3:$A$220,'OMS2007'!B$3:B$220),$A1072*LOOKUP($I1072+1,'OMS2007'!$A$3:$A$220,'OMS2007'!E$3:E$220)+(1-$A1072)*LOOKUP($I1072,'OMS2007'!$A$3:$A$220,'OMS2007'!E$3:E$220))</f>
        <v>#N/A</v>
      </c>
      <c r="C1072" s="15" t="e">
        <f>IF(OR(Medidas!D1072=1,Medidas!D1072="M",Medidas!D1072="m"),$A1072*LOOKUP($I1072+1,'OMS2007'!$A$3:$A$220,'OMS2007'!C$3:C$220)+(1-$A1072)*LOOKUP($I1072,'OMS2007'!$A$3:$A$220,'OMS2007'!C$3:C$220),$A1072*LOOKUP($I1072+1,'OMS2007'!$A$3:$A$220,'OMS2007'!F$3:F$220)+(1-$A1072)*LOOKUP($I1072,'OMS2007'!$A$3:$A$220,'OMS2007'!F$3:F$220))</f>
        <v>#N/A</v>
      </c>
      <c r="D1072" s="15" t="e">
        <f>IF(OR(Medidas!D1072=1,Medidas!D1072="M",Medidas!D1072="m"),$A1072*LOOKUP($I1072+1,'OMS2007'!$A$3:$A$220,'OMS2007'!D$3:D$220)+(1-$A1072)*LOOKUP($I1072,'OMS2007'!$A$3:$A$220,'OMS2007'!D$3:D$220),$A1072*LOOKUP($I1072+1,'OMS2007'!$A$3:$A$220,'OMS2007'!G$3:G$220)+(1-$A1072)*LOOKUP($I1072,'OMS2007'!$A$3:$A$220,'OMS2007'!G$3:G$220))</f>
        <v>#N/A</v>
      </c>
      <c r="E1072" s="15">
        <f t="shared" si="112"/>
        <v>1</v>
      </c>
      <c r="F1072" s="15">
        <f>IF(OR(Medidas!D1072=1,Medidas!D1072="M",Medidas!D1072="m",Medidas!D1072=2,Medidas!D1072="F",Medidas!D1072="f"),0,1)</f>
        <v>1</v>
      </c>
      <c r="G1072" s="15">
        <f>IF(OR(ISBLANK(Medidas!G1072),(ISBLANK(Medidas!H1072))),1,0)</f>
        <v>1</v>
      </c>
      <c r="H1072" s="15">
        <f>IF(AND(NOT(G1072),OR(Medidas!G1072&lt;20,Medidas!G1072&gt;250,Medidas!H1072&lt;0.5,Medidas!H1072&gt;400)),1,0)</f>
        <v>0</v>
      </c>
      <c r="I1072" s="20">
        <f>(Medidas!F1072-Medidas!E1072)/30.4375</f>
        <v>0</v>
      </c>
      <c r="J1072" s="15" t="e">
        <f>Medidas!H1072/(Medidas!G1072^2)*10000</f>
        <v>#DIV/0!</v>
      </c>
      <c r="K1072" s="15" t="e">
        <f t="shared" si="113"/>
        <v>#DIV/0!</v>
      </c>
      <c r="L1072" s="15" t="e">
        <f t="shared" si="114"/>
        <v>#DIV/0!</v>
      </c>
      <c r="M1072" s="15" t="e">
        <f t="shared" si="115"/>
        <v>#DIV/0!</v>
      </c>
      <c r="N1072" s="15" t="e">
        <f t="shared" si="116"/>
        <v>#N/A</v>
      </c>
      <c r="O1072" s="15" t="e">
        <f t="shared" si="117"/>
        <v>#N/A</v>
      </c>
    </row>
    <row r="1073" spans="1:15" x14ac:dyDescent="0.15">
      <c r="A1073" s="106">
        <f t="shared" si="118"/>
        <v>1</v>
      </c>
      <c r="B1073" s="15" t="e">
        <f>IF(OR(Medidas!D1073=1,Medidas!D1073="M",Medidas!D1073="m"),$A1073*LOOKUP($I1073+1,'OMS2007'!$A$3:$A$220,'OMS2007'!B$3:B$220)+(1-$A1073)*LOOKUP($I1073,'OMS2007'!$A$3:$A$220,'OMS2007'!B$3:B$220),$A1073*LOOKUP($I1073+1,'OMS2007'!$A$3:$A$220,'OMS2007'!E$3:E$220)+(1-$A1073)*LOOKUP($I1073,'OMS2007'!$A$3:$A$220,'OMS2007'!E$3:E$220))</f>
        <v>#N/A</v>
      </c>
      <c r="C1073" s="15" t="e">
        <f>IF(OR(Medidas!D1073=1,Medidas!D1073="M",Medidas!D1073="m"),$A1073*LOOKUP($I1073+1,'OMS2007'!$A$3:$A$220,'OMS2007'!C$3:C$220)+(1-$A1073)*LOOKUP($I1073,'OMS2007'!$A$3:$A$220,'OMS2007'!C$3:C$220),$A1073*LOOKUP($I1073+1,'OMS2007'!$A$3:$A$220,'OMS2007'!F$3:F$220)+(1-$A1073)*LOOKUP($I1073,'OMS2007'!$A$3:$A$220,'OMS2007'!F$3:F$220))</f>
        <v>#N/A</v>
      </c>
      <c r="D1073" s="15" t="e">
        <f>IF(OR(Medidas!D1073=1,Medidas!D1073="M",Medidas!D1073="m"),$A1073*LOOKUP($I1073+1,'OMS2007'!$A$3:$A$220,'OMS2007'!D$3:D$220)+(1-$A1073)*LOOKUP($I1073,'OMS2007'!$A$3:$A$220,'OMS2007'!D$3:D$220),$A1073*LOOKUP($I1073+1,'OMS2007'!$A$3:$A$220,'OMS2007'!G$3:G$220)+(1-$A1073)*LOOKUP($I1073,'OMS2007'!$A$3:$A$220,'OMS2007'!G$3:G$220))</f>
        <v>#N/A</v>
      </c>
      <c r="E1073" s="15">
        <f t="shared" si="112"/>
        <v>1</v>
      </c>
      <c r="F1073" s="15">
        <f>IF(OR(Medidas!D1073=1,Medidas!D1073="M",Medidas!D1073="m",Medidas!D1073=2,Medidas!D1073="F",Medidas!D1073="f"),0,1)</f>
        <v>1</v>
      </c>
      <c r="G1073" s="15">
        <f>IF(OR(ISBLANK(Medidas!G1073),(ISBLANK(Medidas!H1073))),1,0)</f>
        <v>1</v>
      </c>
      <c r="H1073" s="15">
        <f>IF(AND(NOT(G1073),OR(Medidas!G1073&lt;20,Medidas!G1073&gt;250,Medidas!H1073&lt;0.5,Medidas!H1073&gt;400)),1,0)</f>
        <v>0</v>
      </c>
      <c r="I1073" s="20">
        <f>(Medidas!F1073-Medidas!E1073)/30.4375</f>
        <v>0</v>
      </c>
      <c r="J1073" s="15" t="e">
        <f>Medidas!H1073/(Medidas!G1073^2)*10000</f>
        <v>#DIV/0!</v>
      </c>
      <c r="K1073" s="15" t="e">
        <f t="shared" si="113"/>
        <v>#DIV/0!</v>
      </c>
      <c r="L1073" s="15" t="e">
        <f t="shared" si="114"/>
        <v>#DIV/0!</v>
      </c>
      <c r="M1073" s="15" t="e">
        <f t="shared" si="115"/>
        <v>#DIV/0!</v>
      </c>
      <c r="N1073" s="15" t="e">
        <f t="shared" si="116"/>
        <v>#N/A</v>
      </c>
      <c r="O1073" s="15" t="e">
        <f t="shared" si="117"/>
        <v>#N/A</v>
      </c>
    </row>
    <row r="1074" spans="1:15" x14ac:dyDescent="0.15">
      <c r="A1074" s="106">
        <f t="shared" si="118"/>
        <v>1</v>
      </c>
      <c r="B1074" s="15" t="e">
        <f>IF(OR(Medidas!D1074=1,Medidas!D1074="M",Medidas!D1074="m"),$A1074*LOOKUP($I1074+1,'OMS2007'!$A$3:$A$220,'OMS2007'!B$3:B$220)+(1-$A1074)*LOOKUP($I1074,'OMS2007'!$A$3:$A$220,'OMS2007'!B$3:B$220),$A1074*LOOKUP($I1074+1,'OMS2007'!$A$3:$A$220,'OMS2007'!E$3:E$220)+(1-$A1074)*LOOKUP($I1074,'OMS2007'!$A$3:$A$220,'OMS2007'!E$3:E$220))</f>
        <v>#N/A</v>
      </c>
      <c r="C1074" s="15" t="e">
        <f>IF(OR(Medidas!D1074=1,Medidas!D1074="M",Medidas!D1074="m"),$A1074*LOOKUP($I1074+1,'OMS2007'!$A$3:$A$220,'OMS2007'!C$3:C$220)+(1-$A1074)*LOOKUP($I1074,'OMS2007'!$A$3:$A$220,'OMS2007'!C$3:C$220),$A1074*LOOKUP($I1074+1,'OMS2007'!$A$3:$A$220,'OMS2007'!F$3:F$220)+(1-$A1074)*LOOKUP($I1074,'OMS2007'!$A$3:$A$220,'OMS2007'!F$3:F$220))</f>
        <v>#N/A</v>
      </c>
      <c r="D1074" s="15" t="e">
        <f>IF(OR(Medidas!D1074=1,Medidas!D1074="M",Medidas!D1074="m"),$A1074*LOOKUP($I1074+1,'OMS2007'!$A$3:$A$220,'OMS2007'!D$3:D$220)+(1-$A1074)*LOOKUP($I1074,'OMS2007'!$A$3:$A$220,'OMS2007'!D$3:D$220),$A1074*LOOKUP($I1074+1,'OMS2007'!$A$3:$A$220,'OMS2007'!G$3:G$220)+(1-$A1074)*LOOKUP($I1074,'OMS2007'!$A$3:$A$220,'OMS2007'!G$3:G$220))</f>
        <v>#N/A</v>
      </c>
      <c r="E1074" s="15">
        <f t="shared" si="112"/>
        <v>1</v>
      </c>
      <c r="F1074" s="15">
        <f>IF(OR(Medidas!D1074=1,Medidas!D1074="M",Medidas!D1074="m",Medidas!D1074=2,Medidas!D1074="F",Medidas!D1074="f"),0,1)</f>
        <v>1</v>
      </c>
      <c r="G1074" s="15">
        <f>IF(OR(ISBLANK(Medidas!G1074),(ISBLANK(Medidas!H1074))),1,0)</f>
        <v>1</v>
      </c>
      <c r="H1074" s="15">
        <f>IF(AND(NOT(G1074),OR(Medidas!G1074&lt;20,Medidas!G1074&gt;250,Medidas!H1074&lt;0.5,Medidas!H1074&gt;400)),1,0)</f>
        <v>0</v>
      </c>
      <c r="I1074" s="20">
        <f>(Medidas!F1074-Medidas!E1074)/30.4375</f>
        <v>0</v>
      </c>
      <c r="J1074" s="15" t="e">
        <f>Medidas!H1074/(Medidas!G1074^2)*10000</f>
        <v>#DIV/0!</v>
      </c>
      <c r="K1074" s="15" t="e">
        <f t="shared" si="113"/>
        <v>#DIV/0!</v>
      </c>
      <c r="L1074" s="15" t="e">
        <f t="shared" si="114"/>
        <v>#DIV/0!</v>
      </c>
      <c r="M1074" s="15" t="e">
        <f t="shared" si="115"/>
        <v>#DIV/0!</v>
      </c>
      <c r="N1074" s="15" t="e">
        <f t="shared" si="116"/>
        <v>#N/A</v>
      </c>
      <c r="O1074" s="15" t="e">
        <f t="shared" si="117"/>
        <v>#N/A</v>
      </c>
    </row>
    <row r="1075" spans="1:15" x14ac:dyDescent="0.15">
      <c r="A1075" s="106">
        <f t="shared" si="118"/>
        <v>1</v>
      </c>
      <c r="B1075" s="15" t="e">
        <f>IF(OR(Medidas!D1075=1,Medidas!D1075="M",Medidas!D1075="m"),$A1075*LOOKUP($I1075+1,'OMS2007'!$A$3:$A$220,'OMS2007'!B$3:B$220)+(1-$A1075)*LOOKUP($I1075,'OMS2007'!$A$3:$A$220,'OMS2007'!B$3:B$220),$A1075*LOOKUP($I1075+1,'OMS2007'!$A$3:$A$220,'OMS2007'!E$3:E$220)+(1-$A1075)*LOOKUP($I1075,'OMS2007'!$A$3:$A$220,'OMS2007'!E$3:E$220))</f>
        <v>#N/A</v>
      </c>
      <c r="C1075" s="15" t="e">
        <f>IF(OR(Medidas!D1075=1,Medidas!D1075="M",Medidas!D1075="m"),$A1075*LOOKUP($I1075+1,'OMS2007'!$A$3:$A$220,'OMS2007'!C$3:C$220)+(1-$A1075)*LOOKUP($I1075,'OMS2007'!$A$3:$A$220,'OMS2007'!C$3:C$220),$A1075*LOOKUP($I1075+1,'OMS2007'!$A$3:$A$220,'OMS2007'!F$3:F$220)+(1-$A1075)*LOOKUP($I1075,'OMS2007'!$A$3:$A$220,'OMS2007'!F$3:F$220))</f>
        <v>#N/A</v>
      </c>
      <c r="D1075" s="15" t="e">
        <f>IF(OR(Medidas!D1075=1,Medidas!D1075="M",Medidas!D1075="m"),$A1075*LOOKUP($I1075+1,'OMS2007'!$A$3:$A$220,'OMS2007'!D$3:D$220)+(1-$A1075)*LOOKUP($I1075,'OMS2007'!$A$3:$A$220,'OMS2007'!D$3:D$220),$A1075*LOOKUP($I1075+1,'OMS2007'!$A$3:$A$220,'OMS2007'!G$3:G$220)+(1-$A1075)*LOOKUP($I1075,'OMS2007'!$A$3:$A$220,'OMS2007'!G$3:G$220))</f>
        <v>#N/A</v>
      </c>
      <c r="E1075" s="15">
        <f t="shared" si="112"/>
        <v>1</v>
      </c>
      <c r="F1075" s="15">
        <f>IF(OR(Medidas!D1075=1,Medidas!D1075="M",Medidas!D1075="m",Medidas!D1075=2,Medidas!D1075="F",Medidas!D1075="f"),0,1)</f>
        <v>1</v>
      </c>
      <c r="G1075" s="15">
        <f>IF(OR(ISBLANK(Medidas!G1075),(ISBLANK(Medidas!H1075))),1,0)</f>
        <v>1</v>
      </c>
      <c r="H1075" s="15">
        <f>IF(AND(NOT(G1075),OR(Medidas!G1075&lt;20,Medidas!G1075&gt;250,Medidas!H1075&lt;0.5,Medidas!H1075&gt;400)),1,0)</f>
        <v>0</v>
      </c>
      <c r="I1075" s="20">
        <f>(Medidas!F1075-Medidas!E1075)/30.4375</f>
        <v>0</v>
      </c>
      <c r="J1075" s="15" t="e">
        <f>Medidas!H1075/(Medidas!G1075^2)*10000</f>
        <v>#DIV/0!</v>
      </c>
      <c r="K1075" s="15" t="e">
        <f t="shared" si="113"/>
        <v>#DIV/0!</v>
      </c>
      <c r="L1075" s="15" t="e">
        <f t="shared" si="114"/>
        <v>#DIV/0!</v>
      </c>
      <c r="M1075" s="15" t="e">
        <f t="shared" si="115"/>
        <v>#DIV/0!</v>
      </c>
      <c r="N1075" s="15" t="e">
        <f t="shared" si="116"/>
        <v>#N/A</v>
      </c>
      <c r="O1075" s="15" t="e">
        <f t="shared" si="117"/>
        <v>#N/A</v>
      </c>
    </row>
    <row r="1076" spans="1:15" x14ac:dyDescent="0.15">
      <c r="A1076" s="106">
        <f t="shared" si="118"/>
        <v>1</v>
      </c>
      <c r="B1076" s="15" t="e">
        <f>IF(OR(Medidas!D1076=1,Medidas!D1076="M",Medidas!D1076="m"),$A1076*LOOKUP($I1076+1,'OMS2007'!$A$3:$A$220,'OMS2007'!B$3:B$220)+(1-$A1076)*LOOKUP($I1076,'OMS2007'!$A$3:$A$220,'OMS2007'!B$3:B$220),$A1076*LOOKUP($I1076+1,'OMS2007'!$A$3:$A$220,'OMS2007'!E$3:E$220)+(1-$A1076)*LOOKUP($I1076,'OMS2007'!$A$3:$A$220,'OMS2007'!E$3:E$220))</f>
        <v>#N/A</v>
      </c>
      <c r="C1076" s="15" t="e">
        <f>IF(OR(Medidas!D1076=1,Medidas!D1076="M",Medidas!D1076="m"),$A1076*LOOKUP($I1076+1,'OMS2007'!$A$3:$A$220,'OMS2007'!C$3:C$220)+(1-$A1076)*LOOKUP($I1076,'OMS2007'!$A$3:$A$220,'OMS2007'!C$3:C$220),$A1076*LOOKUP($I1076+1,'OMS2007'!$A$3:$A$220,'OMS2007'!F$3:F$220)+(1-$A1076)*LOOKUP($I1076,'OMS2007'!$A$3:$A$220,'OMS2007'!F$3:F$220))</f>
        <v>#N/A</v>
      </c>
      <c r="D1076" s="15" t="e">
        <f>IF(OR(Medidas!D1076=1,Medidas!D1076="M",Medidas!D1076="m"),$A1076*LOOKUP($I1076+1,'OMS2007'!$A$3:$A$220,'OMS2007'!D$3:D$220)+(1-$A1076)*LOOKUP($I1076,'OMS2007'!$A$3:$A$220,'OMS2007'!D$3:D$220),$A1076*LOOKUP($I1076+1,'OMS2007'!$A$3:$A$220,'OMS2007'!G$3:G$220)+(1-$A1076)*LOOKUP($I1076,'OMS2007'!$A$3:$A$220,'OMS2007'!G$3:G$220))</f>
        <v>#N/A</v>
      </c>
      <c r="E1076" s="15">
        <f t="shared" si="112"/>
        <v>1</v>
      </c>
      <c r="F1076" s="15">
        <f>IF(OR(Medidas!D1076=1,Medidas!D1076="M",Medidas!D1076="m",Medidas!D1076=2,Medidas!D1076="F",Medidas!D1076="f"),0,1)</f>
        <v>1</v>
      </c>
      <c r="G1076" s="15">
        <f>IF(OR(ISBLANK(Medidas!G1076),(ISBLANK(Medidas!H1076))),1,0)</f>
        <v>1</v>
      </c>
      <c r="H1076" s="15">
        <f>IF(AND(NOT(G1076),OR(Medidas!G1076&lt;20,Medidas!G1076&gt;250,Medidas!H1076&lt;0.5,Medidas!H1076&gt;400)),1,0)</f>
        <v>0</v>
      </c>
      <c r="I1076" s="20">
        <f>(Medidas!F1076-Medidas!E1076)/30.4375</f>
        <v>0</v>
      </c>
      <c r="J1076" s="15" t="e">
        <f>Medidas!H1076/(Medidas!G1076^2)*10000</f>
        <v>#DIV/0!</v>
      </c>
      <c r="K1076" s="15" t="e">
        <f t="shared" si="113"/>
        <v>#DIV/0!</v>
      </c>
      <c r="L1076" s="15" t="e">
        <f t="shared" si="114"/>
        <v>#DIV/0!</v>
      </c>
      <c r="M1076" s="15" t="e">
        <f t="shared" si="115"/>
        <v>#DIV/0!</v>
      </c>
      <c r="N1076" s="15" t="e">
        <f t="shared" si="116"/>
        <v>#N/A</v>
      </c>
      <c r="O1076" s="15" t="e">
        <f t="shared" si="117"/>
        <v>#N/A</v>
      </c>
    </row>
    <row r="1077" spans="1:15" x14ac:dyDescent="0.15">
      <c r="A1077" s="106">
        <f t="shared" si="118"/>
        <v>1</v>
      </c>
      <c r="B1077" s="15" t="e">
        <f>IF(OR(Medidas!D1077=1,Medidas!D1077="M",Medidas!D1077="m"),$A1077*LOOKUP($I1077+1,'OMS2007'!$A$3:$A$220,'OMS2007'!B$3:B$220)+(1-$A1077)*LOOKUP($I1077,'OMS2007'!$A$3:$A$220,'OMS2007'!B$3:B$220),$A1077*LOOKUP($I1077+1,'OMS2007'!$A$3:$A$220,'OMS2007'!E$3:E$220)+(1-$A1077)*LOOKUP($I1077,'OMS2007'!$A$3:$A$220,'OMS2007'!E$3:E$220))</f>
        <v>#N/A</v>
      </c>
      <c r="C1077" s="15" t="e">
        <f>IF(OR(Medidas!D1077=1,Medidas!D1077="M",Medidas!D1077="m"),$A1077*LOOKUP($I1077+1,'OMS2007'!$A$3:$A$220,'OMS2007'!C$3:C$220)+(1-$A1077)*LOOKUP($I1077,'OMS2007'!$A$3:$A$220,'OMS2007'!C$3:C$220),$A1077*LOOKUP($I1077+1,'OMS2007'!$A$3:$A$220,'OMS2007'!F$3:F$220)+(1-$A1077)*LOOKUP($I1077,'OMS2007'!$A$3:$A$220,'OMS2007'!F$3:F$220))</f>
        <v>#N/A</v>
      </c>
      <c r="D1077" s="15" t="e">
        <f>IF(OR(Medidas!D1077=1,Medidas!D1077="M",Medidas!D1077="m"),$A1077*LOOKUP($I1077+1,'OMS2007'!$A$3:$A$220,'OMS2007'!D$3:D$220)+(1-$A1077)*LOOKUP($I1077,'OMS2007'!$A$3:$A$220,'OMS2007'!D$3:D$220),$A1077*LOOKUP($I1077+1,'OMS2007'!$A$3:$A$220,'OMS2007'!G$3:G$220)+(1-$A1077)*LOOKUP($I1077,'OMS2007'!$A$3:$A$220,'OMS2007'!G$3:G$220))</f>
        <v>#N/A</v>
      </c>
      <c r="E1077" s="15">
        <f t="shared" si="112"/>
        <v>1</v>
      </c>
      <c r="F1077" s="15">
        <f>IF(OR(Medidas!D1077=1,Medidas!D1077="M",Medidas!D1077="m",Medidas!D1077=2,Medidas!D1077="F",Medidas!D1077="f"),0,1)</f>
        <v>1</v>
      </c>
      <c r="G1077" s="15">
        <f>IF(OR(ISBLANK(Medidas!G1077),(ISBLANK(Medidas!H1077))),1,0)</f>
        <v>1</v>
      </c>
      <c r="H1077" s="15">
        <f>IF(AND(NOT(G1077),OR(Medidas!G1077&lt;20,Medidas!G1077&gt;250,Medidas!H1077&lt;0.5,Medidas!H1077&gt;400)),1,0)</f>
        <v>0</v>
      </c>
      <c r="I1077" s="20">
        <f>(Medidas!F1077-Medidas!E1077)/30.4375</f>
        <v>0</v>
      </c>
      <c r="J1077" s="15" t="e">
        <f>Medidas!H1077/(Medidas!G1077^2)*10000</f>
        <v>#DIV/0!</v>
      </c>
      <c r="K1077" s="15" t="e">
        <f t="shared" si="113"/>
        <v>#DIV/0!</v>
      </c>
      <c r="L1077" s="15" t="e">
        <f t="shared" si="114"/>
        <v>#DIV/0!</v>
      </c>
      <c r="M1077" s="15" t="e">
        <f t="shared" si="115"/>
        <v>#DIV/0!</v>
      </c>
      <c r="N1077" s="15" t="e">
        <f t="shared" si="116"/>
        <v>#N/A</v>
      </c>
      <c r="O1077" s="15" t="e">
        <f t="shared" si="117"/>
        <v>#N/A</v>
      </c>
    </row>
    <row r="1078" spans="1:15" x14ac:dyDescent="0.15">
      <c r="A1078" s="106">
        <f t="shared" si="118"/>
        <v>1</v>
      </c>
      <c r="B1078" s="15" t="e">
        <f>IF(OR(Medidas!D1078=1,Medidas!D1078="M",Medidas!D1078="m"),$A1078*LOOKUP($I1078+1,'OMS2007'!$A$3:$A$220,'OMS2007'!B$3:B$220)+(1-$A1078)*LOOKUP($I1078,'OMS2007'!$A$3:$A$220,'OMS2007'!B$3:B$220),$A1078*LOOKUP($I1078+1,'OMS2007'!$A$3:$A$220,'OMS2007'!E$3:E$220)+(1-$A1078)*LOOKUP($I1078,'OMS2007'!$A$3:$A$220,'OMS2007'!E$3:E$220))</f>
        <v>#N/A</v>
      </c>
      <c r="C1078" s="15" t="e">
        <f>IF(OR(Medidas!D1078=1,Medidas!D1078="M",Medidas!D1078="m"),$A1078*LOOKUP($I1078+1,'OMS2007'!$A$3:$A$220,'OMS2007'!C$3:C$220)+(1-$A1078)*LOOKUP($I1078,'OMS2007'!$A$3:$A$220,'OMS2007'!C$3:C$220),$A1078*LOOKUP($I1078+1,'OMS2007'!$A$3:$A$220,'OMS2007'!F$3:F$220)+(1-$A1078)*LOOKUP($I1078,'OMS2007'!$A$3:$A$220,'OMS2007'!F$3:F$220))</f>
        <v>#N/A</v>
      </c>
      <c r="D1078" s="15" t="e">
        <f>IF(OR(Medidas!D1078=1,Medidas!D1078="M",Medidas!D1078="m"),$A1078*LOOKUP($I1078+1,'OMS2007'!$A$3:$A$220,'OMS2007'!D$3:D$220)+(1-$A1078)*LOOKUP($I1078,'OMS2007'!$A$3:$A$220,'OMS2007'!D$3:D$220),$A1078*LOOKUP($I1078+1,'OMS2007'!$A$3:$A$220,'OMS2007'!G$3:G$220)+(1-$A1078)*LOOKUP($I1078,'OMS2007'!$A$3:$A$220,'OMS2007'!G$3:G$220))</f>
        <v>#N/A</v>
      </c>
      <c r="E1078" s="15">
        <f t="shared" si="112"/>
        <v>1</v>
      </c>
      <c r="F1078" s="15">
        <f>IF(OR(Medidas!D1078=1,Medidas!D1078="M",Medidas!D1078="m",Medidas!D1078=2,Medidas!D1078="F",Medidas!D1078="f"),0,1)</f>
        <v>1</v>
      </c>
      <c r="G1078" s="15">
        <f>IF(OR(ISBLANK(Medidas!G1078),(ISBLANK(Medidas!H1078))),1,0)</f>
        <v>1</v>
      </c>
      <c r="H1078" s="15">
        <f>IF(AND(NOT(G1078),OR(Medidas!G1078&lt;20,Medidas!G1078&gt;250,Medidas!H1078&lt;0.5,Medidas!H1078&gt;400)),1,0)</f>
        <v>0</v>
      </c>
      <c r="I1078" s="20">
        <f>(Medidas!F1078-Medidas!E1078)/30.4375</f>
        <v>0</v>
      </c>
      <c r="J1078" s="15" t="e">
        <f>Medidas!H1078/(Medidas!G1078^2)*10000</f>
        <v>#DIV/0!</v>
      </c>
      <c r="K1078" s="15" t="e">
        <f t="shared" si="113"/>
        <v>#DIV/0!</v>
      </c>
      <c r="L1078" s="15" t="e">
        <f t="shared" si="114"/>
        <v>#DIV/0!</v>
      </c>
      <c r="M1078" s="15" t="e">
        <f t="shared" si="115"/>
        <v>#DIV/0!</v>
      </c>
      <c r="N1078" s="15" t="e">
        <f t="shared" si="116"/>
        <v>#N/A</v>
      </c>
      <c r="O1078" s="15" t="e">
        <f t="shared" si="117"/>
        <v>#N/A</v>
      </c>
    </row>
    <row r="1079" spans="1:15" x14ac:dyDescent="0.15">
      <c r="A1079" s="106">
        <f t="shared" si="118"/>
        <v>1</v>
      </c>
      <c r="B1079" s="15" t="e">
        <f>IF(OR(Medidas!D1079=1,Medidas!D1079="M",Medidas!D1079="m"),$A1079*LOOKUP($I1079+1,'OMS2007'!$A$3:$A$220,'OMS2007'!B$3:B$220)+(1-$A1079)*LOOKUP($I1079,'OMS2007'!$A$3:$A$220,'OMS2007'!B$3:B$220),$A1079*LOOKUP($I1079+1,'OMS2007'!$A$3:$A$220,'OMS2007'!E$3:E$220)+(1-$A1079)*LOOKUP($I1079,'OMS2007'!$A$3:$A$220,'OMS2007'!E$3:E$220))</f>
        <v>#N/A</v>
      </c>
      <c r="C1079" s="15" t="e">
        <f>IF(OR(Medidas!D1079=1,Medidas!D1079="M",Medidas!D1079="m"),$A1079*LOOKUP($I1079+1,'OMS2007'!$A$3:$A$220,'OMS2007'!C$3:C$220)+(1-$A1079)*LOOKUP($I1079,'OMS2007'!$A$3:$A$220,'OMS2007'!C$3:C$220),$A1079*LOOKUP($I1079+1,'OMS2007'!$A$3:$A$220,'OMS2007'!F$3:F$220)+(1-$A1079)*LOOKUP($I1079,'OMS2007'!$A$3:$A$220,'OMS2007'!F$3:F$220))</f>
        <v>#N/A</v>
      </c>
      <c r="D1079" s="15" t="e">
        <f>IF(OR(Medidas!D1079=1,Medidas!D1079="M",Medidas!D1079="m"),$A1079*LOOKUP($I1079+1,'OMS2007'!$A$3:$A$220,'OMS2007'!D$3:D$220)+(1-$A1079)*LOOKUP($I1079,'OMS2007'!$A$3:$A$220,'OMS2007'!D$3:D$220),$A1079*LOOKUP($I1079+1,'OMS2007'!$A$3:$A$220,'OMS2007'!G$3:G$220)+(1-$A1079)*LOOKUP($I1079,'OMS2007'!$A$3:$A$220,'OMS2007'!G$3:G$220))</f>
        <v>#N/A</v>
      </c>
      <c r="E1079" s="15">
        <f t="shared" si="112"/>
        <v>1</v>
      </c>
      <c r="F1079" s="15">
        <f>IF(OR(Medidas!D1079=1,Medidas!D1079="M",Medidas!D1079="m",Medidas!D1079=2,Medidas!D1079="F",Medidas!D1079="f"),0,1)</f>
        <v>1</v>
      </c>
      <c r="G1079" s="15">
        <f>IF(OR(ISBLANK(Medidas!G1079),(ISBLANK(Medidas!H1079))),1,0)</f>
        <v>1</v>
      </c>
      <c r="H1079" s="15">
        <f>IF(AND(NOT(G1079),OR(Medidas!G1079&lt;20,Medidas!G1079&gt;250,Medidas!H1079&lt;0.5,Medidas!H1079&gt;400)),1,0)</f>
        <v>0</v>
      </c>
      <c r="I1079" s="20">
        <f>(Medidas!F1079-Medidas!E1079)/30.4375</f>
        <v>0</v>
      </c>
      <c r="J1079" s="15" t="e">
        <f>Medidas!H1079/(Medidas!G1079^2)*10000</f>
        <v>#DIV/0!</v>
      </c>
      <c r="K1079" s="15" t="e">
        <f t="shared" si="113"/>
        <v>#DIV/0!</v>
      </c>
      <c r="L1079" s="15" t="e">
        <f t="shared" si="114"/>
        <v>#DIV/0!</v>
      </c>
      <c r="M1079" s="15" t="e">
        <f t="shared" si="115"/>
        <v>#DIV/0!</v>
      </c>
      <c r="N1079" s="15" t="e">
        <f t="shared" si="116"/>
        <v>#N/A</v>
      </c>
      <c r="O1079" s="15" t="e">
        <f t="shared" si="117"/>
        <v>#N/A</v>
      </c>
    </row>
    <row r="1080" spans="1:15" x14ac:dyDescent="0.15">
      <c r="A1080" s="106">
        <f t="shared" si="118"/>
        <v>1</v>
      </c>
      <c r="B1080" s="15" t="e">
        <f>IF(OR(Medidas!D1080=1,Medidas!D1080="M",Medidas!D1080="m"),$A1080*LOOKUP($I1080+1,'OMS2007'!$A$3:$A$220,'OMS2007'!B$3:B$220)+(1-$A1080)*LOOKUP($I1080,'OMS2007'!$A$3:$A$220,'OMS2007'!B$3:B$220),$A1080*LOOKUP($I1080+1,'OMS2007'!$A$3:$A$220,'OMS2007'!E$3:E$220)+(1-$A1080)*LOOKUP($I1080,'OMS2007'!$A$3:$A$220,'OMS2007'!E$3:E$220))</f>
        <v>#N/A</v>
      </c>
      <c r="C1080" s="15" t="e">
        <f>IF(OR(Medidas!D1080=1,Medidas!D1080="M",Medidas!D1080="m"),$A1080*LOOKUP($I1080+1,'OMS2007'!$A$3:$A$220,'OMS2007'!C$3:C$220)+(1-$A1080)*LOOKUP($I1080,'OMS2007'!$A$3:$A$220,'OMS2007'!C$3:C$220),$A1080*LOOKUP($I1080+1,'OMS2007'!$A$3:$A$220,'OMS2007'!F$3:F$220)+(1-$A1080)*LOOKUP($I1080,'OMS2007'!$A$3:$A$220,'OMS2007'!F$3:F$220))</f>
        <v>#N/A</v>
      </c>
      <c r="D1080" s="15" t="e">
        <f>IF(OR(Medidas!D1080=1,Medidas!D1080="M",Medidas!D1080="m"),$A1080*LOOKUP($I1080+1,'OMS2007'!$A$3:$A$220,'OMS2007'!D$3:D$220)+(1-$A1080)*LOOKUP($I1080,'OMS2007'!$A$3:$A$220,'OMS2007'!D$3:D$220),$A1080*LOOKUP($I1080+1,'OMS2007'!$A$3:$A$220,'OMS2007'!G$3:G$220)+(1-$A1080)*LOOKUP($I1080,'OMS2007'!$A$3:$A$220,'OMS2007'!G$3:G$220))</f>
        <v>#N/A</v>
      </c>
      <c r="E1080" s="15">
        <f t="shared" si="112"/>
        <v>1</v>
      </c>
      <c r="F1080" s="15">
        <f>IF(OR(Medidas!D1080=1,Medidas!D1080="M",Medidas!D1080="m",Medidas!D1080=2,Medidas!D1080="F",Medidas!D1080="f"),0,1)</f>
        <v>1</v>
      </c>
      <c r="G1080" s="15">
        <f>IF(OR(ISBLANK(Medidas!G1080),(ISBLANK(Medidas!H1080))),1,0)</f>
        <v>1</v>
      </c>
      <c r="H1080" s="15">
        <f>IF(AND(NOT(G1080),OR(Medidas!G1080&lt;20,Medidas!G1080&gt;250,Medidas!H1080&lt;0.5,Medidas!H1080&gt;400)),1,0)</f>
        <v>0</v>
      </c>
      <c r="I1080" s="20">
        <f>(Medidas!F1080-Medidas!E1080)/30.4375</f>
        <v>0</v>
      </c>
      <c r="J1080" s="15" t="e">
        <f>Medidas!H1080/(Medidas!G1080^2)*10000</f>
        <v>#DIV/0!</v>
      </c>
      <c r="K1080" s="15" t="e">
        <f t="shared" si="113"/>
        <v>#DIV/0!</v>
      </c>
      <c r="L1080" s="15" t="e">
        <f t="shared" si="114"/>
        <v>#DIV/0!</v>
      </c>
      <c r="M1080" s="15" t="e">
        <f t="shared" si="115"/>
        <v>#DIV/0!</v>
      </c>
      <c r="N1080" s="15" t="e">
        <f t="shared" si="116"/>
        <v>#N/A</v>
      </c>
      <c r="O1080" s="15" t="e">
        <f t="shared" si="117"/>
        <v>#N/A</v>
      </c>
    </row>
    <row r="1081" spans="1:15" x14ac:dyDescent="0.15">
      <c r="A1081" s="106">
        <f t="shared" si="118"/>
        <v>1</v>
      </c>
      <c r="B1081" s="15" t="e">
        <f>IF(OR(Medidas!D1081=1,Medidas!D1081="M",Medidas!D1081="m"),$A1081*LOOKUP($I1081+1,'OMS2007'!$A$3:$A$220,'OMS2007'!B$3:B$220)+(1-$A1081)*LOOKUP($I1081,'OMS2007'!$A$3:$A$220,'OMS2007'!B$3:B$220),$A1081*LOOKUP($I1081+1,'OMS2007'!$A$3:$A$220,'OMS2007'!E$3:E$220)+(1-$A1081)*LOOKUP($I1081,'OMS2007'!$A$3:$A$220,'OMS2007'!E$3:E$220))</f>
        <v>#N/A</v>
      </c>
      <c r="C1081" s="15" t="e">
        <f>IF(OR(Medidas!D1081=1,Medidas!D1081="M",Medidas!D1081="m"),$A1081*LOOKUP($I1081+1,'OMS2007'!$A$3:$A$220,'OMS2007'!C$3:C$220)+(1-$A1081)*LOOKUP($I1081,'OMS2007'!$A$3:$A$220,'OMS2007'!C$3:C$220),$A1081*LOOKUP($I1081+1,'OMS2007'!$A$3:$A$220,'OMS2007'!F$3:F$220)+(1-$A1081)*LOOKUP($I1081,'OMS2007'!$A$3:$A$220,'OMS2007'!F$3:F$220))</f>
        <v>#N/A</v>
      </c>
      <c r="D1081" s="15" t="e">
        <f>IF(OR(Medidas!D1081=1,Medidas!D1081="M",Medidas!D1081="m"),$A1081*LOOKUP($I1081+1,'OMS2007'!$A$3:$A$220,'OMS2007'!D$3:D$220)+(1-$A1081)*LOOKUP($I1081,'OMS2007'!$A$3:$A$220,'OMS2007'!D$3:D$220),$A1081*LOOKUP($I1081+1,'OMS2007'!$A$3:$A$220,'OMS2007'!G$3:G$220)+(1-$A1081)*LOOKUP($I1081,'OMS2007'!$A$3:$A$220,'OMS2007'!G$3:G$220))</f>
        <v>#N/A</v>
      </c>
      <c r="E1081" s="15">
        <f t="shared" si="112"/>
        <v>1</v>
      </c>
      <c r="F1081" s="15">
        <f>IF(OR(Medidas!D1081=1,Medidas!D1081="M",Medidas!D1081="m",Medidas!D1081=2,Medidas!D1081="F",Medidas!D1081="f"),0,1)</f>
        <v>1</v>
      </c>
      <c r="G1081" s="15">
        <f>IF(OR(ISBLANK(Medidas!G1081),(ISBLANK(Medidas!H1081))),1,0)</f>
        <v>1</v>
      </c>
      <c r="H1081" s="15">
        <f>IF(AND(NOT(G1081),OR(Medidas!G1081&lt;20,Medidas!G1081&gt;250,Medidas!H1081&lt;0.5,Medidas!H1081&gt;400)),1,0)</f>
        <v>0</v>
      </c>
      <c r="I1081" s="20">
        <f>(Medidas!F1081-Medidas!E1081)/30.4375</f>
        <v>0</v>
      </c>
      <c r="J1081" s="15" t="e">
        <f>Medidas!H1081/(Medidas!G1081^2)*10000</f>
        <v>#DIV/0!</v>
      </c>
      <c r="K1081" s="15" t="e">
        <f t="shared" si="113"/>
        <v>#DIV/0!</v>
      </c>
      <c r="L1081" s="15" t="e">
        <f t="shared" si="114"/>
        <v>#DIV/0!</v>
      </c>
      <c r="M1081" s="15" t="e">
        <f t="shared" si="115"/>
        <v>#DIV/0!</v>
      </c>
      <c r="N1081" s="15" t="e">
        <f t="shared" si="116"/>
        <v>#N/A</v>
      </c>
      <c r="O1081" s="15" t="e">
        <f t="shared" si="117"/>
        <v>#N/A</v>
      </c>
    </row>
    <row r="1082" spans="1:15" x14ac:dyDescent="0.15">
      <c r="A1082" s="106">
        <f t="shared" si="118"/>
        <v>1</v>
      </c>
      <c r="B1082" s="15" t="e">
        <f>IF(OR(Medidas!D1082=1,Medidas!D1082="M",Medidas!D1082="m"),$A1082*LOOKUP($I1082+1,'OMS2007'!$A$3:$A$220,'OMS2007'!B$3:B$220)+(1-$A1082)*LOOKUP($I1082,'OMS2007'!$A$3:$A$220,'OMS2007'!B$3:B$220),$A1082*LOOKUP($I1082+1,'OMS2007'!$A$3:$A$220,'OMS2007'!E$3:E$220)+(1-$A1082)*LOOKUP($I1082,'OMS2007'!$A$3:$A$220,'OMS2007'!E$3:E$220))</f>
        <v>#N/A</v>
      </c>
      <c r="C1082" s="15" t="e">
        <f>IF(OR(Medidas!D1082=1,Medidas!D1082="M",Medidas!D1082="m"),$A1082*LOOKUP($I1082+1,'OMS2007'!$A$3:$A$220,'OMS2007'!C$3:C$220)+(1-$A1082)*LOOKUP($I1082,'OMS2007'!$A$3:$A$220,'OMS2007'!C$3:C$220),$A1082*LOOKUP($I1082+1,'OMS2007'!$A$3:$A$220,'OMS2007'!F$3:F$220)+(1-$A1082)*LOOKUP($I1082,'OMS2007'!$A$3:$A$220,'OMS2007'!F$3:F$220))</f>
        <v>#N/A</v>
      </c>
      <c r="D1082" s="15" t="e">
        <f>IF(OR(Medidas!D1082=1,Medidas!D1082="M",Medidas!D1082="m"),$A1082*LOOKUP($I1082+1,'OMS2007'!$A$3:$A$220,'OMS2007'!D$3:D$220)+(1-$A1082)*LOOKUP($I1082,'OMS2007'!$A$3:$A$220,'OMS2007'!D$3:D$220),$A1082*LOOKUP($I1082+1,'OMS2007'!$A$3:$A$220,'OMS2007'!G$3:G$220)+(1-$A1082)*LOOKUP($I1082,'OMS2007'!$A$3:$A$220,'OMS2007'!G$3:G$220))</f>
        <v>#N/A</v>
      </c>
      <c r="E1082" s="15">
        <f t="shared" si="112"/>
        <v>1</v>
      </c>
      <c r="F1082" s="15">
        <f>IF(OR(Medidas!D1082=1,Medidas!D1082="M",Medidas!D1082="m",Medidas!D1082=2,Medidas!D1082="F",Medidas!D1082="f"),0,1)</f>
        <v>1</v>
      </c>
      <c r="G1082" s="15">
        <f>IF(OR(ISBLANK(Medidas!G1082),(ISBLANK(Medidas!H1082))),1,0)</f>
        <v>1</v>
      </c>
      <c r="H1082" s="15">
        <f>IF(AND(NOT(G1082),OR(Medidas!G1082&lt;20,Medidas!G1082&gt;250,Medidas!H1082&lt;0.5,Medidas!H1082&gt;400)),1,0)</f>
        <v>0</v>
      </c>
      <c r="I1082" s="20">
        <f>(Medidas!F1082-Medidas!E1082)/30.4375</f>
        <v>0</v>
      </c>
      <c r="J1082" s="15" t="e">
        <f>Medidas!H1082/(Medidas!G1082^2)*10000</f>
        <v>#DIV/0!</v>
      </c>
      <c r="K1082" s="15" t="e">
        <f t="shared" si="113"/>
        <v>#DIV/0!</v>
      </c>
      <c r="L1082" s="15" t="e">
        <f t="shared" si="114"/>
        <v>#DIV/0!</v>
      </c>
      <c r="M1082" s="15" t="e">
        <f t="shared" si="115"/>
        <v>#DIV/0!</v>
      </c>
      <c r="N1082" s="15" t="e">
        <f t="shared" si="116"/>
        <v>#N/A</v>
      </c>
      <c r="O1082" s="15" t="e">
        <f t="shared" si="117"/>
        <v>#N/A</v>
      </c>
    </row>
    <row r="1083" spans="1:15" x14ac:dyDescent="0.15">
      <c r="A1083" s="106">
        <f t="shared" si="118"/>
        <v>1</v>
      </c>
      <c r="B1083" s="15" t="e">
        <f>IF(OR(Medidas!D1083=1,Medidas!D1083="M",Medidas!D1083="m"),$A1083*LOOKUP($I1083+1,'OMS2007'!$A$3:$A$220,'OMS2007'!B$3:B$220)+(1-$A1083)*LOOKUP($I1083,'OMS2007'!$A$3:$A$220,'OMS2007'!B$3:B$220),$A1083*LOOKUP($I1083+1,'OMS2007'!$A$3:$A$220,'OMS2007'!E$3:E$220)+(1-$A1083)*LOOKUP($I1083,'OMS2007'!$A$3:$A$220,'OMS2007'!E$3:E$220))</f>
        <v>#N/A</v>
      </c>
      <c r="C1083" s="15" t="e">
        <f>IF(OR(Medidas!D1083=1,Medidas!D1083="M",Medidas!D1083="m"),$A1083*LOOKUP($I1083+1,'OMS2007'!$A$3:$A$220,'OMS2007'!C$3:C$220)+(1-$A1083)*LOOKUP($I1083,'OMS2007'!$A$3:$A$220,'OMS2007'!C$3:C$220),$A1083*LOOKUP($I1083+1,'OMS2007'!$A$3:$A$220,'OMS2007'!F$3:F$220)+(1-$A1083)*LOOKUP($I1083,'OMS2007'!$A$3:$A$220,'OMS2007'!F$3:F$220))</f>
        <v>#N/A</v>
      </c>
      <c r="D1083" s="15" t="e">
        <f>IF(OR(Medidas!D1083=1,Medidas!D1083="M",Medidas!D1083="m"),$A1083*LOOKUP($I1083+1,'OMS2007'!$A$3:$A$220,'OMS2007'!D$3:D$220)+(1-$A1083)*LOOKUP($I1083,'OMS2007'!$A$3:$A$220,'OMS2007'!D$3:D$220),$A1083*LOOKUP($I1083+1,'OMS2007'!$A$3:$A$220,'OMS2007'!G$3:G$220)+(1-$A1083)*LOOKUP($I1083,'OMS2007'!$A$3:$A$220,'OMS2007'!G$3:G$220))</f>
        <v>#N/A</v>
      </c>
      <c r="E1083" s="15">
        <f t="shared" si="112"/>
        <v>1</v>
      </c>
      <c r="F1083" s="15">
        <f>IF(OR(Medidas!D1083=1,Medidas!D1083="M",Medidas!D1083="m",Medidas!D1083=2,Medidas!D1083="F",Medidas!D1083="f"),0,1)</f>
        <v>1</v>
      </c>
      <c r="G1083" s="15">
        <f>IF(OR(ISBLANK(Medidas!G1083),(ISBLANK(Medidas!H1083))),1,0)</f>
        <v>1</v>
      </c>
      <c r="H1083" s="15">
        <f>IF(AND(NOT(G1083),OR(Medidas!G1083&lt;20,Medidas!G1083&gt;250,Medidas!H1083&lt;0.5,Medidas!H1083&gt;400)),1,0)</f>
        <v>0</v>
      </c>
      <c r="I1083" s="20">
        <f>(Medidas!F1083-Medidas!E1083)/30.4375</f>
        <v>0</v>
      </c>
      <c r="J1083" s="15" t="e">
        <f>Medidas!H1083/(Medidas!G1083^2)*10000</f>
        <v>#DIV/0!</v>
      </c>
      <c r="K1083" s="15" t="e">
        <f t="shared" si="113"/>
        <v>#DIV/0!</v>
      </c>
      <c r="L1083" s="15" t="e">
        <f t="shared" si="114"/>
        <v>#DIV/0!</v>
      </c>
      <c r="M1083" s="15" t="e">
        <f t="shared" si="115"/>
        <v>#DIV/0!</v>
      </c>
      <c r="N1083" s="15" t="e">
        <f t="shared" si="116"/>
        <v>#N/A</v>
      </c>
      <c r="O1083" s="15" t="e">
        <f t="shared" si="117"/>
        <v>#N/A</v>
      </c>
    </row>
    <row r="1084" spans="1:15" x14ac:dyDescent="0.15">
      <c r="A1084" s="106">
        <f t="shared" si="118"/>
        <v>1</v>
      </c>
      <c r="B1084" s="15" t="e">
        <f>IF(OR(Medidas!D1084=1,Medidas!D1084="M",Medidas!D1084="m"),$A1084*LOOKUP($I1084+1,'OMS2007'!$A$3:$A$220,'OMS2007'!B$3:B$220)+(1-$A1084)*LOOKUP($I1084,'OMS2007'!$A$3:$A$220,'OMS2007'!B$3:B$220),$A1084*LOOKUP($I1084+1,'OMS2007'!$A$3:$A$220,'OMS2007'!E$3:E$220)+(1-$A1084)*LOOKUP($I1084,'OMS2007'!$A$3:$A$220,'OMS2007'!E$3:E$220))</f>
        <v>#N/A</v>
      </c>
      <c r="C1084" s="15" t="e">
        <f>IF(OR(Medidas!D1084=1,Medidas!D1084="M",Medidas!D1084="m"),$A1084*LOOKUP($I1084+1,'OMS2007'!$A$3:$A$220,'OMS2007'!C$3:C$220)+(1-$A1084)*LOOKUP($I1084,'OMS2007'!$A$3:$A$220,'OMS2007'!C$3:C$220),$A1084*LOOKUP($I1084+1,'OMS2007'!$A$3:$A$220,'OMS2007'!F$3:F$220)+(1-$A1084)*LOOKUP($I1084,'OMS2007'!$A$3:$A$220,'OMS2007'!F$3:F$220))</f>
        <v>#N/A</v>
      </c>
      <c r="D1084" s="15" t="e">
        <f>IF(OR(Medidas!D1084=1,Medidas!D1084="M",Medidas!D1084="m"),$A1084*LOOKUP($I1084+1,'OMS2007'!$A$3:$A$220,'OMS2007'!D$3:D$220)+(1-$A1084)*LOOKUP($I1084,'OMS2007'!$A$3:$A$220,'OMS2007'!D$3:D$220),$A1084*LOOKUP($I1084+1,'OMS2007'!$A$3:$A$220,'OMS2007'!G$3:G$220)+(1-$A1084)*LOOKUP($I1084,'OMS2007'!$A$3:$A$220,'OMS2007'!G$3:G$220))</f>
        <v>#N/A</v>
      </c>
      <c r="E1084" s="15">
        <f t="shared" si="112"/>
        <v>1</v>
      </c>
      <c r="F1084" s="15">
        <f>IF(OR(Medidas!D1084=1,Medidas!D1084="M",Medidas!D1084="m",Medidas!D1084=2,Medidas!D1084="F",Medidas!D1084="f"),0,1)</f>
        <v>1</v>
      </c>
      <c r="G1084" s="15">
        <f>IF(OR(ISBLANK(Medidas!G1084),(ISBLANK(Medidas!H1084))),1,0)</f>
        <v>1</v>
      </c>
      <c r="H1084" s="15">
        <f>IF(AND(NOT(G1084),OR(Medidas!G1084&lt;20,Medidas!G1084&gt;250,Medidas!H1084&lt;0.5,Medidas!H1084&gt;400)),1,0)</f>
        <v>0</v>
      </c>
      <c r="I1084" s="20">
        <f>(Medidas!F1084-Medidas!E1084)/30.4375</f>
        <v>0</v>
      </c>
      <c r="J1084" s="15" t="e">
        <f>Medidas!H1084/(Medidas!G1084^2)*10000</f>
        <v>#DIV/0!</v>
      </c>
      <c r="K1084" s="15" t="e">
        <f t="shared" si="113"/>
        <v>#DIV/0!</v>
      </c>
      <c r="L1084" s="15" t="e">
        <f t="shared" si="114"/>
        <v>#DIV/0!</v>
      </c>
      <c r="M1084" s="15" t="e">
        <f t="shared" si="115"/>
        <v>#DIV/0!</v>
      </c>
      <c r="N1084" s="15" t="e">
        <f t="shared" si="116"/>
        <v>#N/A</v>
      </c>
      <c r="O1084" s="15" t="e">
        <f t="shared" si="117"/>
        <v>#N/A</v>
      </c>
    </row>
    <row r="1085" spans="1:15" x14ac:dyDescent="0.15">
      <c r="A1085" s="106">
        <f t="shared" si="118"/>
        <v>1</v>
      </c>
      <c r="B1085" s="15" t="e">
        <f>IF(OR(Medidas!D1085=1,Medidas!D1085="M",Medidas!D1085="m"),$A1085*LOOKUP($I1085+1,'OMS2007'!$A$3:$A$220,'OMS2007'!B$3:B$220)+(1-$A1085)*LOOKUP($I1085,'OMS2007'!$A$3:$A$220,'OMS2007'!B$3:B$220),$A1085*LOOKUP($I1085+1,'OMS2007'!$A$3:$A$220,'OMS2007'!E$3:E$220)+(1-$A1085)*LOOKUP($I1085,'OMS2007'!$A$3:$A$220,'OMS2007'!E$3:E$220))</f>
        <v>#N/A</v>
      </c>
      <c r="C1085" s="15" t="e">
        <f>IF(OR(Medidas!D1085=1,Medidas!D1085="M",Medidas!D1085="m"),$A1085*LOOKUP($I1085+1,'OMS2007'!$A$3:$A$220,'OMS2007'!C$3:C$220)+(1-$A1085)*LOOKUP($I1085,'OMS2007'!$A$3:$A$220,'OMS2007'!C$3:C$220),$A1085*LOOKUP($I1085+1,'OMS2007'!$A$3:$A$220,'OMS2007'!F$3:F$220)+(1-$A1085)*LOOKUP($I1085,'OMS2007'!$A$3:$A$220,'OMS2007'!F$3:F$220))</f>
        <v>#N/A</v>
      </c>
      <c r="D1085" s="15" t="e">
        <f>IF(OR(Medidas!D1085=1,Medidas!D1085="M",Medidas!D1085="m"),$A1085*LOOKUP($I1085+1,'OMS2007'!$A$3:$A$220,'OMS2007'!D$3:D$220)+(1-$A1085)*LOOKUP($I1085,'OMS2007'!$A$3:$A$220,'OMS2007'!D$3:D$220),$A1085*LOOKUP($I1085+1,'OMS2007'!$A$3:$A$220,'OMS2007'!G$3:G$220)+(1-$A1085)*LOOKUP($I1085,'OMS2007'!$A$3:$A$220,'OMS2007'!G$3:G$220))</f>
        <v>#N/A</v>
      </c>
      <c r="E1085" s="15">
        <f t="shared" si="112"/>
        <v>1</v>
      </c>
      <c r="F1085" s="15">
        <f>IF(OR(Medidas!D1085=1,Medidas!D1085="M",Medidas!D1085="m",Medidas!D1085=2,Medidas!D1085="F",Medidas!D1085="f"),0,1)</f>
        <v>1</v>
      </c>
      <c r="G1085" s="15">
        <f>IF(OR(ISBLANK(Medidas!G1085),(ISBLANK(Medidas!H1085))),1,0)</f>
        <v>1</v>
      </c>
      <c r="H1085" s="15">
        <f>IF(AND(NOT(G1085),OR(Medidas!G1085&lt;20,Medidas!G1085&gt;250,Medidas!H1085&lt;0.5,Medidas!H1085&gt;400)),1,0)</f>
        <v>0</v>
      </c>
      <c r="I1085" s="20">
        <f>(Medidas!F1085-Medidas!E1085)/30.4375</f>
        <v>0</v>
      </c>
      <c r="J1085" s="15" t="e">
        <f>Medidas!H1085/(Medidas!G1085^2)*10000</f>
        <v>#DIV/0!</v>
      </c>
      <c r="K1085" s="15" t="e">
        <f t="shared" si="113"/>
        <v>#DIV/0!</v>
      </c>
      <c r="L1085" s="15" t="e">
        <f t="shared" si="114"/>
        <v>#DIV/0!</v>
      </c>
      <c r="M1085" s="15" t="e">
        <f t="shared" si="115"/>
        <v>#DIV/0!</v>
      </c>
      <c r="N1085" s="15" t="e">
        <f t="shared" si="116"/>
        <v>#N/A</v>
      </c>
      <c r="O1085" s="15" t="e">
        <f t="shared" si="117"/>
        <v>#N/A</v>
      </c>
    </row>
    <row r="1086" spans="1:15" x14ac:dyDescent="0.15">
      <c r="A1086" s="106">
        <f t="shared" si="118"/>
        <v>1</v>
      </c>
      <c r="B1086" s="15" t="e">
        <f>IF(OR(Medidas!D1086=1,Medidas!D1086="M",Medidas!D1086="m"),$A1086*LOOKUP($I1086+1,'OMS2007'!$A$3:$A$220,'OMS2007'!B$3:B$220)+(1-$A1086)*LOOKUP($I1086,'OMS2007'!$A$3:$A$220,'OMS2007'!B$3:B$220),$A1086*LOOKUP($I1086+1,'OMS2007'!$A$3:$A$220,'OMS2007'!E$3:E$220)+(1-$A1086)*LOOKUP($I1086,'OMS2007'!$A$3:$A$220,'OMS2007'!E$3:E$220))</f>
        <v>#N/A</v>
      </c>
      <c r="C1086" s="15" t="e">
        <f>IF(OR(Medidas!D1086=1,Medidas!D1086="M",Medidas!D1086="m"),$A1086*LOOKUP($I1086+1,'OMS2007'!$A$3:$A$220,'OMS2007'!C$3:C$220)+(1-$A1086)*LOOKUP($I1086,'OMS2007'!$A$3:$A$220,'OMS2007'!C$3:C$220),$A1086*LOOKUP($I1086+1,'OMS2007'!$A$3:$A$220,'OMS2007'!F$3:F$220)+(1-$A1086)*LOOKUP($I1086,'OMS2007'!$A$3:$A$220,'OMS2007'!F$3:F$220))</f>
        <v>#N/A</v>
      </c>
      <c r="D1086" s="15" t="e">
        <f>IF(OR(Medidas!D1086=1,Medidas!D1086="M",Medidas!D1086="m"),$A1086*LOOKUP($I1086+1,'OMS2007'!$A$3:$A$220,'OMS2007'!D$3:D$220)+(1-$A1086)*LOOKUP($I1086,'OMS2007'!$A$3:$A$220,'OMS2007'!D$3:D$220),$A1086*LOOKUP($I1086+1,'OMS2007'!$A$3:$A$220,'OMS2007'!G$3:G$220)+(1-$A1086)*LOOKUP($I1086,'OMS2007'!$A$3:$A$220,'OMS2007'!G$3:G$220))</f>
        <v>#N/A</v>
      </c>
      <c r="E1086" s="15">
        <f t="shared" si="112"/>
        <v>1</v>
      </c>
      <c r="F1086" s="15">
        <f>IF(OR(Medidas!D1086=1,Medidas!D1086="M",Medidas!D1086="m",Medidas!D1086=2,Medidas!D1086="F",Medidas!D1086="f"),0,1)</f>
        <v>1</v>
      </c>
      <c r="G1086" s="15">
        <f>IF(OR(ISBLANK(Medidas!G1086),(ISBLANK(Medidas!H1086))),1,0)</f>
        <v>1</v>
      </c>
      <c r="H1086" s="15">
        <f>IF(AND(NOT(G1086),OR(Medidas!G1086&lt;20,Medidas!G1086&gt;250,Medidas!H1086&lt;0.5,Medidas!H1086&gt;400)),1,0)</f>
        <v>0</v>
      </c>
      <c r="I1086" s="20">
        <f>(Medidas!F1086-Medidas!E1086)/30.4375</f>
        <v>0</v>
      </c>
      <c r="J1086" s="15" t="e">
        <f>Medidas!H1086/(Medidas!G1086^2)*10000</f>
        <v>#DIV/0!</v>
      </c>
      <c r="K1086" s="15" t="e">
        <f t="shared" si="113"/>
        <v>#DIV/0!</v>
      </c>
      <c r="L1086" s="15" t="e">
        <f t="shared" si="114"/>
        <v>#DIV/0!</v>
      </c>
      <c r="M1086" s="15" t="e">
        <f t="shared" si="115"/>
        <v>#DIV/0!</v>
      </c>
      <c r="N1086" s="15" t="e">
        <f t="shared" si="116"/>
        <v>#N/A</v>
      </c>
      <c r="O1086" s="15" t="e">
        <f t="shared" si="117"/>
        <v>#N/A</v>
      </c>
    </row>
    <row r="1087" spans="1:15" x14ac:dyDescent="0.15">
      <c r="A1087" s="106">
        <f t="shared" si="118"/>
        <v>1</v>
      </c>
      <c r="B1087" s="15" t="e">
        <f>IF(OR(Medidas!D1087=1,Medidas!D1087="M",Medidas!D1087="m"),$A1087*LOOKUP($I1087+1,'OMS2007'!$A$3:$A$220,'OMS2007'!B$3:B$220)+(1-$A1087)*LOOKUP($I1087,'OMS2007'!$A$3:$A$220,'OMS2007'!B$3:B$220),$A1087*LOOKUP($I1087+1,'OMS2007'!$A$3:$A$220,'OMS2007'!E$3:E$220)+(1-$A1087)*LOOKUP($I1087,'OMS2007'!$A$3:$A$220,'OMS2007'!E$3:E$220))</f>
        <v>#N/A</v>
      </c>
      <c r="C1087" s="15" t="e">
        <f>IF(OR(Medidas!D1087=1,Medidas!D1087="M",Medidas!D1087="m"),$A1087*LOOKUP($I1087+1,'OMS2007'!$A$3:$A$220,'OMS2007'!C$3:C$220)+(1-$A1087)*LOOKUP($I1087,'OMS2007'!$A$3:$A$220,'OMS2007'!C$3:C$220),$A1087*LOOKUP($I1087+1,'OMS2007'!$A$3:$A$220,'OMS2007'!F$3:F$220)+(1-$A1087)*LOOKUP($I1087,'OMS2007'!$A$3:$A$220,'OMS2007'!F$3:F$220))</f>
        <v>#N/A</v>
      </c>
      <c r="D1087" s="15" t="e">
        <f>IF(OR(Medidas!D1087=1,Medidas!D1087="M",Medidas!D1087="m"),$A1087*LOOKUP($I1087+1,'OMS2007'!$A$3:$A$220,'OMS2007'!D$3:D$220)+(1-$A1087)*LOOKUP($I1087,'OMS2007'!$A$3:$A$220,'OMS2007'!D$3:D$220),$A1087*LOOKUP($I1087+1,'OMS2007'!$A$3:$A$220,'OMS2007'!G$3:G$220)+(1-$A1087)*LOOKUP($I1087,'OMS2007'!$A$3:$A$220,'OMS2007'!G$3:G$220))</f>
        <v>#N/A</v>
      </c>
      <c r="E1087" s="15">
        <f t="shared" si="112"/>
        <v>1</v>
      </c>
      <c r="F1087" s="15">
        <f>IF(OR(Medidas!D1087=1,Medidas!D1087="M",Medidas!D1087="m",Medidas!D1087=2,Medidas!D1087="F",Medidas!D1087="f"),0,1)</f>
        <v>1</v>
      </c>
      <c r="G1087" s="15">
        <f>IF(OR(ISBLANK(Medidas!G1087),(ISBLANK(Medidas!H1087))),1,0)</f>
        <v>1</v>
      </c>
      <c r="H1087" s="15">
        <f>IF(AND(NOT(G1087),OR(Medidas!G1087&lt;20,Medidas!G1087&gt;250,Medidas!H1087&lt;0.5,Medidas!H1087&gt;400)),1,0)</f>
        <v>0</v>
      </c>
      <c r="I1087" s="20">
        <f>(Medidas!F1087-Medidas!E1087)/30.4375</f>
        <v>0</v>
      </c>
      <c r="J1087" s="15" t="e">
        <f>Medidas!H1087/(Medidas!G1087^2)*10000</f>
        <v>#DIV/0!</v>
      </c>
      <c r="K1087" s="15" t="e">
        <f t="shared" si="113"/>
        <v>#DIV/0!</v>
      </c>
      <c r="L1087" s="15" t="e">
        <f t="shared" si="114"/>
        <v>#DIV/0!</v>
      </c>
      <c r="M1087" s="15" t="e">
        <f t="shared" si="115"/>
        <v>#DIV/0!</v>
      </c>
      <c r="N1087" s="15" t="e">
        <f t="shared" si="116"/>
        <v>#N/A</v>
      </c>
      <c r="O1087" s="15" t="e">
        <f t="shared" si="117"/>
        <v>#N/A</v>
      </c>
    </row>
    <row r="1088" spans="1:15" x14ac:dyDescent="0.15">
      <c r="A1088" s="106">
        <f t="shared" si="118"/>
        <v>1</v>
      </c>
      <c r="B1088" s="15" t="e">
        <f>IF(OR(Medidas!D1088=1,Medidas!D1088="M",Medidas!D1088="m"),$A1088*LOOKUP($I1088+1,'OMS2007'!$A$3:$A$220,'OMS2007'!B$3:B$220)+(1-$A1088)*LOOKUP($I1088,'OMS2007'!$A$3:$A$220,'OMS2007'!B$3:B$220),$A1088*LOOKUP($I1088+1,'OMS2007'!$A$3:$A$220,'OMS2007'!E$3:E$220)+(1-$A1088)*LOOKUP($I1088,'OMS2007'!$A$3:$A$220,'OMS2007'!E$3:E$220))</f>
        <v>#N/A</v>
      </c>
      <c r="C1088" s="15" t="e">
        <f>IF(OR(Medidas!D1088=1,Medidas!D1088="M",Medidas!D1088="m"),$A1088*LOOKUP($I1088+1,'OMS2007'!$A$3:$A$220,'OMS2007'!C$3:C$220)+(1-$A1088)*LOOKUP($I1088,'OMS2007'!$A$3:$A$220,'OMS2007'!C$3:C$220),$A1088*LOOKUP($I1088+1,'OMS2007'!$A$3:$A$220,'OMS2007'!F$3:F$220)+(1-$A1088)*LOOKUP($I1088,'OMS2007'!$A$3:$A$220,'OMS2007'!F$3:F$220))</f>
        <v>#N/A</v>
      </c>
      <c r="D1088" s="15" t="e">
        <f>IF(OR(Medidas!D1088=1,Medidas!D1088="M",Medidas!D1088="m"),$A1088*LOOKUP($I1088+1,'OMS2007'!$A$3:$A$220,'OMS2007'!D$3:D$220)+(1-$A1088)*LOOKUP($I1088,'OMS2007'!$A$3:$A$220,'OMS2007'!D$3:D$220),$A1088*LOOKUP($I1088+1,'OMS2007'!$A$3:$A$220,'OMS2007'!G$3:G$220)+(1-$A1088)*LOOKUP($I1088,'OMS2007'!$A$3:$A$220,'OMS2007'!G$3:G$220))</f>
        <v>#N/A</v>
      </c>
      <c r="E1088" s="15">
        <f t="shared" si="112"/>
        <v>1</v>
      </c>
      <c r="F1088" s="15">
        <f>IF(OR(Medidas!D1088=1,Medidas!D1088="M",Medidas!D1088="m",Medidas!D1088=2,Medidas!D1088="F",Medidas!D1088="f"),0,1)</f>
        <v>1</v>
      </c>
      <c r="G1088" s="15">
        <f>IF(OR(ISBLANK(Medidas!G1088),(ISBLANK(Medidas!H1088))),1,0)</f>
        <v>1</v>
      </c>
      <c r="H1088" s="15">
        <f>IF(AND(NOT(G1088),OR(Medidas!G1088&lt;20,Medidas!G1088&gt;250,Medidas!H1088&lt;0.5,Medidas!H1088&gt;400)),1,0)</f>
        <v>0</v>
      </c>
      <c r="I1088" s="20">
        <f>(Medidas!F1088-Medidas!E1088)/30.4375</f>
        <v>0</v>
      </c>
      <c r="J1088" s="15" t="e">
        <f>Medidas!H1088/(Medidas!G1088^2)*10000</f>
        <v>#DIV/0!</v>
      </c>
      <c r="K1088" s="15" t="e">
        <f t="shared" si="113"/>
        <v>#DIV/0!</v>
      </c>
      <c r="L1088" s="15" t="e">
        <f t="shared" si="114"/>
        <v>#DIV/0!</v>
      </c>
      <c r="M1088" s="15" t="e">
        <f t="shared" si="115"/>
        <v>#DIV/0!</v>
      </c>
      <c r="N1088" s="15" t="e">
        <f t="shared" si="116"/>
        <v>#N/A</v>
      </c>
      <c r="O1088" s="15" t="e">
        <f t="shared" si="117"/>
        <v>#N/A</v>
      </c>
    </row>
    <row r="1089" spans="1:15" x14ac:dyDescent="0.15">
      <c r="A1089" s="106">
        <f t="shared" si="118"/>
        <v>1</v>
      </c>
      <c r="B1089" s="15" t="e">
        <f>IF(OR(Medidas!D1089=1,Medidas!D1089="M",Medidas!D1089="m"),$A1089*LOOKUP($I1089+1,'OMS2007'!$A$3:$A$220,'OMS2007'!B$3:B$220)+(1-$A1089)*LOOKUP($I1089,'OMS2007'!$A$3:$A$220,'OMS2007'!B$3:B$220),$A1089*LOOKUP($I1089+1,'OMS2007'!$A$3:$A$220,'OMS2007'!E$3:E$220)+(1-$A1089)*LOOKUP($I1089,'OMS2007'!$A$3:$A$220,'OMS2007'!E$3:E$220))</f>
        <v>#N/A</v>
      </c>
      <c r="C1089" s="15" t="e">
        <f>IF(OR(Medidas!D1089=1,Medidas!D1089="M",Medidas!D1089="m"),$A1089*LOOKUP($I1089+1,'OMS2007'!$A$3:$A$220,'OMS2007'!C$3:C$220)+(1-$A1089)*LOOKUP($I1089,'OMS2007'!$A$3:$A$220,'OMS2007'!C$3:C$220),$A1089*LOOKUP($I1089+1,'OMS2007'!$A$3:$A$220,'OMS2007'!F$3:F$220)+(1-$A1089)*LOOKUP($I1089,'OMS2007'!$A$3:$A$220,'OMS2007'!F$3:F$220))</f>
        <v>#N/A</v>
      </c>
      <c r="D1089" s="15" t="e">
        <f>IF(OR(Medidas!D1089=1,Medidas!D1089="M",Medidas!D1089="m"),$A1089*LOOKUP($I1089+1,'OMS2007'!$A$3:$A$220,'OMS2007'!D$3:D$220)+(1-$A1089)*LOOKUP($I1089,'OMS2007'!$A$3:$A$220,'OMS2007'!D$3:D$220),$A1089*LOOKUP($I1089+1,'OMS2007'!$A$3:$A$220,'OMS2007'!G$3:G$220)+(1-$A1089)*LOOKUP($I1089,'OMS2007'!$A$3:$A$220,'OMS2007'!G$3:G$220))</f>
        <v>#N/A</v>
      </c>
      <c r="E1089" s="15">
        <f t="shared" si="112"/>
        <v>1</v>
      </c>
      <c r="F1089" s="15">
        <f>IF(OR(Medidas!D1089=1,Medidas!D1089="M",Medidas!D1089="m",Medidas!D1089=2,Medidas!D1089="F",Medidas!D1089="f"),0,1)</f>
        <v>1</v>
      </c>
      <c r="G1089" s="15">
        <f>IF(OR(ISBLANK(Medidas!G1089),(ISBLANK(Medidas!H1089))),1,0)</f>
        <v>1</v>
      </c>
      <c r="H1089" s="15">
        <f>IF(AND(NOT(G1089),OR(Medidas!G1089&lt;20,Medidas!G1089&gt;250,Medidas!H1089&lt;0.5,Medidas!H1089&gt;400)),1,0)</f>
        <v>0</v>
      </c>
      <c r="I1089" s="20">
        <f>(Medidas!F1089-Medidas!E1089)/30.4375</f>
        <v>0</v>
      </c>
      <c r="J1089" s="15" t="e">
        <f>Medidas!H1089/(Medidas!G1089^2)*10000</f>
        <v>#DIV/0!</v>
      </c>
      <c r="K1089" s="15" t="e">
        <f t="shared" si="113"/>
        <v>#DIV/0!</v>
      </c>
      <c r="L1089" s="15" t="e">
        <f t="shared" si="114"/>
        <v>#DIV/0!</v>
      </c>
      <c r="M1089" s="15" t="e">
        <f t="shared" si="115"/>
        <v>#DIV/0!</v>
      </c>
      <c r="N1089" s="15" t="e">
        <f t="shared" si="116"/>
        <v>#N/A</v>
      </c>
      <c r="O1089" s="15" t="e">
        <f t="shared" si="117"/>
        <v>#N/A</v>
      </c>
    </row>
    <row r="1090" spans="1:15" x14ac:dyDescent="0.15">
      <c r="A1090" s="106">
        <f t="shared" si="118"/>
        <v>1</v>
      </c>
      <c r="B1090" s="15" t="e">
        <f>IF(OR(Medidas!D1090=1,Medidas!D1090="M",Medidas!D1090="m"),$A1090*LOOKUP($I1090+1,'OMS2007'!$A$3:$A$220,'OMS2007'!B$3:B$220)+(1-$A1090)*LOOKUP($I1090,'OMS2007'!$A$3:$A$220,'OMS2007'!B$3:B$220),$A1090*LOOKUP($I1090+1,'OMS2007'!$A$3:$A$220,'OMS2007'!E$3:E$220)+(1-$A1090)*LOOKUP($I1090,'OMS2007'!$A$3:$A$220,'OMS2007'!E$3:E$220))</f>
        <v>#N/A</v>
      </c>
      <c r="C1090" s="15" t="e">
        <f>IF(OR(Medidas!D1090=1,Medidas!D1090="M",Medidas!D1090="m"),$A1090*LOOKUP($I1090+1,'OMS2007'!$A$3:$A$220,'OMS2007'!C$3:C$220)+(1-$A1090)*LOOKUP($I1090,'OMS2007'!$A$3:$A$220,'OMS2007'!C$3:C$220),$A1090*LOOKUP($I1090+1,'OMS2007'!$A$3:$A$220,'OMS2007'!F$3:F$220)+(1-$A1090)*LOOKUP($I1090,'OMS2007'!$A$3:$A$220,'OMS2007'!F$3:F$220))</f>
        <v>#N/A</v>
      </c>
      <c r="D1090" s="15" t="e">
        <f>IF(OR(Medidas!D1090=1,Medidas!D1090="M",Medidas!D1090="m"),$A1090*LOOKUP($I1090+1,'OMS2007'!$A$3:$A$220,'OMS2007'!D$3:D$220)+(1-$A1090)*LOOKUP($I1090,'OMS2007'!$A$3:$A$220,'OMS2007'!D$3:D$220),$A1090*LOOKUP($I1090+1,'OMS2007'!$A$3:$A$220,'OMS2007'!G$3:G$220)+(1-$A1090)*LOOKUP($I1090,'OMS2007'!$A$3:$A$220,'OMS2007'!G$3:G$220))</f>
        <v>#N/A</v>
      </c>
      <c r="E1090" s="15">
        <f t="shared" si="112"/>
        <v>1</v>
      </c>
      <c r="F1090" s="15">
        <f>IF(OR(Medidas!D1090=1,Medidas!D1090="M",Medidas!D1090="m",Medidas!D1090=2,Medidas!D1090="F",Medidas!D1090="f"),0,1)</f>
        <v>1</v>
      </c>
      <c r="G1090" s="15">
        <f>IF(OR(ISBLANK(Medidas!G1090),(ISBLANK(Medidas!H1090))),1,0)</f>
        <v>1</v>
      </c>
      <c r="H1090" s="15">
        <f>IF(AND(NOT(G1090),OR(Medidas!G1090&lt;20,Medidas!G1090&gt;250,Medidas!H1090&lt;0.5,Medidas!H1090&gt;400)),1,0)</f>
        <v>0</v>
      </c>
      <c r="I1090" s="20">
        <f>(Medidas!F1090-Medidas!E1090)/30.4375</f>
        <v>0</v>
      </c>
      <c r="J1090" s="15" t="e">
        <f>Medidas!H1090/(Medidas!G1090^2)*10000</f>
        <v>#DIV/0!</v>
      </c>
      <c r="K1090" s="15" t="e">
        <f t="shared" si="113"/>
        <v>#DIV/0!</v>
      </c>
      <c r="L1090" s="15" t="e">
        <f t="shared" si="114"/>
        <v>#DIV/0!</v>
      </c>
      <c r="M1090" s="15" t="e">
        <f t="shared" si="115"/>
        <v>#DIV/0!</v>
      </c>
      <c r="N1090" s="15" t="e">
        <f t="shared" si="116"/>
        <v>#N/A</v>
      </c>
      <c r="O1090" s="15" t="e">
        <f t="shared" si="117"/>
        <v>#N/A</v>
      </c>
    </row>
    <row r="1091" spans="1:15" x14ac:dyDescent="0.15">
      <c r="A1091" s="106">
        <f t="shared" si="118"/>
        <v>1</v>
      </c>
      <c r="B1091" s="15" t="e">
        <f>IF(OR(Medidas!D1091=1,Medidas!D1091="M",Medidas!D1091="m"),$A1091*LOOKUP($I1091+1,'OMS2007'!$A$3:$A$220,'OMS2007'!B$3:B$220)+(1-$A1091)*LOOKUP($I1091,'OMS2007'!$A$3:$A$220,'OMS2007'!B$3:B$220),$A1091*LOOKUP($I1091+1,'OMS2007'!$A$3:$A$220,'OMS2007'!E$3:E$220)+(1-$A1091)*LOOKUP($I1091,'OMS2007'!$A$3:$A$220,'OMS2007'!E$3:E$220))</f>
        <v>#N/A</v>
      </c>
      <c r="C1091" s="15" t="e">
        <f>IF(OR(Medidas!D1091=1,Medidas!D1091="M",Medidas!D1091="m"),$A1091*LOOKUP($I1091+1,'OMS2007'!$A$3:$A$220,'OMS2007'!C$3:C$220)+(1-$A1091)*LOOKUP($I1091,'OMS2007'!$A$3:$A$220,'OMS2007'!C$3:C$220),$A1091*LOOKUP($I1091+1,'OMS2007'!$A$3:$A$220,'OMS2007'!F$3:F$220)+(1-$A1091)*LOOKUP($I1091,'OMS2007'!$A$3:$A$220,'OMS2007'!F$3:F$220))</f>
        <v>#N/A</v>
      </c>
      <c r="D1091" s="15" t="e">
        <f>IF(OR(Medidas!D1091=1,Medidas!D1091="M",Medidas!D1091="m"),$A1091*LOOKUP($I1091+1,'OMS2007'!$A$3:$A$220,'OMS2007'!D$3:D$220)+(1-$A1091)*LOOKUP($I1091,'OMS2007'!$A$3:$A$220,'OMS2007'!D$3:D$220),$A1091*LOOKUP($I1091+1,'OMS2007'!$A$3:$A$220,'OMS2007'!G$3:G$220)+(1-$A1091)*LOOKUP($I1091,'OMS2007'!$A$3:$A$220,'OMS2007'!G$3:G$220))</f>
        <v>#N/A</v>
      </c>
      <c r="E1091" s="15">
        <f t="shared" si="112"/>
        <v>1</v>
      </c>
      <c r="F1091" s="15">
        <f>IF(OR(Medidas!D1091=1,Medidas!D1091="M",Medidas!D1091="m",Medidas!D1091=2,Medidas!D1091="F",Medidas!D1091="f"),0,1)</f>
        <v>1</v>
      </c>
      <c r="G1091" s="15">
        <f>IF(OR(ISBLANK(Medidas!G1091),(ISBLANK(Medidas!H1091))),1,0)</f>
        <v>1</v>
      </c>
      <c r="H1091" s="15">
        <f>IF(AND(NOT(G1091),OR(Medidas!G1091&lt;20,Medidas!G1091&gt;250,Medidas!H1091&lt;0.5,Medidas!H1091&gt;400)),1,0)</f>
        <v>0</v>
      </c>
      <c r="I1091" s="20">
        <f>(Medidas!F1091-Medidas!E1091)/30.4375</f>
        <v>0</v>
      </c>
      <c r="J1091" s="15" t="e">
        <f>Medidas!H1091/(Medidas!G1091^2)*10000</f>
        <v>#DIV/0!</v>
      </c>
      <c r="K1091" s="15" t="e">
        <f t="shared" si="113"/>
        <v>#DIV/0!</v>
      </c>
      <c r="L1091" s="15" t="e">
        <f t="shared" si="114"/>
        <v>#DIV/0!</v>
      </c>
      <c r="M1091" s="15" t="e">
        <f t="shared" si="115"/>
        <v>#DIV/0!</v>
      </c>
      <c r="N1091" s="15" t="e">
        <f t="shared" si="116"/>
        <v>#N/A</v>
      </c>
      <c r="O1091" s="15" t="e">
        <f t="shared" si="117"/>
        <v>#N/A</v>
      </c>
    </row>
    <row r="1092" spans="1:15" x14ac:dyDescent="0.15">
      <c r="A1092" s="106">
        <f t="shared" si="118"/>
        <v>1</v>
      </c>
      <c r="B1092" s="15" t="e">
        <f>IF(OR(Medidas!D1092=1,Medidas!D1092="M",Medidas!D1092="m"),$A1092*LOOKUP($I1092+1,'OMS2007'!$A$3:$A$220,'OMS2007'!B$3:B$220)+(1-$A1092)*LOOKUP($I1092,'OMS2007'!$A$3:$A$220,'OMS2007'!B$3:B$220),$A1092*LOOKUP($I1092+1,'OMS2007'!$A$3:$A$220,'OMS2007'!E$3:E$220)+(1-$A1092)*LOOKUP($I1092,'OMS2007'!$A$3:$A$220,'OMS2007'!E$3:E$220))</f>
        <v>#N/A</v>
      </c>
      <c r="C1092" s="15" t="e">
        <f>IF(OR(Medidas!D1092=1,Medidas!D1092="M",Medidas!D1092="m"),$A1092*LOOKUP($I1092+1,'OMS2007'!$A$3:$A$220,'OMS2007'!C$3:C$220)+(1-$A1092)*LOOKUP($I1092,'OMS2007'!$A$3:$A$220,'OMS2007'!C$3:C$220),$A1092*LOOKUP($I1092+1,'OMS2007'!$A$3:$A$220,'OMS2007'!F$3:F$220)+(1-$A1092)*LOOKUP($I1092,'OMS2007'!$A$3:$A$220,'OMS2007'!F$3:F$220))</f>
        <v>#N/A</v>
      </c>
      <c r="D1092" s="15" t="e">
        <f>IF(OR(Medidas!D1092=1,Medidas!D1092="M",Medidas!D1092="m"),$A1092*LOOKUP($I1092+1,'OMS2007'!$A$3:$A$220,'OMS2007'!D$3:D$220)+(1-$A1092)*LOOKUP($I1092,'OMS2007'!$A$3:$A$220,'OMS2007'!D$3:D$220),$A1092*LOOKUP($I1092+1,'OMS2007'!$A$3:$A$220,'OMS2007'!G$3:G$220)+(1-$A1092)*LOOKUP($I1092,'OMS2007'!$A$3:$A$220,'OMS2007'!G$3:G$220))</f>
        <v>#N/A</v>
      </c>
      <c r="E1092" s="15">
        <f t="shared" ref="E1092:E1155" si="119">IF(OR(I1092&lt;24,I1092&gt;240),1,0)</f>
        <v>1</v>
      </c>
      <c r="F1092" s="15">
        <f>IF(OR(Medidas!D1092=1,Medidas!D1092="M",Medidas!D1092="m",Medidas!D1092=2,Medidas!D1092="F",Medidas!D1092="f"),0,1)</f>
        <v>1</v>
      </c>
      <c r="G1092" s="15">
        <f>IF(OR(ISBLANK(Medidas!G1092),(ISBLANK(Medidas!H1092))),1,0)</f>
        <v>1</v>
      </c>
      <c r="H1092" s="15">
        <f>IF(AND(NOT(G1092),OR(Medidas!G1092&lt;20,Medidas!G1092&gt;250,Medidas!H1092&lt;0.5,Medidas!H1092&gt;400)),1,0)</f>
        <v>0</v>
      </c>
      <c r="I1092" s="20">
        <f>(Medidas!F1092-Medidas!E1092)/30.4375</f>
        <v>0</v>
      </c>
      <c r="J1092" s="15" t="e">
        <f>Medidas!H1092/(Medidas!G1092^2)*10000</f>
        <v>#DIV/0!</v>
      </c>
      <c r="K1092" s="15" t="e">
        <f t="shared" ref="K1092:K1155" si="120">(((J1092/C1092)^B1092)-1)/(B1092*D1092)</f>
        <v>#DIV/0!</v>
      </c>
      <c r="L1092" s="15" t="e">
        <f t="shared" ref="L1092:L1155" si="121">INT(NORMSDIST(K1092)*1000)/10</f>
        <v>#DIV/0!</v>
      </c>
      <c r="M1092" s="15" t="e">
        <f t="shared" ref="M1092:M1155" si="122">IF(OR((J1092-C1092)/N1092&lt;-4,(J1092-C1092)/O1092&gt;8),1,0)</f>
        <v>#DIV/0!</v>
      </c>
      <c r="N1092" s="15" t="e">
        <f t="shared" ref="N1092:N1155" si="123">(C1092-(C1092*(1+B1092*D1092*(-2))^(1/B1092)))/2</f>
        <v>#N/A</v>
      </c>
      <c r="O1092" s="15" t="e">
        <f t="shared" ref="O1092:O1155" si="124">((C1092*(1+B1092*D1092*2)^(1/B1092))-C1092)/2</f>
        <v>#N/A</v>
      </c>
    </row>
    <row r="1093" spans="1:15" x14ac:dyDescent="0.15">
      <c r="A1093" s="106">
        <f t="shared" ref="A1093:A1156" si="125">I1093-INT(I1093+0.5)+1</f>
        <v>1</v>
      </c>
      <c r="B1093" s="15" t="e">
        <f>IF(OR(Medidas!D1093=1,Medidas!D1093="M",Medidas!D1093="m"),$A1093*LOOKUP($I1093+1,'OMS2007'!$A$3:$A$220,'OMS2007'!B$3:B$220)+(1-$A1093)*LOOKUP($I1093,'OMS2007'!$A$3:$A$220,'OMS2007'!B$3:B$220),$A1093*LOOKUP($I1093+1,'OMS2007'!$A$3:$A$220,'OMS2007'!E$3:E$220)+(1-$A1093)*LOOKUP($I1093,'OMS2007'!$A$3:$A$220,'OMS2007'!E$3:E$220))</f>
        <v>#N/A</v>
      </c>
      <c r="C1093" s="15" t="e">
        <f>IF(OR(Medidas!D1093=1,Medidas!D1093="M",Medidas!D1093="m"),$A1093*LOOKUP($I1093+1,'OMS2007'!$A$3:$A$220,'OMS2007'!C$3:C$220)+(1-$A1093)*LOOKUP($I1093,'OMS2007'!$A$3:$A$220,'OMS2007'!C$3:C$220),$A1093*LOOKUP($I1093+1,'OMS2007'!$A$3:$A$220,'OMS2007'!F$3:F$220)+(1-$A1093)*LOOKUP($I1093,'OMS2007'!$A$3:$A$220,'OMS2007'!F$3:F$220))</f>
        <v>#N/A</v>
      </c>
      <c r="D1093" s="15" t="e">
        <f>IF(OR(Medidas!D1093=1,Medidas!D1093="M",Medidas!D1093="m"),$A1093*LOOKUP($I1093+1,'OMS2007'!$A$3:$A$220,'OMS2007'!D$3:D$220)+(1-$A1093)*LOOKUP($I1093,'OMS2007'!$A$3:$A$220,'OMS2007'!D$3:D$220),$A1093*LOOKUP($I1093+1,'OMS2007'!$A$3:$A$220,'OMS2007'!G$3:G$220)+(1-$A1093)*LOOKUP($I1093,'OMS2007'!$A$3:$A$220,'OMS2007'!G$3:G$220))</f>
        <v>#N/A</v>
      </c>
      <c r="E1093" s="15">
        <f t="shared" si="119"/>
        <v>1</v>
      </c>
      <c r="F1093" s="15">
        <f>IF(OR(Medidas!D1093=1,Medidas!D1093="M",Medidas!D1093="m",Medidas!D1093=2,Medidas!D1093="F",Medidas!D1093="f"),0,1)</f>
        <v>1</v>
      </c>
      <c r="G1093" s="15">
        <f>IF(OR(ISBLANK(Medidas!G1093),(ISBLANK(Medidas!H1093))),1,0)</f>
        <v>1</v>
      </c>
      <c r="H1093" s="15">
        <f>IF(AND(NOT(G1093),OR(Medidas!G1093&lt;20,Medidas!G1093&gt;250,Medidas!H1093&lt;0.5,Medidas!H1093&gt;400)),1,0)</f>
        <v>0</v>
      </c>
      <c r="I1093" s="20">
        <f>(Medidas!F1093-Medidas!E1093)/30.4375</f>
        <v>0</v>
      </c>
      <c r="J1093" s="15" t="e">
        <f>Medidas!H1093/(Medidas!G1093^2)*10000</f>
        <v>#DIV/0!</v>
      </c>
      <c r="K1093" s="15" t="e">
        <f t="shared" si="120"/>
        <v>#DIV/0!</v>
      </c>
      <c r="L1093" s="15" t="e">
        <f t="shared" si="121"/>
        <v>#DIV/0!</v>
      </c>
      <c r="M1093" s="15" t="e">
        <f t="shared" si="122"/>
        <v>#DIV/0!</v>
      </c>
      <c r="N1093" s="15" t="e">
        <f t="shared" si="123"/>
        <v>#N/A</v>
      </c>
      <c r="O1093" s="15" t="e">
        <f t="shared" si="124"/>
        <v>#N/A</v>
      </c>
    </row>
    <row r="1094" spans="1:15" x14ac:dyDescent="0.15">
      <c r="A1094" s="106">
        <f t="shared" si="125"/>
        <v>1</v>
      </c>
      <c r="B1094" s="15" t="e">
        <f>IF(OR(Medidas!D1094=1,Medidas!D1094="M",Medidas!D1094="m"),$A1094*LOOKUP($I1094+1,'OMS2007'!$A$3:$A$220,'OMS2007'!B$3:B$220)+(1-$A1094)*LOOKUP($I1094,'OMS2007'!$A$3:$A$220,'OMS2007'!B$3:B$220),$A1094*LOOKUP($I1094+1,'OMS2007'!$A$3:$A$220,'OMS2007'!E$3:E$220)+(1-$A1094)*LOOKUP($I1094,'OMS2007'!$A$3:$A$220,'OMS2007'!E$3:E$220))</f>
        <v>#N/A</v>
      </c>
      <c r="C1094" s="15" t="e">
        <f>IF(OR(Medidas!D1094=1,Medidas!D1094="M",Medidas!D1094="m"),$A1094*LOOKUP($I1094+1,'OMS2007'!$A$3:$A$220,'OMS2007'!C$3:C$220)+(1-$A1094)*LOOKUP($I1094,'OMS2007'!$A$3:$A$220,'OMS2007'!C$3:C$220),$A1094*LOOKUP($I1094+1,'OMS2007'!$A$3:$A$220,'OMS2007'!F$3:F$220)+(1-$A1094)*LOOKUP($I1094,'OMS2007'!$A$3:$A$220,'OMS2007'!F$3:F$220))</f>
        <v>#N/A</v>
      </c>
      <c r="D1094" s="15" t="e">
        <f>IF(OR(Medidas!D1094=1,Medidas!D1094="M",Medidas!D1094="m"),$A1094*LOOKUP($I1094+1,'OMS2007'!$A$3:$A$220,'OMS2007'!D$3:D$220)+(1-$A1094)*LOOKUP($I1094,'OMS2007'!$A$3:$A$220,'OMS2007'!D$3:D$220),$A1094*LOOKUP($I1094+1,'OMS2007'!$A$3:$A$220,'OMS2007'!G$3:G$220)+(1-$A1094)*LOOKUP($I1094,'OMS2007'!$A$3:$A$220,'OMS2007'!G$3:G$220))</f>
        <v>#N/A</v>
      </c>
      <c r="E1094" s="15">
        <f t="shared" si="119"/>
        <v>1</v>
      </c>
      <c r="F1094" s="15">
        <f>IF(OR(Medidas!D1094=1,Medidas!D1094="M",Medidas!D1094="m",Medidas!D1094=2,Medidas!D1094="F",Medidas!D1094="f"),0,1)</f>
        <v>1</v>
      </c>
      <c r="G1094" s="15">
        <f>IF(OR(ISBLANK(Medidas!G1094),(ISBLANK(Medidas!H1094))),1,0)</f>
        <v>1</v>
      </c>
      <c r="H1094" s="15">
        <f>IF(AND(NOT(G1094),OR(Medidas!G1094&lt;20,Medidas!G1094&gt;250,Medidas!H1094&lt;0.5,Medidas!H1094&gt;400)),1,0)</f>
        <v>0</v>
      </c>
      <c r="I1094" s="20">
        <f>(Medidas!F1094-Medidas!E1094)/30.4375</f>
        <v>0</v>
      </c>
      <c r="J1094" s="15" t="e">
        <f>Medidas!H1094/(Medidas!G1094^2)*10000</f>
        <v>#DIV/0!</v>
      </c>
      <c r="K1094" s="15" t="e">
        <f t="shared" si="120"/>
        <v>#DIV/0!</v>
      </c>
      <c r="L1094" s="15" t="e">
        <f t="shared" si="121"/>
        <v>#DIV/0!</v>
      </c>
      <c r="M1094" s="15" t="e">
        <f t="shared" si="122"/>
        <v>#DIV/0!</v>
      </c>
      <c r="N1094" s="15" t="e">
        <f t="shared" si="123"/>
        <v>#N/A</v>
      </c>
      <c r="O1094" s="15" t="e">
        <f t="shared" si="124"/>
        <v>#N/A</v>
      </c>
    </row>
    <row r="1095" spans="1:15" x14ac:dyDescent="0.15">
      <c r="A1095" s="106">
        <f t="shared" si="125"/>
        <v>1</v>
      </c>
      <c r="B1095" s="15" t="e">
        <f>IF(OR(Medidas!D1095=1,Medidas!D1095="M",Medidas!D1095="m"),$A1095*LOOKUP($I1095+1,'OMS2007'!$A$3:$A$220,'OMS2007'!B$3:B$220)+(1-$A1095)*LOOKUP($I1095,'OMS2007'!$A$3:$A$220,'OMS2007'!B$3:B$220),$A1095*LOOKUP($I1095+1,'OMS2007'!$A$3:$A$220,'OMS2007'!E$3:E$220)+(1-$A1095)*LOOKUP($I1095,'OMS2007'!$A$3:$A$220,'OMS2007'!E$3:E$220))</f>
        <v>#N/A</v>
      </c>
      <c r="C1095" s="15" t="e">
        <f>IF(OR(Medidas!D1095=1,Medidas!D1095="M",Medidas!D1095="m"),$A1095*LOOKUP($I1095+1,'OMS2007'!$A$3:$A$220,'OMS2007'!C$3:C$220)+(1-$A1095)*LOOKUP($I1095,'OMS2007'!$A$3:$A$220,'OMS2007'!C$3:C$220),$A1095*LOOKUP($I1095+1,'OMS2007'!$A$3:$A$220,'OMS2007'!F$3:F$220)+(1-$A1095)*LOOKUP($I1095,'OMS2007'!$A$3:$A$220,'OMS2007'!F$3:F$220))</f>
        <v>#N/A</v>
      </c>
      <c r="D1095" s="15" t="e">
        <f>IF(OR(Medidas!D1095=1,Medidas!D1095="M",Medidas!D1095="m"),$A1095*LOOKUP($I1095+1,'OMS2007'!$A$3:$A$220,'OMS2007'!D$3:D$220)+(1-$A1095)*LOOKUP($I1095,'OMS2007'!$A$3:$A$220,'OMS2007'!D$3:D$220),$A1095*LOOKUP($I1095+1,'OMS2007'!$A$3:$A$220,'OMS2007'!G$3:G$220)+(1-$A1095)*LOOKUP($I1095,'OMS2007'!$A$3:$A$220,'OMS2007'!G$3:G$220))</f>
        <v>#N/A</v>
      </c>
      <c r="E1095" s="15">
        <f t="shared" si="119"/>
        <v>1</v>
      </c>
      <c r="F1095" s="15">
        <f>IF(OR(Medidas!D1095=1,Medidas!D1095="M",Medidas!D1095="m",Medidas!D1095=2,Medidas!D1095="F",Medidas!D1095="f"),0,1)</f>
        <v>1</v>
      </c>
      <c r="G1095" s="15">
        <f>IF(OR(ISBLANK(Medidas!G1095),(ISBLANK(Medidas!H1095))),1,0)</f>
        <v>1</v>
      </c>
      <c r="H1095" s="15">
        <f>IF(AND(NOT(G1095),OR(Medidas!G1095&lt;20,Medidas!G1095&gt;250,Medidas!H1095&lt;0.5,Medidas!H1095&gt;400)),1,0)</f>
        <v>0</v>
      </c>
      <c r="I1095" s="20">
        <f>(Medidas!F1095-Medidas!E1095)/30.4375</f>
        <v>0</v>
      </c>
      <c r="J1095" s="15" t="e">
        <f>Medidas!H1095/(Medidas!G1095^2)*10000</f>
        <v>#DIV/0!</v>
      </c>
      <c r="K1095" s="15" t="e">
        <f t="shared" si="120"/>
        <v>#DIV/0!</v>
      </c>
      <c r="L1095" s="15" t="e">
        <f t="shared" si="121"/>
        <v>#DIV/0!</v>
      </c>
      <c r="M1095" s="15" t="e">
        <f t="shared" si="122"/>
        <v>#DIV/0!</v>
      </c>
      <c r="N1095" s="15" t="e">
        <f t="shared" si="123"/>
        <v>#N/A</v>
      </c>
      <c r="O1095" s="15" t="e">
        <f t="shared" si="124"/>
        <v>#N/A</v>
      </c>
    </row>
    <row r="1096" spans="1:15" x14ac:dyDescent="0.15">
      <c r="A1096" s="106">
        <f t="shared" si="125"/>
        <v>1</v>
      </c>
      <c r="B1096" s="15" t="e">
        <f>IF(OR(Medidas!D1096=1,Medidas!D1096="M",Medidas!D1096="m"),$A1096*LOOKUP($I1096+1,'OMS2007'!$A$3:$A$220,'OMS2007'!B$3:B$220)+(1-$A1096)*LOOKUP($I1096,'OMS2007'!$A$3:$A$220,'OMS2007'!B$3:B$220),$A1096*LOOKUP($I1096+1,'OMS2007'!$A$3:$A$220,'OMS2007'!E$3:E$220)+(1-$A1096)*LOOKUP($I1096,'OMS2007'!$A$3:$A$220,'OMS2007'!E$3:E$220))</f>
        <v>#N/A</v>
      </c>
      <c r="C1096" s="15" t="e">
        <f>IF(OR(Medidas!D1096=1,Medidas!D1096="M",Medidas!D1096="m"),$A1096*LOOKUP($I1096+1,'OMS2007'!$A$3:$A$220,'OMS2007'!C$3:C$220)+(1-$A1096)*LOOKUP($I1096,'OMS2007'!$A$3:$A$220,'OMS2007'!C$3:C$220),$A1096*LOOKUP($I1096+1,'OMS2007'!$A$3:$A$220,'OMS2007'!F$3:F$220)+(1-$A1096)*LOOKUP($I1096,'OMS2007'!$A$3:$A$220,'OMS2007'!F$3:F$220))</f>
        <v>#N/A</v>
      </c>
      <c r="D1096" s="15" t="e">
        <f>IF(OR(Medidas!D1096=1,Medidas!D1096="M",Medidas!D1096="m"),$A1096*LOOKUP($I1096+1,'OMS2007'!$A$3:$A$220,'OMS2007'!D$3:D$220)+(1-$A1096)*LOOKUP($I1096,'OMS2007'!$A$3:$A$220,'OMS2007'!D$3:D$220),$A1096*LOOKUP($I1096+1,'OMS2007'!$A$3:$A$220,'OMS2007'!G$3:G$220)+(1-$A1096)*LOOKUP($I1096,'OMS2007'!$A$3:$A$220,'OMS2007'!G$3:G$220))</f>
        <v>#N/A</v>
      </c>
      <c r="E1096" s="15">
        <f t="shared" si="119"/>
        <v>1</v>
      </c>
      <c r="F1096" s="15">
        <f>IF(OR(Medidas!D1096=1,Medidas!D1096="M",Medidas!D1096="m",Medidas!D1096=2,Medidas!D1096="F",Medidas!D1096="f"),0,1)</f>
        <v>1</v>
      </c>
      <c r="G1096" s="15">
        <f>IF(OR(ISBLANK(Medidas!G1096),(ISBLANK(Medidas!H1096))),1,0)</f>
        <v>1</v>
      </c>
      <c r="H1096" s="15">
        <f>IF(AND(NOT(G1096),OR(Medidas!G1096&lt;20,Medidas!G1096&gt;250,Medidas!H1096&lt;0.5,Medidas!H1096&gt;400)),1,0)</f>
        <v>0</v>
      </c>
      <c r="I1096" s="20">
        <f>(Medidas!F1096-Medidas!E1096)/30.4375</f>
        <v>0</v>
      </c>
      <c r="J1096" s="15" t="e">
        <f>Medidas!H1096/(Medidas!G1096^2)*10000</f>
        <v>#DIV/0!</v>
      </c>
      <c r="K1096" s="15" t="e">
        <f t="shared" si="120"/>
        <v>#DIV/0!</v>
      </c>
      <c r="L1096" s="15" t="e">
        <f t="shared" si="121"/>
        <v>#DIV/0!</v>
      </c>
      <c r="M1096" s="15" t="e">
        <f t="shared" si="122"/>
        <v>#DIV/0!</v>
      </c>
      <c r="N1096" s="15" t="e">
        <f t="shared" si="123"/>
        <v>#N/A</v>
      </c>
      <c r="O1096" s="15" t="e">
        <f t="shared" si="124"/>
        <v>#N/A</v>
      </c>
    </row>
    <row r="1097" spans="1:15" x14ac:dyDescent="0.15">
      <c r="A1097" s="106">
        <f t="shared" si="125"/>
        <v>1</v>
      </c>
      <c r="B1097" s="15" t="e">
        <f>IF(OR(Medidas!D1097=1,Medidas!D1097="M",Medidas!D1097="m"),$A1097*LOOKUP($I1097+1,'OMS2007'!$A$3:$A$220,'OMS2007'!B$3:B$220)+(1-$A1097)*LOOKUP($I1097,'OMS2007'!$A$3:$A$220,'OMS2007'!B$3:B$220),$A1097*LOOKUP($I1097+1,'OMS2007'!$A$3:$A$220,'OMS2007'!E$3:E$220)+(1-$A1097)*LOOKUP($I1097,'OMS2007'!$A$3:$A$220,'OMS2007'!E$3:E$220))</f>
        <v>#N/A</v>
      </c>
      <c r="C1097" s="15" t="e">
        <f>IF(OR(Medidas!D1097=1,Medidas!D1097="M",Medidas!D1097="m"),$A1097*LOOKUP($I1097+1,'OMS2007'!$A$3:$A$220,'OMS2007'!C$3:C$220)+(1-$A1097)*LOOKUP($I1097,'OMS2007'!$A$3:$A$220,'OMS2007'!C$3:C$220),$A1097*LOOKUP($I1097+1,'OMS2007'!$A$3:$A$220,'OMS2007'!F$3:F$220)+(1-$A1097)*LOOKUP($I1097,'OMS2007'!$A$3:$A$220,'OMS2007'!F$3:F$220))</f>
        <v>#N/A</v>
      </c>
      <c r="D1097" s="15" t="e">
        <f>IF(OR(Medidas!D1097=1,Medidas!D1097="M",Medidas!D1097="m"),$A1097*LOOKUP($I1097+1,'OMS2007'!$A$3:$A$220,'OMS2007'!D$3:D$220)+(1-$A1097)*LOOKUP($I1097,'OMS2007'!$A$3:$A$220,'OMS2007'!D$3:D$220),$A1097*LOOKUP($I1097+1,'OMS2007'!$A$3:$A$220,'OMS2007'!G$3:G$220)+(1-$A1097)*LOOKUP($I1097,'OMS2007'!$A$3:$A$220,'OMS2007'!G$3:G$220))</f>
        <v>#N/A</v>
      </c>
      <c r="E1097" s="15">
        <f t="shared" si="119"/>
        <v>1</v>
      </c>
      <c r="F1097" s="15">
        <f>IF(OR(Medidas!D1097=1,Medidas!D1097="M",Medidas!D1097="m",Medidas!D1097=2,Medidas!D1097="F",Medidas!D1097="f"),0,1)</f>
        <v>1</v>
      </c>
      <c r="G1097" s="15">
        <f>IF(OR(ISBLANK(Medidas!G1097),(ISBLANK(Medidas!H1097))),1,0)</f>
        <v>1</v>
      </c>
      <c r="H1097" s="15">
        <f>IF(AND(NOT(G1097),OR(Medidas!G1097&lt;20,Medidas!G1097&gt;250,Medidas!H1097&lt;0.5,Medidas!H1097&gt;400)),1,0)</f>
        <v>0</v>
      </c>
      <c r="I1097" s="20">
        <f>(Medidas!F1097-Medidas!E1097)/30.4375</f>
        <v>0</v>
      </c>
      <c r="J1097" s="15" t="e">
        <f>Medidas!H1097/(Medidas!G1097^2)*10000</f>
        <v>#DIV/0!</v>
      </c>
      <c r="K1097" s="15" t="e">
        <f t="shared" si="120"/>
        <v>#DIV/0!</v>
      </c>
      <c r="L1097" s="15" t="e">
        <f t="shared" si="121"/>
        <v>#DIV/0!</v>
      </c>
      <c r="M1097" s="15" t="e">
        <f t="shared" si="122"/>
        <v>#DIV/0!</v>
      </c>
      <c r="N1097" s="15" t="e">
        <f t="shared" si="123"/>
        <v>#N/A</v>
      </c>
      <c r="O1097" s="15" t="e">
        <f t="shared" si="124"/>
        <v>#N/A</v>
      </c>
    </row>
    <row r="1098" spans="1:15" x14ac:dyDescent="0.15">
      <c r="A1098" s="106">
        <f t="shared" si="125"/>
        <v>1</v>
      </c>
      <c r="B1098" s="15" t="e">
        <f>IF(OR(Medidas!D1098=1,Medidas!D1098="M",Medidas!D1098="m"),$A1098*LOOKUP($I1098+1,'OMS2007'!$A$3:$A$220,'OMS2007'!B$3:B$220)+(1-$A1098)*LOOKUP($I1098,'OMS2007'!$A$3:$A$220,'OMS2007'!B$3:B$220),$A1098*LOOKUP($I1098+1,'OMS2007'!$A$3:$A$220,'OMS2007'!E$3:E$220)+(1-$A1098)*LOOKUP($I1098,'OMS2007'!$A$3:$A$220,'OMS2007'!E$3:E$220))</f>
        <v>#N/A</v>
      </c>
      <c r="C1098" s="15" t="e">
        <f>IF(OR(Medidas!D1098=1,Medidas!D1098="M",Medidas!D1098="m"),$A1098*LOOKUP($I1098+1,'OMS2007'!$A$3:$A$220,'OMS2007'!C$3:C$220)+(1-$A1098)*LOOKUP($I1098,'OMS2007'!$A$3:$A$220,'OMS2007'!C$3:C$220),$A1098*LOOKUP($I1098+1,'OMS2007'!$A$3:$A$220,'OMS2007'!F$3:F$220)+(1-$A1098)*LOOKUP($I1098,'OMS2007'!$A$3:$A$220,'OMS2007'!F$3:F$220))</f>
        <v>#N/A</v>
      </c>
      <c r="D1098" s="15" t="e">
        <f>IF(OR(Medidas!D1098=1,Medidas!D1098="M",Medidas!D1098="m"),$A1098*LOOKUP($I1098+1,'OMS2007'!$A$3:$A$220,'OMS2007'!D$3:D$220)+(1-$A1098)*LOOKUP($I1098,'OMS2007'!$A$3:$A$220,'OMS2007'!D$3:D$220),$A1098*LOOKUP($I1098+1,'OMS2007'!$A$3:$A$220,'OMS2007'!G$3:G$220)+(1-$A1098)*LOOKUP($I1098,'OMS2007'!$A$3:$A$220,'OMS2007'!G$3:G$220))</f>
        <v>#N/A</v>
      </c>
      <c r="E1098" s="15">
        <f t="shared" si="119"/>
        <v>1</v>
      </c>
      <c r="F1098" s="15">
        <f>IF(OR(Medidas!D1098=1,Medidas!D1098="M",Medidas!D1098="m",Medidas!D1098=2,Medidas!D1098="F",Medidas!D1098="f"),0,1)</f>
        <v>1</v>
      </c>
      <c r="G1098" s="15">
        <f>IF(OR(ISBLANK(Medidas!G1098),(ISBLANK(Medidas!H1098))),1,0)</f>
        <v>1</v>
      </c>
      <c r="H1098" s="15">
        <f>IF(AND(NOT(G1098),OR(Medidas!G1098&lt;20,Medidas!G1098&gt;250,Medidas!H1098&lt;0.5,Medidas!H1098&gt;400)),1,0)</f>
        <v>0</v>
      </c>
      <c r="I1098" s="20">
        <f>(Medidas!F1098-Medidas!E1098)/30.4375</f>
        <v>0</v>
      </c>
      <c r="J1098" s="15" t="e">
        <f>Medidas!H1098/(Medidas!G1098^2)*10000</f>
        <v>#DIV/0!</v>
      </c>
      <c r="K1098" s="15" t="e">
        <f t="shared" si="120"/>
        <v>#DIV/0!</v>
      </c>
      <c r="L1098" s="15" t="e">
        <f t="shared" si="121"/>
        <v>#DIV/0!</v>
      </c>
      <c r="M1098" s="15" t="e">
        <f t="shared" si="122"/>
        <v>#DIV/0!</v>
      </c>
      <c r="N1098" s="15" t="e">
        <f t="shared" si="123"/>
        <v>#N/A</v>
      </c>
      <c r="O1098" s="15" t="e">
        <f t="shared" si="124"/>
        <v>#N/A</v>
      </c>
    </row>
    <row r="1099" spans="1:15" x14ac:dyDescent="0.15">
      <c r="A1099" s="106">
        <f t="shared" si="125"/>
        <v>1</v>
      </c>
      <c r="B1099" s="15" t="e">
        <f>IF(OR(Medidas!D1099=1,Medidas!D1099="M",Medidas!D1099="m"),$A1099*LOOKUP($I1099+1,'OMS2007'!$A$3:$A$220,'OMS2007'!B$3:B$220)+(1-$A1099)*LOOKUP($I1099,'OMS2007'!$A$3:$A$220,'OMS2007'!B$3:B$220),$A1099*LOOKUP($I1099+1,'OMS2007'!$A$3:$A$220,'OMS2007'!E$3:E$220)+(1-$A1099)*LOOKUP($I1099,'OMS2007'!$A$3:$A$220,'OMS2007'!E$3:E$220))</f>
        <v>#N/A</v>
      </c>
      <c r="C1099" s="15" t="e">
        <f>IF(OR(Medidas!D1099=1,Medidas!D1099="M",Medidas!D1099="m"),$A1099*LOOKUP($I1099+1,'OMS2007'!$A$3:$A$220,'OMS2007'!C$3:C$220)+(1-$A1099)*LOOKUP($I1099,'OMS2007'!$A$3:$A$220,'OMS2007'!C$3:C$220),$A1099*LOOKUP($I1099+1,'OMS2007'!$A$3:$A$220,'OMS2007'!F$3:F$220)+(1-$A1099)*LOOKUP($I1099,'OMS2007'!$A$3:$A$220,'OMS2007'!F$3:F$220))</f>
        <v>#N/A</v>
      </c>
      <c r="D1099" s="15" t="e">
        <f>IF(OR(Medidas!D1099=1,Medidas!D1099="M",Medidas!D1099="m"),$A1099*LOOKUP($I1099+1,'OMS2007'!$A$3:$A$220,'OMS2007'!D$3:D$220)+(1-$A1099)*LOOKUP($I1099,'OMS2007'!$A$3:$A$220,'OMS2007'!D$3:D$220),$A1099*LOOKUP($I1099+1,'OMS2007'!$A$3:$A$220,'OMS2007'!G$3:G$220)+(1-$A1099)*LOOKUP($I1099,'OMS2007'!$A$3:$A$220,'OMS2007'!G$3:G$220))</f>
        <v>#N/A</v>
      </c>
      <c r="E1099" s="15">
        <f t="shared" si="119"/>
        <v>1</v>
      </c>
      <c r="F1099" s="15">
        <f>IF(OR(Medidas!D1099=1,Medidas!D1099="M",Medidas!D1099="m",Medidas!D1099=2,Medidas!D1099="F",Medidas!D1099="f"),0,1)</f>
        <v>1</v>
      </c>
      <c r="G1099" s="15">
        <f>IF(OR(ISBLANK(Medidas!G1099),(ISBLANK(Medidas!H1099))),1,0)</f>
        <v>1</v>
      </c>
      <c r="H1099" s="15">
        <f>IF(AND(NOT(G1099),OR(Medidas!G1099&lt;20,Medidas!G1099&gt;250,Medidas!H1099&lt;0.5,Medidas!H1099&gt;400)),1,0)</f>
        <v>0</v>
      </c>
      <c r="I1099" s="20">
        <f>(Medidas!F1099-Medidas!E1099)/30.4375</f>
        <v>0</v>
      </c>
      <c r="J1099" s="15" t="e">
        <f>Medidas!H1099/(Medidas!G1099^2)*10000</f>
        <v>#DIV/0!</v>
      </c>
      <c r="K1099" s="15" t="e">
        <f t="shared" si="120"/>
        <v>#DIV/0!</v>
      </c>
      <c r="L1099" s="15" t="e">
        <f t="shared" si="121"/>
        <v>#DIV/0!</v>
      </c>
      <c r="M1099" s="15" t="e">
        <f t="shared" si="122"/>
        <v>#DIV/0!</v>
      </c>
      <c r="N1099" s="15" t="e">
        <f t="shared" si="123"/>
        <v>#N/A</v>
      </c>
      <c r="O1099" s="15" t="e">
        <f t="shared" si="124"/>
        <v>#N/A</v>
      </c>
    </row>
    <row r="1100" spans="1:15" x14ac:dyDescent="0.15">
      <c r="A1100" s="106">
        <f t="shared" si="125"/>
        <v>1</v>
      </c>
      <c r="B1100" s="15" t="e">
        <f>IF(OR(Medidas!D1100=1,Medidas!D1100="M",Medidas!D1100="m"),$A1100*LOOKUP($I1100+1,'OMS2007'!$A$3:$A$220,'OMS2007'!B$3:B$220)+(1-$A1100)*LOOKUP($I1100,'OMS2007'!$A$3:$A$220,'OMS2007'!B$3:B$220),$A1100*LOOKUP($I1100+1,'OMS2007'!$A$3:$A$220,'OMS2007'!E$3:E$220)+(1-$A1100)*LOOKUP($I1100,'OMS2007'!$A$3:$A$220,'OMS2007'!E$3:E$220))</f>
        <v>#N/A</v>
      </c>
      <c r="C1100" s="15" t="e">
        <f>IF(OR(Medidas!D1100=1,Medidas!D1100="M",Medidas!D1100="m"),$A1100*LOOKUP($I1100+1,'OMS2007'!$A$3:$A$220,'OMS2007'!C$3:C$220)+(1-$A1100)*LOOKUP($I1100,'OMS2007'!$A$3:$A$220,'OMS2007'!C$3:C$220),$A1100*LOOKUP($I1100+1,'OMS2007'!$A$3:$A$220,'OMS2007'!F$3:F$220)+(1-$A1100)*LOOKUP($I1100,'OMS2007'!$A$3:$A$220,'OMS2007'!F$3:F$220))</f>
        <v>#N/A</v>
      </c>
      <c r="D1100" s="15" t="e">
        <f>IF(OR(Medidas!D1100=1,Medidas!D1100="M",Medidas!D1100="m"),$A1100*LOOKUP($I1100+1,'OMS2007'!$A$3:$A$220,'OMS2007'!D$3:D$220)+(1-$A1100)*LOOKUP($I1100,'OMS2007'!$A$3:$A$220,'OMS2007'!D$3:D$220),$A1100*LOOKUP($I1100+1,'OMS2007'!$A$3:$A$220,'OMS2007'!G$3:G$220)+(1-$A1100)*LOOKUP($I1100,'OMS2007'!$A$3:$A$220,'OMS2007'!G$3:G$220))</f>
        <v>#N/A</v>
      </c>
      <c r="E1100" s="15">
        <f t="shared" si="119"/>
        <v>1</v>
      </c>
      <c r="F1100" s="15">
        <f>IF(OR(Medidas!D1100=1,Medidas!D1100="M",Medidas!D1100="m",Medidas!D1100=2,Medidas!D1100="F",Medidas!D1100="f"),0,1)</f>
        <v>1</v>
      </c>
      <c r="G1100" s="15">
        <f>IF(OR(ISBLANK(Medidas!G1100),(ISBLANK(Medidas!H1100))),1,0)</f>
        <v>1</v>
      </c>
      <c r="H1100" s="15">
        <f>IF(AND(NOT(G1100),OR(Medidas!G1100&lt;20,Medidas!G1100&gt;250,Medidas!H1100&lt;0.5,Medidas!H1100&gt;400)),1,0)</f>
        <v>0</v>
      </c>
      <c r="I1100" s="20">
        <f>(Medidas!F1100-Medidas!E1100)/30.4375</f>
        <v>0</v>
      </c>
      <c r="J1100" s="15" t="e">
        <f>Medidas!H1100/(Medidas!G1100^2)*10000</f>
        <v>#DIV/0!</v>
      </c>
      <c r="K1100" s="15" t="e">
        <f t="shared" si="120"/>
        <v>#DIV/0!</v>
      </c>
      <c r="L1100" s="15" t="e">
        <f t="shared" si="121"/>
        <v>#DIV/0!</v>
      </c>
      <c r="M1100" s="15" t="e">
        <f t="shared" si="122"/>
        <v>#DIV/0!</v>
      </c>
      <c r="N1100" s="15" t="e">
        <f t="shared" si="123"/>
        <v>#N/A</v>
      </c>
      <c r="O1100" s="15" t="e">
        <f t="shared" si="124"/>
        <v>#N/A</v>
      </c>
    </row>
    <row r="1101" spans="1:15" x14ac:dyDescent="0.15">
      <c r="A1101" s="106">
        <f t="shared" si="125"/>
        <v>1</v>
      </c>
      <c r="B1101" s="15" t="e">
        <f>IF(OR(Medidas!D1101=1,Medidas!D1101="M",Medidas!D1101="m"),$A1101*LOOKUP($I1101+1,'OMS2007'!$A$3:$A$220,'OMS2007'!B$3:B$220)+(1-$A1101)*LOOKUP($I1101,'OMS2007'!$A$3:$A$220,'OMS2007'!B$3:B$220),$A1101*LOOKUP($I1101+1,'OMS2007'!$A$3:$A$220,'OMS2007'!E$3:E$220)+(1-$A1101)*LOOKUP($I1101,'OMS2007'!$A$3:$A$220,'OMS2007'!E$3:E$220))</f>
        <v>#N/A</v>
      </c>
      <c r="C1101" s="15" t="e">
        <f>IF(OR(Medidas!D1101=1,Medidas!D1101="M",Medidas!D1101="m"),$A1101*LOOKUP($I1101+1,'OMS2007'!$A$3:$A$220,'OMS2007'!C$3:C$220)+(1-$A1101)*LOOKUP($I1101,'OMS2007'!$A$3:$A$220,'OMS2007'!C$3:C$220),$A1101*LOOKUP($I1101+1,'OMS2007'!$A$3:$A$220,'OMS2007'!F$3:F$220)+(1-$A1101)*LOOKUP($I1101,'OMS2007'!$A$3:$A$220,'OMS2007'!F$3:F$220))</f>
        <v>#N/A</v>
      </c>
      <c r="D1101" s="15" t="e">
        <f>IF(OR(Medidas!D1101=1,Medidas!D1101="M",Medidas!D1101="m"),$A1101*LOOKUP($I1101+1,'OMS2007'!$A$3:$A$220,'OMS2007'!D$3:D$220)+(1-$A1101)*LOOKUP($I1101,'OMS2007'!$A$3:$A$220,'OMS2007'!D$3:D$220),$A1101*LOOKUP($I1101+1,'OMS2007'!$A$3:$A$220,'OMS2007'!G$3:G$220)+(1-$A1101)*LOOKUP($I1101,'OMS2007'!$A$3:$A$220,'OMS2007'!G$3:G$220))</f>
        <v>#N/A</v>
      </c>
      <c r="E1101" s="15">
        <f t="shared" si="119"/>
        <v>1</v>
      </c>
      <c r="F1101" s="15">
        <f>IF(OR(Medidas!D1101=1,Medidas!D1101="M",Medidas!D1101="m",Medidas!D1101=2,Medidas!D1101="F",Medidas!D1101="f"),0,1)</f>
        <v>1</v>
      </c>
      <c r="G1101" s="15">
        <f>IF(OR(ISBLANK(Medidas!G1101),(ISBLANK(Medidas!H1101))),1,0)</f>
        <v>1</v>
      </c>
      <c r="H1101" s="15">
        <f>IF(AND(NOT(G1101),OR(Medidas!G1101&lt;20,Medidas!G1101&gt;250,Medidas!H1101&lt;0.5,Medidas!H1101&gt;400)),1,0)</f>
        <v>0</v>
      </c>
      <c r="I1101" s="20">
        <f>(Medidas!F1101-Medidas!E1101)/30.4375</f>
        <v>0</v>
      </c>
      <c r="J1101" s="15" t="e">
        <f>Medidas!H1101/(Medidas!G1101^2)*10000</f>
        <v>#DIV/0!</v>
      </c>
      <c r="K1101" s="15" t="e">
        <f t="shared" si="120"/>
        <v>#DIV/0!</v>
      </c>
      <c r="L1101" s="15" t="e">
        <f t="shared" si="121"/>
        <v>#DIV/0!</v>
      </c>
      <c r="M1101" s="15" t="e">
        <f t="shared" si="122"/>
        <v>#DIV/0!</v>
      </c>
      <c r="N1101" s="15" t="e">
        <f t="shared" si="123"/>
        <v>#N/A</v>
      </c>
      <c r="O1101" s="15" t="e">
        <f t="shared" si="124"/>
        <v>#N/A</v>
      </c>
    </row>
    <row r="1102" spans="1:15" x14ac:dyDescent="0.15">
      <c r="A1102" s="106">
        <f t="shared" si="125"/>
        <v>1</v>
      </c>
      <c r="B1102" s="15" t="e">
        <f>IF(OR(Medidas!D1102=1,Medidas!D1102="M",Medidas!D1102="m"),$A1102*LOOKUP($I1102+1,'OMS2007'!$A$3:$A$220,'OMS2007'!B$3:B$220)+(1-$A1102)*LOOKUP($I1102,'OMS2007'!$A$3:$A$220,'OMS2007'!B$3:B$220),$A1102*LOOKUP($I1102+1,'OMS2007'!$A$3:$A$220,'OMS2007'!E$3:E$220)+(1-$A1102)*LOOKUP($I1102,'OMS2007'!$A$3:$A$220,'OMS2007'!E$3:E$220))</f>
        <v>#N/A</v>
      </c>
      <c r="C1102" s="15" t="e">
        <f>IF(OR(Medidas!D1102=1,Medidas!D1102="M",Medidas!D1102="m"),$A1102*LOOKUP($I1102+1,'OMS2007'!$A$3:$A$220,'OMS2007'!C$3:C$220)+(1-$A1102)*LOOKUP($I1102,'OMS2007'!$A$3:$A$220,'OMS2007'!C$3:C$220),$A1102*LOOKUP($I1102+1,'OMS2007'!$A$3:$A$220,'OMS2007'!F$3:F$220)+(1-$A1102)*LOOKUP($I1102,'OMS2007'!$A$3:$A$220,'OMS2007'!F$3:F$220))</f>
        <v>#N/A</v>
      </c>
      <c r="D1102" s="15" t="e">
        <f>IF(OR(Medidas!D1102=1,Medidas!D1102="M",Medidas!D1102="m"),$A1102*LOOKUP($I1102+1,'OMS2007'!$A$3:$A$220,'OMS2007'!D$3:D$220)+(1-$A1102)*LOOKUP($I1102,'OMS2007'!$A$3:$A$220,'OMS2007'!D$3:D$220),$A1102*LOOKUP($I1102+1,'OMS2007'!$A$3:$A$220,'OMS2007'!G$3:G$220)+(1-$A1102)*LOOKUP($I1102,'OMS2007'!$A$3:$A$220,'OMS2007'!G$3:G$220))</f>
        <v>#N/A</v>
      </c>
      <c r="E1102" s="15">
        <f t="shared" si="119"/>
        <v>1</v>
      </c>
      <c r="F1102" s="15">
        <f>IF(OR(Medidas!D1102=1,Medidas!D1102="M",Medidas!D1102="m",Medidas!D1102=2,Medidas!D1102="F",Medidas!D1102="f"),0,1)</f>
        <v>1</v>
      </c>
      <c r="G1102" s="15">
        <f>IF(OR(ISBLANK(Medidas!G1102),(ISBLANK(Medidas!H1102))),1,0)</f>
        <v>1</v>
      </c>
      <c r="H1102" s="15">
        <f>IF(AND(NOT(G1102),OR(Medidas!G1102&lt;20,Medidas!G1102&gt;250,Medidas!H1102&lt;0.5,Medidas!H1102&gt;400)),1,0)</f>
        <v>0</v>
      </c>
      <c r="I1102" s="20">
        <f>(Medidas!F1102-Medidas!E1102)/30.4375</f>
        <v>0</v>
      </c>
      <c r="J1102" s="15" t="e">
        <f>Medidas!H1102/(Medidas!G1102^2)*10000</f>
        <v>#DIV/0!</v>
      </c>
      <c r="K1102" s="15" t="e">
        <f t="shared" si="120"/>
        <v>#DIV/0!</v>
      </c>
      <c r="L1102" s="15" t="e">
        <f t="shared" si="121"/>
        <v>#DIV/0!</v>
      </c>
      <c r="M1102" s="15" t="e">
        <f t="shared" si="122"/>
        <v>#DIV/0!</v>
      </c>
      <c r="N1102" s="15" t="e">
        <f t="shared" si="123"/>
        <v>#N/A</v>
      </c>
      <c r="O1102" s="15" t="e">
        <f t="shared" si="124"/>
        <v>#N/A</v>
      </c>
    </row>
    <row r="1103" spans="1:15" x14ac:dyDescent="0.15">
      <c r="A1103" s="106">
        <f t="shared" si="125"/>
        <v>1</v>
      </c>
      <c r="B1103" s="15" t="e">
        <f>IF(OR(Medidas!D1103=1,Medidas!D1103="M",Medidas!D1103="m"),$A1103*LOOKUP($I1103+1,'OMS2007'!$A$3:$A$220,'OMS2007'!B$3:B$220)+(1-$A1103)*LOOKUP($I1103,'OMS2007'!$A$3:$A$220,'OMS2007'!B$3:B$220),$A1103*LOOKUP($I1103+1,'OMS2007'!$A$3:$A$220,'OMS2007'!E$3:E$220)+(1-$A1103)*LOOKUP($I1103,'OMS2007'!$A$3:$A$220,'OMS2007'!E$3:E$220))</f>
        <v>#N/A</v>
      </c>
      <c r="C1103" s="15" t="e">
        <f>IF(OR(Medidas!D1103=1,Medidas!D1103="M",Medidas!D1103="m"),$A1103*LOOKUP($I1103+1,'OMS2007'!$A$3:$A$220,'OMS2007'!C$3:C$220)+(1-$A1103)*LOOKUP($I1103,'OMS2007'!$A$3:$A$220,'OMS2007'!C$3:C$220),$A1103*LOOKUP($I1103+1,'OMS2007'!$A$3:$A$220,'OMS2007'!F$3:F$220)+(1-$A1103)*LOOKUP($I1103,'OMS2007'!$A$3:$A$220,'OMS2007'!F$3:F$220))</f>
        <v>#N/A</v>
      </c>
      <c r="D1103" s="15" t="e">
        <f>IF(OR(Medidas!D1103=1,Medidas!D1103="M",Medidas!D1103="m"),$A1103*LOOKUP($I1103+1,'OMS2007'!$A$3:$A$220,'OMS2007'!D$3:D$220)+(1-$A1103)*LOOKUP($I1103,'OMS2007'!$A$3:$A$220,'OMS2007'!D$3:D$220),$A1103*LOOKUP($I1103+1,'OMS2007'!$A$3:$A$220,'OMS2007'!G$3:G$220)+(1-$A1103)*LOOKUP($I1103,'OMS2007'!$A$3:$A$220,'OMS2007'!G$3:G$220))</f>
        <v>#N/A</v>
      </c>
      <c r="E1103" s="15">
        <f t="shared" si="119"/>
        <v>1</v>
      </c>
      <c r="F1103" s="15">
        <f>IF(OR(Medidas!D1103=1,Medidas!D1103="M",Medidas!D1103="m",Medidas!D1103=2,Medidas!D1103="F",Medidas!D1103="f"),0,1)</f>
        <v>1</v>
      </c>
      <c r="G1103" s="15">
        <f>IF(OR(ISBLANK(Medidas!G1103),(ISBLANK(Medidas!H1103))),1,0)</f>
        <v>1</v>
      </c>
      <c r="H1103" s="15">
        <f>IF(AND(NOT(G1103),OR(Medidas!G1103&lt;20,Medidas!G1103&gt;250,Medidas!H1103&lt;0.5,Medidas!H1103&gt;400)),1,0)</f>
        <v>0</v>
      </c>
      <c r="I1103" s="20">
        <f>(Medidas!F1103-Medidas!E1103)/30.4375</f>
        <v>0</v>
      </c>
      <c r="J1103" s="15" t="e">
        <f>Medidas!H1103/(Medidas!G1103^2)*10000</f>
        <v>#DIV/0!</v>
      </c>
      <c r="K1103" s="15" t="e">
        <f t="shared" si="120"/>
        <v>#DIV/0!</v>
      </c>
      <c r="L1103" s="15" t="e">
        <f t="shared" si="121"/>
        <v>#DIV/0!</v>
      </c>
      <c r="M1103" s="15" t="e">
        <f t="shared" si="122"/>
        <v>#DIV/0!</v>
      </c>
      <c r="N1103" s="15" t="e">
        <f t="shared" si="123"/>
        <v>#N/A</v>
      </c>
      <c r="O1103" s="15" t="e">
        <f t="shared" si="124"/>
        <v>#N/A</v>
      </c>
    </row>
    <row r="1104" spans="1:15" x14ac:dyDescent="0.15">
      <c r="A1104" s="106">
        <f t="shared" si="125"/>
        <v>1</v>
      </c>
      <c r="B1104" s="15" t="e">
        <f>IF(OR(Medidas!D1104=1,Medidas!D1104="M",Medidas!D1104="m"),$A1104*LOOKUP($I1104+1,'OMS2007'!$A$3:$A$220,'OMS2007'!B$3:B$220)+(1-$A1104)*LOOKUP($I1104,'OMS2007'!$A$3:$A$220,'OMS2007'!B$3:B$220),$A1104*LOOKUP($I1104+1,'OMS2007'!$A$3:$A$220,'OMS2007'!E$3:E$220)+(1-$A1104)*LOOKUP($I1104,'OMS2007'!$A$3:$A$220,'OMS2007'!E$3:E$220))</f>
        <v>#N/A</v>
      </c>
      <c r="C1104" s="15" t="e">
        <f>IF(OR(Medidas!D1104=1,Medidas!D1104="M",Medidas!D1104="m"),$A1104*LOOKUP($I1104+1,'OMS2007'!$A$3:$A$220,'OMS2007'!C$3:C$220)+(1-$A1104)*LOOKUP($I1104,'OMS2007'!$A$3:$A$220,'OMS2007'!C$3:C$220),$A1104*LOOKUP($I1104+1,'OMS2007'!$A$3:$A$220,'OMS2007'!F$3:F$220)+(1-$A1104)*LOOKUP($I1104,'OMS2007'!$A$3:$A$220,'OMS2007'!F$3:F$220))</f>
        <v>#N/A</v>
      </c>
      <c r="D1104" s="15" t="e">
        <f>IF(OR(Medidas!D1104=1,Medidas!D1104="M",Medidas!D1104="m"),$A1104*LOOKUP($I1104+1,'OMS2007'!$A$3:$A$220,'OMS2007'!D$3:D$220)+(1-$A1104)*LOOKUP($I1104,'OMS2007'!$A$3:$A$220,'OMS2007'!D$3:D$220),$A1104*LOOKUP($I1104+1,'OMS2007'!$A$3:$A$220,'OMS2007'!G$3:G$220)+(1-$A1104)*LOOKUP($I1104,'OMS2007'!$A$3:$A$220,'OMS2007'!G$3:G$220))</f>
        <v>#N/A</v>
      </c>
      <c r="E1104" s="15">
        <f t="shared" si="119"/>
        <v>1</v>
      </c>
      <c r="F1104" s="15">
        <f>IF(OR(Medidas!D1104=1,Medidas!D1104="M",Medidas!D1104="m",Medidas!D1104=2,Medidas!D1104="F",Medidas!D1104="f"),0,1)</f>
        <v>1</v>
      </c>
      <c r="G1104" s="15">
        <f>IF(OR(ISBLANK(Medidas!G1104),(ISBLANK(Medidas!H1104))),1,0)</f>
        <v>1</v>
      </c>
      <c r="H1104" s="15">
        <f>IF(AND(NOT(G1104),OR(Medidas!G1104&lt;20,Medidas!G1104&gt;250,Medidas!H1104&lt;0.5,Medidas!H1104&gt;400)),1,0)</f>
        <v>0</v>
      </c>
      <c r="I1104" s="20">
        <f>(Medidas!F1104-Medidas!E1104)/30.4375</f>
        <v>0</v>
      </c>
      <c r="J1104" s="15" t="e">
        <f>Medidas!H1104/(Medidas!G1104^2)*10000</f>
        <v>#DIV/0!</v>
      </c>
      <c r="K1104" s="15" t="e">
        <f t="shared" si="120"/>
        <v>#DIV/0!</v>
      </c>
      <c r="L1104" s="15" t="e">
        <f t="shared" si="121"/>
        <v>#DIV/0!</v>
      </c>
      <c r="M1104" s="15" t="e">
        <f t="shared" si="122"/>
        <v>#DIV/0!</v>
      </c>
      <c r="N1104" s="15" t="e">
        <f t="shared" si="123"/>
        <v>#N/A</v>
      </c>
      <c r="O1104" s="15" t="e">
        <f t="shared" si="124"/>
        <v>#N/A</v>
      </c>
    </row>
    <row r="1105" spans="1:15" x14ac:dyDescent="0.15">
      <c r="A1105" s="106">
        <f t="shared" si="125"/>
        <v>1</v>
      </c>
      <c r="B1105" s="15" t="e">
        <f>IF(OR(Medidas!D1105=1,Medidas!D1105="M",Medidas!D1105="m"),$A1105*LOOKUP($I1105+1,'OMS2007'!$A$3:$A$220,'OMS2007'!B$3:B$220)+(1-$A1105)*LOOKUP($I1105,'OMS2007'!$A$3:$A$220,'OMS2007'!B$3:B$220),$A1105*LOOKUP($I1105+1,'OMS2007'!$A$3:$A$220,'OMS2007'!E$3:E$220)+(1-$A1105)*LOOKUP($I1105,'OMS2007'!$A$3:$A$220,'OMS2007'!E$3:E$220))</f>
        <v>#N/A</v>
      </c>
      <c r="C1105" s="15" t="e">
        <f>IF(OR(Medidas!D1105=1,Medidas!D1105="M",Medidas!D1105="m"),$A1105*LOOKUP($I1105+1,'OMS2007'!$A$3:$A$220,'OMS2007'!C$3:C$220)+(1-$A1105)*LOOKUP($I1105,'OMS2007'!$A$3:$A$220,'OMS2007'!C$3:C$220),$A1105*LOOKUP($I1105+1,'OMS2007'!$A$3:$A$220,'OMS2007'!F$3:F$220)+(1-$A1105)*LOOKUP($I1105,'OMS2007'!$A$3:$A$220,'OMS2007'!F$3:F$220))</f>
        <v>#N/A</v>
      </c>
      <c r="D1105" s="15" t="e">
        <f>IF(OR(Medidas!D1105=1,Medidas!D1105="M",Medidas!D1105="m"),$A1105*LOOKUP($I1105+1,'OMS2007'!$A$3:$A$220,'OMS2007'!D$3:D$220)+(1-$A1105)*LOOKUP($I1105,'OMS2007'!$A$3:$A$220,'OMS2007'!D$3:D$220),$A1105*LOOKUP($I1105+1,'OMS2007'!$A$3:$A$220,'OMS2007'!G$3:G$220)+(1-$A1105)*LOOKUP($I1105,'OMS2007'!$A$3:$A$220,'OMS2007'!G$3:G$220))</f>
        <v>#N/A</v>
      </c>
      <c r="E1105" s="15">
        <f t="shared" si="119"/>
        <v>1</v>
      </c>
      <c r="F1105" s="15">
        <f>IF(OR(Medidas!D1105=1,Medidas!D1105="M",Medidas!D1105="m",Medidas!D1105=2,Medidas!D1105="F",Medidas!D1105="f"),0,1)</f>
        <v>1</v>
      </c>
      <c r="G1105" s="15">
        <f>IF(OR(ISBLANK(Medidas!G1105),(ISBLANK(Medidas!H1105))),1,0)</f>
        <v>1</v>
      </c>
      <c r="H1105" s="15">
        <f>IF(AND(NOT(G1105),OR(Medidas!G1105&lt;20,Medidas!G1105&gt;250,Medidas!H1105&lt;0.5,Medidas!H1105&gt;400)),1,0)</f>
        <v>0</v>
      </c>
      <c r="I1105" s="20">
        <f>(Medidas!F1105-Medidas!E1105)/30.4375</f>
        <v>0</v>
      </c>
      <c r="J1105" s="15" t="e">
        <f>Medidas!H1105/(Medidas!G1105^2)*10000</f>
        <v>#DIV/0!</v>
      </c>
      <c r="K1105" s="15" t="e">
        <f t="shared" si="120"/>
        <v>#DIV/0!</v>
      </c>
      <c r="L1105" s="15" t="e">
        <f t="shared" si="121"/>
        <v>#DIV/0!</v>
      </c>
      <c r="M1105" s="15" t="e">
        <f t="shared" si="122"/>
        <v>#DIV/0!</v>
      </c>
      <c r="N1105" s="15" t="e">
        <f t="shared" si="123"/>
        <v>#N/A</v>
      </c>
      <c r="O1105" s="15" t="e">
        <f t="shared" si="124"/>
        <v>#N/A</v>
      </c>
    </row>
    <row r="1106" spans="1:15" x14ac:dyDescent="0.15">
      <c r="A1106" s="106">
        <f t="shared" si="125"/>
        <v>1</v>
      </c>
      <c r="B1106" s="15" t="e">
        <f>IF(OR(Medidas!D1106=1,Medidas!D1106="M",Medidas!D1106="m"),$A1106*LOOKUP($I1106+1,'OMS2007'!$A$3:$A$220,'OMS2007'!B$3:B$220)+(1-$A1106)*LOOKUP($I1106,'OMS2007'!$A$3:$A$220,'OMS2007'!B$3:B$220),$A1106*LOOKUP($I1106+1,'OMS2007'!$A$3:$A$220,'OMS2007'!E$3:E$220)+(1-$A1106)*LOOKUP($I1106,'OMS2007'!$A$3:$A$220,'OMS2007'!E$3:E$220))</f>
        <v>#N/A</v>
      </c>
      <c r="C1106" s="15" t="e">
        <f>IF(OR(Medidas!D1106=1,Medidas!D1106="M",Medidas!D1106="m"),$A1106*LOOKUP($I1106+1,'OMS2007'!$A$3:$A$220,'OMS2007'!C$3:C$220)+(1-$A1106)*LOOKUP($I1106,'OMS2007'!$A$3:$A$220,'OMS2007'!C$3:C$220),$A1106*LOOKUP($I1106+1,'OMS2007'!$A$3:$A$220,'OMS2007'!F$3:F$220)+(1-$A1106)*LOOKUP($I1106,'OMS2007'!$A$3:$A$220,'OMS2007'!F$3:F$220))</f>
        <v>#N/A</v>
      </c>
      <c r="D1106" s="15" t="e">
        <f>IF(OR(Medidas!D1106=1,Medidas!D1106="M",Medidas!D1106="m"),$A1106*LOOKUP($I1106+1,'OMS2007'!$A$3:$A$220,'OMS2007'!D$3:D$220)+(1-$A1106)*LOOKUP($I1106,'OMS2007'!$A$3:$A$220,'OMS2007'!D$3:D$220),$A1106*LOOKUP($I1106+1,'OMS2007'!$A$3:$A$220,'OMS2007'!G$3:G$220)+(1-$A1106)*LOOKUP($I1106,'OMS2007'!$A$3:$A$220,'OMS2007'!G$3:G$220))</f>
        <v>#N/A</v>
      </c>
      <c r="E1106" s="15">
        <f t="shared" si="119"/>
        <v>1</v>
      </c>
      <c r="F1106" s="15">
        <f>IF(OR(Medidas!D1106=1,Medidas!D1106="M",Medidas!D1106="m",Medidas!D1106=2,Medidas!D1106="F",Medidas!D1106="f"),0,1)</f>
        <v>1</v>
      </c>
      <c r="G1106" s="15">
        <f>IF(OR(ISBLANK(Medidas!G1106),(ISBLANK(Medidas!H1106))),1,0)</f>
        <v>1</v>
      </c>
      <c r="H1106" s="15">
        <f>IF(AND(NOT(G1106),OR(Medidas!G1106&lt;20,Medidas!G1106&gt;250,Medidas!H1106&lt;0.5,Medidas!H1106&gt;400)),1,0)</f>
        <v>0</v>
      </c>
      <c r="I1106" s="20">
        <f>(Medidas!F1106-Medidas!E1106)/30.4375</f>
        <v>0</v>
      </c>
      <c r="J1106" s="15" t="e">
        <f>Medidas!H1106/(Medidas!G1106^2)*10000</f>
        <v>#DIV/0!</v>
      </c>
      <c r="K1106" s="15" t="e">
        <f t="shared" si="120"/>
        <v>#DIV/0!</v>
      </c>
      <c r="L1106" s="15" t="e">
        <f t="shared" si="121"/>
        <v>#DIV/0!</v>
      </c>
      <c r="M1106" s="15" t="e">
        <f t="shared" si="122"/>
        <v>#DIV/0!</v>
      </c>
      <c r="N1106" s="15" t="e">
        <f t="shared" si="123"/>
        <v>#N/A</v>
      </c>
      <c r="O1106" s="15" t="e">
        <f t="shared" si="124"/>
        <v>#N/A</v>
      </c>
    </row>
    <row r="1107" spans="1:15" x14ac:dyDescent="0.15">
      <c r="A1107" s="106">
        <f t="shared" si="125"/>
        <v>1</v>
      </c>
      <c r="B1107" s="15" t="e">
        <f>IF(OR(Medidas!D1107=1,Medidas!D1107="M",Medidas!D1107="m"),$A1107*LOOKUP($I1107+1,'OMS2007'!$A$3:$A$220,'OMS2007'!B$3:B$220)+(1-$A1107)*LOOKUP($I1107,'OMS2007'!$A$3:$A$220,'OMS2007'!B$3:B$220),$A1107*LOOKUP($I1107+1,'OMS2007'!$A$3:$A$220,'OMS2007'!E$3:E$220)+(1-$A1107)*LOOKUP($I1107,'OMS2007'!$A$3:$A$220,'OMS2007'!E$3:E$220))</f>
        <v>#N/A</v>
      </c>
      <c r="C1107" s="15" t="e">
        <f>IF(OR(Medidas!D1107=1,Medidas!D1107="M",Medidas!D1107="m"),$A1107*LOOKUP($I1107+1,'OMS2007'!$A$3:$A$220,'OMS2007'!C$3:C$220)+(1-$A1107)*LOOKUP($I1107,'OMS2007'!$A$3:$A$220,'OMS2007'!C$3:C$220),$A1107*LOOKUP($I1107+1,'OMS2007'!$A$3:$A$220,'OMS2007'!F$3:F$220)+(1-$A1107)*LOOKUP($I1107,'OMS2007'!$A$3:$A$220,'OMS2007'!F$3:F$220))</f>
        <v>#N/A</v>
      </c>
      <c r="D1107" s="15" t="e">
        <f>IF(OR(Medidas!D1107=1,Medidas!D1107="M",Medidas!D1107="m"),$A1107*LOOKUP($I1107+1,'OMS2007'!$A$3:$A$220,'OMS2007'!D$3:D$220)+(1-$A1107)*LOOKUP($I1107,'OMS2007'!$A$3:$A$220,'OMS2007'!D$3:D$220),$A1107*LOOKUP($I1107+1,'OMS2007'!$A$3:$A$220,'OMS2007'!G$3:G$220)+(1-$A1107)*LOOKUP($I1107,'OMS2007'!$A$3:$A$220,'OMS2007'!G$3:G$220))</f>
        <v>#N/A</v>
      </c>
      <c r="E1107" s="15">
        <f t="shared" si="119"/>
        <v>1</v>
      </c>
      <c r="F1107" s="15">
        <f>IF(OR(Medidas!D1107=1,Medidas!D1107="M",Medidas!D1107="m",Medidas!D1107=2,Medidas!D1107="F",Medidas!D1107="f"),0,1)</f>
        <v>1</v>
      </c>
      <c r="G1107" s="15">
        <f>IF(OR(ISBLANK(Medidas!G1107),(ISBLANK(Medidas!H1107))),1,0)</f>
        <v>1</v>
      </c>
      <c r="H1107" s="15">
        <f>IF(AND(NOT(G1107),OR(Medidas!G1107&lt;20,Medidas!G1107&gt;250,Medidas!H1107&lt;0.5,Medidas!H1107&gt;400)),1,0)</f>
        <v>0</v>
      </c>
      <c r="I1107" s="20">
        <f>(Medidas!F1107-Medidas!E1107)/30.4375</f>
        <v>0</v>
      </c>
      <c r="J1107" s="15" t="e">
        <f>Medidas!H1107/(Medidas!G1107^2)*10000</f>
        <v>#DIV/0!</v>
      </c>
      <c r="K1107" s="15" t="e">
        <f t="shared" si="120"/>
        <v>#DIV/0!</v>
      </c>
      <c r="L1107" s="15" t="e">
        <f t="shared" si="121"/>
        <v>#DIV/0!</v>
      </c>
      <c r="M1107" s="15" t="e">
        <f t="shared" si="122"/>
        <v>#DIV/0!</v>
      </c>
      <c r="N1107" s="15" t="e">
        <f t="shared" si="123"/>
        <v>#N/A</v>
      </c>
      <c r="O1107" s="15" t="e">
        <f t="shared" si="124"/>
        <v>#N/A</v>
      </c>
    </row>
    <row r="1108" spans="1:15" x14ac:dyDescent="0.15">
      <c r="A1108" s="106">
        <f t="shared" si="125"/>
        <v>1</v>
      </c>
      <c r="B1108" s="15" t="e">
        <f>IF(OR(Medidas!D1108=1,Medidas!D1108="M",Medidas!D1108="m"),$A1108*LOOKUP($I1108+1,'OMS2007'!$A$3:$A$220,'OMS2007'!B$3:B$220)+(1-$A1108)*LOOKUP($I1108,'OMS2007'!$A$3:$A$220,'OMS2007'!B$3:B$220),$A1108*LOOKUP($I1108+1,'OMS2007'!$A$3:$A$220,'OMS2007'!E$3:E$220)+(1-$A1108)*LOOKUP($I1108,'OMS2007'!$A$3:$A$220,'OMS2007'!E$3:E$220))</f>
        <v>#N/A</v>
      </c>
      <c r="C1108" s="15" t="e">
        <f>IF(OR(Medidas!D1108=1,Medidas!D1108="M",Medidas!D1108="m"),$A1108*LOOKUP($I1108+1,'OMS2007'!$A$3:$A$220,'OMS2007'!C$3:C$220)+(1-$A1108)*LOOKUP($I1108,'OMS2007'!$A$3:$A$220,'OMS2007'!C$3:C$220),$A1108*LOOKUP($I1108+1,'OMS2007'!$A$3:$A$220,'OMS2007'!F$3:F$220)+(1-$A1108)*LOOKUP($I1108,'OMS2007'!$A$3:$A$220,'OMS2007'!F$3:F$220))</f>
        <v>#N/A</v>
      </c>
      <c r="D1108" s="15" t="e">
        <f>IF(OR(Medidas!D1108=1,Medidas!D1108="M",Medidas!D1108="m"),$A1108*LOOKUP($I1108+1,'OMS2007'!$A$3:$A$220,'OMS2007'!D$3:D$220)+(1-$A1108)*LOOKUP($I1108,'OMS2007'!$A$3:$A$220,'OMS2007'!D$3:D$220),$A1108*LOOKUP($I1108+1,'OMS2007'!$A$3:$A$220,'OMS2007'!G$3:G$220)+(1-$A1108)*LOOKUP($I1108,'OMS2007'!$A$3:$A$220,'OMS2007'!G$3:G$220))</f>
        <v>#N/A</v>
      </c>
      <c r="E1108" s="15">
        <f t="shared" si="119"/>
        <v>1</v>
      </c>
      <c r="F1108" s="15">
        <f>IF(OR(Medidas!D1108=1,Medidas!D1108="M",Medidas!D1108="m",Medidas!D1108=2,Medidas!D1108="F",Medidas!D1108="f"),0,1)</f>
        <v>1</v>
      </c>
      <c r="G1108" s="15">
        <f>IF(OR(ISBLANK(Medidas!G1108),(ISBLANK(Medidas!H1108))),1,0)</f>
        <v>1</v>
      </c>
      <c r="H1108" s="15">
        <f>IF(AND(NOT(G1108),OR(Medidas!G1108&lt;20,Medidas!G1108&gt;250,Medidas!H1108&lt;0.5,Medidas!H1108&gt;400)),1,0)</f>
        <v>0</v>
      </c>
      <c r="I1108" s="20">
        <f>(Medidas!F1108-Medidas!E1108)/30.4375</f>
        <v>0</v>
      </c>
      <c r="J1108" s="15" t="e">
        <f>Medidas!H1108/(Medidas!G1108^2)*10000</f>
        <v>#DIV/0!</v>
      </c>
      <c r="K1108" s="15" t="e">
        <f t="shared" si="120"/>
        <v>#DIV/0!</v>
      </c>
      <c r="L1108" s="15" t="e">
        <f t="shared" si="121"/>
        <v>#DIV/0!</v>
      </c>
      <c r="M1108" s="15" t="e">
        <f t="shared" si="122"/>
        <v>#DIV/0!</v>
      </c>
      <c r="N1108" s="15" t="e">
        <f t="shared" si="123"/>
        <v>#N/A</v>
      </c>
      <c r="O1108" s="15" t="e">
        <f t="shared" si="124"/>
        <v>#N/A</v>
      </c>
    </row>
    <row r="1109" spans="1:15" x14ac:dyDescent="0.15">
      <c r="A1109" s="106">
        <f t="shared" si="125"/>
        <v>1</v>
      </c>
      <c r="B1109" s="15" t="e">
        <f>IF(OR(Medidas!D1109=1,Medidas!D1109="M",Medidas!D1109="m"),$A1109*LOOKUP($I1109+1,'OMS2007'!$A$3:$A$220,'OMS2007'!B$3:B$220)+(1-$A1109)*LOOKUP($I1109,'OMS2007'!$A$3:$A$220,'OMS2007'!B$3:B$220),$A1109*LOOKUP($I1109+1,'OMS2007'!$A$3:$A$220,'OMS2007'!E$3:E$220)+(1-$A1109)*LOOKUP($I1109,'OMS2007'!$A$3:$A$220,'OMS2007'!E$3:E$220))</f>
        <v>#N/A</v>
      </c>
      <c r="C1109" s="15" t="e">
        <f>IF(OR(Medidas!D1109=1,Medidas!D1109="M",Medidas!D1109="m"),$A1109*LOOKUP($I1109+1,'OMS2007'!$A$3:$A$220,'OMS2007'!C$3:C$220)+(1-$A1109)*LOOKUP($I1109,'OMS2007'!$A$3:$A$220,'OMS2007'!C$3:C$220),$A1109*LOOKUP($I1109+1,'OMS2007'!$A$3:$A$220,'OMS2007'!F$3:F$220)+(1-$A1109)*LOOKUP($I1109,'OMS2007'!$A$3:$A$220,'OMS2007'!F$3:F$220))</f>
        <v>#N/A</v>
      </c>
      <c r="D1109" s="15" t="e">
        <f>IF(OR(Medidas!D1109=1,Medidas!D1109="M",Medidas!D1109="m"),$A1109*LOOKUP($I1109+1,'OMS2007'!$A$3:$A$220,'OMS2007'!D$3:D$220)+(1-$A1109)*LOOKUP($I1109,'OMS2007'!$A$3:$A$220,'OMS2007'!D$3:D$220),$A1109*LOOKUP($I1109+1,'OMS2007'!$A$3:$A$220,'OMS2007'!G$3:G$220)+(1-$A1109)*LOOKUP($I1109,'OMS2007'!$A$3:$A$220,'OMS2007'!G$3:G$220))</f>
        <v>#N/A</v>
      </c>
      <c r="E1109" s="15">
        <f t="shared" si="119"/>
        <v>1</v>
      </c>
      <c r="F1109" s="15">
        <f>IF(OR(Medidas!D1109=1,Medidas!D1109="M",Medidas!D1109="m",Medidas!D1109=2,Medidas!D1109="F",Medidas!D1109="f"),0,1)</f>
        <v>1</v>
      </c>
      <c r="G1109" s="15">
        <f>IF(OR(ISBLANK(Medidas!G1109),(ISBLANK(Medidas!H1109))),1,0)</f>
        <v>1</v>
      </c>
      <c r="H1109" s="15">
        <f>IF(AND(NOT(G1109),OR(Medidas!G1109&lt;20,Medidas!G1109&gt;250,Medidas!H1109&lt;0.5,Medidas!H1109&gt;400)),1,0)</f>
        <v>0</v>
      </c>
      <c r="I1109" s="20">
        <f>(Medidas!F1109-Medidas!E1109)/30.4375</f>
        <v>0</v>
      </c>
      <c r="J1109" s="15" t="e">
        <f>Medidas!H1109/(Medidas!G1109^2)*10000</f>
        <v>#DIV/0!</v>
      </c>
      <c r="K1109" s="15" t="e">
        <f t="shared" si="120"/>
        <v>#DIV/0!</v>
      </c>
      <c r="L1109" s="15" t="e">
        <f t="shared" si="121"/>
        <v>#DIV/0!</v>
      </c>
      <c r="M1109" s="15" t="e">
        <f t="shared" si="122"/>
        <v>#DIV/0!</v>
      </c>
      <c r="N1109" s="15" t="e">
        <f t="shared" si="123"/>
        <v>#N/A</v>
      </c>
      <c r="O1109" s="15" t="e">
        <f t="shared" si="124"/>
        <v>#N/A</v>
      </c>
    </row>
    <row r="1110" spans="1:15" x14ac:dyDescent="0.15">
      <c r="A1110" s="106">
        <f t="shared" si="125"/>
        <v>1</v>
      </c>
      <c r="B1110" s="15" t="e">
        <f>IF(OR(Medidas!D1110=1,Medidas!D1110="M",Medidas!D1110="m"),$A1110*LOOKUP($I1110+1,'OMS2007'!$A$3:$A$220,'OMS2007'!B$3:B$220)+(1-$A1110)*LOOKUP($I1110,'OMS2007'!$A$3:$A$220,'OMS2007'!B$3:B$220),$A1110*LOOKUP($I1110+1,'OMS2007'!$A$3:$A$220,'OMS2007'!E$3:E$220)+(1-$A1110)*LOOKUP($I1110,'OMS2007'!$A$3:$A$220,'OMS2007'!E$3:E$220))</f>
        <v>#N/A</v>
      </c>
      <c r="C1110" s="15" t="e">
        <f>IF(OR(Medidas!D1110=1,Medidas!D1110="M",Medidas!D1110="m"),$A1110*LOOKUP($I1110+1,'OMS2007'!$A$3:$A$220,'OMS2007'!C$3:C$220)+(1-$A1110)*LOOKUP($I1110,'OMS2007'!$A$3:$A$220,'OMS2007'!C$3:C$220),$A1110*LOOKUP($I1110+1,'OMS2007'!$A$3:$A$220,'OMS2007'!F$3:F$220)+(1-$A1110)*LOOKUP($I1110,'OMS2007'!$A$3:$A$220,'OMS2007'!F$3:F$220))</f>
        <v>#N/A</v>
      </c>
      <c r="D1110" s="15" t="e">
        <f>IF(OR(Medidas!D1110=1,Medidas!D1110="M",Medidas!D1110="m"),$A1110*LOOKUP($I1110+1,'OMS2007'!$A$3:$A$220,'OMS2007'!D$3:D$220)+(1-$A1110)*LOOKUP($I1110,'OMS2007'!$A$3:$A$220,'OMS2007'!D$3:D$220),$A1110*LOOKUP($I1110+1,'OMS2007'!$A$3:$A$220,'OMS2007'!G$3:G$220)+(1-$A1110)*LOOKUP($I1110,'OMS2007'!$A$3:$A$220,'OMS2007'!G$3:G$220))</f>
        <v>#N/A</v>
      </c>
      <c r="E1110" s="15">
        <f t="shared" si="119"/>
        <v>1</v>
      </c>
      <c r="F1110" s="15">
        <f>IF(OR(Medidas!D1110=1,Medidas!D1110="M",Medidas!D1110="m",Medidas!D1110=2,Medidas!D1110="F",Medidas!D1110="f"),0,1)</f>
        <v>1</v>
      </c>
      <c r="G1110" s="15">
        <f>IF(OR(ISBLANK(Medidas!G1110),(ISBLANK(Medidas!H1110))),1,0)</f>
        <v>1</v>
      </c>
      <c r="H1110" s="15">
        <f>IF(AND(NOT(G1110),OR(Medidas!G1110&lt;20,Medidas!G1110&gt;250,Medidas!H1110&lt;0.5,Medidas!H1110&gt;400)),1,0)</f>
        <v>0</v>
      </c>
      <c r="I1110" s="20">
        <f>(Medidas!F1110-Medidas!E1110)/30.4375</f>
        <v>0</v>
      </c>
      <c r="J1110" s="15" t="e">
        <f>Medidas!H1110/(Medidas!G1110^2)*10000</f>
        <v>#DIV/0!</v>
      </c>
      <c r="K1110" s="15" t="e">
        <f t="shared" si="120"/>
        <v>#DIV/0!</v>
      </c>
      <c r="L1110" s="15" t="e">
        <f t="shared" si="121"/>
        <v>#DIV/0!</v>
      </c>
      <c r="M1110" s="15" t="e">
        <f t="shared" si="122"/>
        <v>#DIV/0!</v>
      </c>
      <c r="N1110" s="15" t="e">
        <f t="shared" si="123"/>
        <v>#N/A</v>
      </c>
      <c r="O1110" s="15" t="e">
        <f t="shared" si="124"/>
        <v>#N/A</v>
      </c>
    </row>
    <row r="1111" spans="1:15" x14ac:dyDescent="0.15">
      <c r="A1111" s="106">
        <f t="shared" si="125"/>
        <v>1</v>
      </c>
      <c r="B1111" s="15" t="e">
        <f>IF(OR(Medidas!D1111=1,Medidas!D1111="M",Medidas!D1111="m"),$A1111*LOOKUP($I1111+1,'OMS2007'!$A$3:$A$220,'OMS2007'!B$3:B$220)+(1-$A1111)*LOOKUP($I1111,'OMS2007'!$A$3:$A$220,'OMS2007'!B$3:B$220),$A1111*LOOKUP($I1111+1,'OMS2007'!$A$3:$A$220,'OMS2007'!E$3:E$220)+(1-$A1111)*LOOKUP($I1111,'OMS2007'!$A$3:$A$220,'OMS2007'!E$3:E$220))</f>
        <v>#N/A</v>
      </c>
      <c r="C1111" s="15" t="e">
        <f>IF(OR(Medidas!D1111=1,Medidas!D1111="M",Medidas!D1111="m"),$A1111*LOOKUP($I1111+1,'OMS2007'!$A$3:$A$220,'OMS2007'!C$3:C$220)+(1-$A1111)*LOOKUP($I1111,'OMS2007'!$A$3:$A$220,'OMS2007'!C$3:C$220),$A1111*LOOKUP($I1111+1,'OMS2007'!$A$3:$A$220,'OMS2007'!F$3:F$220)+(1-$A1111)*LOOKUP($I1111,'OMS2007'!$A$3:$A$220,'OMS2007'!F$3:F$220))</f>
        <v>#N/A</v>
      </c>
      <c r="D1111" s="15" t="e">
        <f>IF(OR(Medidas!D1111=1,Medidas!D1111="M",Medidas!D1111="m"),$A1111*LOOKUP($I1111+1,'OMS2007'!$A$3:$A$220,'OMS2007'!D$3:D$220)+(1-$A1111)*LOOKUP($I1111,'OMS2007'!$A$3:$A$220,'OMS2007'!D$3:D$220),$A1111*LOOKUP($I1111+1,'OMS2007'!$A$3:$A$220,'OMS2007'!G$3:G$220)+(1-$A1111)*LOOKUP($I1111,'OMS2007'!$A$3:$A$220,'OMS2007'!G$3:G$220))</f>
        <v>#N/A</v>
      </c>
      <c r="E1111" s="15">
        <f t="shared" si="119"/>
        <v>1</v>
      </c>
      <c r="F1111" s="15">
        <f>IF(OR(Medidas!D1111=1,Medidas!D1111="M",Medidas!D1111="m",Medidas!D1111=2,Medidas!D1111="F",Medidas!D1111="f"),0,1)</f>
        <v>1</v>
      </c>
      <c r="G1111" s="15">
        <f>IF(OR(ISBLANK(Medidas!G1111),(ISBLANK(Medidas!H1111))),1,0)</f>
        <v>1</v>
      </c>
      <c r="H1111" s="15">
        <f>IF(AND(NOT(G1111),OR(Medidas!G1111&lt;20,Medidas!G1111&gt;250,Medidas!H1111&lt;0.5,Medidas!H1111&gt;400)),1,0)</f>
        <v>0</v>
      </c>
      <c r="I1111" s="20">
        <f>(Medidas!F1111-Medidas!E1111)/30.4375</f>
        <v>0</v>
      </c>
      <c r="J1111" s="15" t="e">
        <f>Medidas!H1111/(Medidas!G1111^2)*10000</f>
        <v>#DIV/0!</v>
      </c>
      <c r="K1111" s="15" t="e">
        <f t="shared" si="120"/>
        <v>#DIV/0!</v>
      </c>
      <c r="L1111" s="15" t="e">
        <f t="shared" si="121"/>
        <v>#DIV/0!</v>
      </c>
      <c r="M1111" s="15" t="e">
        <f t="shared" si="122"/>
        <v>#DIV/0!</v>
      </c>
      <c r="N1111" s="15" t="e">
        <f t="shared" si="123"/>
        <v>#N/A</v>
      </c>
      <c r="O1111" s="15" t="e">
        <f t="shared" si="124"/>
        <v>#N/A</v>
      </c>
    </row>
    <row r="1112" spans="1:15" x14ac:dyDescent="0.15">
      <c r="A1112" s="106">
        <f t="shared" si="125"/>
        <v>1</v>
      </c>
      <c r="B1112" s="15" t="e">
        <f>IF(OR(Medidas!D1112=1,Medidas!D1112="M",Medidas!D1112="m"),$A1112*LOOKUP($I1112+1,'OMS2007'!$A$3:$A$220,'OMS2007'!B$3:B$220)+(1-$A1112)*LOOKUP($I1112,'OMS2007'!$A$3:$A$220,'OMS2007'!B$3:B$220),$A1112*LOOKUP($I1112+1,'OMS2007'!$A$3:$A$220,'OMS2007'!E$3:E$220)+(1-$A1112)*LOOKUP($I1112,'OMS2007'!$A$3:$A$220,'OMS2007'!E$3:E$220))</f>
        <v>#N/A</v>
      </c>
      <c r="C1112" s="15" t="e">
        <f>IF(OR(Medidas!D1112=1,Medidas!D1112="M",Medidas!D1112="m"),$A1112*LOOKUP($I1112+1,'OMS2007'!$A$3:$A$220,'OMS2007'!C$3:C$220)+(1-$A1112)*LOOKUP($I1112,'OMS2007'!$A$3:$A$220,'OMS2007'!C$3:C$220),$A1112*LOOKUP($I1112+1,'OMS2007'!$A$3:$A$220,'OMS2007'!F$3:F$220)+(1-$A1112)*LOOKUP($I1112,'OMS2007'!$A$3:$A$220,'OMS2007'!F$3:F$220))</f>
        <v>#N/A</v>
      </c>
      <c r="D1112" s="15" t="e">
        <f>IF(OR(Medidas!D1112=1,Medidas!D1112="M",Medidas!D1112="m"),$A1112*LOOKUP($I1112+1,'OMS2007'!$A$3:$A$220,'OMS2007'!D$3:D$220)+(1-$A1112)*LOOKUP($I1112,'OMS2007'!$A$3:$A$220,'OMS2007'!D$3:D$220),$A1112*LOOKUP($I1112+1,'OMS2007'!$A$3:$A$220,'OMS2007'!G$3:G$220)+(1-$A1112)*LOOKUP($I1112,'OMS2007'!$A$3:$A$220,'OMS2007'!G$3:G$220))</f>
        <v>#N/A</v>
      </c>
      <c r="E1112" s="15">
        <f t="shared" si="119"/>
        <v>1</v>
      </c>
      <c r="F1112" s="15">
        <f>IF(OR(Medidas!D1112=1,Medidas!D1112="M",Medidas!D1112="m",Medidas!D1112=2,Medidas!D1112="F",Medidas!D1112="f"),0,1)</f>
        <v>1</v>
      </c>
      <c r="G1112" s="15">
        <f>IF(OR(ISBLANK(Medidas!G1112),(ISBLANK(Medidas!H1112))),1,0)</f>
        <v>1</v>
      </c>
      <c r="H1112" s="15">
        <f>IF(AND(NOT(G1112),OR(Medidas!G1112&lt;20,Medidas!G1112&gt;250,Medidas!H1112&lt;0.5,Medidas!H1112&gt;400)),1,0)</f>
        <v>0</v>
      </c>
      <c r="I1112" s="20">
        <f>(Medidas!F1112-Medidas!E1112)/30.4375</f>
        <v>0</v>
      </c>
      <c r="J1112" s="15" t="e">
        <f>Medidas!H1112/(Medidas!G1112^2)*10000</f>
        <v>#DIV/0!</v>
      </c>
      <c r="K1112" s="15" t="e">
        <f t="shared" si="120"/>
        <v>#DIV/0!</v>
      </c>
      <c r="L1112" s="15" t="e">
        <f t="shared" si="121"/>
        <v>#DIV/0!</v>
      </c>
      <c r="M1112" s="15" t="e">
        <f t="shared" si="122"/>
        <v>#DIV/0!</v>
      </c>
      <c r="N1112" s="15" t="e">
        <f t="shared" si="123"/>
        <v>#N/A</v>
      </c>
      <c r="O1112" s="15" t="e">
        <f t="shared" si="124"/>
        <v>#N/A</v>
      </c>
    </row>
    <row r="1113" spans="1:15" x14ac:dyDescent="0.15">
      <c r="A1113" s="106">
        <f t="shared" si="125"/>
        <v>1</v>
      </c>
      <c r="B1113" s="15" t="e">
        <f>IF(OR(Medidas!D1113=1,Medidas!D1113="M",Medidas!D1113="m"),$A1113*LOOKUP($I1113+1,'OMS2007'!$A$3:$A$220,'OMS2007'!B$3:B$220)+(1-$A1113)*LOOKUP($I1113,'OMS2007'!$A$3:$A$220,'OMS2007'!B$3:B$220),$A1113*LOOKUP($I1113+1,'OMS2007'!$A$3:$A$220,'OMS2007'!E$3:E$220)+(1-$A1113)*LOOKUP($I1113,'OMS2007'!$A$3:$A$220,'OMS2007'!E$3:E$220))</f>
        <v>#N/A</v>
      </c>
      <c r="C1113" s="15" t="e">
        <f>IF(OR(Medidas!D1113=1,Medidas!D1113="M",Medidas!D1113="m"),$A1113*LOOKUP($I1113+1,'OMS2007'!$A$3:$A$220,'OMS2007'!C$3:C$220)+(1-$A1113)*LOOKUP($I1113,'OMS2007'!$A$3:$A$220,'OMS2007'!C$3:C$220),$A1113*LOOKUP($I1113+1,'OMS2007'!$A$3:$A$220,'OMS2007'!F$3:F$220)+(1-$A1113)*LOOKUP($I1113,'OMS2007'!$A$3:$A$220,'OMS2007'!F$3:F$220))</f>
        <v>#N/A</v>
      </c>
      <c r="D1113" s="15" t="e">
        <f>IF(OR(Medidas!D1113=1,Medidas!D1113="M",Medidas!D1113="m"),$A1113*LOOKUP($I1113+1,'OMS2007'!$A$3:$A$220,'OMS2007'!D$3:D$220)+(1-$A1113)*LOOKUP($I1113,'OMS2007'!$A$3:$A$220,'OMS2007'!D$3:D$220),$A1113*LOOKUP($I1113+1,'OMS2007'!$A$3:$A$220,'OMS2007'!G$3:G$220)+(1-$A1113)*LOOKUP($I1113,'OMS2007'!$A$3:$A$220,'OMS2007'!G$3:G$220))</f>
        <v>#N/A</v>
      </c>
      <c r="E1113" s="15">
        <f t="shared" si="119"/>
        <v>1</v>
      </c>
      <c r="F1113" s="15">
        <f>IF(OR(Medidas!D1113=1,Medidas!D1113="M",Medidas!D1113="m",Medidas!D1113=2,Medidas!D1113="F",Medidas!D1113="f"),0,1)</f>
        <v>1</v>
      </c>
      <c r="G1113" s="15">
        <f>IF(OR(ISBLANK(Medidas!G1113),(ISBLANK(Medidas!H1113))),1,0)</f>
        <v>1</v>
      </c>
      <c r="H1113" s="15">
        <f>IF(AND(NOT(G1113),OR(Medidas!G1113&lt;20,Medidas!G1113&gt;250,Medidas!H1113&lt;0.5,Medidas!H1113&gt;400)),1,0)</f>
        <v>0</v>
      </c>
      <c r="I1113" s="20">
        <f>(Medidas!F1113-Medidas!E1113)/30.4375</f>
        <v>0</v>
      </c>
      <c r="J1113" s="15" t="e">
        <f>Medidas!H1113/(Medidas!G1113^2)*10000</f>
        <v>#DIV/0!</v>
      </c>
      <c r="K1113" s="15" t="e">
        <f t="shared" si="120"/>
        <v>#DIV/0!</v>
      </c>
      <c r="L1113" s="15" t="e">
        <f t="shared" si="121"/>
        <v>#DIV/0!</v>
      </c>
      <c r="M1113" s="15" t="e">
        <f t="shared" si="122"/>
        <v>#DIV/0!</v>
      </c>
      <c r="N1113" s="15" t="e">
        <f t="shared" si="123"/>
        <v>#N/A</v>
      </c>
      <c r="O1113" s="15" t="e">
        <f t="shared" si="124"/>
        <v>#N/A</v>
      </c>
    </row>
    <row r="1114" spans="1:15" x14ac:dyDescent="0.15">
      <c r="A1114" s="106">
        <f t="shared" si="125"/>
        <v>1</v>
      </c>
      <c r="B1114" s="15" t="e">
        <f>IF(OR(Medidas!D1114=1,Medidas!D1114="M",Medidas!D1114="m"),$A1114*LOOKUP($I1114+1,'OMS2007'!$A$3:$A$220,'OMS2007'!B$3:B$220)+(1-$A1114)*LOOKUP($I1114,'OMS2007'!$A$3:$A$220,'OMS2007'!B$3:B$220),$A1114*LOOKUP($I1114+1,'OMS2007'!$A$3:$A$220,'OMS2007'!E$3:E$220)+(1-$A1114)*LOOKUP($I1114,'OMS2007'!$A$3:$A$220,'OMS2007'!E$3:E$220))</f>
        <v>#N/A</v>
      </c>
      <c r="C1114" s="15" t="e">
        <f>IF(OR(Medidas!D1114=1,Medidas!D1114="M",Medidas!D1114="m"),$A1114*LOOKUP($I1114+1,'OMS2007'!$A$3:$A$220,'OMS2007'!C$3:C$220)+(1-$A1114)*LOOKUP($I1114,'OMS2007'!$A$3:$A$220,'OMS2007'!C$3:C$220),$A1114*LOOKUP($I1114+1,'OMS2007'!$A$3:$A$220,'OMS2007'!F$3:F$220)+(1-$A1114)*LOOKUP($I1114,'OMS2007'!$A$3:$A$220,'OMS2007'!F$3:F$220))</f>
        <v>#N/A</v>
      </c>
      <c r="D1114" s="15" t="e">
        <f>IF(OR(Medidas!D1114=1,Medidas!D1114="M",Medidas!D1114="m"),$A1114*LOOKUP($I1114+1,'OMS2007'!$A$3:$A$220,'OMS2007'!D$3:D$220)+(1-$A1114)*LOOKUP($I1114,'OMS2007'!$A$3:$A$220,'OMS2007'!D$3:D$220),$A1114*LOOKUP($I1114+1,'OMS2007'!$A$3:$A$220,'OMS2007'!G$3:G$220)+(1-$A1114)*LOOKUP($I1114,'OMS2007'!$A$3:$A$220,'OMS2007'!G$3:G$220))</f>
        <v>#N/A</v>
      </c>
      <c r="E1114" s="15">
        <f t="shared" si="119"/>
        <v>1</v>
      </c>
      <c r="F1114" s="15">
        <f>IF(OR(Medidas!D1114=1,Medidas!D1114="M",Medidas!D1114="m",Medidas!D1114=2,Medidas!D1114="F",Medidas!D1114="f"),0,1)</f>
        <v>1</v>
      </c>
      <c r="G1114" s="15">
        <f>IF(OR(ISBLANK(Medidas!G1114),(ISBLANK(Medidas!H1114))),1,0)</f>
        <v>1</v>
      </c>
      <c r="H1114" s="15">
        <f>IF(AND(NOT(G1114),OR(Medidas!G1114&lt;20,Medidas!G1114&gt;250,Medidas!H1114&lt;0.5,Medidas!H1114&gt;400)),1,0)</f>
        <v>0</v>
      </c>
      <c r="I1114" s="20">
        <f>(Medidas!F1114-Medidas!E1114)/30.4375</f>
        <v>0</v>
      </c>
      <c r="J1114" s="15" t="e">
        <f>Medidas!H1114/(Medidas!G1114^2)*10000</f>
        <v>#DIV/0!</v>
      </c>
      <c r="K1114" s="15" t="e">
        <f t="shared" si="120"/>
        <v>#DIV/0!</v>
      </c>
      <c r="L1114" s="15" t="e">
        <f t="shared" si="121"/>
        <v>#DIV/0!</v>
      </c>
      <c r="M1114" s="15" t="e">
        <f t="shared" si="122"/>
        <v>#DIV/0!</v>
      </c>
      <c r="N1114" s="15" t="e">
        <f t="shared" si="123"/>
        <v>#N/A</v>
      </c>
      <c r="O1114" s="15" t="e">
        <f t="shared" si="124"/>
        <v>#N/A</v>
      </c>
    </row>
    <row r="1115" spans="1:15" x14ac:dyDescent="0.15">
      <c r="A1115" s="106">
        <f t="shared" si="125"/>
        <v>1</v>
      </c>
      <c r="B1115" s="15" t="e">
        <f>IF(OR(Medidas!D1115=1,Medidas!D1115="M",Medidas!D1115="m"),$A1115*LOOKUP($I1115+1,'OMS2007'!$A$3:$A$220,'OMS2007'!B$3:B$220)+(1-$A1115)*LOOKUP($I1115,'OMS2007'!$A$3:$A$220,'OMS2007'!B$3:B$220),$A1115*LOOKUP($I1115+1,'OMS2007'!$A$3:$A$220,'OMS2007'!E$3:E$220)+(1-$A1115)*LOOKUP($I1115,'OMS2007'!$A$3:$A$220,'OMS2007'!E$3:E$220))</f>
        <v>#N/A</v>
      </c>
      <c r="C1115" s="15" t="e">
        <f>IF(OR(Medidas!D1115=1,Medidas!D1115="M",Medidas!D1115="m"),$A1115*LOOKUP($I1115+1,'OMS2007'!$A$3:$A$220,'OMS2007'!C$3:C$220)+(1-$A1115)*LOOKUP($I1115,'OMS2007'!$A$3:$A$220,'OMS2007'!C$3:C$220),$A1115*LOOKUP($I1115+1,'OMS2007'!$A$3:$A$220,'OMS2007'!F$3:F$220)+(1-$A1115)*LOOKUP($I1115,'OMS2007'!$A$3:$A$220,'OMS2007'!F$3:F$220))</f>
        <v>#N/A</v>
      </c>
      <c r="D1115" s="15" t="e">
        <f>IF(OR(Medidas!D1115=1,Medidas!D1115="M",Medidas!D1115="m"),$A1115*LOOKUP($I1115+1,'OMS2007'!$A$3:$A$220,'OMS2007'!D$3:D$220)+(1-$A1115)*LOOKUP($I1115,'OMS2007'!$A$3:$A$220,'OMS2007'!D$3:D$220),$A1115*LOOKUP($I1115+1,'OMS2007'!$A$3:$A$220,'OMS2007'!G$3:G$220)+(1-$A1115)*LOOKUP($I1115,'OMS2007'!$A$3:$A$220,'OMS2007'!G$3:G$220))</f>
        <v>#N/A</v>
      </c>
      <c r="E1115" s="15">
        <f t="shared" si="119"/>
        <v>1</v>
      </c>
      <c r="F1115" s="15">
        <f>IF(OR(Medidas!D1115=1,Medidas!D1115="M",Medidas!D1115="m",Medidas!D1115=2,Medidas!D1115="F",Medidas!D1115="f"),0,1)</f>
        <v>1</v>
      </c>
      <c r="G1115" s="15">
        <f>IF(OR(ISBLANK(Medidas!G1115),(ISBLANK(Medidas!H1115))),1,0)</f>
        <v>1</v>
      </c>
      <c r="H1115" s="15">
        <f>IF(AND(NOT(G1115),OR(Medidas!G1115&lt;20,Medidas!G1115&gt;250,Medidas!H1115&lt;0.5,Medidas!H1115&gt;400)),1,0)</f>
        <v>0</v>
      </c>
      <c r="I1115" s="20">
        <f>(Medidas!F1115-Medidas!E1115)/30.4375</f>
        <v>0</v>
      </c>
      <c r="J1115" s="15" t="e">
        <f>Medidas!H1115/(Medidas!G1115^2)*10000</f>
        <v>#DIV/0!</v>
      </c>
      <c r="K1115" s="15" t="e">
        <f t="shared" si="120"/>
        <v>#DIV/0!</v>
      </c>
      <c r="L1115" s="15" t="e">
        <f t="shared" si="121"/>
        <v>#DIV/0!</v>
      </c>
      <c r="M1115" s="15" t="e">
        <f t="shared" si="122"/>
        <v>#DIV/0!</v>
      </c>
      <c r="N1115" s="15" t="e">
        <f t="shared" si="123"/>
        <v>#N/A</v>
      </c>
      <c r="O1115" s="15" t="e">
        <f t="shared" si="124"/>
        <v>#N/A</v>
      </c>
    </row>
    <row r="1116" spans="1:15" x14ac:dyDescent="0.15">
      <c r="A1116" s="106">
        <f t="shared" si="125"/>
        <v>1</v>
      </c>
      <c r="B1116" s="15" t="e">
        <f>IF(OR(Medidas!D1116=1,Medidas!D1116="M",Medidas!D1116="m"),$A1116*LOOKUP($I1116+1,'OMS2007'!$A$3:$A$220,'OMS2007'!B$3:B$220)+(1-$A1116)*LOOKUP($I1116,'OMS2007'!$A$3:$A$220,'OMS2007'!B$3:B$220),$A1116*LOOKUP($I1116+1,'OMS2007'!$A$3:$A$220,'OMS2007'!E$3:E$220)+(1-$A1116)*LOOKUP($I1116,'OMS2007'!$A$3:$A$220,'OMS2007'!E$3:E$220))</f>
        <v>#N/A</v>
      </c>
      <c r="C1116" s="15" t="e">
        <f>IF(OR(Medidas!D1116=1,Medidas!D1116="M",Medidas!D1116="m"),$A1116*LOOKUP($I1116+1,'OMS2007'!$A$3:$A$220,'OMS2007'!C$3:C$220)+(1-$A1116)*LOOKUP($I1116,'OMS2007'!$A$3:$A$220,'OMS2007'!C$3:C$220),$A1116*LOOKUP($I1116+1,'OMS2007'!$A$3:$A$220,'OMS2007'!F$3:F$220)+(1-$A1116)*LOOKUP($I1116,'OMS2007'!$A$3:$A$220,'OMS2007'!F$3:F$220))</f>
        <v>#N/A</v>
      </c>
      <c r="D1116" s="15" t="e">
        <f>IF(OR(Medidas!D1116=1,Medidas!D1116="M",Medidas!D1116="m"),$A1116*LOOKUP($I1116+1,'OMS2007'!$A$3:$A$220,'OMS2007'!D$3:D$220)+(1-$A1116)*LOOKUP($I1116,'OMS2007'!$A$3:$A$220,'OMS2007'!D$3:D$220),$A1116*LOOKUP($I1116+1,'OMS2007'!$A$3:$A$220,'OMS2007'!G$3:G$220)+(1-$A1116)*LOOKUP($I1116,'OMS2007'!$A$3:$A$220,'OMS2007'!G$3:G$220))</f>
        <v>#N/A</v>
      </c>
      <c r="E1116" s="15">
        <f t="shared" si="119"/>
        <v>1</v>
      </c>
      <c r="F1116" s="15">
        <f>IF(OR(Medidas!D1116=1,Medidas!D1116="M",Medidas!D1116="m",Medidas!D1116=2,Medidas!D1116="F",Medidas!D1116="f"),0,1)</f>
        <v>1</v>
      </c>
      <c r="G1116" s="15">
        <f>IF(OR(ISBLANK(Medidas!G1116),(ISBLANK(Medidas!H1116))),1,0)</f>
        <v>1</v>
      </c>
      <c r="H1116" s="15">
        <f>IF(AND(NOT(G1116),OR(Medidas!G1116&lt;20,Medidas!G1116&gt;250,Medidas!H1116&lt;0.5,Medidas!H1116&gt;400)),1,0)</f>
        <v>0</v>
      </c>
      <c r="I1116" s="20">
        <f>(Medidas!F1116-Medidas!E1116)/30.4375</f>
        <v>0</v>
      </c>
      <c r="J1116" s="15" t="e">
        <f>Medidas!H1116/(Medidas!G1116^2)*10000</f>
        <v>#DIV/0!</v>
      </c>
      <c r="K1116" s="15" t="e">
        <f t="shared" si="120"/>
        <v>#DIV/0!</v>
      </c>
      <c r="L1116" s="15" t="e">
        <f t="shared" si="121"/>
        <v>#DIV/0!</v>
      </c>
      <c r="M1116" s="15" t="e">
        <f t="shared" si="122"/>
        <v>#DIV/0!</v>
      </c>
      <c r="N1116" s="15" t="e">
        <f t="shared" si="123"/>
        <v>#N/A</v>
      </c>
      <c r="O1116" s="15" t="e">
        <f t="shared" si="124"/>
        <v>#N/A</v>
      </c>
    </row>
    <row r="1117" spans="1:15" x14ac:dyDescent="0.15">
      <c r="A1117" s="106">
        <f t="shared" si="125"/>
        <v>1</v>
      </c>
      <c r="B1117" s="15" t="e">
        <f>IF(OR(Medidas!D1117=1,Medidas!D1117="M",Medidas!D1117="m"),$A1117*LOOKUP($I1117+1,'OMS2007'!$A$3:$A$220,'OMS2007'!B$3:B$220)+(1-$A1117)*LOOKUP($I1117,'OMS2007'!$A$3:$A$220,'OMS2007'!B$3:B$220),$A1117*LOOKUP($I1117+1,'OMS2007'!$A$3:$A$220,'OMS2007'!E$3:E$220)+(1-$A1117)*LOOKUP($I1117,'OMS2007'!$A$3:$A$220,'OMS2007'!E$3:E$220))</f>
        <v>#N/A</v>
      </c>
      <c r="C1117" s="15" t="e">
        <f>IF(OR(Medidas!D1117=1,Medidas!D1117="M",Medidas!D1117="m"),$A1117*LOOKUP($I1117+1,'OMS2007'!$A$3:$A$220,'OMS2007'!C$3:C$220)+(1-$A1117)*LOOKUP($I1117,'OMS2007'!$A$3:$A$220,'OMS2007'!C$3:C$220),$A1117*LOOKUP($I1117+1,'OMS2007'!$A$3:$A$220,'OMS2007'!F$3:F$220)+(1-$A1117)*LOOKUP($I1117,'OMS2007'!$A$3:$A$220,'OMS2007'!F$3:F$220))</f>
        <v>#N/A</v>
      </c>
      <c r="D1117" s="15" t="e">
        <f>IF(OR(Medidas!D1117=1,Medidas!D1117="M",Medidas!D1117="m"),$A1117*LOOKUP($I1117+1,'OMS2007'!$A$3:$A$220,'OMS2007'!D$3:D$220)+(1-$A1117)*LOOKUP($I1117,'OMS2007'!$A$3:$A$220,'OMS2007'!D$3:D$220),$A1117*LOOKUP($I1117+1,'OMS2007'!$A$3:$A$220,'OMS2007'!G$3:G$220)+(1-$A1117)*LOOKUP($I1117,'OMS2007'!$A$3:$A$220,'OMS2007'!G$3:G$220))</f>
        <v>#N/A</v>
      </c>
      <c r="E1117" s="15">
        <f t="shared" si="119"/>
        <v>1</v>
      </c>
      <c r="F1117" s="15">
        <f>IF(OR(Medidas!D1117=1,Medidas!D1117="M",Medidas!D1117="m",Medidas!D1117=2,Medidas!D1117="F",Medidas!D1117="f"),0,1)</f>
        <v>1</v>
      </c>
      <c r="G1117" s="15">
        <f>IF(OR(ISBLANK(Medidas!G1117),(ISBLANK(Medidas!H1117))),1,0)</f>
        <v>1</v>
      </c>
      <c r="H1117" s="15">
        <f>IF(AND(NOT(G1117),OR(Medidas!G1117&lt;20,Medidas!G1117&gt;250,Medidas!H1117&lt;0.5,Medidas!H1117&gt;400)),1,0)</f>
        <v>0</v>
      </c>
      <c r="I1117" s="20">
        <f>(Medidas!F1117-Medidas!E1117)/30.4375</f>
        <v>0</v>
      </c>
      <c r="J1117" s="15" t="e">
        <f>Medidas!H1117/(Medidas!G1117^2)*10000</f>
        <v>#DIV/0!</v>
      </c>
      <c r="K1117" s="15" t="e">
        <f t="shared" si="120"/>
        <v>#DIV/0!</v>
      </c>
      <c r="L1117" s="15" t="e">
        <f t="shared" si="121"/>
        <v>#DIV/0!</v>
      </c>
      <c r="M1117" s="15" t="e">
        <f t="shared" si="122"/>
        <v>#DIV/0!</v>
      </c>
      <c r="N1117" s="15" t="e">
        <f t="shared" si="123"/>
        <v>#N/A</v>
      </c>
      <c r="O1117" s="15" t="e">
        <f t="shared" si="124"/>
        <v>#N/A</v>
      </c>
    </row>
    <row r="1118" spans="1:15" x14ac:dyDescent="0.15">
      <c r="A1118" s="106">
        <f t="shared" si="125"/>
        <v>1</v>
      </c>
      <c r="B1118" s="15" t="e">
        <f>IF(OR(Medidas!D1118=1,Medidas!D1118="M",Medidas!D1118="m"),$A1118*LOOKUP($I1118+1,'OMS2007'!$A$3:$A$220,'OMS2007'!B$3:B$220)+(1-$A1118)*LOOKUP($I1118,'OMS2007'!$A$3:$A$220,'OMS2007'!B$3:B$220),$A1118*LOOKUP($I1118+1,'OMS2007'!$A$3:$A$220,'OMS2007'!E$3:E$220)+(1-$A1118)*LOOKUP($I1118,'OMS2007'!$A$3:$A$220,'OMS2007'!E$3:E$220))</f>
        <v>#N/A</v>
      </c>
      <c r="C1118" s="15" t="e">
        <f>IF(OR(Medidas!D1118=1,Medidas!D1118="M",Medidas!D1118="m"),$A1118*LOOKUP($I1118+1,'OMS2007'!$A$3:$A$220,'OMS2007'!C$3:C$220)+(1-$A1118)*LOOKUP($I1118,'OMS2007'!$A$3:$A$220,'OMS2007'!C$3:C$220),$A1118*LOOKUP($I1118+1,'OMS2007'!$A$3:$A$220,'OMS2007'!F$3:F$220)+(1-$A1118)*LOOKUP($I1118,'OMS2007'!$A$3:$A$220,'OMS2007'!F$3:F$220))</f>
        <v>#N/A</v>
      </c>
      <c r="D1118" s="15" t="e">
        <f>IF(OR(Medidas!D1118=1,Medidas!D1118="M",Medidas!D1118="m"),$A1118*LOOKUP($I1118+1,'OMS2007'!$A$3:$A$220,'OMS2007'!D$3:D$220)+(1-$A1118)*LOOKUP($I1118,'OMS2007'!$A$3:$A$220,'OMS2007'!D$3:D$220),$A1118*LOOKUP($I1118+1,'OMS2007'!$A$3:$A$220,'OMS2007'!G$3:G$220)+(1-$A1118)*LOOKUP($I1118,'OMS2007'!$A$3:$A$220,'OMS2007'!G$3:G$220))</f>
        <v>#N/A</v>
      </c>
      <c r="E1118" s="15">
        <f t="shared" si="119"/>
        <v>1</v>
      </c>
      <c r="F1118" s="15">
        <f>IF(OR(Medidas!D1118=1,Medidas!D1118="M",Medidas!D1118="m",Medidas!D1118=2,Medidas!D1118="F",Medidas!D1118="f"),0,1)</f>
        <v>1</v>
      </c>
      <c r="G1118" s="15">
        <f>IF(OR(ISBLANK(Medidas!G1118),(ISBLANK(Medidas!H1118))),1,0)</f>
        <v>1</v>
      </c>
      <c r="H1118" s="15">
        <f>IF(AND(NOT(G1118),OR(Medidas!G1118&lt;20,Medidas!G1118&gt;250,Medidas!H1118&lt;0.5,Medidas!H1118&gt;400)),1,0)</f>
        <v>0</v>
      </c>
      <c r="I1118" s="20">
        <f>(Medidas!F1118-Medidas!E1118)/30.4375</f>
        <v>0</v>
      </c>
      <c r="J1118" s="15" t="e">
        <f>Medidas!H1118/(Medidas!G1118^2)*10000</f>
        <v>#DIV/0!</v>
      </c>
      <c r="K1118" s="15" t="e">
        <f t="shared" si="120"/>
        <v>#DIV/0!</v>
      </c>
      <c r="L1118" s="15" t="e">
        <f t="shared" si="121"/>
        <v>#DIV/0!</v>
      </c>
      <c r="M1118" s="15" t="e">
        <f t="shared" si="122"/>
        <v>#DIV/0!</v>
      </c>
      <c r="N1118" s="15" t="e">
        <f t="shared" si="123"/>
        <v>#N/A</v>
      </c>
      <c r="O1118" s="15" t="e">
        <f t="shared" si="124"/>
        <v>#N/A</v>
      </c>
    </row>
    <row r="1119" spans="1:15" x14ac:dyDescent="0.15">
      <c r="A1119" s="106">
        <f t="shared" si="125"/>
        <v>1</v>
      </c>
      <c r="B1119" s="15" t="e">
        <f>IF(OR(Medidas!D1119=1,Medidas!D1119="M",Medidas!D1119="m"),$A1119*LOOKUP($I1119+1,'OMS2007'!$A$3:$A$220,'OMS2007'!B$3:B$220)+(1-$A1119)*LOOKUP($I1119,'OMS2007'!$A$3:$A$220,'OMS2007'!B$3:B$220),$A1119*LOOKUP($I1119+1,'OMS2007'!$A$3:$A$220,'OMS2007'!E$3:E$220)+(1-$A1119)*LOOKUP($I1119,'OMS2007'!$A$3:$A$220,'OMS2007'!E$3:E$220))</f>
        <v>#N/A</v>
      </c>
      <c r="C1119" s="15" t="e">
        <f>IF(OR(Medidas!D1119=1,Medidas!D1119="M",Medidas!D1119="m"),$A1119*LOOKUP($I1119+1,'OMS2007'!$A$3:$A$220,'OMS2007'!C$3:C$220)+(1-$A1119)*LOOKUP($I1119,'OMS2007'!$A$3:$A$220,'OMS2007'!C$3:C$220),$A1119*LOOKUP($I1119+1,'OMS2007'!$A$3:$A$220,'OMS2007'!F$3:F$220)+(1-$A1119)*LOOKUP($I1119,'OMS2007'!$A$3:$A$220,'OMS2007'!F$3:F$220))</f>
        <v>#N/A</v>
      </c>
      <c r="D1119" s="15" t="e">
        <f>IF(OR(Medidas!D1119=1,Medidas!D1119="M",Medidas!D1119="m"),$A1119*LOOKUP($I1119+1,'OMS2007'!$A$3:$A$220,'OMS2007'!D$3:D$220)+(1-$A1119)*LOOKUP($I1119,'OMS2007'!$A$3:$A$220,'OMS2007'!D$3:D$220),$A1119*LOOKUP($I1119+1,'OMS2007'!$A$3:$A$220,'OMS2007'!G$3:G$220)+(1-$A1119)*LOOKUP($I1119,'OMS2007'!$A$3:$A$220,'OMS2007'!G$3:G$220))</f>
        <v>#N/A</v>
      </c>
      <c r="E1119" s="15">
        <f t="shared" si="119"/>
        <v>1</v>
      </c>
      <c r="F1119" s="15">
        <f>IF(OR(Medidas!D1119=1,Medidas!D1119="M",Medidas!D1119="m",Medidas!D1119=2,Medidas!D1119="F",Medidas!D1119="f"),0,1)</f>
        <v>1</v>
      </c>
      <c r="G1119" s="15">
        <f>IF(OR(ISBLANK(Medidas!G1119),(ISBLANK(Medidas!H1119))),1,0)</f>
        <v>1</v>
      </c>
      <c r="H1119" s="15">
        <f>IF(AND(NOT(G1119),OR(Medidas!G1119&lt;20,Medidas!G1119&gt;250,Medidas!H1119&lt;0.5,Medidas!H1119&gt;400)),1,0)</f>
        <v>0</v>
      </c>
      <c r="I1119" s="20">
        <f>(Medidas!F1119-Medidas!E1119)/30.4375</f>
        <v>0</v>
      </c>
      <c r="J1119" s="15" t="e">
        <f>Medidas!H1119/(Medidas!G1119^2)*10000</f>
        <v>#DIV/0!</v>
      </c>
      <c r="K1119" s="15" t="e">
        <f t="shared" si="120"/>
        <v>#DIV/0!</v>
      </c>
      <c r="L1119" s="15" t="e">
        <f t="shared" si="121"/>
        <v>#DIV/0!</v>
      </c>
      <c r="M1119" s="15" t="e">
        <f t="shared" si="122"/>
        <v>#DIV/0!</v>
      </c>
      <c r="N1119" s="15" t="e">
        <f t="shared" si="123"/>
        <v>#N/A</v>
      </c>
      <c r="O1119" s="15" t="e">
        <f t="shared" si="124"/>
        <v>#N/A</v>
      </c>
    </row>
    <row r="1120" spans="1:15" x14ac:dyDescent="0.15">
      <c r="A1120" s="106">
        <f t="shared" si="125"/>
        <v>1</v>
      </c>
      <c r="B1120" s="15" t="e">
        <f>IF(OR(Medidas!D1120=1,Medidas!D1120="M",Medidas!D1120="m"),$A1120*LOOKUP($I1120+1,'OMS2007'!$A$3:$A$220,'OMS2007'!B$3:B$220)+(1-$A1120)*LOOKUP($I1120,'OMS2007'!$A$3:$A$220,'OMS2007'!B$3:B$220),$A1120*LOOKUP($I1120+1,'OMS2007'!$A$3:$A$220,'OMS2007'!E$3:E$220)+(1-$A1120)*LOOKUP($I1120,'OMS2007'!$A$3:$A$220,'OMS2007'!E$3:E$220))</f>
        <v>#N/A</v>
      </c>
      <c r="C1120" s="15" t="e">
        <f>IF(OR(Medidas!D1120=1,Medidas!D1120="M",Medidas!D1120="m"),$A1120*LOOKUP($I1120+1,'OMS2007'!$A$3:$A$220,'OMS2007'!C$3:C$220)+(1-$A1120)*LOOKUP($I1120,'OMS2007'!$A$3:$A$220,'OMS2007'!C$3:C$220),$A1120*LOOKUP($I1120+1,'OMS2007'!$A$3:$A$220,'OMS2007'!F$3:F$220)+(1-$A1120)*LOOKUP($I1120,'OMS2007'!$A$3:$A$220,'OMS2007'!F$3:F$220))</f>
        <v>#N/A</v>
      </c>
      <c r="D1120" s="15" t="e">
        <f>IF(OR(Medidas!D1120=1,Medidas!D1120="M",Medidas!D1120="m"),$A1120*LOOKUP($I1120+1,'OMS2007'!$A$3:$A$220,'OMS2007'!D$3:D$220)+(1-$A1120)*LOOKUP($I1120,'OMS2007'!$A$3:$A$220,'OMS2007'!D$3:D$220),$A1120*LOOKUP($I1120+1,'OMS2007'!$A$3:$A$220,'OMS2007'!G$3:G$220)+(1-$A1120)*LOOKUP($I1120,'OMS2007'!$A$3:$A$220,'OMS2007'!G$3:G$220))</f>
        <v>#N/A</v>
      </c>
      <c r="E1120" s="15">
        <f t="shared" si="119"/>
        <v>1</v>
      </c>
      <c r="F1120" s="15">
        <f>IF(OR(Medidas!D1120=1,Medidas!D1120="M",Medidas!D1120="m",Medidas!D1120=2,Medidas!D1120="F",Medidas!D1120="f"),0,1)</f>
        <v>1</v>
      </c>
      <c r="G1120" s="15">
        <f>IF(OR(ISBLANK(Medidas!G1120),(ISBLANK(Medidas!H1120))),1,0)</f>
        <v>1</v>
      </c>
      <c r="H1120" s="15">
        <f>IF(AND(NOT(G1120),OR(Medidas!G1120&lt;20,Medidas!G1120&gt;250,Medidas!H1120&lt;0.5,Medidas!H1120&gt;400)),1,0)</f>
        <v>0</v>
      </c>
      <c r="I1120" s="20">
        <f>(Medidas!F1120-Medidas!E1120)/30.4375</f>
        <v>0</v>
      </c>
      <c r="J1120" s="15" t="e">
        <f>Medidas!H1120/(Medidas!G1120^2)*10000</f>
        <v>#DIV/0!</v>
      </c>
      <c r="K1120" s="15" t="e">
        <f t="shared" si="120"/>
        <v>#DIV/0!</v>
      </c>
      <c r="L1120" s="15" t="e">
        <f t="shared" si="121"/>
        <v>#DIV/0!</v>
      </c>
      <c r="M1120" s="15" t="e">
        <f t="shared" si="122"/>
        <v>#DIV/0!</v>
      </c>
      <c r="N1120" s="15" t="e">
        <f t="shared" si="123"/>
        <v>#N/A</v>
      </c>
      <c r="O1120" s="15" t="e">
        <f t="shared" si="124"/>
        <v>#N/A</v>
      </c>
    </row>
    <row r="1121" spans="1:15" x14ac:dyDescent="0.15">
      <c r="A1121" s="106">
        <f t="shared" si="125"/>
        <v>1</v>
      </c>
      <c r="B1121" s="15" t="e">
        <f>IF(OR(Medidas!D1121=1,Medidas!D1121="M",Medidas!D1121="m"),$A1121*LOOKUP($I1121+1,'OMS2007'!$A$3:$A$220,'OMS2007'!B$3:B$220)+(1-$A1121)*LOOKUP($I1121,'OMS2007'!$A$3:$A$220,'OMS2007'!B$3:B$220),$A1121*LOOKUP($I1121+1,'OMS2007'!$A$3:$A$220,'OMS2007'!E$3:E$220)+(1-$A1121)*LOOKUP($I1121,'OMS2007'!$A$3:$A$220,'OMS2007'!E$3:E$220))</f>
        <v>#N/A</v>
      </c>
      <c r="C1121" s="15" t="e">
        <f>IF(OR(Medidas!D1121=1,Medidas!D1121="M",Medidas!D1121="m"),$A1121*LOOKUP($I1121+1,'OMS2007'!$A$3:$A$220,'OMS2007'!C$3:C$220)+(1-$A1121)*LOOKUP($I1121,'OMS2007'!$A$3:$A$220,'OMS2007'!C$3:C$220),$A1121*LOOKUP($I1121+1,'OMS2007'!$A$3:$A$220,'OMS2007'!F$3:F$220)+(1-$A1121)*LOOKUP($I1121,'OMS2007'!$A$3:$A$220,'OMS2007'!F$3:F$220))</f>
        <v>#N/A</v>
      </c>
      <c r="D1121" s="15" t="e">
        <f>IF(OR(Medidas!D1121=1,Medidas!D1121="M",Medidas!D1121="m"),$A1121*LOOKUP($I1121+1,'OMS2007'!$A$3:$A$220,'OMS2007'!D$3:D$220)+(1-$A1121)*LOOKUP($I1121,'OMS2007'!$A$3:$A$220,'OMS2007'!D$3:D$220),$A1121*LOOKUP($I1121+1,'OMS2007'!$A$3:$A$220,'OMS2007'!G$3:G$220)+(1-$A1121)*LOOKUP($I1121,'OMS2007'!$A$3:$A$220,'OMS2007'!G$3:G$220))</f>
        <v>#N/A</v>
      </c>
      <c r="E1121" s="15">
        <f t="shared" si="119"/>
        <v>1</v>
      </c>
      <c r="F1121" s="15">
        <f>IF(OR(Medidas!D1121=1,Medidas!D1121="M",Medidas!D1121="m",Medidas!D1121=2,Medidas!D1121="F",Medidas!D1121="f"),0,1)</f>
        <v>1</v>
      </c>
      <c r="G1121" s="15">
        <f>IF(OR(ISBLANK(Medidas!G1121),(ISBLANK(Medidas!H1121))),1,0)</f>
        <v>1</v>
      </c>
      <c r="H1121" s="15">
        <f>IF(AND(NOT(G1121),OR(Medidas!G1121&lt;20,Medidas!G1121&gt;250,Medidas!H1121&lt;0.5,Medidas!H1121&gt;400)),1,0)</f>
        <v>0</v>
      </c>
      <c r="I1121" s="20">
        <f>(Medidas!F1121-Medidas!E1121)/30.4375</f>
        <v>0</v>
      </c>
      <c r="J1121" s="15" t="e">
        <f>Medidas!H1121/(Medidas!G1121^2)*10000</f>
        <v>#DIV/0!</v>
      </c>
      <c r="K1121" s="15" t="e">
        <f t="shared" si="120"/>
        <v>#DIV/0!</v>
      </c>
      <c r="L1121" s="15" t="e">
        <f t="shared" si="121"/>
        <v>#DIV/0!</v>
      </c>
      <c r="M1121" s="15" t="e">
        <f t="shared" si="122"/>
        <v>#DIV/0!</v>
      </c>
      <c r="N1121" s="15" t="e">
        <f t="shared" si="123"/>
        <v>#N/A</v>
      </c>
      <c r="O1121" s="15" t="e">
        <f t="shared" si="124"/>
        <v>#N/A</v>
      </c>
    </row>
    <row r="1122" spans="1:15" x14ac:dyDescent="0.15">
      <c r="A1122" s="106">
        <f t="shared" si="125"/>
        <v>1</v>
      </c>
      <c r="B1122" s="15" t="e">
        <f>IF(OR(Medidas!D1122=1,Medidas!D1122="M",Medidas!D1122="m"),$A1122*LOOKUP($I1122+1,'OMS2007'!$A$3:$A$220,'OMS2007'!B$3:B$220)+(1-$A1122)*LOOKUP($I1122,'OMS2007'!$A$3:$A$220,'OMS2007'!B$3:B$220),$A1122*LOOKUP($I1122+1,'OMS2007'!$A$3:$A$220,'OMS2007'!E$3:E$220)+(1-$A1122)*LOOKUP($I1122,'OMS2007'!$A$3:$A$220,'OMS2007'!E$3:E$220))</f>
        <v>#N/A</v>
      </c>
      <c r="C1122" s="15" t="e">
        <f>IF(OR(Medidas!D1122=1,Medidas!D1122="M",Medidas!D1122="m"),$A1122*LOOKUP($I1122+1,'OMS2007'!$A$3:$A$220,'OMS2007'!C$3:C$220)+(1-$A1122)*LOOKUP($I1122,'OMS2007'!$A$3:$A$220,'OMS2007'!C$3:C$220),$A1122*LOOKUP($I1122+1,'OMS2007'!$A$3:$A$220,'OMS2007'!F$3:F$220)+(1-$A1122)*LOOKUP($I1122,'OMS2007'!$A$3:$A$220,'OMS2007'!F$3:F$220))</f>
        <v>#N/A</v>
      </c>
      <c r="D1122" s="15" t="e">
        <f>IF(OR(Medidas!D1122=1,Medidas!D1122="M",Medidas!D1122="m"),$A1122*LOOKUP($I1122+1,'OMS2007'!$A$3:$A$220,'OMS2007'!D$3:D$220)+(1-$A1122)*LOOKUP($I1122,'OMS2007'!$A$3:$A$220,'OMS2007'!D$3:D$220),$A1122*LOOKUP($I1122+1,'OMS2007'!$A$3:$A$220,'OMS2007'!G$3:G$220)+(1-$A1122)*LOOKUP($I1122,'OMS2007'!$A$3:$A$220,'OMS2007'!G$3:G$220))</f>
        <v>#N/A</v>
      </c>
      <c r="E1122" s="15">
        <f t="shared" si="119"/>
        <v>1</v>
      </c>
      <c r="F1122" s="15">
        <f>IF(OR(Medidas!D1122=1,Medidas!D1122="M",Medidas!D1122="m",Medidas!D1122=2,Medidas!D1122="F",Medidas!D1122="f"),0,1)</f>
        <v>1</v>
      </c>
      <c r="G1122" s="15">
        <f>IF(OR(ISBLANK(Medidas!G1122),(ISBLANK(Medidas!H1122))),1,0)</f>
        <v>1</v>
      </c>
      <c r="H1122" s="15">
        <f>IF(AND(NOT(G1122),OR(Medidas!G1122&lt;20,Medidas!G1122&gt;250,Medidas!H1122&lt;0.5,Medidas!H1122&gt;400)),1,0)</f>
        <v>0</v>
      </c>
      <c r="I1122" s="20">
        <f>(Medidas!F1122-Medidas!E1122)/30.4375</f>
        <v>0</v>
      </c>
      <c r="J1122" s="15" t="e">
        <f>Medidas!H1122/(Medidas!G1122^2)*10000</f>
        <v>#DIV/0!</v>
      </c>
      <c r="K1122" s="15" t="e">
        <f t="shared" si="120"/>
        <v>#DIV/0!</v>
      </c>
      <c r="L1122" s="15" t="e">
        <f t="shared" si="121"/>
        <v>#DIV/0!</v>
      </c>
      <c r="M1122" s="15" t="e">
        <f t="shared" si="122"/>
        <v>#DIV/0!</v>
      </c>
      <c r="N1122" s="15" t="e">
        <f t="shared" si="123"/>
        <v>#N/A</v>
      </c>
      <c r="O1122" s="15" t="e">
        <f t="shared" si="124"/>
        <v>#N/A</v>
      </c>
    </row>
    <row r="1123" spans="1:15" x14ac:dyDescent="0.15">
      <c r="A1123" s="106">
        <f t="shared" si="125"/>
        <v>1</v>
      </c>
      <c r="B1123" s="15" t="e">
        <f>IF(OR(Medidas!D1123=1,Medidas!D1123="M",Medidas!D1123="m"),$A1123*LOOKUP($I1123+1,'OMS2007'!$A$3:$A$220,'OMS2007'!B$3:B$220)+(1-$A1123)*LOOKUP($I1123,'OMS2007'!$A$3:$A$220,'OMS2007'!B$3:B$220),$A1123*LOOKUP($I1123+1,'OMS2007'!$A$3:$A$220,'OMS2007'!E$3:E$220)+(1-$A1123)*LOOKUP($I1123,'OMS2007'!$A$3:$A$220,'OMS2007'!E$3:E$220))</f>
        <v>#N/A</v>
      </c>
      <c r="C1123" s="15" t="e">
        <f>IF(OR(Medidas!D1123=1,Medidas!D1123="M",Medidas!D1123="m"),$A1123*LOOKUP($I1123+1,'OMS2007'!$A$3:$A$220,'OMS2007'!C$3:C$220)+(1-$A1123)*LOOKUP($I1123,'OMS2007'!$A$3:$A$220,'OMS2007'!C$3:C$220),$A1123*LOOKUP($I1123+1,'OMS2007'!$A$3:$A$220,'OMS2007'!F$3:F$220)+(1-$A1123)*LOOKUP($I1123,'OMS2007'!$A$3:$A$220,'OMS2007'!F$3:F$220))</f>
        <v>#N/A</v>
      </c>
      <c r="D1123" s="15" t="e">
        <f>IF(OR(Medidas!D1123=1,Medidas!D1123="M",Medidas!D1123="m"),$A1123*LOOKUP($I1123+1,'OMS2007'!$A$3:$A$220,'OMS2007'!D$3:D$220)+(1-$A1123)*LOOKUP($I1123,'OMS2007'!$A$3:$A$220,'OMS2007'!D$3:D$220),$A1123*LOOKUP($I1123+1,'OMS2007'!$A$3:$A$220,'OMS2007'!G$3:G$220)+(1-$A1123)*LOOKUP($I1123,'OMS2007'!$A$3:$A$220,'OMS2007'!G$3:G$220))</f>
        <v>#N/A</v>
      </c>
      <c r="E1123" s="15">
        <f t="shared" si="119"/>
        <v>1</v>
      </c>
      <c r="F1123" s="15">
        <f>IF(OR(Medidas!D1123=1,Medidas!D1123="M",Medidas!D1123="m",Medidas!D1123=2,Medidas!D1123="F",Medidas!D1123="f"),0,1)</f>
        <v>1</v>
      </c>
      <c r="G1123" s="15">
        <f>IF(OR(ISBLANK(Medidas!G1123),(ISBLANK(Medidas!H1123))),1,0)</f>
        <v>1</v>
      </c>
      <c r="H1123" s="15">
        <f>IF(AND(NOT(G1123),OR(Medidas!G1123&lt;20,Medidas!G1123&gt;250,Medidas!H1123&lt;0.5,Medidas!H1123&gt;400)),1,0)</f>
        <v>0</v>
      </c>
      <c r="I1123" s="20">
        <f>(Medidas!F1123-Medidas!E1123)/30.4375</f>
        <v>0</v>
      </c>
      <c r="J1123" s="15" t="e">
        <f>Medidas!H1123/(Medidas!G1123^2)*10000</f>
        <v>#DIV/0!</v>
      </c>
      <c r="K1123" s="15" t="e">
        <f t="shared" si="120"/>
        <v>#DIV/0!</v>
      </c>
      <c r="L1123" s="15" t="e">
        <f t="shared" si="121"/>
        <v>#DIV/0!</v>
      </c>
      <c r="M1123" s="15" t="e">
        <f t="shared" si="122"/>
        <v>#DIV/0!</v>
      </c>
      <c r="N1123" s="15" t="e">
        <f t="shared" si="123"/>
        <v>#N/A</v>
      </c>
      <c r="O1123" s="15" t="e">
        <f t="shared" si="124"/>
        <v>#N/A</v>
      </c>
    </row>
    <row r="1124" spans="1:15" x14ac:dyDescent="0.15">
      <c r="A1124" s="106">
        <f t="shared" si="125"/>
        <v>1</v>
      </c>
      <c r="B1124" s="15" t="e">
        <f>IF(OR(Medidas!D1124=1,Medidas!D1124="M",Medidas!D1124="m"),$A1124*LOOKUP($I1124+1,'OMS2007'!$A$3:$A$220,'OMS2007'!B$3:B$220)+(1-$A1124)*LOOKUP($I1124,'OMS2007'!$A$3:$A$220,'OMS2007'!B$3:B$220),$A1124*LOOKUP($I1124+1,'OMS2007'!$A$3:$A$220,'OMS2007'!E$3:E$220)+(1-$A1124)*LOOKUP($I1124,'OMS2007'!$A$3:$A$220,'OMS2007'!E$3:E$220))</f>
        <v>#N/A</v>
      </c>
      <c r="C1124" s="15" t="e">
        <f>IF(OR(Medidas!D1124=1,Medidas!D1124="M",Medidas!D1124="m"),$A1124*LOOKUP($I1124+1,'OMS2007'!$A$3:$A$220,'OMS2007'!C$3:C$220)+(1-$A1124)*LOOKUP($I1124,'OMS2007'!$A$3:$A$220,'OMS2007'!C$3:C$220),$A1124*LOOKUP($I1124+1,'OMS2007'!$A$3:$A$220,'OMS2007'!F$3:F$220)+(1-$A1124)*LOOKUP($I1124,'OMS2007'!$A$3:$A$220,'OMS2007'!F$3:F$220))</f>
        <v>#N/A</v>
      </c>
      <c r="D1124" s="15" t="e">
        <f>IF(OR(Medidas!D1124=1,Medidas!D1124="M",Medidas!D1124="m"),$A1124*LOOKUP($I1124+1,'OMS2007'!$A$3:$A$220,'OMS2007'!D$3:D$220)+(1-$A1124)*LOOKUP($I1124,'OMS2007'!$A$3:$A$220,'OMS2007'!D$3:D$220),$A1124*LOOKUP($I1124+1,'OMS2007'!$A$3:$A$220,'OMS2007'!G$3:G$220)+(1-$A1124)*LOOKUP($I1124,'OMS2007'!$A$3:$A$220,'OMS2007'!G$3:G$220))</f>
        <v>#N/A</v>
      </c>
      <c r="E1124" s="15">
        <f t="shared" si="119"/>
        <v>1</v>
      </c>
      <c r="F1124" s="15">
        <f>IF(OR(Medidas!D1124=1,Medidas!D1124="M",Medidas!D1124="m",Medidas!D1124=2,Medidas!D1124="F",Medidas!D1124="f"),0,1)</f>
        <v>1</v>
      </c>
      <c r="G1124" s="15">
        <f>IF(OR(ISBLANK(Medidas!G1124),(ISBLANK(Medidas!H1124))),1,0)</f>
        <v>1</v>
      </c>
      <c r="H1124" s="15">
        <f>IF(AND(NOT(G1124),OR(Medidas!G1124&lt;20,Medidas!G1124&gt;250,Medidas!H1124&lt;0.5,Medidas!H1124&gt;400)),1,0)</f>
        <v>0</v>
      </c>
      <c r="I1124" s="20">
        <f>(Medidas!F1124-Medidas!E1124)/30.4375</f>
        <v>0</v>
      </c>
      <c r="J1124" s="15" t="e">
        <f>Medidas!H1124/(Medidas!G1124^2)*10000</f>
        <v>#DIV/0!</v>
      </c>
      <c r="K1124" s="15" t="e">
        <f t="shared" si="120"/>
        <v>#DIV/0!</v>
      </c>
      <c r="L1124" s="15" t="e">
        <f t="shared" si="121"/>
        <v>#DIV/0!</v>
      </c>
      <c r="M1124" s="15" t="e">
        <f t="shared" si="122"/>
        <v>#DIV/0!</v>
      </c>
      <c r="N1124" s="15" t="e">
        <f t="shared" si="123"/>
        <v>#N/A</v>
      </c>
      <c r="O1124" s="15" t="e">
        <f t="shared" si="124"/>
        <v>#N/A</v>
      </c>
    </row>
    <row r="1125" spans="1:15" x14ac:dyDescent="0.15">
      <c r="A1125" s="106">
        <f t="shared" si="125"/>
        <v>1</v>
      </c>
      <c r="B1125" s="15" t="e">
        <f>IF(OR(Medidas!D1125=1,Medidas!D1125="M",Medidas!D1125="m"),$A1125*LOOKUP($I1125+1,'OMS2007'!$A$3:$A$220,'OMS2007'!B$3:B$220)+(1-$A1125)*LOOKUP($I1125,'OMS2007'!$A$3:$A$220,'OMS2007'!B$3:B$220),$A1125*LOOKUP($I1125+1,'OMS2007'!$A$3:$A$220,'OMS2007'!E$3:E$220)+(1-$A1125)*LOOKUP($I1125,'OMS2007'!$A$3:$A$220,'OMS2007'!E$3:E$220))</f>
        <v>#N/A</v>
      </c>
      <c r="C1125" s="15" t="e">
        <f>IF(OR(Medidas!D1125=1,Medidas!D1125="M",Medidas!D1125="m"),$A1125*LOOKUP($I1125+1,'OMS2007'!$A$3:$A$220,'OMS2007'!C$3:C$220)+(1-$A1125)*LOOKUP($I1125,'OMS2007'!$A$3:$A$220,'OMS2007'!C$3:C$220),$A1125*LOOKUP($I1125+1,'OMS2007'!$A$3:$A$220,'OMS2007'!F$3:F$220)+(1-$A1125)*LOOKUP($I1125,'OMS2007'!$A$3:$A$220,'OMS2007'!F$3:F$220))</f>
        <v>#N/A</v>
      </c>
      <c r="D1125" s="15" t="e">
        <f>IF(OR(Medidas!D1125=1,Medidas!D1125="M",Medidas!D1125="m"),$A1125*LOOKUP($I1125+1,'OMS2007'!$A$3:$A$220,'OMS2007'!D$3:D$220)+(1-$A1125)*LOOKUP($I1125,'OMS2007'!$A$3:$A$220,'OMS2007'!D$3:D$220),$A1125*LOOKUP($I1125+1,'OMS2007'!$A$3:$A$220,'OMS2007'!G$3:G$220)+(1-$A1125)*LOOKUP($I1125,'OMS2007'!$A$3:$A$220,'OMS2007'!G$3:G$220))</f>
        <v>#N/A</v>
      </c>
      <c r="E1125" s="15">
        <f t="shared" si="119"/>
        <v>1</v>
      </c>
      <c r="F1125" s="15">
        <f>IF(OR(Medidas!D1125=1,Medidas!D1125="M",Medidas!D1125="m",Medidas!D1125=2,Medidas!D1125="F",Medidas!D1125="f"),0,1)</f>
        <v>1</v>
      </c>
      <c r="G1125" s="15">
        <f>IF(OR(ISBLANK(Medidas!G1125),(ISBLANK(Medidas!H1125))),1,0)</f>
        <v>1</v>
      </c>
      <c r="H1125" s="15">
        <f>IF(AND(NOT(G1125),OR(Medidas!G1125&lt;20,Medidas!G1125&gt;250,Medidas!H1125&lt;0.5,Medidas!H1125&gt;400)),1,0)</f>
        <v>0</v>
      </c>
      <c r="I1125" s="20">
        <f>(Medidas!F1125-Medidas!E1125)/30.4375</f>
        <v>0</v>
      </c>
      <c r="J1125" s="15" t="e">
        <f>Medidas!H1125/(Medidas!G1125^2)*10000</f>
        <v>#DIV/0!</v>
      </c>
      <c r="K1125" s="15" t="e">
        <f t="shared" si="120"/>
        <v>#DIV/0!</v>
      </c>
      <c r="L1125" s="15" t="e">
        <f t="shared" si="121"/>
        <v>#DIV/0!</v>
      </c>
      <c r="M1125" s="15" t="e">
        <f t="shared" si="122"/>
        <v>#DIV/0!</v>
      </c>
      <c r="N1125" s="15" t="e">
        <f t="shared" si="123"/>
        <v>#N/A</v>
      </c>
      <c r="O1125" s="15" t="e">
        <f t="shared" si="124"/>
        <v>#N/A</v>
      </c>
    </row>
    <row r="1126" spans="1:15" x14ac:dyDescent="0.15">
      <c r="A1126" s="106">
        <f t="shared" si="125"/>
        <v>1</v>
      </c>
      <c r="B1126" s="15" t="e">
        <f>IF(OR(Medidas!D1126=1,Medidas!D1126="M",Medidas!D1126="m"),$A1126*LOOKUP($I1126+1,'OMS2007'!$A$3:$A$220,'OMS2007'!B$3:B$220)+(1-$A1126)*LOOKUP($I1126,'OMS2007'!$A$3:$A$220,'OMS2007'!B$3:B$220),$A1126*LOOKUP($I1126+1,'OMS2007'!$A$3:$A$220,'OMS2007'!E$3:E$220)+(1-$A1126)*LOOKUP($I1126,'OMS2007'!$A$3:$A$220,'OMS2007'!E$3:E$220))</f>
        <v>#N/A</v>
      </c>
      <c r="C1126" s="15" t="e">
        <f>IF(OR(Medidas!D1126=1,Medidas!D1126="M",Medidas!D1126="m"),$A1126*LOOKUP($I1126+1,'OMS2007'!$A$3:$A$220,'OMS2007'!C$3:C$220)+(1-$A1126)*LOOKUP($I1126,'OMS2007'!$A$3:$A$220,'OMS2007'!C$3:C$220),$A1126*LOOKUP($I1126+1,'OMS2007'!$A$3:$A$220,'OMS2007'!F$3:F$220)+(1-$A1126)*LOOKUP($I1126,'OMS2007'!$A$3:$A$220,'OMS2007'!F$3:F$220))</f>
        <v>#N/A</v>
      </c>
      <c r="D1126" s="15" t="e">
        <f>IF(OR(Medidas!D1126=1,Medidas!D1126="M",Medidas!D1126="m"),$A1126*LOOKUP($I1126+1,'OMS2007'!$A$3:$A$220,'OMS2007'!D$3:D$220)+(1-$A1126)*LOOKUP($I1126,'OMS2007'!$A$3:$A$220,'OMS2007'!D$3:D$220),$A1126*LOOKUP($I1126+1,'OMS2007'!$A$3:$A$220,'OMS2007'!G$3:G$220)+(1-$A1126)*LOOKUP($I1126,'OMS2007'!$A$3:$A$220,'OMS2007'!G$3:G$220))</f>
        <v>#N/A</v>
      </c>
      <c r="E1126" s="15">
        <f t="shared" si="119"/>
        <v>1</v>
      </c>
      <c r="F1126" s="15">
        <f>IF(OR(Medidas!D1126=1,Medidas!D1126="M",Medidas!D1126="m",Medidas!D1126=2,Medidas!D1126="F",Medidas!D1126="f"),0,1)</f>
        <v>1</v>
      </c>
      <c r="G1126" s="15">
        <f>IF(OR(ISBLANK(Medidas!G1126),(ISBLANK(Medidas!H1126))),1,0)</f>
        <v>1</v>
      </c>
      <c r="H1126" s="15">
        <f>IF(AND(NOT(G1126),OR(Medidas!G1126&lt;20,Medidas!G1126&gt;250,Medidas!H1126&lt;0.5,Medidas!H1126&gt;400)),1,0)</f>
        <v>0</v>
      </c>
      <c r="I1126" s="20">
        <f>(Medidas!F1126-Medidas!E1126)/30.4375</f>
        <v>0</v>
      </c>
      <c r="J1126" s="15" t="e">
        <f>Medidas!H1126/(Medidas!G1126^2)*10000</f>
        <v>#DIV/0!</v>
      </c>
      <c r="K1126" s="15" t="e">
        <f t="shared" si="120"/>
        <v>#DIV/0!</v>
      </c>
      <c r="L1126" s="15" t="e">
        <f t="shared" si="121"/>
        <v>#DIV/0!</v>
      </c>
      <c r="M1126" s="15" t="e">
        <f t="shared" si="122"/>
        <v>#DIV/0!</v>
      </c>
      <c r="N1126" s="15" t="e">
        <f t="shared" si="123"/>
        <v>#N/A</v>
      </c>
      <c r="O1126" s="15" t="e">
        <f t="shared" si="124"/>
        <v>#N/A</v>
      </c>
    </row>
    <row r="1127" spans="1:15" x14ac:dyDescent="0.15">
      <c r="A1127" s="106">
        <f t="shared" si="125"/>
        <v>1</v>
      </c>
      <c r="B1127" s="15" t="e">
        <f>IF(OR(Medidas!D1127=1,Medidas!D1127="M",Medidas!D1127="m"),$A1127*LOOKUP($I1127+1,'OMS2007'!$A$3:$A$220,'OMS2007'!B$3:B$220)+(1-$A1127)*LOOKUP($I1127,'OMS2007'!$A$3:$A$220,'OMS2007'!B$3:B$220),$A1127*LOOKUP($I1127+1,'OMS2007'!$A$3:$A$220,'OMS2007'!E$3:E$220)+(1-$A1127)*LOOKUP($I1127,'OMS2007'!$A$3:$A$220,'OMS2007'!E$3:E$220))</f>
        <v>#N/A</v>
      </c>
      <c r="C1127" s="15" t="e">
        <f>IF(OR(Medidas!D1127=1,Medidas!D1127="M",Medidas!D1127="m"),$A1127*LOOKUP($I1127+1,'OMS2007'!$A$3:$A$220,'OMS2007'!C$3:C$220)+(1-$A1127)*LOOKUP($I1127,'OMS2007'!$A$3:$A$220,'OMS2007'!C$3:C$220),$A1127*LOOKUP($I1127+1,'OMS2007'!$A$3:$A$220,'OMS2007'!F$3:F$220)+(1-$A1127)*LOOKUP($I1127,'OMS2007'!$A$3:$A$220,'OMS2007'!F$3:F$220))</f>
        <v>#N/A</v>
      </c>
      <c r="D1127" s="15" t="e">
        <f>IF(OR(Medidas!D1127=1,Medidas!D1127="M",Medidas!D1127="m"),$A1127*LOOKUP($I1127+1,'OMS2007'!$A$3:$A$220,'OMS2007'!D$3:D$220)+(1-$A1127)*LOOKUP($I1127,'OMS2007'!$A$3:$A$220,'OMS2007'!D$3:D$220),$A1127*LOOKUP($I1127+1,'OMS2007'!$A$3:$A$220,'OMS2007'!G$3:G$220)+(1-$A1127)*LOOKUP($I1127,'OMS2007'!$A$3:$A$220,'OMS2007'!G$3:G$220))</f>
        <v>#N/A</v>
      </c>
      <c r="E1127" s="15">
        <f t="shared" si="119"/>
        <v>1</v>
      </c>
      <c r="F1127" s="15">
        <f>IF(OR(Medidas!D1127=1,Medidas!D1127="M",Medidas!D1127="m",Medidas!D1127=2,Medidas!D1127="F",Medidas!D1127="f"),0,1)</f>
        <v>1</v>
      </c>
      <c r="G1127" s="15">
        <f>IF(OR(ISBLANK(Medidas!G1127),(ISBLANK(Medidas!H1127))),1,0)</f>
        <v>1</v>
      </c>
      <c r="H1127" s="15">
        <f>IF(AND(NOT(G1127),OR(Medidas!G1127&lt;20,Medidas!G1127&gt;250,Medidas!H1127&lt;0.5,Medidas!H1127&gt;400)),1,0)</f>
        <v>0</v>
      </c>
      <c r="I1127" s="20">
        <f>(Medidas!F1127-Medidas!E1127)/30.4375</f>
        <v>0</v>
      </c>
      <c r="J1127" s="15" t="e">
        <f>Medidas!H1127/(Medidas!G1127^2)*10000</f>
        <v>#DIV/0!</v>
      </c>
      <c r="K1127" s="15" t="e">
        <f t="shared" si="120"/>
        <v>#DIV/0!</v>
      </c>
      <c r="L1127" s="15" t="e">
        <f t="shared" si="121"/>
        <v>#DIV/0!</v>
      </c>
      <c r="M1127" s="15" t="e">
        <f t="shared" si="122"/>
        <v>#DIV/0!</v>
      </c>
      <c r="N1127" s="15" t="e">
        <f t="shared" si="123"/>
        <v>#N/A</v>
      </c>
      <c r="O1127" s="15" t="e">
        <f t="shared" si="124"/>
        <v>#N/A</v>
      </c>
    </row>
    <row r="1128" spans="1:15" x14ac:dyDescent="0.15">
      <c r="A1128" s="106">
        <f t="shared" si="125"/>
        <v>1</v>
      </c>
      <c r="B1128" s="15" t="e">
        <f>IF(OR(Medidas!D1128=1,Medidas!D1128="M",Medidas!D1128="m"),$A1128*LOOKUP($I1128+1,'OMS2007'!$A$3:$A$220,'OMS2007'!B$3:B$220)+(1-$A1128)*LOOKUP($I1128,'OMS2007'!$A$3:$A$220,'OMS2007'!B$3:B$220),$A1128*LOOKUP($I1128+1,'OMS2007'!$A$3:$A$220,'OMS2007'!E$3:E$220)+(1-$A1128)*LOOKUP($I1128,'OMS2007'!$A$3:$A$220,'OMS2007'!E$3:E$220))</f>
        <v>#N/A</v>
      </c>
      <c r="C1128" s="15" t="e">
        <f>IF(OR(Medidas!D1128=1,Medidas!D1128="M",Medidas!D1128="m"),$A1128*LOOKUP($I1128+1,'OMS2007'!$A$3:$A$220,'OMS2007'!C$3:C$220)+(1-$A1128)*LOOKUP($I1128,'OMS2007'!$A$3:$A$220,'OMS2007'!C$3:C$220),$A1128*LOOKUP($I1128+1,'OMS2007'!$A$3:$A$220,'OMS2007'!F$3:F$220)+(1-$A1128)*LOOKUP($I1128,'OMS2007'!$A$3:$A$220,'OMS2007'!F$3:F$220))</f>
        <v>#N/A</v>
      </c>
      <c r="D1128" s="15" t="e">
        <f>IF(OR(Medidas!D1128=1,Medidas!D1128="M",Medidas!D1128="m"),$A1128*LOOKUP($I1128+1,'OMS2007'!$A$3:$A$220,'OMS2007'!D$3:D$220)+(1-$A1128)*LOOKUP($I1128,'OMS2007'!$A$3:$A$220,'OMS2007'!D$3:D$220),$A1128*LOOKUP($I1128+1,'OMS2007'!$A$3:$A$220,'OMS2007'!G$3:G$220)+(1-$A1128)*LOOKUP($I1128,'OMS2007'!$A$3:$A$220,'OMS2007'!G$3:G$220))</f>
        <v>#N/A</v>
      </c>
      <c r="E1128" s="15">
        <f t="shared" si="119"/>
        <v>1</v>
      </c>
      <c r="F1128" s="15">
        <f>IF(OR(Medidas!D1128=1,Medidas!D1128="M",Medidas!D1128="m",Medidas!D1128=2,Medidas!D1128="F",Medidas!D1128="f"),0,1)</f>
        <v>1</v>
      </c>
      <c r="G1128" s="15">
        <f>IF(OR(ISBLANK(Medidas!G1128),(ISBLANK(Medidas!H1128))),1,0)</f>
        <v>1</v>
      </c>
      <c r="H1128" s="15">
        <f>IF(AND(NOT(G1128),OR(Medidas!G1128&lt;20,Medidas!G1128&gt;250,Medidas!H1128&lt;0.5,Medidas!H1128&gt;400)),1,0)</f>
        <v>0</v>
      </c>
      <c r="I1128" s="20">
        <f>(Medidas!F1128-Medidas!E1128)/30.4375</f>
        <v>0</v>
      </c>
      <c r="J1128" s="15" t="e">
        <f>Medidas!H1128/(Medidas!G1128^2)*10000</f>
        <v>#DIV/0!</v>
      </c>
      <c r="K1128" s="15" t="e">
        <f t="shared" si="120"/>
        <v>#DIV/0!</v>
      </c>
      <c r="L1128" s="15" t="e">
        <f t="shared" si="121"/>
        <v>#DIV/0!</v>
      </c>
      <c r="M1128" s="15" t="e">
        <f t="shared" si="122"/>
        <v>#DIV/0!</v>
      </c>
      <c r="N1128" s="15" t="e">
        <f t="shared" si="123"/>
        <v>#N/A</v>
      </c>
      <c r="O1128" s="15" t="e">
        <f t="shared" si="124"/>
        <v>#N/A</v>
      </c>
    </row>
    <row r="1129" spans="1:15" x14ac:dyDescent="0.15">
      <c r="A1129" s="106">
        <f t="shared" si="125"/>
        <v>1</v>
      </c>
      <c r="B1129" s="15" t="e">
        <f>IF(OR(Medidas!D1129=1,Medidas!D1129="M",Medidas!D1129="m"),$A1129*LOOKUP($I1129+1,'OMS2007'!$A$3:$A$220,'OMS2007'!B$3:B$220)+(1-$A1129)*LOOKUP($I1129,'OMS2007'!$A$3:$A$220,'OMS2007'!B$3:B$220),$A1129*LOOKUP($I1129+1,'OMS2007'!$A$3:$A$220,'OMS2007'!E$3:E$220)+(1-$A1129)*LOOKUP($I1129,'OMS2007'!$A$3:$A$220,'OMS2007'!E$3:E$220))</f>
        <v>#N/A</v>
      </c>
      <c r="C1129" s="15" t="e">
        <f>IF(OR(Medidas!D1129=1,Medidas!D1129="M",Medidas!D1129="m"),$A1129*LOOKUP($I1129+1,'OMS2007'!$A$3:$A$220,'OMS2007'!C$3:C$220)+(1-$A1129)*LOOKUP($I1129,'OMS2007'!$A$3:$A$220,'OMS2007'!C$3:C$220),$A1129*LOOKUP($I1129+1,'OMS2007'!$A$3:$A$220,'OMS2007'!F$3:F$220)+(1-$A1129)*LOOKUP($I1129,'OMS2007'!$A$3:$A$220,'OMS2007'!F$3:F$220))</f>
        <v>#N/A</v>
      </c>
      <c r="D1129" s="15" t="e">
        <f>IF(OR(Medidas!D1129=1,Medidas!D1129="M",Medidas!D1129="m"),$A1129*LOOKUP($I1129+1,'OMS2007'!$A$3:$A$220,'OMS2007'!D$3:D$220)+(1-$A1129)*LOOKUP($I1129,'OMS2007'!$A$3:$A$220,'OMS2007'!D$3:D$220),$A1129*LOOKUP($I1129+1,'OMS2007'!$A$3:$A$220,'OMS2007'!G$3:G$220)+(1-$A1129)*LOOKUP($I1129,'OMS2007'!$A$3:$A$220,'OMS2007'!G$3:G$220))</f>
        <v>#N/A</v>
      </c>
      <c r="E1129" s="15">
        <f t="shared" si="119"/>
        <v>1</v>
      </c>
      <c r="F1129" s="15">
        <f>IF(OR(Medidas!D1129=1,Medidas!D1129="M",Medidas!D1129="m",Medidas!D1129=2,Medidas!D1129="F",Medidas!D1129="f"),0,1)</f>
        <v>1</v>
      </c>
      <c r="G1129" s="15">
        <f>IF(OR(ISBLANK(Medidas!G1129),(ISBLANK(Medidas!H1129))),1,0)</f>
        <v>1</v>
      </c>
      <c r="H1129" s="15">
        <f>IF(AND(NOT(G1129),OR(Medidas!G1129&lt;20,Medidas!G1129&gt;250,Medidas!H1129&lt;0.5,Medidas!H1129&gt;400)),1,0)</f>
        <v>0</v>
      </c>
      <c r="I1129" s="20">
        <f>(Medidas!F1129-Medidas!E1129)/30.4375</f>
        <v>0</v>
      </c>
      <c r="J1129" s="15" t="e">
        <f>Medidas!H1129/(Medidas!G1129^2)*10000</f>
        <v>#DIV/0!</v>
      </c>
      <c r="K1129" s="15" t="e">
        <f t="shared" si="120"/>
        <v>#DIV/0!</v>
      </c>
      <c r="L1129" s="15" t="e">
        <f t="shared" si="121"/>
        <v>#DIV/0!</v>
      </c>
      <c r="M1129" s="15" t="e">
        <f t="shared" si="122"/>
        <v>#DIV/0!</v>
      </c>
      <c r="N1129" s="15" t="e">
        <f t="shared" si="123"/>
        <v>#N/A</v>
      </c>
      <c r="O1129" s="15" t="e">
        <f t="shared" si="124"/>
        <v>#N/A</v>
      </c>
    </row>
    <row r="1130" spans="1:15" x14ac:dyDescent="0.15">
      <c r="A1130" s="106">
        <f t="shared" si="125"/>
        <v>1</v>
      </c>
      <c r="B1130" s="15" t="e">
        <f>IF(OR(Medidas!D1130=1,Medidas!D1130="M",Medidas!D1130="m"),$A1130*LOOKUP($I1130+1,'OMS2007'!$A$3:$A$220,'OMS2007'!B$3:B$220)+(1-$A1130)*LOOKUP($I1130,'OMS2007'!$A$3:$A$220,'OMS2007'!B$3:B$220),$A1130*LOOKUP($I1130+1,'OMS2007'!$A$3:$A$220,'OMS2007'!E$3:E$220)+(1-$A1130)*LOOKUP($I1130,'OMS2007'!$A$3:$A$220,'OMS2007'!E$3:E$220))</f>
        <v>#N/A</v>
      </c>
      <c r="C1130" s="15" t="e">
        <f>IF(OR(Medidas!D1130=1,Medidas!D1130="M",Medidas!D1130="m"),$A1130*LOOKUP($I1130+1,'OMS2007'!$A$3:$A$220,'OMS2007'!C$3:C$220)+(1-$A1130)*LOOKUP($I1130,'OMS2007'!$A$3:$A$220,'OMS2007'!C$3:C$220),$A1130*LOOKUP($I1130+1,'OMS2007'!$A$3:$A$220,'OMS2007'!F$3:F$220)+(1-$A1130)*LOOKUP($I1130,'OMS2007'!$A$3:$A$220,'OMS2007'!F$3:F$220))</f>
        <v>#N/A</v>
      </c>
      <c r="D1130" s="15" t="e">
        <f>IF(OR(Medidas!D1130=1,Medidas!D1130="M",Medidas!D1130="m"),$A1130*LOOKUP($I1130+1,'OMS2007'!$A$3:$A$220,'OMS2007'!D$3:D$220)+(1-$A1130)*LOOKUP($I1130,'OMS2007'!$A$3:$A$220,'OMS2007'!D$3:D$220),$A1130*LOOKUP($I1130+1,'OMS2007'!$A$3:$A$220,'OMS2007'!G$3:G$220)+(1-$A1130)*LOOKUP($I1130,'OMS2007'!$A$3:$A$220,'OMS2007'!G$3:G$220))</f>
        <v>#N/A</v>
      </c>
      <c r="E1130" s="15">
        <f t="shared" si="119"/>
        <v>1</v>
      </c>
      <c r="F1130" s="15">
        <f>IF(OR(Medidas!D1130=1,Medidas!D1130="M",Medidas!D1130="m",Medidas!D1130=2,Medidas!D1130="F",Medidas!D1130="f"),0,1)</f>
        <v>1</v>
      </c>
      <c r="G1130" s="15">
        <f>IF(OR(ISBLANK(Medidas!G1130),(ISBLANK(Medidas!H1130))),1,0)</f>
        <v>1</v>
      </c>
      <c r="H1130" s="15">
        <f>IF(AND(NOT(G1130),OR(Medidas!G1130&lt;20,Medidas!G1130&gt;250,Medidas!H1130&lt;0.5,Medidas!H1130&gt;400)),1,0)</f>
        <v>0</v>
      </c>
      <c r="I1130" s="20">
        <f>(Medidas!F1130-Medidas!E1130)/30.4375</f>
        <v>0</v>
      </c>
      <c r="J1130" s="15" t="e">
        <f>Medidas!H1130/(Medidas!G1130^2)*10000</f>
        <v>#DIV/0!</v>
      </c>
      <c r="K1130" s="15" t="e">
        <f t="shared" si="120"/>
        <v>#DIV/0!</v>
      </c>
      <c r="L1130" s="15" t="e">
        <f t="shared" si="121"/>
        <v>#DIV/0!</v>
      </c>
      <c r="M1130" s="15" t="e">
        <f t="shared" si="122"/>
        <v>#DIV/0!</v>
      </c>
      <c r="N1130" s="15" t="e">
        <f t="shared" si="123"/>
        <v>#N/A</v>
      </c>
      <c r="O1130" s="15" t="e">
        <f t="shared" si="124"/>
        <v>#N/A</v>
      </c>
    </row>
    <row r="1131" spans="1:15" x14ac:dyDescent="0.15">
      <c r="A1131" s="106">
        <f t="shared" si="125"/>
        <v>1</v>
      </c>
      <c r="B1131" s="15" t="e">
        <f>IF(OR(Medidas!D1131=1,Medidas!D1131="M",Medidas!D1131="m"),$A1131*LOOKUP($I1131+1,'OMS2007'!$A$3:$A$220,'OMS2007'!B$3:B$220)+(1-$A1131)*LOOKUP($I1131,'OMS2007'!$A$3:$A$220,'OMS2007'!B$3:B$220),$A1131*LOOKUP($I1131+1,'OMS2007'!$A$3:$A$220,'OMS2007'!E$3:E$220)+(1-$A1131)*LOOKUP($I1131,'OMS2007'!$A$3:$A$220,'OMS2007'!E$3:E$220))</f>
        <v>#N/A</v>
      </c>
      <c r="C1131" s="15" t="e">
        <f>IF(OR(Medidas!D1131=1,Medidas!D1131="M",Medidas!D1131="m"),$A1131*LOOKUP($I1131+1,'OMS2007'!$A$3:$A$220,'OMS2007'!C$3:C$220)+(1-$A1131)*LOOKUP($I1131,'OMS2007'!$A$3:$A$220,'OMS2007'!C$3:C$220),$A1131*LOOKUP($I1131+1,'OMS2007'!$A$3:$A$220,'OMS2007'!F$3:F$220)+(1-$A1131)*LOOKUP($I1131,'OMS2007'!$A$3:$A$220,'OMS2007'!F$3:F$220))</f>
        <v>#N/A</v>
      </c>
      <c r="D1131" s="15" t="e">
        <f>IF(OR(Medidas!D1131=1,Medidas!D1131="M",Medidas!D1131="m"),$A1131*LOOKUP($I1131+1,'OMS2007'!$A$3:$A$220,'OMS2007'!D$3:D$220)+(1-$A1131)*LOOKUP($I1131,'OMS2007'!$A$3:$A$220,'OMS2007'!D$3:D$220),$A1131*LOOKUP($I1131+1,'OMS2007'!$A$3:$A$220,'OMS2007'!G$3:G$220)+(1-$A1131)*LOOKUP($I1131,'OMS2007'!$A$3:$A$220,'OMS2007'!G$3:G$220))</f>
        <v>#N/A</v>
      </c>
      <c r="E1131" s="15">
        <f t="shared" si="119"/>
        <v>1</v>
      </c>
      <c r="F1131" s="15">
        <f>IF(OR(Medidas!D1131=1,Medidas!D1131="M",Medidas!D1131="m",Medidas!D1131=2,Medidas!D1131="F",Medidas!D1131="f"),0,1)</f>
        <v>1</v>
      </c>
      <c r="G1131" s="15">
        <f>IF(OR(ISBLANK(Medidas!G1131),(ISBLANK(Medidas!H1131))),1,0)</f>
        <v>1</v>
      </c>
      <c r="H1131" s="15">
        <f>IF(AND(NOT(G1131),OR(Medidas!G1131&lt;20,Medidas!G1131&gt;250,Medidas!H1131&lt;0.5,Medidas!H1131&gt;400)),1,0)</f>
        <v>0</v>
      </c>
      <c r="I1131" s="20">
        <f>(Medidas!F1131-Medidas!E1131)/30.4375</f>
        <v>0</v>
      </c>
      <c r="J1131" s="15" t="e">
        <f>Medidas!H1131/(Medidas!G1131^2)*10000</f>
        <v>#DIV/0!</v>
      </c>
      <c r="K1131" s="15" t="e">
        <f t="shared" si="120"/>
        <v>#DIV/0!</v>
      </c>
      <c r="L1131" s="15" t="e">
        <f t="shared" si="121"/>
        <v>#DIV/0!</v>
      </c>
      <c r="M1131" s="15" t="e">
        <f t="shared" si="122"/>
        <v>#DIV/0!</v>
      </c>
      <c r="N1131" s="15" t="e">
        <f t="shared" si="123"/>
        <v>#N/A</v>
      </c>
      <c r="O1131" s="15" t="e">
        <f t="shared" si="124"/>
        <v>#N/A</v>
      </c>
    </row>
    <row r="1132" spans="1:15" x14ac:dyDescent="0.15">
      <c r="A1132" s="106">
        <f t="shared" si="125"/>
        <v>1</v>
      </c>
      <c r="B1132" s="15" t="e">
        <f>IF(OR(Medidas!D1132=1,Medidas!D1132="M",Medidas!D1132="m"),$A1132*LOOKUP($I1132+1,'OMS2007'!$A$3:$A$220,'OMS2007'!B$3:B$220)+(1-$A1132)*LOOKUP($I1132,'OMS2007'!$A$3:$A$220,'OMS2007'!B$3:B$220),$A1132*LOOKUP($I1132+1,'OMS2007'!$A$3:$A$220,'OMS2007'!E$3:E$220)+(1-$A1132)*LOOKUP($I1132,'OMS2007'!$A$3:$A$220,'OMS2007'!E$3:E$220))</f>
        <v>#N/A</v>
      </c>
      <c r="C1132" s="15" t="e">
        <f>IF(OR(Medidas!D1132=1,Medidas!D1132="M",Medidas!D1132="m"),$A1132*LOOKUP($I1132+1,'OMS2007'!$A$3:$A$220,'OMS2007'!C$3:C$220)+(1-$A1132)*LOOKUP($I1132,'OMS2007'!$A$3:$A$220,'OMS2007'!C$3:C$220),$A1132*LOOKUP($I1132+1,'OMS2007'!$A$3:$A$220,'OMS2007'!F$3:F$220)+(1-$A1132)*LOOKUP($I1132,'OMS2007'!$A$3:$A$220,'OMS2007'!F$3:F$220))</f>
        <v>#N/A</v>
      </c>
      <c r="D1132" s="15" t="e">
        <f>IF(OR(Medidas!D1132=1,Medidas!D1132="M",Medidas!D1132="m"),$A1132*LOOKUP($I1132+1,'OMS2007'!$A$3:$A$220,'OMS2007'!D$3:D$220)+(1-$A1132)*LOOKUP($I1132,'OMS2007'!$A$3:$A$220,'OMS2007'!D$3:D$220),$A1132*LOOKUP($I1132+1,'OMS2007'!$A$3:$A$220,'OMS2007'!G$3:G$220)+(1-$A1132)*LOOKUP($I1132,'OMS2007'!$A$3:$A$220,'OMS2007'!G$3:G$220))</f>
        <v>#N/A</v>
      </c>
      <c r="E1132" s="15">
        <f t="shared" si="119"/>
        <v>1</v>
      </c>
      <c r="F1132" s="15">
        <f>IF(OR(Medidas!D1132=1,Medidas!D1132="M",Medidas!D1132="m",Medidas!D1132=2,Medidas!D1132="F",Medidas!D1132="f"),0,1)</f>
        <v>1</v>
      </c>
      <c r="G1132" s="15">
        <f>IF(OR(ISBLANK(Medidas!G1132),(ISBLANK(Medidas!H1132))),1,0)</f>
        <v>1</v>
      </c>
      <c r="H1132" s="15">
        <f>IF(AND(NOT(G1132),OR(Medidas!G1132&lt;20,Medidas!G1132&gt;250,Medidas!H1132&lt;0.5,Medidas!H1132&gt;400)),1,0)</f>
        <v>0</v>
      </c>
      <c r="I1132" s="20">
        <f>(Medidas!F1132-Medidas!E1132)/30.4375</f>
        <v>0</v>
      </c>
      <c r="J1132" s="15" t="e">
        <f>Medidas!H1132/(Medidas!G1132^2)*10000</f>
        <v>#DIV/0!</v>
      </c>
      <c r="K1132" s="15" t="e">
        <f t="shared" si="120"/>
        <v>#DIV/0!</v>
      </c>
      <c r="L1132" s="15" t="e">
        <f t="shared" si="121"/>
        <v>#DIV/0!</v>
      </c>
      <c r="M1132" s="15" t="e">
        <f t="shared" si="122"/>
        <v>#DIV/0!</v>
      </c>
      <c r="N1132" s="15" t="e">
        <f t="shared" si="123"/>
        <v>#N/A</v>
      </c>
      <c r="O1132" s="15" t="e">
        <f t="shared" si="124"/>
        <v>#N/A</v>
      </c>
    </row>
    <row r="1133" spans="1:15" x14ac:dyDescent="0.15">
      <c r="A1133" s="106">
        <f t="shared" si="125"/>
        <v>1</v>
      </c>
      <c r="B1133" s="15" t="e">
        <f>IF(OR(Medidas!D1133=1,Medidas!D1133="M",Medidas!D1133="m"),$A1133*LOOKUP($I1133+1,'OMS2007'!$A$3:$A$220,'OMS2007'!B$3:B$220)+(1-$A1133)*LOOKUP($I1133,'OMS2007'!$A$3:$A$220,'OMS2007'!B$3:B$220),$A1133*LOOKUP($I1133+1,'OMS2007'!$A$3:$A$220,'OMS2007'!E$3:E$220)+(1-$A1133)*LOOKUP($I1133,'OMS2007'!$A$3:$A$220,'OMS2007'!E$3:E$220))</f>
        <v>#N/A</v>
      </c>
      <c r="C1133" s="15" t="e">
        <f>IF(OR(Medidas!D1133=1,Medidas!D1133="M",Medidas!D1133="m"),$A1133*LOOKUP($I1133+1,'OMS2007'!$A$3:$A$220,'OMS2007'!C$3:C$220)+(1-$A1133)*LOOKUP($I1133,'OMS2007'!$A$3:$A$220,'OMS2007'!C$3:C$220),$A1133*LOOKUP($I1133+1,'OMS2007'!$A$3:$A$220,'OMS2007'!F$3:F$220)+(1-$A1133)*LOOKUP($I1133,'OMS2007'!$A$3:$A$220,'OMS2007'!F$3:F$220))</f>
        <v>#N/A</v>
      </c>
      <c r="D1133" s="15" t="e">
        <f>IF(OR(Medidas!D1133=1,Medidas!D1133="M",Medidas!D1133="m"),$A1133*LOOKUP($I1133+1,'OMS2007'!$A$3:$A$220,'OMS2007'!D$3:D$220)+(1-$A1133)*LOOKUP($I1133,'OMS2007'!$A$3:$A$220,'OMS2007'!D$3:D$220),$A1133*LOOKUP($I1133+1,'OMS2007'!$A$3:$A$220,'OMS2007'!G$3:G$220)+(1-$A1133)*LOOKUP($I1133,'OMS2007'!$A$3:$A$220,'OMS2007'!G$3:G$220))</f>
        <v>#N/A</v>
      </c>
      <c r="E1133" s="15">
        <f t="shared" si="119"/>
        <v>1</v>
      </c>
      <c r="F1133" s="15">
        <f>IF(OR(Medidas!D1133=1,Medidas!D1133="M",Medidas!D1133="m",Medidas!D1133=2,Medidas!D1133="F",Medidas!D1133="f"),0,1)</f>
        <v>1</v>
      </c>
      <c r="G1133" s="15">
        <f>IF(OR(ISBLANK(Medidas!G1133),(ISBLANK(Medidas!H1133))),1,0)</f>
        <v>1</v>
      </c>
      <c r="H1133" s="15">
        <f>IF(AND(NOT(G1133),OR(Medidas!G1133&lt;20,Medidas!G1133&gt;250,Medidas!H1133&lt;0.5,Medidas!H1133&gt;400)),1,0)</f>
        <v>0</v>
      </c>
      <c r="I1133" s="20">
        <f>(Medidas!F1133-Medidas!E1133)/30.4375</f>
        <v>0</v>
      </c>
      <c r="J1133" s="15" t="e">
        <f>Medidas!H1133/(Medidas!G1133^2)*10000</f>
        <v>#DIV/0!</v>
      </c>
      <c r="K1133" s="15" t="e">
        <f t="shared" si="120"/>
        <v>#DIV/0!</v>
      </c>
      <c r="L1133" s="15" t="e">
        <f t="shared" si="121"/>
        <v>#DIV/0!</v>
      </c>
      <c r="M1133" s="15" t="e">
        <f t="shared" si="122"/>
        <v>#DIV/0!</v>
      </c>
      <c r="N1133" s="15" t="e">
        <f t="shared" si="123"/>
        <v>#N/A</v>
      </c>
      <c r="O1133" s="15" t="e">
        <f t="shared" si="124"/>
        <v>#N/A</v>
      </c>
    </row>
    <row r="1134" spans="1:15" x14ac:dyDescent="0.15">
      <c r="A1134" s="106">
        <f t="shared" si="125"/>
        <v>1</v>
      </c>
      <c r="B1134" s="15" t="e">
        <f>IF(OR(Medidas!D1134=1,Medidas!D1134="M",Medidas!D1134="m"),$A1134*LOOKUP($I1134+1,'OMS2007'!$A$3:$A$220,'OMS2007'!B$3:B$220)+(1-$A1134)*LOOKUP($I1134,'OMS2007'!$A$3:$A$220,'OMS2007'!B$3:B$220),$A1134*LOOKUP($I1134+1,'OMS2007'!$A$3:$A$220,'OMS2007'!E$3:E$220)+(1-$A1134)*LOOKUP($I1134,'OMS2007'!$A$3:$A$220,'OMS2007'!E$3:E$220))</f>
        <v>#N/A</v>
      </c>
      <c r="C1134" s="15" t="e">
        <f>IF(OR(Medidas!D1134=1,Medidas!D1134="M",Medidas!D1134="m"),$A1134*LOOKUP($I1134+1,'OMS2007'!$A$3:$A$220,'OMS2007'!C$3:C$220)+(1-$A1134)*LOOKUP($I1134,'OMS2007'!$A$3:$A$220,'OMS2007'!C$3:C$220),$A1134*LOOKUP($I1134+1,'OMS2007'!$A$3:$A$220,'OMS2007'!F$3:F$220)+(1-$A1134)*LOOKUP($I1134,'OMS2007'!$A$3:$A$220,'OMS2007'!F$3:F$220))</f>
        <v>#N/A</v>
      </c>
      <c r="D1134" s="15" t="e">
        <f>IF(OR(Medidas!D1134=1,Medidas!D1134="M",Medidas!D1134="m"),$A1134*LOOKUP($I1134+1,'OMS2007'!$A$3:$A$220,'OMS2007'!D$3:D$220)+(1-$A1134)*LOOKUP($I1134,'OMS2007'!$A$3:$A$220,'OMS2007'!D$3:D$220),$A1134*LOOKUP($I1134+1,'OMS2007'!$A$3:$A$220,'OMS2007'!G$3:G$220)+(1-$A1134)*LOOKUP($I1134,'OMS2007'!$A$3:$A$220,'OMS2007'!G$3:G$220))</f>
        <v>#N/A</v>
      </c>
      <c r="E1134" s="15">
        <f t="shared" si="119"/>
        <v>1</v>
      </c>
      <c r="F1134" s="15">
        <f>IF(OR(Medidas!D1134=1,Medidas!D1134="M",Medidas!D1134="m",Medidas!D1134=2,Medidas!D1134="F",Medidas!D1134="f"),0,1)</f>
        <v>1</v>
      </c>
      <c r="G1134" s="15">
        <f>IF(OR(ISBLANK(Medidas!G1134),(ISBLANK(Medidas!H1134))),1,0)</f>
        <v>1</v>
      </c>
      <c r="H1134" s="15">
        <f>IF(AND(NOT(G1134),OR(Medidas!G1134&lt;20,Medidas!G1134&gt;250,Medidas!H1134&lt;0.5,Medidas!H1134&gt;400)),1,0)</f>
        <v>0</v>
      </c>
      <c r="I1134" s="20">
        <f>(Medidas!F1134-Medidas!E1134)/30.4375</f>
        <v>0</v>
      </c>
      <c r="J1134" s="15" t="e">
        <f>Medidas!H1134/(Medidas!G1134^2)*10000</f>
        <v>#DIV/0!</v>
      </c>
      <c r="K1134" s="15" t="e">
        <f t="shared" si="120"/>
        <v>#DIV/0!</v>
      </c>
      <c r="L1134" s="15" t="e">
        <f t="shared" si="121"/>
        <v>#DIV/0!</v>
      </c>
      <c r="M1134" s="15" t="e">
        <f t="shared" si="122"/>
        <v>#DIV/0!</v>
      </c>
      <c r="N1134" s="15" t="e">
        <f t="shared" si="123"/>
        <v>#N/A</v>
      </c>
      <c r="O1134" s="15" t="e">
        <f t="shared" si="124"/>
        <v>#N/A</v>
      </c>
    </row>
    <row r="1135" spans="1:15" x14ac:dyDescent="0.15">
      <c r="A1135" s="106">
        <f t="shared" si="125"/>
        <v>1</v>
      </c>
      <c r="B1135" s="15" t="e">
        <f>IF(OR(Medidas!D1135=1,Medidas!D1135="M",Medidas!D1135="m"),$A1135*LOOKUP($I1135+1,'OMS2007'!$A$3:$A$220,'OMS2007'!B$3:B$220)+(1-$A1135)*LOOKUP($I1135,'OMS2007'!$A$3:$A$220,'OMS2007'!B$3:B$220),$A1135*LOOKUP($I1135+1,'OMS2007'!$A$3:$A$220,'OMS2007'!E$3:E$220)+(1-$A1135)*LOOKUP($I1135,'OMS2007'!$A$3:$A$220,'OMS2007'!E$3:E$220))</f>
        <v>#N/A</v>
      </c>
      <c r="C1135" s="15" t="e">
        <f>IF(OR(Medidas!D1135=1,Medidas!D1135="M",Medidas!D1135="m"),$A1135*LOOKUP($I1135+1,'OMS2007'!$A$3:$A$220,'OMS2007'!C$3:C$220)+(1-$A1135)*LOOKUP($I1135,'OMS2007'!$A$3:$A$220,'OMS2007'!C$3:C$220),$A1135*LOOKUP($I1135+1,'OMS2007'!$A$3:$A$220,'OMS2007'!F$3:F$220)+(1-$A1135)*LOOKUP($I1135,'OMS2007'!$A$3:$A$220,'OMS2007'!F$3:F$220))</f>
        <v>#N/A</v>
      </c>
      <c r="D1135" s="15" t="e">
        <f>IF(OR(Medidas!D1135=1,Medidas!D1135="M",Medidas!D1135="m"),$A1135*LOOKUP($I1135+1,'OMS2007'!$A$3:$A$220,'OMS2007'!D$3:D$220)+(1-$A1135)*LOOKUP($I1135,'OMS2007'!$A$3:$A$220,'OMS2007'!D$3:D$220),$A1135*LOOKUP($I1135+1,'OMS2007'!$A$3:$A$220,'OMS2007'!G$3:G$220)+(1-$A1135)*LOOKUP($I1135,'OMS2007'!$A$3:$A$220,'OMS2007'!G$3:G$220))</f>
        <v>#N/A</v>
      </c>
      <c r="E1135" s="15">
        <f t="shared" si="119"/>
        <v>1</v>
      </c>
      <c r="F1135" s="15">
        <f>IF(OR(Medidas!D1135=1,Medidas!D1135="M",Medidas!D1135="m",Medidas!D1135=2,Medidas!D1135="F",Medidas!D1135="f"),0,1)</f>
        <v>1</v>
      </c>
      <c r="G1135" s="15">
        <f>IF(OR(ISBLANK(Medidas!G1135),(ISBLANK(Medidas!H1135))),1,0)</f>
        <v>1</v>
      </c>
      <c r="H1135" s="15">
        <f>IF(AND(NOT(G1135),OR(Medidas!G1135&lt;20,Medidas!G1135&gt;250,Medidas!H1135&lt;0.5,Medidas!H1135&gt;400)),1,0)</f>
        <v>0</v>
      </c>
      <c r="I1135" s="20">
        <f>(Medidas!F1135-Medidas!E1135)/30.4375</f>
        <v>0</v>
      </c>
      <c r="J1135" s="15" t="e">
        <f>Medidas!H1135/(Medidas!G1135^2)*10000</f>
        <v>#DIV/0!</v>
      </c>
      <c r="K1135" s="15" t="e">
        <f t="shared" si="120"/>
        <v>#DIV/0!</v>
      </c>
      <c r="L1135" s="15" t="e">
        <f t="shared" si="121"/>
        <v>#DIV/0!</v>
      </c>
      <c r="M1135" s="15" t="e">
        <f t="shared" si="122"/>
        <v>#DIV/0!</v>
      </c>
      <c r="N1135" s="15" t="e">
        <f t="shared" si="123"/>
        <v>#N/A</v>
      </c>
      <c r="O1135" s="15" t="e">
        <f t="shared" si="124"/>
        <v>#N/A</v>
      </c>
    </row>
    <row r="1136" spans="1:15" x14ac:dyDescent="0.15">
      <c r="A1136" s="106">
        <f t="shared" si="125"/>
        <v>1</v>
      </c>
      <c r="B1136" s="15" t="e">
        <f>IF(OR(Medidas!D1136=1,Medidas!D1136="M",Medidas!D1136="m"),$A1136*LOOKUP($I1136+1,'OMS2007'!$A$3:$A$220,'OMS2007'!B$3:B$220)+(1-$A1136)*LOOKUP($I1136,'OMS2007'!$A$3:$A$220,'OMS2007'!B$3:B$220),$A1136*LOOKUP($I1136+1,'OMS2007'!$A$3:$A$220,'OMS2007'!E$3:E$220)+(1-$A1136)*LOOKUP($I1136,'OMS2007'!$A$3:$A$220,'OMS2007'!E$3:E$220))</f>
        <v>#N/A</v>
      </c>
      <c r="C1136" s="15" t="e">
        <f>IF(OR(Medidas!D1136=1,Medidas!D1136="M",Medidas!D1136="m"),$A1136*LOOKUP($I1136+1,'OMS2007'!$A$3:$A$220,'OMS2007'!C$3:C$220)+(1-$A1136)*LOOKUP($I1136,'OMS2007'!$A$3:$A$220,'OMS2007'!C$3:C$220),$A1136*LOOKUP($I1136+1,'OMS2007'!$A$3:$A$220,'OMS2007'!F$3:F$220)+(1-$A1136)*LOOKUP($I1136,'OMS2007'!$A$3:$A$220,'OMS2007'!F$3:F$220))</f>
        <v>#N/A</v>
      </c>
      <c r="D1136" s="15" t="e">
        <f>IF(OR(Medidas!D1136=1,Medidas!D1136="M",Medidas!D1136="m"),$A1136*LOOKUP($I1136+1,'OMS2007'!$A$3:$A$220,'OMS2007'!D$3:D$220)+(1-$A1136)*LOOKUP($I1136,'OMS2007'!$A$3:$A$220,'OMS2007'!D$3:D$220),$A1136*LOOKUP($I1136+1,'OMS2007'!$A$3:$A$220,'OMS2007'!G$3:G$220)+(1-$A1136)*LOOKUP($I1136,'OMS2007'!$A$3:$A$220,'OMS2007'!G$3:G$220))</f>
        <v>#N/A</v>
      </c>
      <c r="E1136" s="15">
        <f t="shared" si="119"/>
        <v>1</v>
      </c>
      <c r="F1136" s="15">
        <f>IF(OR(Medidas!D1136=1,Medidas!D1136="M",Medidas!D1136="m",Medidas!D1136=2,Medidas!D1136="F",Medidas!D1136="f"),0,1)</f>
        <v>1</v>
      </c>
      <c r="G1136" s="15">
        <f>IF(OR(ISBLANK(Medidas!G1136),(ISBLANK(Medidas!H1136))),1,0)</f>
        <v>1</v>
      </c>
      <c r="H1136" s="15">
        <f>IF(AND(NOT(G1136),OR(Medidas!G1136&lt;20,Medidas!G1136&gt;250,Medidas!H1136&lt;0.5,Medidas!H1136&gt;400)),1,0)</f>
        <v>0</v>
      </c>
      <c r="I1136" s="20">
        <f>(Medidas!F1136-Medidas!E1136)/30.4375</f>
        <v>0</v>
      </c>
      <c r="J1136" s="15" t="e">
        <f>Medidas!H1136/(Medidas!G1136^2)*10000</f>
        <v>#DIV/0!</v>
      </c>
      <c r="K1136" s="15" t="e">
        <f t="shared" si="120"/>
        <v>#DIV/0!</v>
      </c>
      <c r="L1136" s="15" t="e">
        <f t="shared" si="121"/>
        <v>#DIV/0!</v>
      </c>
      <c r="M1136" s="15" t="e">
        <f t="shared" si="122"/>
        <v>#DIV/0!</v>
      </c>
      <c r="N1136" s="15" t="e">
        <f t="shared" si="123"/>
        <v>#N/A</v>
      </c>
      <c r="O1136" s="15" t="e">
        <f t="shared" si="124"/>
        <v>#N/A</v>
      </c>
    </row>
    <row r="1137" spans="1:15" x14ac:dyDescent="0.15">
      <c r="A1137" s="106">
        <f t="shared" si="125"/>
        <v>1</v>
      </c>
      <c r="B1137" s="15" t="e">
        <f>IF(OR(Medidas!D1137=1,Medidas!D1137="M",Medidas!D1137="m"),$A1137*LOOKUP($I1137+1,'OMS2007'!$A$3:$A$220,'OMS2007'!B$3:B$220)+(1-$A1137)*LOOKUP($I1137,'OMS2007'!$A$3:$A$220,'OMS2007'!B$3:B$220),$A1137*LOOKUP($I1137+1,'OMS2007'!$A$3:$A$220,'OMS2007'!E$3:E$220)+(1-$A1137)*LOOKUP($I1137,'OMS2007'!$A$3:$A$220,'OMS2007'!E$3:E$220))</f>
        <v>#N/A</v>
      </c>
      <c r="C1137" s="15" t="e">
        <f>IF(OR(Medidas!D1137=1,Medidas!D1137="M",Medidas!D1137="m"),$A1137*LOOKUP($I1137+1,'OMS2007'!$A$3:$A$220,'OMS2007'!C$3:C$220)+(1-$A1137)*LOOKUP($I1137,'OMS2007'!$A$3:$A$220,'OMS2007'!C$3:C$220),$A1137*LOOKUP($I1137+1,'OMS2007'!$A$3:$A$220,'OMS2007'!F$3:F$220)+(1-$A1137)*LOOKUP($I1137,'OMS2007'!$A$3:$A$220,'OMS2007'!F$3:F$220))</f>
        <v>#N/A</v>
      </c>
      <c r="D1137" s="15" t="e">
        <f>IF(OR(Medidas!D1137=1,Medidas!D1137="M",Medidas!D1137="m"),$A1137*LOOKUP($I1137+1,'OMS2007'!$A$3:$A$220,'OMS2007'!D$3:D$220)+(1-$A1137)*LOOKUP($I1137,'OMS2007'!$A$3:$A$220,'OMS2007'!D$3:D$220),$A1137*LOOKUP($I1137+1,'OMS2007'!$A$3:$A$220,'OMS2007'!G$3:G$220)+(1-$A1137)*LOOKUP($I1137,'OMS2007'!$A$3:$A$220,'OMS2007'!G$3:G$220))</f>
        <v>#N/A</v>
      </c>
      <c r="E1137" s="15">
        <f t="shared" si="119"/>
        <v>1</v>
      </c>
      <c r="F1137" s="15">
        <f>IF(OR(Medidas!D1137=1,Medidas!D1137="M",Medidas!D1137="m",Medidas!D1137=2,Medidas!D1137="F",Medidas!D1137="f"),0,1)</f>
        <v>1</v>
      </c>
      <c r="G1137" s="15">
        <f>IF(OR(ISBLANK(Medidas!G1137),(ISBLANK(Medidas!H1137))),1,0)</f>
        <v>1</v>
      </c>
      <c r="H1137" s="15">
        <f>IF(AND(NOT(G1137),OR(Medidas!G1137&lt;20,Medidas!G1137&gt;250,Medidas!H1137&lt;0.5,Medidas!H1137&gt;400)),1,0)</f>
        <v>0</v>
      </c>
      <c r="I1137" s="20">
        <f>(Medidas!F1137-Medidas!E1137)/30.4375</f>
        <v>0</v>
      </c>
      <c r="J1137" s="15" t="e">
        <f>Medidas!H1137/(Medidas!G1137^2)*10000</f>
        <v>#DIV/0!</v>
      </c>
      <c r="K1137" s="15" t="e">
        <f t="shared" si="120"/>
        <v>#DIV/0!</v>
      </c>
      <c r="L1137" s="15" t="e">
        <f t="shared" si="121"/>
        <v>#DIV/0!</v>
      </c>
      <c r="M1137" s="15" t="e">
        <f t="shared" si="122"/>
        <v>#DIV/0!</v>
      </c>
      <c r="N1137" s="15" t="e">
        <f t="shared" si="123"/>
        <v>#N/A</v>
      </c>
      <c r="O1137" s="15" t="e">
        <f t="shared" si="124"/>
        <v>#N/A</v>
      </c>
    </row>
    <row r="1138" spans="1:15" x14ac:dyDescent="0.15">
      <c r="A1138" s="106">
        <f t="shared" si="125"/>
        <v>1</v>
      </c>
      <c r="B1138" s="15" t="e">
        <f>IF(OR(Medidas!D1138=1,Medidas!D1138="M",Medidas!D1138="m"),$A1138*LOOKUP($I1138+1,'OMS2007'!$A$3:$A$220,'OMS2007'!B$3:B$220)+(1-$A1138)*LOOKUP($I1138,'OMS2007'!$A$3:$A$220,'OMS2007'!B$3:B$220),$A1138*LOOKUP($I1138+1,'OMS2007'!$A$3:$A$220,'OMS2007'!E$3:E$220)+(1-$A1138)*LOOKUP($I1138,'OMS2007'!$A$3:$A$220,'OMS2007'!E$3:E$220))</f>
        <v>#N/A</v>
      </c>
      <c r="C1138" s="15" t="e">
        <f>IF(OR(Medidas!D1138=1,Medidas!D1138="M",Medidas!D1138="m"),$A1138*LOOKUP($I1138+1,'OMS2007'!$A$3:$A$220,'OMS2007'!C$3:C$220)+(1-$A1138)*LOOKUP($I1138,'OMS2007'!$A$3:$A$220,'OMS2007'!C$3:C$220),$A1138*LOOKUP($I1138+1,'OMS2007'!$A$3:$A$220,'OMS2007'!F$3:F$220)+(1-$A1138)*LOOKUP($I1138,'OMS2007'!$A$3:$A$220,'OMS2007'!F$3:F$220))</f>
        <v>#N/A</v>
      </c>
      <c r="D1138" s="15" t="e">
        <f>IF(OR(Medidas!D1138=1,Medidas!D1138="M",Medidas!D1138="m"),$A1138*LOOKUP($I1138+1,'OMS2007'!$A$3:$A$220,'OMS2007'!D$3:D$220)+(1-$A1138)*LOOKUP($I1138,'OMS2007'!$A$3:$A$220,'OMS2007'!D$3:D$220),$A1138*LOOKUP($I1138+1,'OMS2007'!$A$3:$A$220,'OMS2007'!G$3:G$220)+(1-$A1138)*LOOKUP($I1138,'OMS2007'!$A$3:$A$220,'OMS2007'!G$3:G$220))</f>
        <v>#N/A</v>
      </c>
      <c r="E1138" s="15">
        <f t="shared" si="119"/>
        <v>1</v>
      </c>
      <c r="F1138" s="15">
        <f>IF(OR(Medidas!D1138=1,Medidas!D1138="M",Medidas!D1138="m",Medidas!D1138=2,Medidas!D1138="F",Medidas!D1138="f"),0,1)</f>
        <v>1</v>
      </c>
      <c r="G1138" s="15">
        <f>IF(OR(ISBLANK(Medidas!G1138),(ISBLANK(Medidas!H1138))),1,0)</f>
        <v>1</v>
      </c>
      <c r="H1138" s="15">
        <f>IF(AND(NOT(G1138),OR(Medidas!G1138&lt;20,Medidas!G1138&gt;250,Medidas!H1138&lt;0.5,Medidas!H1138&gt;400)),1,0)</f>
        <v>0</v>
      </c>
      <c r="I1138" s="20">
        <f>(Medidas!F1138-Medidas!E1138)/30.4375</f>
        <v>0</v>
      </c>
      <c r="J1138" s="15" t="e">
        <f>Medidas!H1138/(Medidas!G1138^2)*10000</f>
        <v>#DIV/0!</v>
      </c>
      <c r="K1138" s="15" t="e">
        <f t="shared" si="120"/>
        <v>#DIV/0!</v>
      </c>
      <c r="L1138" s="15" t="e">
        <f t="shared" si="121"/>
        <v>#DIV/0!</v>
      </c>
      <c r="M1138" s="15" t="e">
        <f t="shared" si="122"/>
        <v>#DIV/0!</v>
      </c>
      <c r="N1138" s="15" t="e">
        <f t="shared" si="123"/>
        <v>#N/A</v>
      </c>
      <c r="O1138" s="15" t="e">
        <f t="shared" si="124"/>
        <v>#N/A</v>
      </c>
    </row>
    <row r="1139" spans="1:15" x14ac:dyDescent="0.15">
      <c r="A1139" s="106">
        <f t="shared" si="125"/>
        <v>1</v>
      </c>
      <c r="B1139" s="15" t="e">
        <f>IF(OR(Medidas!D1139=1,Medidas!D1139="M",Medidas!D1139="m"),$A1139*LOOKUP($I1139+1,'OMS2007'!$A$3:$A$220,'OMS2007'!B$3:B$220)+(1-$A1139)*LOOKUP($I1139,'OMS2007'!$A$3:$A$220,'OMS2007'!B$3:B$220),$A1139*LOOKUP($I1139+1,'OMS2007'!$A$3:$A$220,'OMS2007'!E$3:E$220)+(1-$A1139)*LOOKUP($I1139,'OMS2007'!$A$3:$A$220,'OMS2007'!E$3:E$220))</f>
        <v>#N/A</v>
      </c>
      <c r="C1139" s="15" t="e">
        <f>IF(OR(Medidas!D1139=1,Medidas!D1139="M",Medidas!D1139="m"),$A1139*LOOKUP($I1139+1,'OMS2007'!$A$3:$A$220,'OMS2007'!C$3:C$220)+(1-$A1139)*LOOKUP($I1139,'OMS2007'!$A$3:$A$220,'OMS2007'!C$3:C$220),$A1139*LOOKUP($I1139+1,'OMS2007'!$A$3:$A$220,'OMS2007'!F$3:F$220)+(1-$A1139)*LOOKUP($I1139,'OMS2007'!$A$3:$A$220,'OMS2007'!F$3:F$220))</f>
        <v>#N/A</v>
      </c>
      <c r="D1139" s="15" t="e">
        <f>IF(OR(Medidas!D1139=1,Medidas!D1139="M",Medidas!D1139="m"),$A1139*LOOKUP($I1139+1,'OMS2007'!$A$3:$A$220,'OMS2007'!D$3:D$220)+(1-$A1139)*LOOKUP($I1139,'OMS2007'!$A$3:$A$220,'OMS2007'!D$3:D$220),$A1139*LOOKUP($I1139+1,'OMS2007'!$A$3:$A$220,'OMS2007'!G$3:G$220)+(1-$A1139)*LOOKUP($I1139,'OMS2007'!$A$3:$A$220,'OMS2007'!G$3:G$220))</f>
        <v>#N/A</v>
      </c>
      <c r="E1139" s="15">
        <f t="shared" si="119"/>
        <v>1</v>
      </c>
      <c r="F1139" s="15">
        <f>IF(OR(Medidas!D1139=1,Medidas!D1139="M",Medidas!D1139="m",Medidas!D1139=2,Medidas!D1139="F",Medidas!D1139="f"),0,1)</f>
        <v>1</v>
      </c>
      <c r="G1139" s="15">
        <f>IF(OR(ISBLANK(Medidas!G1139),(ISBLANK(Medidas!H1139))),1,0)</f>
        <v>1</v>
      </c>
      <c r="H1139" s="15">
        <f>IF(AND(NOT(G1139),OR(Medidas!G1139&lt;20,Medidas!G1139&gt;250,Medidas!H1139&lt;0.5,Medidas!H1139&gt;400)),1,0)</f>
        <v>0</v>
      </c>
      <c r="I1139" s="20">
        <f>(Medidas!F1139-Medidas!E1139)/30.4375</f>
        <v>0</v>
      </c>
      <c r="J1139" s="15" t="e">
        <f>Medidas!H1139/(Medidas!G1139^2)*10000</f>
        <v>#DIV/0!</v>
      </c>
      <c r="K1139" s="15" t="e">
        <f t="shared" si="120"/>
        <v>#DIV/0!</v>
      </c>
      <c r="L1139" s="15" t="e">
        <f t="shared" si="121"/>
        <v>#DIV/0!</v>
      </c>
      <c r="M1139" s="15" t="e">
        <f t="shared" si="122"/>
        <v>#DIV/0!</v>
      </c>
      <c r="N1139" s="15" t="e">
        <f t="shared" si="123"/>
        <v>#N/A</v>
      </c>
      <c r="O1139" s="15" t="e">
        <f t="shared" si="124"/>
        <v>#N/A</v>
      </c>
    </row>
    <row r="1140" spans="1:15" x14ac:dyDescent="0.15">
      <c r="A1140" s="106">
        <f t="shared" si="125"/>
        <v>1</v>
      </c>
      <c r="B1140" s="15" t="e">
        <f>IF(OR(Medidas!D1140=1,Medidas!D1140="M",Medidas!D1140="m"),$A1140*LOOKUP($I1140+1,'OMS2007'!$A$3:$A$220,'OMS2007'!B$3:B$220)+(1-$A1140)*LOOKUP($I1140,'OMS2007'!$A$3:$A$220,'OMS2007'!B$3:B$220),$A1140*LOOKUP($I1140+1,'OMS2007'!$A$3:$A$220,'OMS2007'!E$3:E$220)+(1-$A1140)*LOOKUP($I1140,'OMS2007'!$A$3:$A$220,'OMS2007'!E$3:E$220))</f>
        <v>#N/A</v>
      </c>
      <c r="C1140" s="15" t="e">
        <f>IF(OR(Medidas!D1140=1,Medidas!D1140="M",Medidas!D1140="m"),$A1140*LOOKUP($I1140+1,'OMS2007'!$A$3:$A$220,'OMS2007'!C$3:C$220)+(1-$A1140)*LOOKUP($I1140,'OMS2007'!$A$3:$A$220,'OMS2007'!C$3:C$220),$A1140*LOOKUP($I1140+1,'OMS2007'!$A$3:$A$220,'OMS2007'!F$3:F$220)+(1-$A1140)*LOOKUP($I1140,'OMS2007'!$A$3:$A$220,'OMS2007'!F$3:F$220))</f>
        <v>#N/A</v>
      </c>
      <c r="D1140" s="15" t="e">
        <f>IF(OR(Medidas!D1140=1,Medidas!D1140="M",Medidas!D1140="m"),$A1140*LOOKUP($I1140+1,'OMS2007'!$A$3:$A$220,'OMS2007'!D$3:D$220)+(1-$A1140)*LOOKUP($I1140,'OMS2007'!$A$3:$A$220,'OMS2007'!D$3:D$220),$A1140*LOOKUP($I1140+1,'OMS2007'!$A$3:$A$220,'OMS2007'!G$3:G$220)+(1-$A1140)*LOOKUP($I1140,'OMS2007'!$A$3:$A$220,'OMS2007'!G$3:G$220))</f>
        <v>#N/A</v>
      </c>
      <c r="E1140" s="15">
        <f t="shared" si="119"/>
        <v>1</v>
      </c>
      <c r="F1140" s="15">
        <f>IF(OR(Medidas!D1140=1,Medidas!D1140="M",Medidas!D1140="m",Medidas!D1140=2,Medidas!D1140="F",Medidas!D1140="f"),0,1)</f>
        <v>1</v>
      </c>
      <c r="G1140" s="15">
        <f>IF(OR(ISBLANK(Medidas!G1140),(ISBLANK(Medidas!H1140))),1,0)</f>
        <v>1</v>
      </c>
      <c r="H1140" s="15">
        <f>IF(AND(NOT(G1140),OR(Medidas!G1140&lt;20,Medidas!G1140&gt;250,Medidas!H1140&lt;0.5,Medidas!H1140&gt;400)),1,0)</f>
        <v>0</v>
      </c>
      <c r="I1140" s="20">
        <f>(Medidas!F1140-Medidas!E1140)/30.4375</f>
        <v>0</v>
      </c>
      <c r="J1140" s="15" t="e">
        <f>Medidas!H1140/(Medidas!G1140^2)*10000</f>
        <v>#DIV/0!</v>
      </c>
      <c r="K1140" s="15" t="e">
        <f t="shared" si="120"/>
        <v>#DIV/0!</v>
      </c>
      <c r="L1140" s="15" t="e">
        <f t="shared" si="121"/>
        <v>#DIV/0!</v>
      </c>
      <c r="M1140" s="15" t="e">
        <f t="shared" si="122"/>
        <v>#DIV/0!</v>
      </c>
      <c r="N1140" s="15" t="e">
        <f t="shared" si="123"/>
        <v>#N/A</v>
      </c>
      <c r="O1140" s="15" t="e">
        <f t="shared" si="124"/>
        <v>#N/A</v>
      </c>
    </row>
    <row r="1141" spans="1:15" x14ac:dyDescent="0.15">
      <c r="A1141" s="106">
        <f t="shared" si="125"/>
        <v>1</v>
      </c>
      <c r="B1141" s="15" t="e">
        <f>IF(OR(Medidas!D1141=1,Medidas!D1141="M",Medidas!D1141="m"),$A1141*LOOKUP($I1141+1,'OMS2007'!$A$3:$A$220,'OMS2007'!B$3:B$220)+(1-$A1141)*LOOKUP($I1141,'OMS2007'!$A$3:$A$220,'OMS2007'!B$3:B$220),$A1141*LOOKUP($I1141+1,'OMS2007'!$A$3:$A$220,'OMS2007'!E$3:E$220)+(1-$A1141)*LOOKUP($I1141,'OMS2007'!$A$3:$A$220,'OMS2007'!E$3:E$220))</f>
        <v>#N/A</v>
      </c>
      <c r="C1141" s="15" t="e">
        <f>IF(OR(Medidas!D1141=1,Medidas!D1141="M",Medidas!D1141="m"),$A1141*LOOKUP($I1141+1,'OMS2007'!$A$3:$A$220,'OMS2007'!C$3:C$220)+(1-$A1141)*LOOKUP($I1141,'OMS2007'!$A$3:$A$220,'OMS2007'!C$3:C$220),$A1141*LOOKUP($I1141+1,'OMS2007'!$A$3:$A$220,'OMS2007'!F$3:F$220)+(1-$A1141)*LOOKUP($I1141,'OMS2007'!$A$3:$A$220,'OMS2007'!F$3:F$220))</f>
        <v>#N/A</v>
      </c>
      <c r="D1141" s="15" t="e">
        <f>IF(OR(Medidas!D1141=1,Medidas!D1141="M",Medidas!D1141="m"),$A1141*LOOKUP($I1141+1,'OMS2007'!$A$3:$A$220,'OMS2007'!D$3:D$220)+(1-$A1141)*LOOKUP($I1141,'OMS2007'!$A$3:$A$220,'OMS2007'!D$3:D$220),$A1141*LOOKUP($I1141+1,'OMS2007'!$A$3:$A$220,'OMS2007'!G$3:G$220)+(1-$A1141)*LOOKUP($I1141,'OMS2007'!$A$3:$A$220,'OMS2007'!G$3:G$220))</f>
        <v>#N/A</v>
      </c>
      <c r="E1141" s="15">
        <f t="shared" si="119"/>
        <v>1</v>
      </c>
      <c r="F1141" s="15">
        <f>IF(OR(Medidas!D1141=1,Medidas!D1141="M",Medidas!D1141="m",Medidas!D1141=2,Medidas!D1141="F",Medidas!D1141="f"),0,1)</f>
        <v>1</v>
      </c>
      <c r="G1141" s="15">
        <f>IF(OR(ISBLANK(Medidas!G1141),(ISBLANK(Medidas!H1141))),1,0)</f>
        <v>1</v>
      </c>
      <c r="H1141" s="15">
        <f>IF(AND(NOT(G1141),OR(Medidas!G1141&lt;20,Medidas!G1141&gt;250,Medidas!H1141&lt;0.5,Medidas!H1141&gt;400)),1,0)</f>
        <v>0</v>
      </c>
      <c r="I1141" s="20">
        <f>(Medidas!F1141-Medidas!E1141)/30.4375</f>
        <v>0</v>
      </c>
      <c r="J1141" s="15" t="e">
        <f>Medidas!H1141/(Medidas!G1141^2)*10000</f>
        <v>#DIV/0!</v>
      </c>
      <c r="K1141" s="15" t="e">
        <f t="shared" si="120"/>
        <v>#DIV/0!</v>
      </c>
      <c r="L1141" s="15" t="e">
        <f t="shared" si="121"/>
        <v>#DIV/0!</v>
      </c>
      <c r="M1141" s="15" t="e">
        <f t="shared" si="122"/>
        <v>#DIV/0!</v>
      </c>
      <c r="N1141" s="15" t="e">
        <f t="shared" si="123"/>
        <v>#N/A</v>
      </c>
      <c r="O1141" s="15" t="e">
        <f t="shared" si="124"/>
        <v>#N/A</v>
      </c>
    </row>
    <row r="1142" spans="1:15" x14ac:dyDescent="0.15">
      <c r="A1142" s="106">
        <f t="shared" si="125"/>
        <v>1</v>
      </c>
      <c r="B1142" s="15" t="e">
        <f>IF(OR(Medidas!D1142=1,Medidas!D1142="M",Medidas!D1142="m"),$A1142*LOOKUP($I1142+1,'OMS2007'!$A$3:$A$220,'OMS2007'!B$3:B$220)+(1-$A1142)*LOOKUP($I1142,'OMS2007'!$A$3:$A$220,'OMS2007'!B$3:B$220),$A1142*LOOKUP($I1142+1,'OMS2007'!$A$3:$A$220,'OMS2007'!E$3:E$220)+(1-$A1142)*LOOKUP($I1142,'OMS2007'!$A$3:$A$220,'OMS2007'!E$3:E$220))</f>
        <v>#N/A</v>
      </c>
      <c r="C1142" s="15" t="e">
        <f>IF(OR(Medidas!D1142=1,Medidas!D1142="M",Medidas!D1142="m"),$A1142*LOOKUP($I1142+1,'OMS2007'!$A$3:$A$220,'OMS2007'!C$3:C$220)+(1-$A1142)*LOOKUP($I1142,'OMS2007'!$A$3:$A$220,'OMS2007'!C$3:C$220),$A1142*LOOKUP($I1142+1,'OMS2007'!$A$3:$A$220,'OMS2007'!F$3:F$220)+(1-$A1142)*LOOKUP($I1142,'OMS2007'!$A$3:$A$220,'OMS2007'!F$3:F$220))</f>
        <v>#N/A</v>
      </c>
      <c r="D1142" s="15" t="e">
        <f>IF(OR(Medidas!D1142=1,Medidas!D1142="M",Medidas!D1142="m"),$A1142*LOOKUP($I1142+1,'OMS2007'!$A$3:$A$220,'OMS2007'!D$3:D$220)+(1-$A1142)*LOOKUP($I1142,'OMS2007'!$A$3:$A$220,'OMS2007'!D$3:D$220),$A1142*LOOKUP($I1142+1,'OMS2007'!$A$3:$A$220,'OMS2007'!G$3:G$220)+(1-$A1142)*LOOKUP($I1142,'OMS2007'!$A$3:$A$220,'OMS2007'!G$3:G$220))</f>
        <v>#N/A</v>
      </c>
      <c r="E1142" s="15">
        <f t="shared" si="119"/>
        <v>1</v>
      </c>
      <c r="F1142" s="15">
        <f>IF(OR(Medidas!D1142=1,Medidas!D1142="M",Medidas!D1142="m",Medidas!D1142=2,Medidas!D1142="F",Medidas!D1142="f"),0,1)</f>
        <v>1</v>
      </c>
      <c r="G1142" s="15">
        <f>IF(OR(ISBLANK(Medidas!G1142),(ISBLANK(Medidas!H1142))),1,0)</f>
        <v>1</v>
      </c>
      <c r="H1142" s="15">
        <f>IF(AND(NOT(G1142),OR(Medidas!G1142&lt;20,Medidas!G1142&gt;250,Medidas!H1142&lt;0.5,Medidas!H1142&gt;400)),1,0)</f>
        <v>0</v>
      </c>
      <c r="I1142" s="20">
        <f>(Medidas!F1142-Medidas!E1142)/30.4375</f>
        <v>0</v>
      </c>
      <c r="J1142" s="15" t="e">
        <f>Medidas!H1142/(Medidas!G1142^2)*10000</f>
        <v>#DIV/0!</v>
      </c>
      <c r="K1142" s="15" t="e">
        <f t="shared" si="120"/>
        <v>#DIV/0!</v>
      </c>
      <c r="L1142" s="15" t="e">
        <f t="shared" si="121"/>
        <v>#DIV/0!</v>
      </c>
      <c r="M1142" s="15" t="e">
        <f t="shared" si="122"/>
        <v>#DIV/0!</v>
      </c>
      <c r="N1142" s="15" t="e">
        <f t="shared" si="123"/>
        <v>#N/A</v>
      </c>
      <c r="O1142" s="15" t="e">
        <f t="shared" si="124"/>
        <v>#N/A</v>
      </c>
    </row>
    <row r="1143" spans="1:15" x14ac:dyDescent="0.15">
      <c r="A1143" s="106">
        <f t="shared" si="125"/>
        <v>1</v>
      </c>
      <c r="B1143" s="15" t="e">
        <f>IF(OR(Medidas!D1143=1,Medidas!D1143="M",Medidas!D1143="m"),$A1143*LOOKUP($I1143+1,'OMS2007'!$A$3:$A$220,'OMS2007'!B$3:B$220)+(1-$A1143)*LOOKUP($I1143,'OMS2007'!$A$3:$A$220,'OMS2007'!B$3:B$220),$A1143*LOOKUP($I1143+1,'OMS2007'!$A$3:$A$220,'OMS2007'!E$3:E$220)+(1-$A1143)*LOOKUP($I1143,'OMS2007'!$A$3:$A$220,'OMS2007'!E$3:E$220))</f>
        <v>#N/A</v>
      </c>
      <c r="C1143" s="15" t="e">
        <f>IF(OR(Medidas!D1143=1,Medidas!D1143="M",Medidas!D1143="m"),$A1143*LOOKUP($I1143+1,'OMS2007'!$A$3:$A$220,'OMS2007'!C$3:C$220)+(1-$A1143)*LOOKUP($I1143,'OMS2007'!$A$3:$A$220,'OMS2007'!C$3:C$220),$A1143*LOOKUP($I1143+1,'OMS2007'!$A$3:$A$220,'OMS2007'!F$3:F$220)+(1-$A1143)*LOOKUP($I1143,'OMS2007'!$A$3:$A$220,'OMS2007'!F$3:F$220))</f>
        <v>#N/A</v>
      </c>
      <c r="D1143" s="15" t="e">
        <f>IF(OR(Medidas!D1143=1,Medidas!D1143="M",Medidas!D1143="m"),$A1143*LOOKUP($I1143+1,'OMS2007'!$A$3:$A$220,'OMS2007'!D$3:D$220)+(1-$A1143)*LOOKUP($I1143,'OMS2007'!$A$3:$A$220,'OMS2007'!D$3:D$220),$A1143*LOOKUP($I1143+1,'OMS2007'!$A$3:$A$220,'OMS2007'!G$3:G$220)+(1-$A1143)*LOOKUP($I1143,'OMS2007'!$A$3:$A$220,'OMS2007'!G$3:G$220))</f>
        <v>#N/A</v>
      </c>
      <c r="E1143" s="15">
        <f t="shared" si="119"/>
        <v>1</v>
      </c>
      <c r="F1143" s="15">
        <f>IF(OR(Medidas!D1143=1,Medidas!D1143="M",Medidas!D1143="m",Medidas!D1143=2,Medidas!D1143="F",Medidas!D1143="f"),0,1)</f>
        <v>1</v>
      </c>
      <c r="G1143" s="15">
        <f>IF(OR(ISBLANK(Medidas!G1143),(ISBLANK(Medidas!H1143))),1,0)</f>
        <v>1</v>
      </c>
      <c r="H1143" s="15">
        <f>IF(AND(NOT(G1143),OR(Medidas!G1143&lt;20,Medidas!G1143&gt;250,Medidas!H1143&lt;0.5,Medidas!H1143&gt;400)),1,0)</f>
        <v>0</v>
      </c>
      <c r="I1143" s="20">
        <f>(Medidas!F1143-Medidas!E1143)/30.4375</f>
        <v>0</v>
      </c>
      <c r="J1143" s="15" t="e">
        <f>Medidas!H1143/(Medidas!G1143^2)*10000</f>
        <v>#DIV/0!</v>
      </c>
      <c r="K1143" s="15" t="e">
        <f t="shared" si="120"/>
        <v>#DIV/0!</v>
      </c>
      <c r="L1143" s="15" t="e">
        <f t="shared" si="121"/>
        <v>#DIV/0!</v>
      </c>
      <c r="M1143" s="15" t="e">
        <f t="shared" si="122"/>
        <v>#DIV/0!</v>
      </c>
      <c r="N1143" s="15" t="e">
        <f t="shared" si="123"/>
        <v>#N/A</v>
      </c>
      <c r="O1143" s="15" t="e">
        <f t="shared" si="124"/>
        <v>#N/A</v>
      </c>
    </row>
    <row r="1144" spans="1:15" x14ac:dyDescent="0.15">
      <c r="A1144" s="106">
        <f t="shared" si="125"/>
        <v>1</v>
      </c>
      <c r="B1144" s="15" t="e">
        <f>IF(OR(Medidas!D1144=1,Medidas!D1144="M",Medidas!D1144="m"),$A1144*LOOKUP($I1144+1,'OMS2007'!$A$3:$A$220,'OMS2007'!B$3:B$220)+(1-$A1144)*LOOKUP($I1144,'OMS2007'!$A$3:$A$220,'OMS2007'!B$3:B$220),$A1144*LOOKUP($I1144+1,'OMS2007'!$A$3:$A$220,'OMS2007'!E$3:E$220)+(1-$A1144)*LOOKUP($I1144,'OMS2007'!$A$3:$A$220,'OMS2007'!E$3:E$220))</f>
        <v>#N/A</v>
      </c>
      <c r="C1144" s="15" t="e">
        <f>IF(OR(Medidas!D1144=1,Medidas!D1144="M",Medidas!D1144="m"),$A1144*LOOKUP($I1144+1,'OMS2007'!$A$3:$A$220,'OMS2007'!C$3:C$220)+(1-$A1144)*LOOKUP($I1144,'OMS2007'!$A$3:$A$220,'OMS2007'!C$3:C$220),$A1144*LOOKUP($I1144+1,'OMS2007'!$A$3:$A$220,'OMS2007'!F$3:F$220)+(1-$A1144)*LOOKUP($I1144,'OMS2007'!$A$3:$A$220,'OMS2007'!F$3:F$220))</f>
        <v>#N/A</v>
      </c>
      <c r="D1144" s="15" t="e">
        <f>IF(OR(Medidas!D1144=1,Medidas!D1144="M",Medidas!D1144="m"),$A1144*LOOKUP($I1144+1,'OMS2007'!$A$3:$A$220,'OMS2007'!D$3:D$220)+(1-$A1144)*LOOKUP($I1144,'OMS2007'!$A$3:$A$220,'OMS2007'!D$3:D$220),$A1144*LOOKUP($I1144+1,'OMS2007'!$A$3:$A$220,'OMS2007'!G$3:G$220)+(1-$A1144)*LOOKUP($I1144,'OMS2007'!$A$3:$A$220,'OMS2007'!G$3:G$220))</f>
        <v>#N/A</v>
      </c>
      <c r="E1144" s="15">
        <f t="shared" si="119"/>
        <v>1</v>
      </c>
      <c r="F1144" s="15">
        <f>IF(OR(Medidas!D1144=1,Medidas!D1144="M",Medidas!D1144="m",Medidas!D1144=2,Medidas!D1144="F",Medidas!D1144="f"),0,1)</f>
        <v>1</v>
      </c>
      <c r="G1144" s="15">
        <f>IF(OR(ISBLANK(Medidas!G1144),(ISBLANK(Medidas!H1144))),1,0)</f>
        <v>1</v>
      </c>
      <c r="H1144" s="15">
        <f>IF(AND(NOT(G1144),OR(Medidas!G1144&lt;20,Medidas!G1144&gt;250,Medidas!H1144&lt;0.5,Medidas!H1144&gt;400)),1,0)</f>
        <v>0</v>
      </c>
      <c r="I1144" s="20">
        <f>(Medidas!F1144-Medidas!E1144)/30.4375</f>
        <v>0</v>
      </c>
      <c r="J1144" s="15" t="e">
        <f>Medidas!H1144/(Medidas!G1144^2)*10000</f>
        <v>#DIV/0!</v>
      </c>
      <c r="K1144" s="15" t="e">
        <f t="shared" si="120"/>
        <v>#DIV/0!</v>
      </c>
      <c r="L1144" s="15" t="e">
        <f t="shared" si="121"/>
        <v>#DIV/0!</v>
      </c>
      <c r="M1144" s="15" t="e">
        <f t="shared" si="122"/>
        <v>#DIV/0!</v>
      </c>
      <c r="N1144" s="15" t="e">
        <f t="shared" si="123"/>
        <v>#N/A</v>
      </c>
      <c r="O1144" s="15" t="e">
        <f t="shared" si="124"/>
        <v>#N/A</v>
      </c>
    </row>
    <row r="1145" spans="1:15" x14ac:dyDescent="0.15">
      <c r="A1145" s="106">
        <f t="shared" si="125"/>
        <v>1</v>
      </c>
      <c r="B1145" s="15" t="e">
        <f>IF(OR(Medidas!D1145=1,Medidas!D1145="M",Medidas!D1145="m"),$A1145*LOOKUP($I1145+1,'OMS2007'!$A$3:$A$220,'OMS2007'!B$3:B$220)+(1-$A1145)*LOOKUP($I1145,'OMS2007'!$A$3:$A$220,'OMS2007'!B$3:B$220),$A1145*LOOKUP($I1145+1,'OMS2007'!$A$3:$A$220,'OMS2007'!E$3:E$220)+(1-$A1145)*LOOKUP($I1145,'OMS2007'!$A$3:$A$220,'OMS2007'!E$3:E$220))</f>
        <v>#N/A</v>
      </c>
      <c r="C1145" s="15" t="e">
        <f>IF(OR(Medidas!D1145=1,Medidas!D1145="M",Medidas!D1145="m"),$A1145*LOOKUP($I1145+1,'OMS2007'!$A$3:$A$220,'OMS2007'!C$3:C$220)+(1-$A1145)*LOOKUP($I1145,'OMS2007'!$A$3:$A$220,'OMS2007'!C$3:C$220),$A1145*LOOKUP($I1145+1,'OMS2007'!$A$3:$A$220,'OMS2007'!F$3:F$220)+(1-$A1145)*LOOKUP($I1145,'OMS2007'!$A$3:$A$220,'OMS2007'!F$3:F$220))</f>
        <v>#N/A</v>
      </c>
      <c r="D1145" s="15" t="e">
        <f>IF(OR(Medidas!D1145=1,Medidas!D1145="M",Medidas!D1145="m"),$A1145*LOOKUP($I1145+1,'OMS2007'!$A$3:$A$220,'OMS2007'!D$3:D$220)+(1-$A1145)*LOOKUP($I1145,'OMS2007'!$A$3:$A$220,'OMS2007'!D$3:D$220),$A1145*LOOKUP($I1145+1,'OMS2007'!$A$3:$A$220,'OMS2007'!G$3:G$220)+(1-$A1145)*LOOKUP($I1145,'OMS2007'!$A$3:$A$220,'OMS2007'!G$3:G$220))</f>
        <v>#N/A</v>
      </c>
      <c r="E1145" s="15">
        <f t="shared" si="119"/>
        <v>1</v>
      </c>
      <c r="F1145" s="15">
        <f>IF(OR(Medidas!D1145=1,Medidas!D1145="M",Medidas!D1145="m",Medidas!D1145=2,Medidas!D1145="F",Medidas!D1145="f"),0,1)</f>
        <v>1</v>
      </c>
      <c r="G1145" s="15">
        <f>IF(OR(ISBLANK(Medidas!G1145),(ISBLANK(Medidas!H1145))),1,0)</f>
        <v>1</v>
      </c>
      <c r="H1145" s="15">
        <f>IF(AND(NOT(G1145),OR(Medidas!G1145&lt;20,Medidas!G1145&gt;250,Medidas!H1145&lt;0.5,Medidas!H1145&gt;400)),1,0)</f>
        <v>0</v>
      </c>
      <c r="I1145" s="20">
        <f>(Medidas!F1145-Medidas!E1145)/30.4375</f>
        <v>0</v>
      </c>
      <c r="J1145" s="15" t="e">
        <f>Medidas!H1145/(Medidas!G1145^2)*10000</f>
        <v>#DIV/0!</v>
      </c>
      <c r="K1145" s="15" t="e">
        <f t="shared" si="120"/>
        <v>#DIV/0!</v>
      </c>
      <c r="L1145" s="15" t="e">
        <f t="shared" si="121"/>
        <v>#DIV/0!</v>
      </c>
      <c r="M1145" s="15" t="e">
        <f t="shared" si="122"/>
        <v>#DIV/0!</v>
      </c>
      <c r="N1145" s="15" t="e">
        <f t="shared" si="123"/>
        <v>#N/A</v>
      </c>
      <c r="O1145" s="15" t="e">
        <f t="shared" si="124"/>
        <v>#N/A</v>
      </c>
    </row>
    <row r="1146" spans="1:15" x14ac:dyDescent="0.15">
      <c r="A1146" s="106">
        <f t="shared" si="125"/>
        <v>1</v>
      </c>
      <c r="B1146" s="15" t="e">
        <f>IF(OR(Medidas!D1146=1,Medidas!D1146="M",Medidas!D1146="m"),$A1146*LOOKUP($I1146+1,'OMS2007'!$A$3:$A$220,'OMS2007'!B$3:B$220)+(1-$A1146)*LOOKUP($I1146,'OMS2007'!$A$3:$A$220,'OMS2007'!B$3:B$220),$A1146*LOOKUP($I1146+1,'OMS2007'!$A$3:$A$220,'OMS2007'!E$3:E$220)+(1-$A1146)*LOOKUP($I1146,'OMS2007'!$A$3:$A$220,'OMS2007'!E$3:E$220))</f>
        <v>#N/A</v>
      </c>
      <c r="C1146" s="15" t="e">
        <f>IF(OR(Medidas!D1146=1,Medidas!D1146="M",Medidas!D1146="m"),$A1146*LOOKUP($I1146+1,'OMS2007'!$A$3:$A$220,'OMS2007'!C$3:C$220)+(1-$A1146)*LOOKUP($I1146,'OMS2007'!$A$3:$A$220,'OMS2007'!C$3:C$220),$A1146*LOOKUP($I1146+1,'OMS2007'!$A$3:$A$220,'OMS2007'!F$3:F$220)+(1-$A1146)*LOOKUP($I1146,'OMS2007'!$A$3:$A$220,'OMS2007'!F$3:F$220))</f>
        <v>#N/A</v>
      </c>
      <c r="D1146" s="15" t="e">
        <f>IF(OR(Medidas!D1146=1,Medidas!D1146="M",Medidas!D1146="m"),$A1146*LOOKUP($I1146+1,'OMS2007'!$A$3:$A$220,'OMS2007'!D$3:D$220)+(1-$A1146)*LOOKUP($I1146,'OMS2007'!$A$3:$A$220,'OMS2007'!D$3:D$220),$A1146*LOOKUP($I1146+1,'OMS2007'!$A$3:$A$220,'OMS2007'!G$3:G$220)+(1-$A1146)*LOOKUP($I1146,'OMS2007'!$A$3:$A$220,'OMS2007'!G$3:G$220))</f>
        <v>#N/A</v>
      </c>
      <c r="E1146" s="15">
        <f t="shared" si="119"/>
        <v>1</v>
      </c>
      <c r="F1146" s="15">
        <f>IF(OR(Medidas!D1146=1,Medidas!D1146="M",Medidas!D1146="m",Medidas!D1146=2,Medidas!D1146="F",Medidas!D1146="f"),0,1)</f>
        <v>1</v>
      </c>
      <c r="G1146" s="15">
        <f>IF(OR(ISBLANK(Medidas!G1146),(ISBLANK(Medidas!H1146))),1,0)</f>
        <v>1</v>
      </c>
      <c r="H1146" s="15">
        <f>IF(AND(NOT(G1146),OR(Medidas!G1146&lt;20,Medidas!G1146&gt;250,Medidas!H1146&lt;0.5,Medidas!H1146&gt;400)),1,0)</f>
        <v>0</v>
      </c>
      <c r="I1146" s="20">
        <f>(Medidas!F1146-Medidas!E1146)/30.4375</f>
        <v>0</v>
      </c>
      <c r="J1146" s="15" t="e">
        <f>Medidas!H1146/(Medidas!G1146^2)*10000</f>
        <v>#DIV/0!</v>
      </c>
      <c r="K1146" s="15" t="e">
        <f t="shared" si="120"/>
        <v>#DIV/0!</v>
      </c>
      <c r="L1146" s="15" t="e">
        <f t="shared" si="121"/>
        <v>#DIV/0!</v>
      </c>
      <c r="M1146" s="15" t="e">
        <f t="shared" si="122"/>
        <v>#DIV/0!</v>
      </c>
      <c r="N1146" s="15" t="e">
        <f t="shared" si="123"/>
        <v>#N/A</v>
      </c>
      <c r="O1146" s="15" t="e">
        <f t="shared" si="124"/>
        <v>#N/A</v>
      </c>
    </row>
    <row r="1147" spans="1:15" x14ac:dyDescent="0.15">
      <c r="A1147" s="106">
        <f t="shared" si="125"/>
        <v>1</v>
      </c>
      <c r="B1147" s="15" t="e">
        <f>IF(OR(Medidas!D1147=1,Medidas!D1147="M",Medidas!D1147="m"),$A1147*LOOKUP($I1147+1,'OMS2007'!$A$3:$A$220,'OMS2007'!B$3:B$220)+(1-$A1147)*LOOKUP($I1147,'OMS2007'!$A$3:$A$220,'OMS2007'!B$3:B$220),$A1147*LOOKUP($I1147+1,'OMS2007'!$A$3:$A$220,'OMS2007'!E$3:E$220)+(1-$A1147)*LOOKUP($I1147,'OMS2007'!$A$3:$A$220,'OMS2007'!E$3:E$220))</f>
        <v>#N/A</v>
      </c>
      <c r="C1147" s="15" t="e">
        <f>IF(OR(Medidas!D1147=1,Medidas!D1147="M",Medidas!D1147="m"),$A1147*LOOKUP($I1147+1,'OMS2007'!$A$3:$A$220,'OMS2007'!C$3:C$220)+(1-$A1147)*LOOKUP($I1147,'OMS2007'!$A$3:$A$220,'OMS2007'!C$3:C$220),$A1147*LOOKUP($I1147+1,'OMS2007'!$A$3:$A$220,'OMS2007'!F$3:F$220)+(1-$A1147)*LOOKUP($I1147,'OMS2007'!$A$3:$A$220,'OMS2007'!F$3:F$220))</f>
        <v>#N/A</v>
      </c>
      <c r="D1147" s="15" t="e">
        <f>IF(OR(Medidas!D1147=1,Medidas!D1147="M",Medidas!D1147="m"),$A1147*LOOKUP($I1147+1,'OMS2007'!$A$3:$A$220,'OMS2007'!D$3:D$220)+(1-$A1147)*LOOKUP($I1147,'OMS2007'!$A$3:$A$220,'OMS2007'!D$3:D$220),$A1147*LOOKUP($I1147+1,'OMS2007'!$A$3:$A$220,'OMS2007'!G$3:G$220)+(1-$A1147)*LOOKUP($I1147,'OMS2007'!$A$3:$A$220,'OMS2007'!G$3:G$220))</f>
        <v>#N/A</v>
      </c>
      <c r="E1147" s="15">
        <f t="shared" si="119"/>
        <v>1</v>
      </c>
      <c r="F1147" s="15">
        <f>IF(OR(Medidas!D1147=1,Medidas!D1147="M",Medidas!D1147="m",Medidas!D1147=2,Medidas!D1147="F",Medidas!D1147="f"),0,1)</f>
        <v>1</v>
      </c>
      <c r="G1147" s="15">
        <f>IF(OR(ISBLANK(Medidas!G1147),(ISBLANK(Medidas!H1147))),1,0)</f>
        <v>1</v>
      </c>
      <c r="H1147" s="15">
        <f>IF(AND(NOT(G1147),OR(Medidas!G1147&lt;20,Medidas!G1147&gt;250,Medidas!H1147&lt;0.5,Medidas!H1147&gt;400)),1,0)</f>
        <v>0</v>
      </c>
      <c r="I1147" s="20">
        <f>(Medidas!F1147-Medidas!E1147)/30.4375</f>
        <v>0</v>
      </c>
      <c r="J1147" s="15" t="e">
        <f>Medidas!H1147/(Medidas!G1147^2)*10000</f>
        <v>#DIV/0!</v>
      </c>
      <c r="K1147" s="15" t="e">
        <f t="shared" si="120"/>
        <v>#DIV/0!</v>
      </c>
      <c r="L1147" s="15" t="e">
        <f t="shared" si="121"/>
        <v>#DIV/0!</v>
      </c>
      <c r="M1147" s="15" t="e">
        <f t="shared" si="122"/>
        <v>#DIV/0!</v>
      </c>
      <c r="N1147" s="15" t="e">
        <f t="shared" si="123"/>
        <v>#N/A</v>
      </c>
      <c r="O1147" s="15" t="e">
        <f t="shared" si="124"/>
        <v>#N/A</v>
      </c>
    </row>
    <row r="1148" spans="1:15" x14ac:dyDescent="0.15">
      <c r="A1148" s="106">
        <f t="shared" si="125"/>
        <v>1</v>
      </c>
      <c r="B1148" s="15" t="e">
        <f>IF(OR(Medidas!D1148=1,Medidas!D1148="M",Medidas!D1148="m"),$A1148*LOOKUP($I1148+1,'OMS2007'!$A$3:$A$220,'OMS2007'!B$3:B$220)+(1-$A1148)*LOOKUP($I1148,'OMS2007'!$A$3:$A$220,'OMS2007'!B$3:B$220),$A1148*LOOKUP($I1148+1,'OMS2007'!$A$3:$A$220,'OMS2007'!E$3:E$220)+(1-$A1148)*LOOKUP($I1148,'OMS2007'!$A$3:$A$220,'OMS2007'!E$3:E$220))</f>
        <v>#N/A</v>
      </c>
      <c r="C1148" s="15" t="e">
        <f>IF(OR(Medidas!D1148=1,Medidas!D1148="M",Medidas!D1148="m"),$A1148*LOOKUP($I1148+1,'OMS2007'!$A$3:$A$220,'OMS2007'!C$3:C$220)+(1-$A1148)*LOOKUP($I1148,'OMS2007'!$A$3:$A$220,'OMS2007'!C$3:C$220),$A1148*LOOKUP($I1148+1,'OMS2007'!$A$3:$A$220,'OMS2007'!F$3:F$220)+(1-$A1148)*LOOKUP($I1148,'OMS2007'!$A$3:$A$220,'OMS2007'!F$3:F$220))</f>
        <v>#N/A</v>
      </c>
      <c r="D1148" s="15" t="e">
        <f>IF(OR(Medidas!D1148=1,Medidas!D1148="M",Medidas!D1148="m"),$A1148*LOOKUP($I1148+1,'OMS2007'!$A$3:$A$220,'OMS2007'!D$3:D$220)+(1-$A1148)*LOOKUP($I1148,'OMS2007'!$A$3:$A$220,'OMS2007'!D$3:D$220),$A1148*LOOKUP($I1148+1,'OMS2007'!$A$3:$A$220,'OMS2007'!G$3:G$220)+(1-$A1148)*LOOKUP($I1148,'OMS2007'!$A$3:$A$220,'OMS2007'!G$3:G$220))</f>
        <v>#N/A</v>
      </c>
      <c r="E1148" s="15">
        <f t="shared" si="119"/>
        <v>1</v>
      </c>
      <c r="F1148" s="15">
        <f>IF(OR(Medidas!D1148=1,Medidas!D1148="M",Medidas!D1148="m",Medidas!D1148=2,Medidas!D1148="F",Medidas!D1148="f"),0,1)</f>
        <v>1</v>
      </c>
      <c r="G1148" s="15">
        <f>IF(OR(ISBLANK(Medidas!G1148),(ISBLANK(Medidas!H1148))),1,0)</f>
        <v>1</v>
      </c>
      <c r="H1148" s="15">
        <f>IF(AND(NOT(G1148),OR(Medidas!G1148&lt;20,Medidas!G1148&gt;250,Medidas!H1148&lt;0.5,Medidas!H1148&gt;400)),1,0)</f>
        <v>0</v>
      </c>
      <c r="I1148" s="20">
        <f>(Medidas!F1148-Medidas!E1148)/30.4375</f>
        <v>0</v>
      </c>
      <c r="J1148" s="15" t="e">
        <f>Medidas!H1148/(Medidas!G1148^2)*10000</f>
        <v>#DIV/0!</v>
      </c>
      <c r="K1148" s="15" t="e">
        <f t="shared" si="120"/>
        <v>#DIV/0!</v>
      </c>
      <c r="L1148" s="15" t="e">
        <f t="shared" si="121"/>
        <v>#DIV/0!</v>
      </c>
      <c r="M1148" s="15" t="e">
        <f t="shared" si="122"/>
        <v>#DIV/0!</v>
      </c>
      <c r="N1148" s="15" t="e">
        <f t="shared" si="123"/>
        <v>#N/A</v>
      </c>
      <c r="O1148" s="15" t="e">
        <f t="shared" si="124"/>
        <v>#N/A</v>
      </c>
    </row>
    <row r="1149" spans="1:15" x14ac:dyDescent="0.15">
      <c r="A1149" s="106">
        <f t="shared" si="125"/>
        <v>1</v>
      </c>
      <c r="B1149" s="15" t="e">
        <f>IF(OR(Medidas!D1149=1,Medidas!D1149="M",Medidas!D1149="m"),$A1149*LOOKUP($I1149+1,'OMS2007'!$A$3:$A$220,'OMS2007'!B$3:B$220)+(1-$A1149)*LOOKUP($I1149,'OMS2007'!$A$3:$A$220,'OMS2007'!B$3:B$220),$A1149*LOOKUP($I1149+1,'OMS2007'!$A$3:$A$220,'OMS2007'!E$3:E$220)+(1-$A1149)*LOOKUP($I1149,'OMS2007'!$A$3:$A$220,'OMS2007'!E$3:E$220))</f>
        <v>#N/A</v>
      </c>
      <c r="C1149" s="15" t="e">
        <f>IF(OR(Medidas!D1149=1,Medidas!D1149="M",Medidas!D1149="m"),$A1149*LOOKUP($I1149+1,'OMS2007'!$A$3:$A$220,'OMS2007'!C$3:C$220)+(1-$A1149)*LOOKUP($I1149,'OMS2007'!$A$3:$A$220,'OMS2007'!C$3:C$220),$A1149*LOOKUP($I1149+1,'OMS2007'!$A$3:$A$220,'OMS2007'!F$3:F$220)+(1-$A1149)*LOOKUP($I1149,'OMS2007'!$A$3:$A$220,'OMS2007'!F$3:F$220))</f>
        <v>#N/A</v>
      </c>
      <c r="D1149" s="15" t="e">
        <f>IF(OR(Medidas!D1149=1,Medidas!D1149="M",Medidas!D1149="m"),$A1149*LOOKUP($I1149+1,'OMS2007'!$A$3:$A$220,'OMS2007'!D$3:D$220)+(1-$A1149)*LOOKUP($I1149,'OMS2007'!$A$3:$A$220,'OMS2007'!D$3:D$220),$A1149*LOOKUP($I1149+1,'OMS2007'!$A$3:$A$220,'OMS2007'!G$3:G$220)+(1-$A1149)*LOOKUP($I1149,'OMS2007'!$A$3:$A$220,'OMS2007'!G$3:G$220))</f>
        <v>#N/A</v>
      </c>
      <c r="E1149" s="15">
        <f t="shared" si="119"/>
        <v>1</v>
      </c>
      <c r="F1149" s="15">
        <f>IF(OR(Medidas!D1149=1,Medidas!D1149="M",Medidas!D1149="m",Medidas!D1149=2,Medidas!D1149="F",Medidas!D1149="f"),0,1)</f>
        <v>1</v>
      </c>
      <c r="G1149" s="15">
        <f>IF(OR(ISBLANK(Medidas!G1149),(ISBLANK(Medidas!H1149))),1,0)</f>
        <v>1</v>
      </c>
      <c r="H1149" s="15">
        <f>IF(AND(NOT(G1149),OR(Medidas!G1149&lt;20,Medidas!G1149&gt;250,Medidas!H1149&lt;0.5,Medidas!H1149&gt;400)),1,0)</f>
        <v>0</v>
      </c>
      <c r="I1149" s="20">
        <f>(Medidas!F1149-Medidas!E1149)/30.4375</f>
        <v>0</v>
      </c>
      <c r="J1149" s="15" t="e">
        <f>Medidas!H1149/(Medidas!G1149^2)*10000</f>
        <v>#DIV/0!</v>
      </c>
      <c r="K1149" s="15" t="e">
        <f t="shared" si="120"/>
        <v>#DIV/0!</v>
      </c>
      <c r="L1149" s="15" t="e">
        <f t="shared" si="121"/>
        <v>#DIV/0!</v>
      </c>
      <c r="M1149" s="15" t="e">
        <f t="shared" si="122"/>
        <v>#DIV/0!</v>
      </c>
      <c r="N1149" s="15" t="e">
        <f t="shared" si="123"/>
        <v>#N/A</v>
      </c>
      <c r="O1149" s="15" t="e">
        <f t="shared" si="124"/>
        <v>#N/A</v>
      </c>
    </row>
    <row r="1150" spans="1:15" x14ac:dyDescent="0.15">
      <c r="A1150" s="106">
        <f t="shared" si="125"/>
        <v>1</v>
      </c>
      <c r="B1150" s="15" t="e">
        <f>IF(OR(Medidas!D1150=1,Medidas!D1150="M",Medidas!D1150="m"),$A1150*LOOKUP($I1150+1,'OMS2007'!$A$3:$A$220,'OMS2007'!B$3:B$220)+(1-$A1150)*LOOKUP($I1150,'OMS2007'!$A$3:$A$220,'OMS2007'!B$3:B$220),$A1150*LOOKUP($I1150+1,'OMS2007'!$A$3:$A$220,'OMS2007'!E$3:E$220)+(1-$A1150)*LOOKUP($I1150,'OMS2007'!$A$3:$A$220,'OMS2007'!E$3:E$220))</f>
        <v>#N/A</v>
      </c>
      <c r="C1150" s="15" t="e">
        <f>IF(OR(Medidas!D1150=1,Medidas!D1150="M",Medidas!D1150="m"),$A1150*LOOKUP($I1150+1,'OMS2007'!$A$3:$A$220,'OMS2007'!C$3:C$220)+(1-$A1150)*LOOKUP($I1150,'OMS2007'!$A$3:$A$220,'OMS2007'!C$3:C$220),$A1150*LOOKUP($I1150+1,'OMS2007'!$A$3:$A$220,'OMS2007'!F$3:F$220)+(1-$A1150)*LOOKUP($I1150,'OMS2007'!$A$3:$A$220,'OMS2007'!F$3:F$220))</f>
        <v>#N/A</v>
      </c>
      <c r="D1150" s="15" t="e">
        <f>IF(OR(Medidas!D1150=1,Medidas!D1150="M",Medidas!D1150="m"),$A1150*LOOKUP($I1150+1,'OMS2007'!$A$3:$A$220,'OMS2007'!D$3:D$220)+(1-$A1150)*LOOKUP($I1150,'OMS2007'!$A$3:$A$220,'OMS2007'!D$3:D$220),$A1150*LOOKUP($I1150+1,'OMS2007'!$A$3:$A$220,'OMS2007'!G$3:G$220)+(1-$A1150)*LOOKUP($I1150,'OMS2007'!$A$3:$A$220,'OMS2007'!G$3:G$220))</f>
        <v>#N/A</v>
      </c>
      <c r="E1150" s="15">
        <f t="shared" si="119"/>
        <v>1</v>
      </c>
      <c r="F1150" s="15">
        <f>IF(OR(Medidas!D1150=1,Medidas!D1150="M",Medidas!D1150="m",Medidas!D1150=2,Medidas!D1150="F",Medidas!D1150="f"),0,1)</f>
        <v>1</v>
      </c>
      <c r="G1150" s="15">
        <f>IF(OR(ISBLANK(Medidas!G1150),(ISBLANK(Medidas!H1150))),1,0)</f>
        <v>1</v>
      </c>
      <c r="H1150" s="15">
        <f>IF(AND(NOT(G1150),OR(Medidas!G1150&lt;20,Medidas!G1150&gt;250,Medidas!H1150&lt;0.5,Medidas!H1150&gt;400)),1,0)</f>
        <v>0</v>
      </c>
      <c r="I1150" s="20">
        <f>(Medidas!F1150-Medidas!E1150)/30.4375</f>
        <v>0</v>
      </c>
      <c r="J1150" s="15" t="e">
        <f>Medidas!H1150/(Medidas!G1150^2)*10000</f>
        <v>#DIV/0!</v>
      </c>
      <c r="K1150" s="15" t="e">
        <f t="shared" si="120"/>
        <v>#DIV/0!</v>
      </c>
      <c r="L1150" s="15" t="e">
        <f t="shared" si="121"/>
        <v>#DIV/0!</v>
      </c>
      <c r="M1150" s="15" t="e">
        <f t="shared" si="122"/>
        <v>#DIV/0!</v>
      </c>
      <c r="N1150" s="15" t="e">
        <f t="shared" si="123"/>
        <v>#N/A</v>
      </c>
      <c r="O1150" s="15" t="e">
        <f t="shared" si="124"/>
        <v>#N/A</v>
      </c>
    </row>
    <row r="1151" spans="1:15" x14ac:dyDescent="0.15">
      <c r="A1151" s="106">
        <f t="shared" si="125"/>
        <v>1</v>
      </c>
      <c r="B1151" s="15" t="e">
        <f>IF(OR(Medidas!D1151=1,Medidas!D1151="M",Medidas!D1151="m"),$A1151*LOOKUP($I1151+1,'OMS2007'!$A$3:$A$220,'OMS2007'!B$3:B$220)+(1-$A1151)*LOOKUP($I1151,'OMS2007'!$A$3:$A$220,'OMS2007'!B$3:B$220),$A1151*LOOKUP($I1151+1,'OMS2007'!$A$3:$A$220,'OMS2007'!E$3:E$220)+(1-$A1151)*LOOKUP($I1151,'OMS2007'!$A$3:$A$220,'OMS2007'!E$3:E$220))</f>
        <v>#N/A</v>
      </c>
      <c r="C1151" s="15" t="e">
        <f>IF(OR(Medidas!D1151=1,Medidas!D1151="M",Medidas!D1151="m"),$A1151*LOOKUP($I1151+1,'OMS2007'!$A$3:$A$220,'OMS2007'!C$3:C$220)+(1-$A1151)*LOOKUP($I1151,'OMS2007'!$A$3:$A$220,'OMS2007'!C$3:C$220),$A1151*LOOKUP($I1151+1,'OMS2007'!$A$3:$A$220,'OMS2007'!F$3:F$220)+(1-$A1151)*LOOKUP($I1151,'OMS2007'!$A$3:$A$220,'OMS2007'!F$3:F$220))</f>
        <v>#N/A</v>
      </c>
      <c r="D1151" s="15" t="e">
        <f>IF(OR(Medidas!D1151=1,Medidas!D1151="M",Medidas!D1151="m"),$A1151*LOOKUP($I1151+1,'OMS2007'!$A$3:$A$220,'OMS2007'!D$3:D$220)+(1-$A1151)*LOOKUP($I1151,'OMS2007'!$A$3:$A$220,'OMS2007'!D$3:D$220),$A1151*LOOKUP($I1151+1,'OMS2007'!$A$3:$A$220,'OMS2007'!G$3:G$220)+(1-$A1151)*LOOKUP($I1151,'OMS2007'!$A$3:$A$220,'OMS2007'!G$3:G$220))</f>
        <v>#N/A</v>
      </c>
      <c r="E1151" s="15">
        <f t="shared" si="119"/>
        <v>1</v>
      </c>
      <c r="F1151" s="15">
        <f>IF(OR(Medidas!D1151=1,Medidas!D1151="M",Medidas!D1151="m",Medidas!D1151=2,Medidas!D1151="F",Medidas!D1151="f"),0,1)</f>
        <v>1</v>
      </c>
      <c r="G1151" s="15">
        <f>IF(OR(ISBLANK(Medidas!G1151),(ISBLANK(Medidas!H1151))),1,0)</f>
        <v>1</v>
      </c>
      <c r="H1151" s="15">
        <f>IF(AND(NOT(G1151),OR(Medidas!G1151&lt;20,Medidas!G1151&gt;250,Medidas!H1151&lt;0.5,Medidas!H1151&gt;400)),1,0)</f>
        <v>0</v>
      </c>
      <c r="I1151" s="20">
        <f>(Medidas!F1151-Medidas!E1151)/30.4375</f>
        <v>0</v>
      </c>
      <c r="J1151" s="15" t="e">
        <f>Medidas!H1151/(Medidas!G1151^2)*10000</f>
        <v>#DIV/0!</v>
      </c>
      <c r="K1151" s="15" t="e">
        <f t="shared" si="120"/>
        <v>#DIV/0!</v>
      </c>
      <c r="L1151" s="15" t="e">
        <f t="shared" si="121"/>
        <v>#DIV/0!</v>
      </c>
      <c r="M1151" s="15" t="e">
        <f t="shared" si="122"/>
        <v>#DIV/0!</v>
      </c>
      <c r="N1151" s="15" t="e">
        <f t="shared" si="123"/>
        <v>#N/A</v>
      </c>
      <c r="O1151" s="15" t="e">
        <f t="shared" si="124"/>
        <v>#N/A</v>
      </c>
    </row>
    <row r="1152" spans="1:15" x14ac:dyDescent="0.15">
      <c r="A1152" s="106">
        <f t="shared" si="125"/>
        <v>1</v>
      </c>
      <c r="B1152" s="15" t="e">
        <f>IF(OR(Medidas!D1152=1,Medidas!D1152="M",Medidas!D1152="m"),$A1152*LOOKUP($I1152+1,'OMS2007'!$A$3:$A$220,'OMS2007'!B$3:B$220)+(1-$A1152)*LOOKUP($I1152,'OMS2007'!$A$3:$A$220,'OMS2007'!B$3:B$220),$A1152*LOOKUP($I1152+1,'OMS2007'!$A$3:$A$220,'OMS2007'!E$3:E$220)+(1-$A1152)*LOOKUP($I1152,'OMS2007'!$A$3:$A$220,'OMS2007'!E$3:E$220))</f>
        <v>#N/A</v>
      </c>
      <c r="C1152" s="15" t="e">
        <f>IF(OR(Medidas!D1152=1,Medidas!D1152="M",Medidas!D1152="m"),$A1152*LOOKUP($I1152+1,'OMS2007'!$A$3:$A$220,'OMS2007'!C$3:C$220)+(1-$A1152)*LOOKUP($I1152,'OMS2007'!$A$3:$A$220,'OMS2007'!C$3:C$220),$A1152*LOOKUP($I1152+1,'OMS2007'!$A$3:$A$220,'OMS2007'!F$3:F$220)+(1-$A1152)*LOOKUP($I1152,'OMS2007'!$A$3:$A$220,'OMS2007'!F$3:F$220))</f>
        <v>#N/A</v>
      </c>
      <c r="D1152" s="15" t="e">
        <f>IF(OR(Medidas!D1152=1,Medidas!D1152="M",Medidas!D1152="m"),$A1152*LOOKUP($I1152+1,'OMS2007'!$A$3:$A$220,'OMS2007'!D$3:D$220)+(1-$A1152)*LOOKUP($I1152,'OMS2007'!$A$3:$A$220,'OMS2007'!D$3:D$220),$A1152*LOOKUP($I1152+1,'OMS2007'!$A$3:$A$220,'OMS2007'!G$3:G$220)+(1-$A1152)*LOOKUP($I1152,'OMS2007'!$A$3:$A$220,'OMS2007'!G$3:G$220))</f>
        <v>#N/A</v>
      </c>
      <c r="E1152" s="15">
        <f t="shared" si="119"/>
        <v>1</v>
      </c>
      <c r="F1152" s="15">
        <f>IF(OR(Medidas!D1152=1,Medidas!D1152="M",Medidas!D1152="m",Medidas!D1152=2,Medidas!D1152="F",Medidas!D1152="f"),0,1)</f>
        <v>1</v>
      </c>
      <c r="G1152" s="15">
        <f>IF(OR(ISBLANK(Medidas!G1152),(ISBLANK(Medidas!H1152))),1,0)</f>
        <v>1</v>
      </c>
      <c r="H1152" s="15">
        <f>IF(AND(NOT(G1152),OR(Medidas!G1152&lt;20,Medidas!G1152&gt;250,Medidas!H1152&lt;0.5,Medidas!H1152&gt;400)),1,0)</f>
        <v>0</v>
      </c>
      <c r="I1152" s="20">
        <f>(Medidas!F1152-Medidas!E1152)/30.4375</f>
        <v>0</v>
      </c>
      <c r="J1152" s="15" t="e">
        <f>Medidas!H1152/(Medidas!G1152^2)*10000</f>
        <v>#DIV/0!</v>
      </c>
      <c r="K1152" s="15" t="e">
        <f t="shared" si="120"/>
        <v>#DIV/0!</v>
      </c>
      <c r="L1152" s="15" t="e">
        <f t="shared" si="121"/>
        <v>#DIV/0!</v>
      </c>
      <c r="M1152" s="15" t="e">
        <f t="shared" si="122"/>
        <v>#DIV/0!</v>
      </c>
      <c r="N1152" s="15" t="e">
        <f t="shared" si="123"/>
        <v>#N/A</v>
      </c>
      <c r="O1152" s="15" t="e">
        <f t="shared" si="124"/>
        <v>#N/A</v>
      </c>
    </row>
    <row r="1153" spans="1:15" x14ac:dyDescent="0.15">
      <c r="A1153" s="106">
        <f t="shared" si="125"/>
        <v>1</v>
      </c>
      <c r="B1153" s="15" t="e">
        <f>IF(OR(Medidas!D1153=1,Medidas!D1153="M",Medidas!D1153="m"),$A1153*LOOKUP($I1153+1,'OMS2007'!$A$3:$A$220,'OMS2007'!B$3:B$220)+(1-$A1153)*LOOKUP($I1153,'OMS2007'!$A$3:$A$220,'OMS2007'!B$3:B$220),$A1153*LOOKUP($I1153+1,'OMS2007'!$A$3:$A$220,'OMS2007'!E$3:E$220)+(1-$A1153)*LOOKUP($I1153,'OMS2007'!$A$3:$A$220,'OMS2007'!E$3:E$220))</f>
        <v>#N/A</v>
      </c>
      <c r="C1153" s="15" t="e">
        <f>IF(OR(Medidas!D1153=1,Medidas!D1153="M",Medidas!D1153="m"),$A1153*LOOKUP($I1153+1,'OMS2007'!$A$3:$A$220,'OMS2007'!C$3:C$220)+(1-$A1153)*LOOKUP($I1153,'OMS2007'!$A$3:$A$220,'OMS2007'!C$3:C$220),$A1153*LOOKUP($I1153+1,'OMS2007'!$A$3:$A$220,'OMS2007'!F$3:F$220)+(1-$A1153)*LOOKUP($I1153,'OMS2007'!$A$3:$A$220,'OMS2007'!F$3:F$220))</f>
        <v>#N/A</v>
      </c>
      <c r="D1153" s="15" t="e">
        <f>IF(OR(Medidas!D1153=1,Medidas!D1153="M",Medidas!D1153="m"),$A1153*LOOKUP($I1153+1,'OMS2007'!$A$3:$A$220,'OMS2007'!D$3:D$220)+(1-$A1153)*LOOKUP($I1153,'OMS2007'!$A$3:$A$220,'OMS2007'!D$3:D$220),$A1153*LOOKUP($I1153+1,'OMS2007'!$A$3:$A$220,'OMS2007'!G$3:G$220)+(1-$A1153)*LOOKUP($I1153,'OMS2007'!$A$3:$A$220,'OMS2007'!G$3:G$220))</f>
        <v>#N/A</v>
      </c>
      <c r="E1153" s="15">
        <f t="shared" si="119"/>
        <v>1</v>
      </c>
      <c r="F1153" s="15">
        <f>IF(OR(Medidas!D1153=1,Medidas!D1153="M",Medidas!D1153="m",Medidas!D1153=2,Medidas!D1153="F",Medidas!D1153="f"),0,1)</f>
        <v>1</v>
      </c>
      <c r="G1153" s="15">
        <f>IF(OR(ISBLANK(Medidas!G1153),(ISBLANK(Medidas!H1153))),1,0)</f>
        <v>1</v>
      </c>
      <c r="H1153" s="15">
        <f>IF(AND(NOT(G1153),OR(Medidas!G1153&lt;20,Medidas!G1153&gt;250,Medidas!H1153&lt;0.5,Medidas!H1153&gt;400)),1,0)</f>
        <v>0</v>
      </c>
      <c r="I1153" s="20">
        <f>(Medidas!F1153-Medidas!E1153)/30.4375</f>
        <v>0</v>
      </c>
      <c r="J1153" s="15" t="e">
        <f>Medidas!H1153/(Medidas!G1153^2)*10000</f>
        <v>#DIV/0!</v>
      </c>
      <c r="K1153" s="15" t="e">
        <f t="shared" si="120"/>
        <v>#DIV/0!</v>
      </c>
      <c r="L1153" s="15" t="e">
        <f t="shared" si="121"/>
        <v>#DIV/0!</v>
      </c>
      <c r="M1153" s="15" t="e">
        <f t="shared" si="122"/>
        <v>#DIV/0!</v>
      </c>
      <c r="N1153" s="15" t="e">
        <f t="shared" si="123"/>
        <v>#N/A</v>
      </c>
      <c r="O1153" s="15" t="e">
        <f t="shared" si="124"/>
        <v>#N/A</v>
      </c>
    </row>
    <row r="1154" spans="1:15" x14ac:dyDescent="0.15">
      <c r="A1154" s="106">
        <f t="shared" si="125"/>
        <v>1</v>
      </c>
      <c r="B1154" s="15" t="e">
        <f>IF(OR(Medidas!D1154=1,Medidas!D1154="M",Medidas!D1154="m"),$A1154*LOOKUP($I1154+1,'OMS2007'!$A$3:$A$220,'OMS2007'!B$3:B$220)+(1-$A1154)*LOOKUP($I1154,'OMS2007'!$A$3:$A$220,'OMS2007'!B$3:B$220),$A1154*LOOKUP($I1154+1,'OMS2007'!$A$3:$A$220,'OMS2007'!E$3:E$220)+(1-$A1154)*LOOKUP($I1154,'OMS2007'!$A$3:$A$220,'OMS2007'!E$3:E$220))</f>
        <v>#N/A</v>
      </c>
      <c r="C1154" s="15" t="e">
        <f>IF(OR(Medidas!D1154=1,Medidas!D1154="M",Medidas!D1154="m"),$A1154*LOOKUP($I1154+1,'OMS2007'!$A$3:$A$220,'OMS2007'!C$3:C$220)+(1-$A1154)*LOOKUP($I1154,'OMS2007'!$A$3:$A$220,'OMS2007'!C$3:C$220),$A1154*LOOKUP($I1154+1,'OMS2007'!$A$3:$A$220,'OMS2007'!F$3:F$220)+(1-$A1154)*LOOKUP($I1154,'OMS2007'!$A$3:$A$220,'OMS2007'!F$3:F$220))</f>
        <v>#N/A</v>
      </c>
      <c r="D1154" s="15" t="e">
        <f>IF(OR(Medidas!D1154=1,Medidas!D1154="M",Medidas!D1154="m"),$A1154*LOOKUP($I1154+1,'OMS2007'!$A$3:$A$220,'OMS2007'!D$3:D$220)+(1-$A1154)*LOOKUP($I1154,'OMS2007'!$A$3:$A$220,'OMS2007'!D$3:D$220),$A1154*LOOKUP($I1154+1,'OMS2007'!$A$3:$A$220,'OMS2007'!G$3:G$220)+(1-$A1154)*LOOKUP($I1154,'OMS2007'!$A$3:$A$220,'OMS2007'!G$3:G$220))</f>
        <v>#N/A</v>
      </c>
      <c r="E1154" s="15">
        <f t="shared" si="119"/>
        <v>1</v>
      </c>
      <c r="F1154" s="15">
        <f>IF(OR(Medidas!D1154=1,Medidas!D1154="M",Medidas!D1154="m",Medidas!D1154=2,Medidas!D1154="F",Medidas!D1154="f"),0,1)</f>
        <v>1</v>
      </c>
      <c r="G1154" s="15">
        <f>IF(OR(ISBLANK(Medidas!G1154),(ISBLANK(Medidas!H1154))),1,0)</f>
        <v>1</v>
      </c>
      <c r="H1154" s="15">
        <f>IF(AND(NOT(G1154),OR(Medidas!G1154&lt;20,Medidas!G1154&gt;250,Medidas!H1154&lt;0.5,Medidas!H1154&gt;400)),1,0)</f>
        <v>0</v>
      </c>
      <c r="I1154" s="20">
        <f>(Medidas!F1154-Medidas!E1154)/30.4375</f>
        <v>0</v>
      </c>
      <c r="J1154" s="15" t="e">
        <f>Medidas!H1154/(Medidas!G1154^2)*10000</f>
        <v>#DIV/0!</v>
      </c>
      <c r="K1154" s="15" t="e">
        <f t="shared" si="120"/>
        <v>#DIV/0!</v>
      </c>
      <c r="L1154" s="15" t="e">
        <f t="shared" si="121"/>
        <v>#DIV/0!</v>
      </c>
      <c r="M1154" s="15" t="e">
        <f t="shared" si="122"/>
        <v>#DIV/0!</v>
      </c>
      <c r="N1154" s="15" t="e">
        <f t="shared" si="123"/>
        <v>#N/A</v>
      </c>
      <c r="O1154" s="15" t="e">
        <f t="shared" si="124"/>
        <v>#N/A</v>
      </c>
    </row>
    <row r="1155" spans="1:15" x14ac:dyDescent="0.15">
      <c r="A1155" s="106">
        <f t="shared" si="125"/>
        <v>1</v>
      </c>
      <c r="B1155" s="15" t="e">
        <f>IF(OR(Medidas!D1155=1,Medidas!D1155="M",Medidas!D1155="m"),$A1155*LOOKUP($I1155+1,'OMS2007'!$A$3:$A$220,'OMS2007'!B$3:B$220)+(1-$A1155)*LOOKUP($I1155,'OMS2007'!$A$3:$A$220,'OMS2007'!B$3:B$220),$A1155*LOOKUP($I1155+1,'OMS2007'!$A$3:$A$220,'OMS2007'!E$3:E$220)+(1-$A1155)*LOOKUP($I1155,'OMS2007'!$A$3:$A$220,'OMS2007'!E$3:E$220))</f>
        <v>#N/A</v>
      </c>
      <c r="C1155" s="15" t="e">
        <f>IF(OR(Medidas!D1155=1,Medidas!D1155="M",Medidas!D1155="m"),$A1155*LOOKUP($I1155+1,'OMS2007'!$A$3:$A$220,'OMS2007'!C$3:C$220)+(1-$A1155)*LOOKUP($I1155,'OMS2007'!$A$3:$A$220,'OMS2007'!C$3:C$220),$A1155*LOOKUP($I1155+1,'OMS2007'!$A$3:$A$220,'OMS2007'!F$3:F$220)+(1-$A1155)*LOOKUP($I1155,'OMS2007'!$A$3:$A$220,'OMS2007'!F$3:F$220))</f>
        <v>#N/A</v>
      </c>
      <c r="D1155" s="15" t="e">
        <f>IF(OR(Medidas!D1155=1,Medidas!D1155="M",Medidas!D1155="m"),$A1155*LOOKUP($I1155+1,'OMS2007'!$A$3:$A$220,'OMS2007'!D$3:D$220)+(1-$A1155)*LOOKUP($I1155,'OMS2007'!$A$3:$A$220,'OMS2007'!D$3:D$220),$A1155*LOOKUP($I1155+1,'OMS2007'!$A$3:$A$220,'OMS2007'!G$3:G$220)+(1-$A1155)*LOOKUP($I1155,'OMS2007'!$A$3:$A$220,'OMS2007'!G$3:G$220))</f>
        <v>#N/A</v>
      </c>
      <c r="E1155" s="15">
        <f t="shared" si="119"/>
        <v>1</v>
      </c>
      <c r="F1155" s="15">
        <f>IF(OR(Medidas!D1155=1,Medidas!D1155="M",Medidas!D1155="m",Medidas!D1155=2,Medidas!D1155="F",Medidas!D1155="f"),0,1)</f>
        <v>1</v>
      </c>
      <c r="G1155" s="15">
        <f>IF(OR(ISBLANK(Medidas!G1155),(ISBLANK(Medidas!H1155))),1,0)</f>
        <v>1</v>
      </c>
      <c r="H1155" s="15">
        <f>IF(AND(NOT(G1155),OR(Medidas!G1155&lt;20,Medidas!G1155&gt;250,Medidas!H1155&lt;0.5,Medidas!H1155&gt;400)),1,0)</f>
        <v>0</v>
      </c>
      <c r="I1155" s="20">
        <f>(Medidas!F1155-Medidas!E1155)/30.4375</f>
        <v>0</v>
      </c>
      <c r="J1155" s="15" t="e">
        <f>Medidas!H1155/(Medidas!G1155^2)*10000</f>
        <v>#DIV/0!</v>
      </c>
      <c r="K1155" s="15" t="e">
        <f t="shared" si="120"/>
        <v>#DIV/0!</v>
      </c>
      <c r="L1155" s="15" t="e">
        <f t="shared" si="121"/>
        <v>#DIV/0!</v>
      </c>
      <c r="M1155" s="15" t="e">
        <f t="shared" si="122"/>
        <v>#DIV/0!</v>
      </c>
      <c r="N1155" s="15" t="e">
        <f t="shared" si="123"/>
        <v>#N/A</v>
      </c>
      <c r="O1155" s="15" t="e">
        <f t="shared" si="124"/>
        <v>#N/A</v>
      </c>
    </row>
    <row r="1156" spans="1:15" x14ac:dyDescent="0.15">
      <c r="A1156" s="106">
        <f t="shared" si="125"/>
        <v>1</v>
      </c>
      <c r="B1156" s="15" t="e">
        <f>IF(OR(Medidas!D1156=1,Medidas!D1156="M",Medidas!D1156="m"),$A1156*LOOKUP($I1156+1,'OMS2007'!$A$3:$A$220,'OMS2007'!B$3:B$220)+(1-$A1156)*LOOKUP($I1156,'OMS2007'!$A$3:$A$220,'OMS2007'!B$3:B$220),$A1156*LOOKUP($I1156+1,'OMS2007'!$A$3:$A$220,'OMS2007'!E$3:E$220)+(1-$A1156)*LOOKUP($I1156,'OMS2007'!$A$3:$A$220,'OMS2007'!E$3:E$220))</f>
        <v>#N/A</v>
      </c>
      <c r="C1156" s="15" t="e">
        <f>IF(OR(Medidas!D1156=1,Medidas!D1156="M",Medidas!D1156="m"),$A1156*LOOKUP($I1156+1,'OMS2007'!$A$3:$A$220,'OMS2007'!C$3:C$220)+(1-$A1156)*LOOKUP($I1156,'OMS2007'!$A$3:$A$220,'OMS2007'!C$3:C$220),$A1156*LOOKUP($I1156+1,'OMS2007'!$A$3:$A$220,'OMS2007'!F$3:F$220)+(1-$A1156)*LOOKUP($I1156,'OMS2007'!$A$3:$A$220,'OMS2007'!F$3:F$220))</f>
        <v>#N/A</v>
      </c>
      <c r="D1156" s="15" t="e">
        <f>IF(OR(Medidas!D1156=1,Medidas!D1156="M",Medidas!D1156="m"),$A1156*LOOKUP($I1156+1,'OMS2007'!$A$3:$A$220,'OMS2007'!D$3:D$220)+(1-$A1156)*LOOKUP($I1156,'OMS2007'!$A$3:$A$220,'OMS2007'!D$3:D$220),$A1156*LOOKUP($I1156+1,'OMS2007'!$A$3:$A$220,'OMS2007'!G$3:G$220)+(1-$A1156)*LOOKUP($I1156,'OMS2007'!$A$3:$A$220,'OMS2007'!G$3:G$220))</f>
        <v>#N/A</v>
      </c>
      <c r="E1156" s="15">
        <f t="shared" ref="E1156:E1219" si="126">IF(OR(I1156&lt;24,I1156&gt;240),1,0)</f>
        <v>1</v>
      </c>
      <c r="F1156" s="15">
        <f>IF(OR(Medidas!D1156=1,Medidas!D1156="M",Medidas!D1156="m",Medidas!D1156=2,Medidas!D1156="F",Medidas!D1156="f"),0,1)</f>
        <v>1</v>
      </c>
      <c r="G1156" s="15">
        <f>IF(OR(ISBLANK(Medidas!G1156),(ISBLANK(Medidas!H1156))),1,0)</f>
        <v>1</v>
      </c>
      <c r="H1156" s="15">
        <f>IF(AND(NOT(G1156),OR(Medidas!G1156&lt;20,Medidas!G1156&gt;250,Medidas!H1156&lt;0.5,Medidas!H1156&gt;400)),1,0)</f>
        <v>0</v>
      </c>
      <c r="I1156" s="20">
        <f>(Medidas!F1156-Medidas!E1156)/30.4375</f>
        <v>0</v>
      </c>
      <c r="J1156" s="15" t="e">
        <f>Medidas!H1156/(Medidas!G1156^2)*10000</f>
        <v>#DIV/0!</v>
      </c>
      <c r="K1156" s="15" t="e">
        <f t="shared" ref="K1156:K1219" si="127">(((J1156/C1156)^B1156)-1)/(B1156*D1156)</f>
        <v>#DIV/0!</v>
      </c>
      <c r="L1156" s="15" t="e">
        <f t="shared" ref="L1156:L1219" si="128">INT(NORMSDIST(K1156)*1000)/10</f>
        <v>#DIV/0!</v>
      </c>
      <c r="M1156" s="15" t="e">
        <f t="shared" ref="M1156:M1219" si="129">IF(OR((J1156-C1156)/N1156&lt;-4,(J1156-C1156)/O1156&gt;8),1,0)</f>
        <v>#DIV/0!</v>
      </c>
      <c r="N1156" s="15" t="e">
        <f t="shared" ref="N1156:N1219" si="130">(C1156-(C1156*(1+B1156*D1156*(-2))^(1/B1156)))/2</f>
        <v>#N/A</v>
      </c>
      <c r="O1156" s="15" t="e">
        <f t="shared" ref="O1156:O1219" si="131">((C1156*(1+B1156*D1156*2)^(1/B1156))-C1156)/2</f>
        <v>#N/A</v>
      </c>
    </row>
    <row r="1157" spans="1:15" x14ac:dyDescent="0.15">
      <c r="A1157" s="106">
        <f t="shared" ref="A1157:A1220" si="132">I1157-INT(I1157+0.5)+1</f>
        <v>1</v>
      </c>
      <c r="B1157" s="15" t="e">
        <f>IF(OR(Medidas!D1157=1,Medidas!D1157="M",Medidas!D1157="m"),$A1157*LOOKUP($I1157+1,'OMS2007'!$A$3:$A$220,'OMS2007'!B$3:B$220)+(1-$A1157)*LOOKUP($I1157,'OMS2007'!$A$3:$A$220,'OMS2007'!B$3:B$220),$A1157*LOOKUP($I1157+1,'OMS2007'!$A$3:$A$220,'OMS2007'!E$3:E$220)+(1-$A1157)*LOOKUP($I1157,'OMS2007'!$A$3:$A$220,'OMS2007'!E$3:E$220))</f>
        <v>#N/A</v>
      </c>
      <c r="C1157" s="15" t="e">
        <f>IF(OR(Medidas!D1157=1,Medidas!D1157="M",Medidas!D1157="m"),$A1157*LOOKUP($I1157+1,'OMS2007'!$A$3:$A$220,'OMS2007'!C$3:C$220)+(1-$A1157)*LOOKUP($I1157,'OMS2007'!$A$3:$A$220,'OMS2007'!C$3:C$220),$A1157*LOOKUP($I1157+1,'OMS2007'!$A$3:$A$220,'OMS2007'!F$3:F$220)+(1-$A1157)*LOOKUP($I1157,'OMS2007'!$A$3:$A$220,'OMS2007'!F$3:F$220))</f>
        <v>#N/A</v>
      </c>
      <c r="D1157" s="15" t="e">
        <f>IF(OR(Medidas!D1157=1,Medidas!D1157="M",Medidas!D1157="m"),$A1157*LOOKUP($I1157+1,'OMS2007'!$A$3:$A$220,'OMS2007'!D$3:D$220)+(1-$A1157)*LOOKUP($I1157,'OMS2007'!$A$3:$A$220,'OMS2007'!D$3:D$220),$A1157*LOOKUP($I1157+1,'OMS2007'!$A$3:$A$220,'OMS2007'!G$3:G$220)+(1-$A1157)*LOOKUP($I1157,'OMS2007'!$A$3:$A$220,'OMS2007'!G$3:G$220))</f>
        <v>#N/A</v>
      </c>
      <c r="E1157" s="15">
        <f t="shared" si="126"/>
        <v>1</v>
      </c>
      <c r="F1157" s="15">
        <f>IF(OR(Medidas!D1157=1,Medidas!D1157="M",Medidas!D1157="m",Medidas!D1157=2,Medidas!D1157="F",Medidas!D1157="f"),0,1)</f>
        <v>1</v>
      </c>
      <c r="G1157" s="15">
        <f>IF(OR(ISBLANK(Medidas!G1157),(ISBLANK(Medidas!H1157))),1,0)</f>
        <v>1</v>
      </c>
      <c r="H1157" s="15">
        <f>IF(AND(NOT(G1157),OR(Medidas!G1157&lt;20,Medidas!G1157&gt;250,Medidas!H1157&lt;0.5,Medidas!H1157&gt;400)),1,0)</f>
        <v>0</v>
      </c>
      <c r="I1157" s="20">
        <f>(Medidas!F1157-Medidas!E1157)/30.4375</f>
        <v>0</v>
      </c>
      <c r="J1157" s="15" t="e">
        <f>Medidas!H1157/(Medidas!G1157^2)*10000</f>
        <v>#DIV/0!</v>
      </c>
      <c r="K1157" s="15" t="e">
        <f t="shared" si="127"/>
        <v>#DIV/0!</v>
      </c>
      <c r="L1157" s="15" t="e">
        <f t="shared" si="128"/>
        <v>#DIV/0!</v>
      </c>
      <c r="M1157" s="15" t="e">
        <f t="shared" si="129"/>
        <v>#DIV/0!</v>
      </c>
      <c r="N1157" s="15" t="e">
        <f t="shared" si="130"/>
        <v>#N/A</v>
      </c>
      <c r="O1157" s="15" t="e">
        <f t="shared" si="131"/>
        <v>#N/A</v>
      </c>
    </row>
    <row r="1158" spans="1:15" x14ac:dyDescent="0.15">
      <c r="A1158" s="106">
        <f t="shared" si="132"/>
        <v>1</v>
      </c>
      <c r="B1158" s="15" t="e">
        <f>IF(OR(Medidas!D1158=1,Medidas!D1158="M",Medidas!D1158="m"),$A1158*LOOKUP($I1158+1,'OMS2007'!$A$3:$A$220,'OMS2007'!B$3:B$220)+(1-$A1158)*LOOKUP($I1158,'OMS2007'!$A$3:$A$220,'OMS2007'!B$3:B$220),$A1158*LOOKUP($I1158+1,'OMS2007'!$A$3:$A$220,'OMS2007'!E$3:E$220)+(1-$A1158)*LOOKUP($I1158,'OMS2007'!$A$3:$A$220,'OMS2007'!E$3:E$220))</f>
        <v>#N/A</v>
      </c>
      <c r="C1158" s="15" t="e">
        <f>IF(OR(Medidas!D1158=1,Medidas!D1158="M",Medidas!D1158="m"),$A1158*LOOKUP($I1158+1,'OMS2007'!$A$3:$A$220,'OMS2007'!C$3:C$220)+(1-$A1158)*LOOKUP($I1158,'OMS2007'!$A$3:$A$220,'OMS2007'!C$3:C$220),$A1158*LOOKUP($I1158+1,'OMS2007'!$A$3:$A$220,'OMS2007'!F$3:F$220)+(1-$A1158)*LOOKUP($I1158,'OMS2007'!$A$3:$A$220,'OMS2007'!F$3:F$220))</f>
        <v>#N/A</v>
      </c>
      <c r="D1158" s="15" t="e">
        <f>IF(OR(Medidas!D1158=1,Medidas!D1158="M",Medidas!D1158="m"),$A1158*LOOKUP($I1158+1,'OMS2007'!$A$3:$A$220,'OMS2007'!D$3:D$220)+(1-$A1158)*LOOKUP($I1158,'OMS2007'!$A$3:$A$220,'OMS2007'!D$3:D$220),$A1158*LOOKUP($I1158+1,'OMS2007'!$A$3:$A$220,'OMS2007'!G$3:G$220)+(1-$A1158)*LOOKUP($I1158,'OMS2007'!$A$3:$A$220,'OMS2007'!G$3:G$220))</f>
        <v>#N/A</v>
      </c>
      <c r="E1158" s="15">
        <f t="shared" si="126"/>
        <v>1</v>
      </c>
      <c r="F1158" s="15">
        <f>IF(OR(Medidas!D1158=1,Medidas!D1158="M",Medidas!D1158="m",Medidas!D1158=2,Medidas!D1158="F",Medidas!D1158="f"),0,1)</f>
        <v>1</v>
      </c>
      <c r="G1158" s="15">
        <f>IF(OR(ISBLANK(Medidas!G1158),(ISBLANK(Medidas!H1158))),1,0)</f>
        <v>1</v>
      </c>
      <c r="H1158" s="15">
        <f>IF(AND(NOT(G1158),OR(Medidas!G1158&lt;20,Medidas!G1158&gt;250,Medidas!H1158&lt;0.5,Medidas!H1158&gt;400)),1,0)</f>
        <v>0</v>
      </c>
      <c r="I1158" s="20">
        <f>(Medidas!F1158-Medidas!E1158)/30.4375</f>
        <v>0</v>
      </c>
      <c r="J1158" s="15" t="e">
        <f>Medidas!H1158/(Medidas!G1158^2)*10000</f>
        <v>#DIV/0!</v>
      </c>
      <c r="K1158" s="15" t="e">
        <f t="shared" si="127"/>
        <v>#DIV/0!</v>
      </c>
      <c r="L1158" s="15" t="e">
        <f t="shared" si="128"/>
        <v>#DIV/0!</v>
      </c>
      <c r="M1158" s="15" t="e">
        <f t="shared" si="129"/>
        <v>#DIV/0!</v>
      </c>
      <c r="N1158" s="15" t="e">
        <f t="shared" si="130"/>
        <v>#N/A</v>
      </c>
      <c r="O1158" s="15" t="e">
        <f t="shared" si="131"/>
        <v>#N/A</v>
      </c>
    </row>
    <row r="1159" spans="1:15" x14ac:dyDescent="0.15">
      <c r="A1159" s="106">
        <f t="shared" si="132"/>
        <v>1</v>
      </c>
      <c r="B1159" s="15" t="e">
        <f>IF(OR(Medidas!D1159=1,Medidas!D1159="M",Medidas!D1159="m"),$A1159*LOOKUP($I1159+1,'OMS2007'!$A$3:$A$220,'OMS2007'!B$3:B$220)+(1-$A1159)*LOOKUP($I1159,'OMS2007'!$A$3:$A$220,'OMS2007'!B$3:B$220),$A1159*LOOKUP($I1159+1,'OMS2007'!$A$3:$A$220,'OMS2007'!E$3:E$220)+(1-$A1159)*LOOKUP($I1159,'OMS2007'!$A$3:$A$220,'OMS2007'!E$3:E$220))</f>
        <v>#N/A</v>
      </c>
      <c r="C1159" s="15" t="e">
        <f>IF(OR(Medidas!D1159=1,Medidas!D1159="M",Medidas!D1159="m"),$A1159*LOOKUP($I1159+1,'OMS2007'!$A$3:$A$220,'OMS2007'!C$3:C$220)+(1-$A1159)*LOOKUP($I1159,'OMS2007'!$A$3:$A$220,'OMS2007'!C$3:C$220),$A1159*LOOKUP($I1159+1,'OMS2007'!$A$3:$A$220,'OMS2007'!F$3:F$220)+(1-$A1159)*LOOKUP($I1159,'OMS2007'!$A$3:$A$220,'OMS2007'!F$3:F$220))</f>
        <v>#N/A</v>
      </c>
      <c r="D1159" s="15" t="e">
        <f>IF(OR(Medidas!D1159=1,Medidas!D1159="M",Medidas!D1159="m"),$A1159*LOOKUP($I1159+1,'OMS2007'!$A$3:$A$220,'OMS2007'!D$3:D$220)+(1-$A1159)*LOOKUP($I1159,'OMS2007'!$A$3:$A$220,'OMS2007'!D$3:D$220),$A1159*LOOKUP($I1159+1,'OMS2007'!$A$3:$A$220,'OMS2007'!G$3:G$220)+(1-$A1159)*LOOKUP($I1159,'OMS2007'!$A$3:$A$220,'OMS2007'!G$3:G$220))</f>
        <v>#N/A</v>
      </c>
      <c r="E1159" s="15">
        <f t="shared" si="126"/>
        <v>1</v>
      </c>
      <c r="F1159" s="15">
        <f>IF(OR(Medidas!D1159=1,Medidas!D1159="M",Medidas!D1159="m",Medidas!D1159=2,Medidas!D1159="F",Medidas!D1159="f"),0,1)</f>
        <v>1</v>
      </c>
      <c r="G1159" s="15">
        <f>IF(OR(ISBLANK(Medidas!G1159),(ISBLANK(Medidas!H1159))),1,0)</f>
        <v>1</v>
      </c>
      <c r="H1159" s="15">
        <f>IF(AND(NOT(G1159),OR(Medidas!G1159&lt;20,Medidas!G1159&gt;250,Medidas!H1159&lt;0.5,Medidas!H1159&gt;400)),1,0)</f>
        <v>0</v>
      </c>
      <c r="I1159" s="20">
        <f>(Medidas!F1159-Medidas!E1159)/30.4375</f>
        <v>0</v>
      </c>
      <c r="J1159" s="15" t="e">
        <f>Medidas!H1159/(Medidas!G1159^2)*10000</f>
        <v>#DIV/0!</v>
      </c>
      <c r="K1159" s="15" t="e">
        <f t="shared" si="127"/>
        <v>#DIV/0!</v>
      </c>
      <c r="L1159" s="15" t="e">
        <f t="shared" si="128"/>
        <v>#DIV/0!</v>
      </c>
      <c r="M1159" s="15" t="e">
        <f t="shared" si="129"/>
        <v>#DIV/0!</v>
      </c>
      <c r="N1159" s="15" t="e">
        <f t="shared" si="130"/>
        <v>#N/A</v>
      </c>
      <c r="O1159" s="15" t="e">
        <f t="shared" si="131"/>
        <v>#N/A</v>
      </c>
    </row>
    <row r="1160" spans="1:15" x14ac:dyDescent="0.15">
      <c r="A1160" s="106">
        <f t="shared" si="132"/>
        <v>1</v>
      </c>
      <c r="B1160" s="15" t="e">
        <f>IF(OR(Medidas!D1160=1,Medidas!D1160="M",Medidas!D1160="m"),$A1160*LOOKUP($I1160+1,'OMS2007'!$A$3:$A$220,'OMS2007'!B$3:B$220)+(1-$A1160)*LOOKUP($I1160,'OMS2007'!$A$3:$A$220,'OMS2007'!B$3:B$220),$A1160*LOOKUP($I1160+1,'OMS2007'!$A$3:$A$220,'OMS2007'!E$3:E$220)+(1-$A1160)*LOOKUP($I1160,'OMS2007'!$A$3:$A$220,'OMS2007'!E$3:E$220))</f>
        <v>#N/A</v>
      </c>
      <c r="C1160" s="15" t="e">
        <f>IF(OR(Medidas!D1160=1,Medidas!D1160="M",Medidas!D1160="m"),$A1160*LOOKUP($I1160+1,'OMS2007'!$A$3:$A$220,'OMS2007'!C$3:C$220)+(1-$A1160)*LOOKUP($I1160,'OMS2007'!$A$3:$A$220,'OMS2007'!C$3:C$220),$A1160*LOOKUP($I1160+1,'OMS2007'!$A$3:$A$220,'OMS2007'!F$3:F$220)+(1-$A1160)*LOOKUP($I1160,'OMS2007'!$A$3:$A$220,'OMS2007'!F$3:F$220))</f>
        <v>#N/A</v>
      </c>
      <c r="D1160" s="15" t="e">
        <f>IF(OR(Medidas!D1160=1,Medidas!D1160="M",Medidas!D1160="m"),$A1160*LOOKUP($I1160+1,'OMS2007'!$A$3:$A$220,'OMS2007'!D$3:D$220)+(1-$A1160)*LOOKUP($I1160,'OMS2007'!$A$3:$A$220,'OMS2007'!D$3:D$220),$A1160*LOOKUP($I1160+1,'OMS2007'!$A$3:$A$220,'OMS2007'!G$3:G$220)+(1-$A1160)*LOOKUP($I1160,'OMS2007'!$A$3:$A$220,'OMS2007'!G$3:G$220))</f>
        <v>#N/A</v>
      </c>
      <c r="E1160" s="15">
        <f t="shared" si="126"/>
        <v>1</v>
      </c>
      <c r="F1160" s="15">
        <f>IF(OR(Medidas!D1160=1,Medidas!D1160="M",Medidas!D1160="m",Medidas!D1160=2,Medidas!D1160="F",Medidas!D1160="f"),0,1)</f>
        <v>1</v>
      </c>
      <c r="G1160" s="15">
        <f>IF(OR(ISBLANK(Medidas!G1160),(ISBLANK(Medidas!H1160))),1,0)</f>
        <v>1</v>
      </c>
      <c r="H1160" s="15">
        <f>IF(AND(NOT(G1160),OR(Medidas!G1160&lt;20,Medidas!G1160&gt;250,Medidas!H1160&lt;0.5,Medidas!H1160&gt;400)),1,0)</f>
        <v>0</v>
      </c>
      <c r="I1160" s="20">
        <f>(Medidas!F1160-Medidas!E1160)/30.4375</f>
        <v>0</v>
      </c>
      <c r="J1160" s="15" t="e">
        <f>Medidas!H1160/(Medidas!G1160^2)*10000</f>
        <v>#DIV/0!</v>
      </c>
      <c r="K1160" s="15" t="e">
        <f t="shared" si="127"/>
        <v>#DIV/0!</v>
      </c>
      <c r="L1160" s="15" t="e">
        <f t="shared" si="128"/>
        <v>#DIV/0!</v>
      </c>
      <c r="M1160" s="15" t="e">
        <f t="shared" si="129"/>
        <v>#DIV/0!</v>
      </c>
      <c r="N1160" s="15" t="e">
        <f t="shared" si="130"/>
        <v>#N/A</v>
      </c>
      <c r="O1160" s="15" t="e">
        <f t="shared" si="131"/>
        <v>#N/A</v>
      </c>
    </row>
    <row r="1161" spans="1:15" x14ac:dyDescent="0.15">
      <c r="A1161" s="106">
        <f t="shared" si="132"/>
        <v>1</v>
      </c>
      <c r="B1161" s="15" t="e">
        <f>IF(OR(Medidas!D1161=1,Medidas!D1161="M",Medidas!D1161="m"),$A1161*LOOKUP($I1161+1,'OMS2007'!$A$3:$A$220,'OMS2007'!B$3:B$220)+(1-$A1161)*LOOKUP($I1161,'OMS2007'!$A$3:$A$220,'OMS2007'!B$3:B$220),$A1161*LOOKUP($I1161+1,'OMS2007'!$A$3:$A$220,'OMS2007'!E$3:E$220)+(1-$A1161)*LOOKUP($I1161,'OMS2007'!$A$3:$A$220,'OMS2007'!E$3:E$220))</f>
        <v>#N/A</v>
      </c>
      <c r="C1161" s="15" t="e">
        <f>IF(OR(Medidas!D1161=1,Medidas!D1161="M",Medidas!D1161="m"),$A1161*LOOKUP($I1161+1,'OMS2007'!$A$3:$A$220,'OMS2007'!C$3:C$220)+(1-$A1161)*LOOKUP($I1161,'OMS2007'!$A$3:$A$220,'OMS2007'!C$3:C$220),$A1161*LOOKUP($I1161+1,'OMS2007'!$A$3:$A$220,'OMS2007'!F$3:F$220)+(1-$A1161)*LOOKUP($I1161,'OMS2007'!$A$3:$A$220,'OMS2007'!F$3:F$220))</f>
        <v>#N/A</v>
      </c>
      <c r="D1161" s="15" t="e">
        <f>IF(OR(Medidas!D1161=1,Medidas!D1161="M",Medidas!D1161="m"),$A1161*LOOKUP($I1161+1,'OMS2007'!$A$3:$A$220,'OMS2007'!D$3:D$220)+(1-$A1161)*LOOKUP($I1161,'OMS2007'!$A$3:$A$220,'OMS2007'!D$3:D$220),$A1161*LOOKUP($I1161+1,'OMS2007'!$A$3:$A$220,'OMS2007'!G$3:G$220)+(1-$A1161)*LOOKUP($I1161,'OMS2007'!$A$3:$A$220,'OMS2007'!G$3:G$220))</f>
        <v>#N/A</v>
      </c>
      <c r="E1161" s="15">
        <f t="shared" si="126"/>
        <v>1</v>
      </c>
      <c r="F1161" s="15">
        <f>IF(OR(Medidas!D1161=1,Medidas!D1161="M",Medidas!D1161="m",Medidas!D1161=2,Medidas!D1161="F",Medidas!D1161="f"),0,1)</f>
        <v>1</v>
      </c>
      <c r="G1161" s="15">
        <f>IF(OR(ISBLANK(Medidas!G1161),(ISBLANK(Medidas!H1161))),1,0)</f>
        <v>1</v>
      </c>
      <c r="H1161" s="15">
        <f>IF(AND(NOT(G1161),OR(Medidas!G1161&lt;20,Medidas!G1161&gt;250,Medidas!H1161&lt;0.5,Medidas!H1161&gt;400)),1,0)</f>
        <v>0</v>
      </c>
      <c r="I1161" s="20">
        <f>(Medidas!F1161-Medidas!E1161)/30.4375</f>
        <v>0</v>
      </c>
      <c r="J1161" s="15" t="e">
        <f>Medidas!H1161/(Medidas!G1161^2)*10000</f>
        <v>#DIV/0!</v>
      </c>
      <c r="K1161" s="15" t="e">
        <f t="shared" si="127"/>
        <v>#DIV/0!</v>
      </c>
      <c r="L1161" s="15" t="e">
        <f t="shared" si="128"/>
        <v>#DIV/0!</v>
      </c>
      <c r="M1161" s="15" t="e">
        <f t="shared" si="129"/>
        <v>#DIV/0!</v>
      </c>
      <c r="N1161" s="15" t="e">
        <f t="shared" si="130"/>
        <v>#N/A</v>
      </c>
      <c r="O1161" s="15" t="e">
        <f t="shared" si="131"/>
        <v>#N/A</v>
      </c>
    </row>
    <row r="1162" spans="1:15" x14ac:dyDescent="0.15">
      <c r="A1162" s="106">
        <f t="shared" si="132"/>
        <v>1</v>
      </c>
      <c r="B1162" s="15" t="e">
        <f>IF(OR(Medidas!D1162=1,Medidas!D1162="M",Medidas!D1162="m"),$A1162*LOOKUP($I1162+1,'OMS2007'!$A$3:$A$220,'OMS2007'!B$3:B$220)+(1-$A1162)*LOOKUP($I1162,'OMS2007'!$A$3:$A$220,'OMS2007'!B$3:B$220),$A1162*LOOKUP($I1162+1,'OMS2007'!$A$3:$A$220,'OMS2007'!E$3:E$220)+(1-$A1162)*LOOKUP($I1162,'OMS2007'!$A$3:$A$220,'OMS2007'!E$3:E$220))</f>
        <v>#N/A</v>
      </c>
      <c r="C1162" s="15" t="e">
        <f>IF(OR(Medidas!D1162=1,Medidas!D1162="M",Medidas!D1162="m"),$A1162*LOOKUP($I1162+1,'OMS2007'!$A$3:$A$220,'OMS2007'!C$3:C$220)+(1-$A1162)*LOOKUP($I1162,'OMS2007'!$A$3:$A$220,'OMS2007'!C$3:C$220),$A1162*LOOKUP($I1162+1,'OMS2007'!$A$3:$A$220,'OMS2007'!F$3:F$220)+(1-$A1162)*LOOKUP($I1162,'OMS2007'!$A$3:$A$220,'OMS2007'!F$3:F$220))</f>
        <v>#N/A</v>
      </c>
      <c r="D1162" s="15" t="e">
        <f>IF(OR(Medidas!D1162=1,Medidas!D1162="M",Medidas!D1162="m"),$A1162*LOOKUP($I1162+1,'OMS2007'!$A$3:$A$220,'OMS2007'!D$3:D$220)+(1-$A1162)*LOOKUP($I1162,'OMS2007'!$A$3:$A$220,'OMS2007'!D$3:D$220),$A1162*LOOKUP($I1162+1,'OMS2007'!$A$3:$A$220,'OMS2007'!G$3:G$220)+(1-$A1162)*LOOKUP($I1162,'OMS2007'!$A$3:$A$220,'OMS2007'!G$3:G$220))</f>
        <v>#N/A</v>
      </c>
      <c r="E1162" s="15">
        <f t="shared" si="126"/>
        <v>1</v>
      </c>
      <c r="F1162" s="15">
        <f>IF(OR(Medidas!D1162=1,Medidas!D1162="M",Medidas!D1162="m",Medidas!D1162=2,Medidas!D1162="F",Medidas!D1162="f"),0,1)</f>
        <v>1</v>
      </c>
      <c r="G1162" s="15">
        <f>IF(OR(ISBLANK(Medidas!G1162),(ISBLANK(Medidas!H1162))),1,0)</f>
        <v>1</v>
      </c>
      <c r="H1162" s="15">
        <f>IF(AND(NOT(G1162),OR(Medidas!G1162&lt;20,Medidas!G1162&gt;250,Medidas!H1162&lt;0.5,Medidas!H1162&gt;400)),1,0)</f>
        <v>0</v>
      </c>
      <c r="I1162" s="20">
        <f>(Medidas!F1162-Medidas!E1162)/30.4375</f>
        <v>0</v>
      </c>
      <c r="J1162" s="15" t="e">
        <f>Medidas!H1162/(Medidas!G1162^2)*10000</f>
        <v>#DIV/0!</v>
      </c>
      <c r="K1162" s="15" t="e">
        <f t="shared" si="127"/>
        <v>#DIV/0!</v>
      </c>
      <c r="L1162" s="15" t="e">
        <f t="shared" si="128"/>
        <v>#DIV/0!</v>
      </c>
      <c r="M1162" s="15" t="e">
        <f t="shared" si="129"/>
        <v>#DIV/0!</v>
      </c>
      <c r="N1162" s="15" t="e">
        <f t="shared" si="130"/>
        <v>#N/A</v>
      </c>
      <c r="O1162" s="15" t="e">
        <f t="shared" si="131"/>
        <v>#N/A</v>
      </c>
    </row>
    <row r="1163" spans="1:15" x14ac:dyDescent="0.15">
      <c r="A1163" s="106">
        <f t="shared" si="132"/>
        <v>1</v>
      </c>
      <c r="B1163" s="15" t="e">
        <f>IF(OR(Medidas!D1163=1,Medidas!D1163="M",Medidas!D1163="m"),$A1163*LOOKUP($I1163+1,'OMS2007'!$A$3:$A$220,'OMS2007'!B$3:B$220)+(1-$A1163)*LOOKUP($I1163,'OMS2007'!$A$3:$A$220,'OMS2007'!B$3:B$220),$A1163*LOOKUP($I1163+1,'OMS2007'!$A$3:$A$220,'OMS2007'!E$3:E$220)+(1-$A1163)*LOOKUP($I1163,'OMS2007'!$A$3:$A$220,'OMS2007'!E$3:E$220))</f>
        <v>#N/A</v>
      </c>
      <c r="C1163" s="15" t="e">
        <f>IF(OR(Medidas!D1163=1,Medidas!D1163="M",Medidas!D1163="m"),$A1163*LOOKUP($I1163+1,'OMS2007'!$A$3:$A$220,'OMS2007'!C$3:C$220)+(1-$A1163)*LOOKUP($I1163,'OMS2007'!$A$3:$A$220,'OMS2007'!C$3:C$220),$A1163*LOOKUP($I1163+1,'OMS2007'!$A$3:$A$220,'OMS2007'!F$3:F$220)+(1-$A1163)*LOOKUP($I1163,'OMS2007'!$A$3:$A$220,'OMS2007'!F$3:F$220))</f>
        <v>#N/A</v>
      </c>
      <c r="D1163" s="15" t="e">
        <f>IF(OR(Medidas!D1163=1,Medidas!D1163="M",Medidas!D1163="m"),$A1163*LOOKUP($I1163+1,'OMS2007'!$A$3:$A$220,'OMS2007'!D$3:D$220)+(1-$A1163)*LOOKUP($I1163,'OMS2007'!$A$3:$A$220,'OMS2007'!D$3:D$220),$A1163*LOOKUP($I1163+1,'OMS2007'!$A$3:$A$220,'OMS2007'!G$3:G$220)+(1-$A1163)*LOOKUP($I1163,'OMS2007'!$A$3:$A$220,'OMS2007'!G$3:G$220))</f>
        <v>#N/A</v>
      </c>
      <c r="E1163" s="15">
        <f t="shared" si="126"/>
        <v>1</v>
      </c>
      <c r="F1163" s="15">
        <f>IF(OR(Medidas!D1163=1,Medidas!D1163="M",Medidas!D1163="m",Medidas!D1163=2,Medidas!D1163="F",Medidas!D1163="f"),0,1)</f>
        <v>1</v>
      </c>
      <c r="G1163" s="15">
        <f>IF(OR(ISBLANK(Medidas!G1163),(ISBLANK(Medidas!H1163))),1,0)</f>
        <v>1</v>
      </c>
      <c r="H1163" s="15">
        <f>IF(AND(NOT(G1163),OR(Medidas!G1163&lt;20,Medidas!G1163&gt;250,Medidas!H1163&lt;0.5,Medidas!H1163&gt;400)),1,0)</f>
        <v>0</v>
      </c>
      <c r="I1163" s="20">
        <f>(Medidas!F1163-Medidas!E1163)/30.4375</f>
        <v>0</v>
      </c>
      <c r="J1163" s="15" t="e">
        <f>Medidas!H1163/(Medidas!G1163^2)*10000</f>
        <v>#DIV/0!</v>
      </c>
      <c r="K1163" s="15" t="e">
        <f t="shared" si="127"/>
        <v>#DIV/0!</v>
      </c>
      <c r="L1163" s="15" t="e">
        <f t="shared" si="128"/>
        <v>#DIV/0!</v>
      </c>
      <c r="M1163" s="15" t="e">
        <f t="shared" si="129"/>
        <v>#DIV/0!</v>
      </c>
      <c r="N1163" s="15" t="e">
        <f t="shared" si="130"/>
        <v>#N/A</v>
      </c>
      <c r="O1163" s="15" t="e">
        <f t="shared" si="131"/>
        <v>#N/A</v>
      </c>
    </row>
    <row r="1164" spans="1:15" x14ac:dyDescent="0.15">
      <c r="A1164" s="106">
        <f t="shared" si="132"/>
        <v>1</v>
      </c>
      <c r="B1164" s="15" t="e">
        <f>IF(OR(Medidas!D1164=1,Medidas!D1164="M",Medidas!D1164="m"),$A1164*LOOKUP($I1164+1,'OMS2007'!$A$3:$A$220,'OMS2007'!B$3:B$220)+(1-$A1164)*LOOKUP($I1164,'OMS2007'!$A$3:$A$220,'OMS2007'!B$3:B$220),$A1164*LOOKUP($I1164+1,'OMS2007'!$A$3:$A$220,'OMS2007'!E$3:E$220)+(1-$A1164)*LOOKUP($I1164,'OMS2007'!$A$3:$A$220,'OMS2007'!E$3:E$220))</f>
        <v>#N/A</v>
      </c>
      <c r="C1164" s="15" t="e">
        <f>IF(OR(Medidas!D1164=1,Medidas!D1164="M",Medidas!D1164="m"),$A1164*LOOKUP($I1164+1,'OMS2007'!$A$3:$A$220,'OMS2007'!C$3:C$220)+(1-$A1164)*LOOKUP($I1164,'OMS2007'!$A$3:$A$220,'OMS2007'!C$3:C$220),$A1164*LOOKUP($I1164+1,'OMS2007'!$A$3:$A$220,'OMS2007'!F$3:F$220)+(1-$A1164)*LOOKUP($I1164,'OMS2007'!$A$3:$A$220,'OMS2007'!F$3:F$220))</f>
        <v>#N/A</v>
      </c>
      <c r="D1164" s="15" t="e">
        <f>IF(OR(Medidas!D1164=1,Medidas!D1164="M",Medidas!D1164="m"),$A1164*LOOKUP($I1164+1,'OMS2007'!$A$3:$A$220,'OMS2007'!D$3:D$220)+(1-$A1164)*LOOKUP($I1164,'OMS2007'!$A$3:$A$220,'OMS2007'!D$3:D$220),$A1164*LOOKUP($I1164+1,'OMS2007'!$A$3:$A$220,'OMS2007'!G$3:G$220)+(1-$A1164)*LOOKUP($I1164,'OMS2007'!$A$3:$A$220,'OMS2007'!G$3:G$220))</f>
        <v>#N/A</v>
      </c>
      <c r="E1164" s="15">
        <f t="shared" si="126"/>
        <v>1</v>
      </c>
      <c r="F1164" s="15">
        <f>IF(OR(Medidas!D1164=1,Medidas!D1164="M",Medidas!D1164="m",Medidas!D1164=2,Medidas!D1164="F",Medidas!D1164="f"),0,1)</f>
        <v>1</v>
      </c>
      <c r="G1164" s="15">
        <f>IF(OR(ISBLANK(Medidas!G1164),(ISBLANK(Medidas!H1164))),1,0)</f>
        <v>1</v>
      </c>
      <c r="H1164" s="15">
        <f>IF(AND(NOT(G1164),OR(Medidas!G1164&lt;20,Medidas!G1164&gt;250,Medidas!H1164&lt;0.5,Medidas!H1164&gt;400)),1,0)</f>
        <v>0</v>
      </c>
      <c r="I1164" s="20">
        <f>(Medidas!F1164-Medidas!E1164)/30.4375</f>
        <v>0</v>
      </c>
      <c r="J1164" s="15" t="e">
        <f>Medidas!H1164/(Medidas!G1164^2)*10000</f>
        <v>#DIV/0!</v>
      </c>
      <c r="K1164" s="15" t="e">
        <f t="shared" si="127"/>
        <v>#DIV/0!</v>
      </c>
      <c r="L1164" s="15" t="e">
        <f t="shared" si="128"/>
        <v>#DIV/0!</v>
      </c>
      <c r="M1164" s="15" t="e">
        <f t="shared" si="129"/>
        <v>#DIV/0!</v>
      </c>
      <c r="N1164" s="15" t="e">
        <f t="shared" si="130"/>
        <v>#N/A</v>
      </c>
      <c r="O1164" s="15" t="e">
        <f t="shared" si="131"/>
        <v>#N/A</v>
      </c>
    </row>
    <row r="1165" spans="1:15" x14ac:dyDescent="0.15">
      <c r="A1165" s="106">
        <f t="shared" si="132"/>
        <v>1</v>
      </c>
      <c r="B1165" s="15" t="e">
        <f>IF(OR(Medidas!D1165=1,Medidas!D1165="M",Medidas!D1165="m"),$A1165*LOOKUP($I1165+1,'OMS2007'!$A$3:$A$220,'OMS2007'!B$3:B$220)+(1-$A1165)*LOOKUP($I1165,'OMS2007'!$A$3:$A$220,'OMS2007'!B$3:B$220),$A1165*LOOKUP($I1165+1,'OMS2007'!$A$3:$A$220,'OMS2007'!E$3:E$220)+(1-$A1165)*LOOKUP($I1165,'OMS2007'!$A$3:$A$220,'OMS2007'!E$3:E$220))</f>
        <v>#N/A</v>
      </c>
      <c r="C1165" s="15" t="e">
        <f>IF(OR(Medidas!D1165=1,Medidas!D1165="M",Medidas!D1165="m"),$A1165*LOOKUP($I1165+1,'OMS2007'!$A$3:$A$220,'OMS2007'!C$3:C$220)+(1-$A1165)*LOOKUP($I1165,'OMS2007'!$A$3:$A$220,'OMS2007'!C$3:C$220),$A1165*LOOKUP($I1165+1,'OMS2007'!$A$3:$A$220,'OMS2007'!F$3:F$220)+(1-$A1165)*LOOKUP($I1165,'OMS2007'!$A$3:$A$220,'OMS2007'!F$3:F$220))</f>
        <v>#N/A</v>
      </c>
      <c r="D1165" s="15" t="e">
        <f>IF(OR(Medidas!D1165=1,Medidas!D1165="M",Medidas!D1165="m"),$A1165*LOOKUP($I1165+1,'OMS2007'!$A$3:$A$220,'OMS2007'!D$3:D$220)+(1-$A1165)*LOOKUP($I1165,'OMS2007'!$A$3:$A$220,'OMS2007'!D$3:D$220),$A1165*LOOKUP($I1165+1,'OMS2007'!$A$3:$A$220,'OMS2007'!G$3:G$220)+(1-$A1165)*LOOKUP($I1165,'OMS2007'!$A$3:$A$220,'OMS2007'!G$3:G$220))</f>
        <v>#N/A</v>
      </c>
      <c r="E1165" s="15">
        <f t="shared" si="126"/>
        <v>1</v>
      </c>
      <c r="F1165" s="15">
        <f>IF(OR(Medidas!D1165=1,Medidas!D1165="M",Medidas!D1165="m",Medidas!D1165=2,Medidas!D1165="F",Medidas!D1165="f"),0,1)</f>
        <v>1</v>
      </c>
      <c r="G1165" s="15">
        <f>IF(OR(ISBLANK(Medidas!G1165),(ISBLANK(Medidas!H1165))),1,0)</f>
        <v>1</v>
      </c>
      <c r="H1165" s="15">
        <f>IF(AND(NOT(G1165),OR(Medidas!G1165&lt;20,Medidas!G1165&gt;250,Medidas!H1165&lt;0.5,Medidas!H1165&gt;400)),1,0)</f>
        <v>0</v>
      </c>
      <c r="I1165" s="20">
        <f>(Medidas!F1165-Medidas!E1165)/30.4375</f>
        <v>0</v>
      </c>
      <c r="J1165" s="15" t="e">
        <f>Medidas!H1165/(Medidas!G1165^2)*10000</f>
        <v>#DIV/0!</v>
      </c>
      <c r="K1165" s="15" t="e">
        <f t="shared" si="127"/>
        <v>#DIV/0!</v>
      </c>
      <c r="L1165" s="15" t="e">
        <f t="shared" si="128"/>
        <v>#DIV/0!</v>
      </c>
      <c r="M1165" s="15" t="e">
        <f t="shared" si="129"/>
        <v>#DIV/0!</v>
      </c>
      <c r="N1165" s="15" t="e">
        <f t="shared" si="130"/>
        <v>#N/A</v>
      </c>
      <c r="O1165" s="15" t="e">
        <f t="shared" si="131"/>
        <v>#N/A</v>
      </c>
    </row>
    <row r="1166" spans="1:15" x14ac:dyDescent="0.15">
      <c r="A1166" s="106">
        <f t="shared" si="132"/>
        <v>1</v>
      </c>
      <c r="B1166" s="15" t="e">
        <f>IF(OR(Medidas!D1166=1,Medidas!D1166="M",Medidas!D1166="m"),$A1166*LOOKUP($I1166+1,'OMS2007'!$A$3:$A$220,'OMS2007'!B$3:B$220)+(1-$A1166)*LOOKUP($I1166,'OMS2007'!$A$3:$A$220,'OMS2007'!B$3:B$220),$A1166*LOOKUP($I1166+1,'OMS2007'!$A$3:$A$220,'OMS2007'!E$3:E$220)+(1-$A1166)*LOOKUP($I1166,'OMS2007'!$A$3:$A$220,'OMS2007'!E$3:E$220))</f>
        <v>#N/A</v>
      </c>
      <c r="C1166" s="15" t="e">
        <f>IF(OR(Medidas!D1166=1,Medidas!D1166="M",Medidas!D1166="m"),$A1166*LOOKUP($I1166+1,'OMS2007'!$A$3:$A$220,'OMS2007'!C$3:C$220)+(1-$A1166)*LOOKUP($I1166,'OMS2007'!$A$3:$A$220,'OMS2007'!C$3:C$220),$A1166*LOOKUP($I1166+1,'OMS2007'!$A$3:$A$220,'OMS2007'!F$3:F$220)+(1-$A1166)*LOOKUP($I1166,'OMS2007'!$A$3:$A$220,'OMS2007'!F$3:F$220))</f>
        <v>#N/A</v>
      </c>
      <c r="D1166" s="15" t="e">
        <f>IF(OR(Medidas!D1166=1,Medidas!D1166="M",Medidas!D1166="m"),$A1166*LOOKUP($I1166+1,'OMS2007'!$A$3:$A$220,'OMS2007'!D$3:D$220)+(1-$A1166)*LOOKUP($I1166,'OMS2007'!$A$3:$A$220,'OMS2007'!D$3:D$220),$A1166*LOOKUP($I1166+1,'OMS2007'!$A$3:$A$220,'OMS2007'!G$3:G$220)+(1-$A1166)*LOOKUP($I1166,'OMS2007'!$A$3:$A$220,'OMS2007'!G$3:G$220))</f>
        <v>#N/A</v>
      </c>
      <c r="E1166" s="15">
        <f t="shared" si="126"/>
        <v>1</v>
      </c>
      <c r="F1166" s="15">
        <f>IF(OR(Medidas!D1166=1,Medidas!D1166="M",Medidas!D1166="m",Medidas!D1166=2,Medidas!D1166="F",Medidas!D1166="f"),0,1)</f>
        <v>1</v>
      </c>
      <c r="G1166" s="15">
        <f>IF(OR(ISBLANK(Medidas!G1166),(ISBLANK(Medidas!H1166))),1,0)</f>
        <v>1</v>
      </c>
      <c r="H1166" s="15">
        <f>IF(AND(NOT(G1166),OR(Medidas!G1166&lt;20,Medidas!G1166&gt;250,Medidas!H1166&lt;0.5,Medidas!H1166&gt;400)),1,0)</f>
        <v>0</v>
      </c>
      <c r="I1166" s="20">
        <f>(Medidas!F1166-Medidas!E1166)/30.4375</f>
        <v>0</v>
      </c>
      <c r="J1166" s="15" t="e">
        <f>Medidas!H1166/(Medidas!G1166^2)*10000</f>
        <v>#DIV/0!</v>
      </c>
      <c r="K1166" s="15" t="e">
        <f t="shared" si="127"/>
        <v>#DIV/0!</v>
      </c>
      <c r="L1166" s="15" t="e">
        <f t="shared" si="128"/>
        <v>#DIV/0!</v>
      </c>
      <c r="M1166" s="15" t="e">
        <f t="shared" si="129"/>
        <v>#DIV/0!</v>
      </c>
      <c r="N1166" s="15" t="e">
        <f t="shared" si="130"/>
        <v>#N/A</v>
      </c>
      <c r="O1166" s="15" t="e">
        <f t="shared" si="131"/>
        <v>#N/A</v>
      </c>
    </row>
    <row r="1167" spans="1:15" x14ac:dyDescent="0.15">
      <c r="A1167" s="106">
        <f t="shared" si="132"/>
        <v>1</v>
      </c>
      <c r="B1167" s="15" t="e">
        <f>IF(OR(Medidas!D1167=1,Medidas!D1167="M",Medidas!D1167="m"),$A1167*LOOKUP($I1167+1,'OMS2007'!$A$3:$A$220,'OMS2007'!B$3:B$220)+(1-$A1167)*LOOKUP($I1167,'OMS2007'!$A$3:$A$220,'OMS2007'!B$3:B$220),$A1167*LOOKUP($I1167+1,'OMS2007'!$A$3:$A$220,'OMS2007'!E$3:E$220)+(1-$A1167)*LOOKUP($I1167,'OMS2007'!$A$3:$A$220,'OMS2007'!E$3:E$220))</f>
        <v>#N/A</v>
      </c>
      <c r="C1167" s="15" t="e">
        <f>IF(OR(Medidas!D1167=1,Medidas!D1167="M",Medidas!D1167="m"),$A1167*LOOKUP($I1167+1,'OMS2007'!$A$3:$A$220,'OMS2007'!C$3:C$220)+(1-$A1167)*LOOKUP($I1167,'OMS2007'!$A$3:$A$220,'OMS2007'!C$3:C$220),$A1167*LOOKUP($I1167+1,'OMS2007'!$A$3:$A$220,'OMS2007'!F$3:F$220)+(1-$A1167)*LOOKUP($I1167,'OMS2007'!$A$3:$A$220,'OMS2007'!F$3:F$220))</f>
        <v>#N/A</v>
      </c>
      <c r="D1167" s="15" t="e">
        <f>IF(OR(Medidas!D1167=1,Medidas!D1167="M",Medidas!D1167="m"),$A1167*LOOKUP($I1167+1,'OMS2007'!$A$3:$A$220,'OMS2007'!D$3:D$220)+(1-$A1167)*LOOKUP($I1167,'OMS2007'!$A$3:$A$220,'OMS2007'!D$3:D$220),$A1167*LOOKUP($I1167+1,'OMS2007'!$A$3:$A$220,'OMS2007'!G$3:G$220)+(1-$A1167)*LOOKUP($I1167,'OMS2007'!$A$3:$A$220,'OMS2007'!G$3:G$220))</f>
        <v>#N/A</v>
      </c>
      <c r="E1167" s="15">
        <f t="shared" si="126"/>
        <v>1</v>
      </c>
      <c r="F1167" s="15">
        <f>IF(OR(Medidas!D1167=1,Medidas!D1167="M",Medidas!D1167="m",Medidas!D1167=2,Medidas!D1167="F",Medidas!D1167="f"),0,1)</f>
        <v>1</v>
      </c>
      <c r="G1167" s="15">
        <f>IF(OR(ISBLANK(Medidas!G1167),(ISBLANK(Medidas!H1167))),1,0)</f>
        <v>1</v>
      </c>
      <c r="H1167" s="15">
        <f>IF(AND(NOT(G1167),OR(Medidas!G1167&lt;20,Medidas!G1167&gt;250,Medidas!H1167&lt;0.5,Medidas!H1167&gt;400)),1,0)</f>
        <v>0</v>
      </c>
      <c r="I1167" s="20">
        <f>(Medidas!F1167-Medidas!E1167)/30.4375</f>
        <v>0</v>
      </c>
      <c r="J1167" s="15" t="e">
        <f>Medidas!H1167/(Medidas!G1167^2)*10000</f>
        <v>#DIV/0!</v>
      </c>
      <c r="K1167" s="15" t="e">
        <f t="shared" si="127"/>
        <v>#DIV/0!</v>
      </c>
      <c r="L1167" s="15" t="e">
        <f t="shared" si="128"/>
        <v>#DIV/0!</v>
      </c>
      <c r="M1167" s="15" t="e">
        <f t="shared" si="129"/>
        <v>#DIV/0!</v>
      </c>
      <c r="N1167" s="15" t="e">
        <f t="shared" si="130"/>
        <v>#N/A</v>
      </c>
      <c r="O1167" s="15" t="e">
        <f t="shared" si="131"/>
        <v>#N/A</v>
      </c>
    </row>
    <row r="1168" spans="1:15" x14ac:dyDescent="0.15">
      <c r="A1168" s="106">
        <f t="shared" si="132"/>
        <v>1</v>
      </c>
      <c r="B1168" s="15" t="e">
        <f>IF(OR(Medidas!D1168=1,Medidas!D1168="M",Medidas!D1168="m"),$A1168*LOOKUP($I1168+1,'OMS2007'!$A$3:$A$220,'OMS2007'!B$3:B$220)+(1-$A1168)*LOOKUP($I1168,'OMS2007'!$A$3:$A$220,'OMS2007'!B$3:B$220),$A1168*LOOKUP($I1168+1,'OMS2007'!$A$3:$A$220,'OMS2007'!E$3:E$220)+(1-$A1168)*LOOKUP($I1168,'OMS2007'!$A$3:$A$220,'OMS2007'!E$3:E$220))</f>
        <v>#N/A</v>
      </c>
      <c r="C1168" s="15" t="e">
        <f>IF(OR(Medidas!D1168=1,Medidas!D1168="M",Medidas!D1168="m"),$A1168*LOOKUP($I1168+1,'OMS2007'!$A$3:$A$220,'OMS2007'!C$3:C$220)+(1-$A1168)*LOOKUP($I1168,'OMS2007'!$A$3:$A$220,'OMS2007'!C$3:C$220),$A1168*LOOKUP($I1168+1,'OMS2007'!$A$3:$A$220,'OMS2007'!F$3:F$220)+(1-$A1168)*LOOKUP($I1168,'OMS2007'!$A$3:$A$220,'OMS2007'!F$3:F$220))</f>
        <v>#N/A</v>
      </c>
      <c r="D1168" s="15" t="e">
        <f>IF(OR(Medidas!D1168=1,Medidas!D1168="M",Medidas!D1168="m"),$A1168*LOOKUP($I1168+1,'OMS2007'!$A$3:$A$220,'OMS2007'!D$3:D$220)+(1-$A1168)*LOOKUP($I1168,'OMS2007'!$A$3:$A$220,'OMS2007'!D$3:D$220),$A1168*LOOKUP($I1168+1,'OMS2007'!$A$3:$A$220,'OMS2007'!G$3:G$220)+(1-$A1168)*LOOKUP($I1168,'OMS2007'!$A$3:$A$220,'OMS2007'!G$3:G$220))</f>
        <v>#N/A</v>
      </c>
      <c r="E1168" s="15">
        <f t="shared" si="126"/>
        <v>1</v>
      </c>
      <c r="F1168" s="15">
        <f>IF(OR(Medidas!D1168=1,Medidas!D1168="M",Medidas!D1168="m",Medidas!D1168=2,Medidas!D1168="F",Medidas!D1168="f"),0,1)</f>
        <v>1</v>
      </c>
      <c r="G1168" s="15">
        <f>IF(OR(ISBLANK(Medidas!G1168),(ISBLANK(Medidas!H1168))),1,0)</f>
        <v>1</v>
      </c>
      <c r="H1168" s="15">
        <f>IF(AND(NOT(G1168),OR(Medidas!G1168&lt;20,Medidas!G1168&gt;250,Medidas!H1168&lt;0.5,Medidas!H1168&gt;400)),1,0)</f>
        <v>0</v>
      </c>
      <c r="I1168" s="20">
        <f>(Medidas!F1168-Medidas!E1168)/30.4375</f>
        <v>0</v>
      </c>
      <c r="J1168" s="15" t="e">
        <f>Medidas!H1168/(Medidas!G1168^2)*10000</f>
        <v>#DIV/0!</v>
      </c>
      <c r="K1168" s="15" t="e">
        <f t="shared" si="127"/>
        <v>#DIV/0!</v>
      </c>
      <c r="L1168" s="15" t="e">
        <f t="shared" si="128"/>
        <v>#DIV/0!</v>
      </c>
      <c r="M1168" s="15" t="e">
        <f t="shared" si="129"/>
        <v>#DIV/0!</v>
      </c>
      <c r="N1168" s="15" t="e">
        <f t="shared" si="130"/>
        <v>#N/A</v>
      </c>
      <c r="O1168" s="15" t="e">
        <f t="shared" si="131"/>
        <v>#N/A</v>
      </c>
    </row>
    <row r="1169" spans="1:15" x14ac:dyDescent="0.15">
      <c r="A1169" s="106">
        <f t="shared" si="132"/>
        <v>1</v>
      </c>
      <c r="B1169" s="15" t="e">
        <f>IF(OR(Medidas!D1169=1,Medidas!D1169="M",Medidas!D1169="m"),$A1169*LOOKUP($I1169+1,'OMS2007'!$A$3:$A$220,'OMS2007'!B$3:B$220)+(1-$A1169)*LOOKUP($I1169,'OMS2007'!$A$3:$A$220,'OMS2007'!B$3:B$220),$A1169*LOOKUP($I1169+1,'OMS2007'!$A$3:$A$220,'OMS2007'!E$3:E$220)+(1-$A1169)*LOOKUP($I1169,'OMS2007'!$A$3:$A$220,'OMS2007'!E$3:E$220))</f>
        <v>#N/A</v>
      </c>
      <c r="C1169" s="15" t="e">
        <f>IF(OR(Medidas!D1169=1,Medidas!D1169="M",Medidas!D1169="m"),$A1169*LOOKUP($I1169+1,'OMS2007'!$A$3:$A$220,'OMS2007'!C$3:C$220)+(1-$A1169)*LOOKUP($I1169,'OMS2007'!$A$3:$A$220,'OMS2007'!C$3:C$220),$A1169*LOOKUP($I1169+1,'OMS2007'!$A$3:$A$220,'OMS2007'!F$3:F$220)+(1-$A1169)*LOOKUP($I1169,'OMS2007'!$A$3:$A$220,'OMS2007'!F$3:F$220))</f>
        <v>#N/A</v>
      </c>
      <c r="D1169" s="15" t="e">
        <f>IF(OR(Medidas!D1169=1,Medidas!D1169="M",Medidas!D1169="m"),$A1169*LOOKUP($I1169+1,'OMS2007'!$A$3:$A$220,'OMS2007'!D$3:D$220)+(1-$A1169)*LOOKUP($I1169,'OMS2007'!$A$3:$A$220,'OMS2007'!D$3:D$220),$A1169*LOOKUP($I1169+1,'OMS2007'!$A$3:$A$220,'OMS2007'!G$3:G$220)+(1-$A1169)*LOOKUP($I1169,'OMS2007'!$A$3:$A$220,'OMS2007'!G$3:G$220))</f>
        <v>#N/A</v>
      </c>
      <c r="E1169" s="15">
        <f t="shared" si="126"/>
        <v>1</v>
      </c>
      <c r="F1169" s="15">
        <f>IF(OR(Medidas!D1169=1,Medidas!D1169="M",Medidas!D1169="m",Medidas!D1169=2,Medidas!D1169="F",Medidas!D1169="f"),0,1)</f>
        <v>1</v>
      </c>
      <c r="G1169" s="15">
        <f>IF(OR(ISBLANK(Medidas!G1169),(ISBLANK(Medidas!H1169))),1,0)</f>
        <v>1</v>
      </c>
      <c r="H1169" s="15">
        <f>IF(AND(NOT(G1169),OR(Medidas!G1169&lt;20,Medidas!G1169&gt;250,Medidas!H1169&lt;0.5,Medidas!H1169&gt;400)),1,0)</f>
        <v>0</v>
      </c>
      <c r="I1169" s="20">
        <f>(Medidas!F1169-Medidas!E1169)/30.4375</f>
        <v>0</v>
      </c>
      <c r="J1169" s="15" t="e">
        <f>Medidas!H1169/(Medidas!G1169^2)*10000</f>
        <v>#DIV/0!</v>
      </c>
      <c r="K1169" s="15" t="e">
        <f t="shared" si="127"/>
        <v>#DIV/0!</v>
      </c>
      <c r="L1169" s="15" t="e">
        <f t="shared" si="128"/>
        <v>#DIV/0!</v>
      </c>
      <c r="M1169" s="15" t="e">
        <f t="shared" si="129"/>
        <v>#DIV/0!</v>
      </c>
      <c r="N1169" s="15" t="e">
        <f t="shared" si="130"/>
        <v>#N/A</v>
      </c>
      <c r="O1169" s="15" t="e">
        <f t="shared" si="131"/>
        <v>#N/A</v>
      </c>
    </row>
    <row r="1170" spans="1:15" x14ac:dyDescent="0.15">
      <c r="A1170" s="106">
        <f t="shared" si="132"/>
        <v>1</v>
      </c>
      <c r="B1170" s="15" t="e">
        <f>IF(OR(Medidas!D1170=1,Medidas!D1170="M",Medidas!D1170="m"),$A1170*LOOKUP($I1170+1,'OMS2007'!$A$3:$A$220,'OMS2007'!B$3:B$220)+(1-$A1170)*LOOKUP($I1170,'OMS2007'!$A$3:$A$220,'OMS2007'!B$3:B$220),$A1170*LOOKUP($I1170+1,'OMS2007'!$A$3:$A$220,'OMS2007'!E$3:E$220)+(1-$A1170)*LOOKUP($I1170,'OMS2007'!$A$3:$A$220,'OMS2007'!E$3:E$220))</f>
        <v>#N/A</v>
      </c>
      <c r="C1170" s="15" t="e">
        <f>IF(OR(Medidas!D1170=1,Medidas!D1170="M",Medidas!D1170="m"),$A1170*LOOKUP($I1170+1,'OMS2007'!$A$3:$A$220,'OMS2007'!C$3:C$220)+(1-$A1170)*LOOKUP($I1170,'OMS2007'!$A$3:$A$220,'OMS2007'!C$3:C$220),$A1170*LOOKUP($I1170+1,'OMS2007'!$A$3:$A$220,'OMS2007'!F$3:F$220)+(1-$A1170)*LOOKUP($I1170,'OMS2007'!$A$3:$A$220,'OMS2007'!F$3:F$220))</f>
        <v>#N/A</v>
      </c>
      <c r="D1170" s="15" t="e">
        <f>IF(OR(Medidas!D1170=1,Medidas!D1170="M",Medidas!D1170="m"),$A1170*LOOKUP($I1170+1,'OMS2007'!$A$3:$A$220,'OMS2007'!D$3:D$220)+(1-$A1170)*LOOKUP($I1170,'OMS2007'!$A$3:$A$220,'OMS2007'!D$3:D$220),$A1170*LOOKUP($I1170+1,'OMS2007'!$A$3:$A$220,'OMS2007'!G$3:G$220)+(1-$A1170)*LOOKUP($I1170,'OMS2007'!$A$3:$A$220,'OMS2007'!G$3:G$220))</f>
        <v>#N/A</v>
      </c>
      <c r="E1170" s="15">
        <f t="shared" si="126"/>
        <v>1</v>
      </c>
      <c r="F1170" s="15">
        <f>IF(OR(Medidas!D1170=1,Medidas!D1170="M",Medidas!D1170="m",Medidas!D1170=2,Medidas!D1170="F",Medidas!D1170="f"),0,1)</f>
        <v>1</v>
      </c>
      <c r="G1170" s="15">
        <f>IF(OR(ISBLANK(Medidas!G1170),(ISBLANK(Medidas!H1170))),1,0)</f>
        <v>1</v>
      </c>
      <c r="H1170" s="15">
        <f>IF(AND(NOT(G1170),OR(Medidas!G1170&lt;20,Medidas!G1170&gt;250,Medidas!H1170&lt;0.5,Medidas!H1170&gt;400)),1,0)</f>
        <v>0</v>
      </c>
      <c r="I1170" s="20">
        <f>(Medidas!F1170-Medidas!E1170)/30.4375</f>
        <v>0</v>
      </c>
      <c r="J1170" s="15" t="e">
        <f>Medidas!H1170/(Medidas!G1170^2)*10000</f>
        <v>#DIV/0!</v>
      </c>
      <c r="K1170" s="15" t="e">
        <f t="shared" si="127"/>
        <v>#DIV/0!</v>
      </c>
      <c r="L1170" s="15" t="e">
        <f t="shared" si="128"/>
        <v>#DIV/0!</v>
      </c>
      <c r="M1170" s="15" t="e">
        <f t="shared" si="129"/>
        <v>#DIV/0!</v>
      </c>
      <c r="N1170" s="15" t="e">
        <f t="shared" si="130"/>
        <v>#N/A</v>
      </c>
      <c r="O1170" s="15" t="e">
        <f t="shared" si="131"/>
        <v>#N/A</v>
      </c>
    </row>
    <row r="1171" spans="1:15" x14ac:dyDescent="0.15">
      <c r="A1171" s="106">
        <f t="shared" si="132"/>
        <v>1</v>
      </c>
      <c r="B1171" s="15" t="e">
        <f>IF(OR(Medidas!D1171=1,Medidas!D1171="M",Medidas!D1171="m"),$A1171*LOOKUP($I1171+1,'OMS2007'!$A$3:$A$220,'OMS2007'!B$3:B$220)+(1-$A1171)*LOOKUP($I1171,'OMS2007'!$A$3:$A$220,'OMS2007'!B$3:B$220),$A1171*LOOKUP($I1171+1,'OMS2007'!$A$3:$A$220,'OMS2007'!E$3:E$220)+(1-$A1171)*LOOKUP($I1171,'OMS2007'!$A$3:$A$220,'OMS2007'!E$3:E$220))</f>
        <v>#N/A</v>
      </c>
      <c r="C1171" s="15" t="e">
        <f>IF(OR(Medidas!D1171=1,Medidas!D1171="M",Medidas!D1171="m"),$A1171*LOOKUP($I1171+1,'OMS2007'!$A$3:$A$220,'OMS2007'!C$3:C$220)+(1-$A1171)*LOOKUP($I1171,'OMS2007'!$A$3:$A$220,'OMS2007'!C$3:C$220),$A1171*LOOKUP($I1171+1,'OMS2007'!$A$3:$A$220,'OMS2007'!F$3:F$220)+(1-$A1171)*LOOKUP($I1171,'OMS2007'!$A$3:$A$220,'OMS2007'!F$3:F$220))</f>
        <v>#N/A</v>
      </c>
      <c r="D1171" s="15" t="e">
        <f>IF(OR(Medidas!D1171=1,Medidas!D1171="M",Medidas!D1171="m"),$A1171*LOOKUP($I1171+1,'OMS2007'!$A$3:$A$220,'OMS2007'!D$3:D$220)+(1-$A1171)*LOOKUP($I1171,'OMS2007'!$A$3:$A$220,'OMS2007'!D$3:D$220),$A1171*LOOKUP($I1171+1,'OMS2007'!$A$3:$A$220,'OMS2007'!G$3:G$220)+(1-$A1171)*LOOKUP($I1171,'OMS2007'!$A$3:$A$220,'OMS2007'!G$3:G$220))</f>
        <v>#N/A</v>
      </c>
      <c r="E1171" s="15">
        <f t="shared" si="126"/>
        <v>1</v>
      </c>
      <c r="F1171" s="15">
        <f>IF(OR(Medidas!D1171=1,Medidas!D1171="M",Medidas!D1171="m",Medidas!D1171=2,Medidas!D1171="F",Medidas!D1171="f"),0,1)</f>
        <v>1</v>
      </c>
      <c r="G1171" s="15">
        <f>IF(OR(ISBLANK(Medidas!G1171),(ISBLANK(Medidas!H1171))),1,0)</f>
        <v>1</v>
      </c>
      <c r="H1171" s="15">
        <f>IF(AND(NOT(G1171),OR(Medidas!G1171&lt;20,Medidas!G1171&gt;250,Medidas!H1171&lt;0.5,Medidas!H1171&gt;400)),1,0)</f>
        <v>0</v>
      </c>
      <c r="I1171" s="20">
        <f>(Medidas!F1171-Medidas!E1171)/30.4375</f>
        <v>0</v>
      </c>
      <c r="J1171" s="15" t="e">
        <f>Medidas!H1171/(Medidas!G1171^2)*10000</f>
        <v>#DIV/0!</v>
      </c>
      <c r="K1171" s="15" t="e">
        <f t="shared" si="127"/>
        <v>#DIV/0!</v>
      </c>
      <c r="L1171" s="15" t="e">
        <f t="shared" si="128"/>
        <v>#DIV/0!</v>
      </c>
      <c r="M1171" s="15" t="e">
        <f t="shared" si="129"/>
        <v>#DIV/0!</v>
      </c>
      <c r="N1171" s="15" t="e">
        <f t="shared" si="130"/>
        <v>#N/A</v>
      </c>
      <c r="O1171" s="15" t="e">
        <f t="shared" si="131"/>
        <v>#N/A</v>
      </c>
    </row>
    <row r="1172" spans="1:15" x14ac:dyDescent="0.15">
      <c r="A1172" s="106">
        <f t="shared" si="132"/>
        <v>1</v>
      </c>
      <c r="B1172" s="15" t="e">
        <f>IF(OR(Medidas!D1172=1,Medidas!D1172="M",Medidas!D1172="m"),$A1172*LOOKUP($I1172+1,'OMS2007'!$A$3:$A$220,'OMS2007'!B$3:B$220)+(1-$A1172)*LOOKUP($I1172,'OMS2007'!$A$3:$A$220,'OMS2007'!B$3:B$220),$A1172*LOOKUP($I1172+1,'OMS2007'!$A$3:$A$220,'OMS2007'!E$3:E$220)+(1-$A1172)*LOOKUP($I1172,'OMS2007'!$A$3:$A$220,'OMS2007'!E$3:E$220))</f>
        <v>#N/A</v>
      </c>
      <c r="C1172" s="15" t="e">
        <f>IF(OR(Medidas!D1172=1,Medidas!D1172="M",Medidas!D1172="m"),$A1172*LOOKUP($I1172+1,'OMS2007'!$A$3:$A$220,'OMS2007'!C$3:C$220)+(1-$A1172)*LOOKUP($I1172,'OMS2007'!$A$3:$A$220,'OMS2007'!C$3:C$220),$A1172*LOOKUP($I1172+1,'OMS2007'!$A$3:$A$220,'OMS2007'!F$3:F$220)+(1-$A1172)*LOOKUP($I1172,'OMS2007'!$A$3:$A$220,'OMS2007'!F$3:F$220))</f>
        <v>#N/A</v>
      </c>
      <c r="D1172" s="15" t="e">
        <f>IF(OR(Medidas!D1172=1,Medidas!D1172="M",Medidas!D1172="m"),$A1172*LOOKUP($I1172+1,'OMS2007'!$A$3:$A$220,'OMS2007'!D$3:D$220)+(1-$A1172)*LOOKUP($I1172,'OMS2007'!$A$3:$A$220,'OMS2007'!D$3:D$220),$A1172*LOOKUP($I1172+1,'OMS2007'!$A$3:$A$220,'OMS2007'!G$3:G$220)+(1-$A1172)*LOOKUP($I1172,'OMS2007'!$A$3:$A$220,'OMS2007'!G$3:G$220))</f>
        <v>#N/A</v>
      </c>
      <c r="E1172" s="15">
        <f t="shared" si="126"/>
        <v>1</v>
      </c>
      <c r="F1172" s="15">
        <f>IF(OR(Medidas!D1172=1,Medidas!D1172="M",Medidas!D1172="m",Medidas!D1172=2,Medidas!D1172="F",Medidas!D1172="f"),0,1)</f>
        <v>1</v>
      </c>
      <c r="G1172" s="15">
        <f>IF(OR(ISBLANK(Medidas!G1172),(ISBLANK(Medidas!H1172))),1,0)</f>
        <v>1</v>
      </c>
      <c r="H1172" s="15">
        <f>IF(AND(NOT(G1172),OR(Medidas!G1172&lt;20,Medidas!G1172&gt;250,Medidas!H1172&lt;0.5,Medidas!H1172&gt;400)),1,0)</f>
        <v>0</v>
      </c>
      <c r="I1172" s="20">
        <f>(Medidas!F1172-Medidas!E1172)/30.4375</f>
        <v>0</v>
      </c>
      <c r="J1172" s="15" t="e">
        <f>Medidas!H1172/(Medidas!G1172^2)*10000</f>
        <v>#DIV/0!</v>
      </c>
      <c r="K1172" s="15" t="e">
        <f t="shared" si="127"/>
        <v>#DIV/0!</v>
      </c>
      <c r="L1172" s="15" t="e">
        <f t="shared" si="128"/>
        <v>#DIV/0!</v>
      </c>
      <c r="M1172" s="15" t="e">
        <f t="shared" si="129"/>
        <v>#DIV/0!</v>
      </c>
      <c r="N1172" s="15" t="e">
        <f t="shared" si="130"/>
        <v>#N/A</v>
      </c>
      <c r="O1172" s="15" t="e">
        <f t="shared" si="131"/>
        <v>#N/A</v>
      </c>
    </row>
    <row r="1173" spans="1:15" x14ac:dyDescent="0.15">
      <c r="A1173" s="106">
        <f t="shared" si="132"/>
        <v>1</v>
      </c>
      <c r="B1173" s="15" t="e">
        <f>IF(OR(Medidas!D1173=1,Medidas!D1173="M",Medidas!D1173="m"),$A1173*LOOKUP($I1173+1,'OMS2007'!$A$3:$A$220,'OMS2007'!B$3:B$220)+(1-$A1173)*LOOKUP($I1173,'OMS2007'!$A$3:$A$220,'OMS2007'!B$3:B$220),$A1173*LOOKUP($I1173+1,'OMS2007'!$A$3:$A$220,'OMS2007'!E$3:E$220)+(1-$A1173)*LOOKUP($I1173,'OMS2007'!$A$3:$A$220,'OMS2007'!E$3:E$220))</f>
        <v>#N/A</v>
      </c>
      <c r="C1173" s="15" t="e">
        <f>IF(OR(Medidas!D1173=1,Medidas!D1173="M",Medidas!D1173="m"),$A1173*LOOKUP($I1173+1,'OMS2007'!$A$3:$A$220,'OMS2007'!C$3:C$220)+(1-$A1173)*LOOKUP($I1173,'OMS2007'!$A$3:$A$220,'OMS2007'!C$3:C$220),$A1173*LOOKUP($I1173+1,'OMS2007'!$A$3:$A$220,'OMS2007'!F$3:F$220)+(1-$A1173)*LOOKUP($I1173,'OMS2007'!$A$3:$A$220,'OMS2007'!F$3:F$220))</f>
        <v>#N/A</v>
      </c>
      <c r="D1173" s="15" t="e">
        <f>IF(OR(Medidas!D1173=1,Medidas!D1173="M",Medidas!D1173="m"),$A1173*LOOKUP($I1173+1,'OMS2007'!$A$3:$A$220,'OMS2007'!D$3:D$220)+(1-$A1173)*LOOKUP($I1173,'OMS2007'!$A$3:$A$220,'OMS2007'!D$3:D$220),$A1173*LOOKUP($I1173+1,'OMS2007'!$A$3:$A$220,'OMS2007'!G$3:G$220)+(1-$A1173)*LOOKUP($I1173,'OMS2007'!$A$3:$A$220,'OMS2007'!G$3:G$220))</f>
        <v>#N/A</v>
      </c>
      <c r="E1173" s="15">
        <f t="shared" si="126"/>
        <v>1</v>
      </c>
      <c r="F1173" s="15">
        <f>IF(OR(Medidas!D1173=1,Medidas!D1173="M",Medidas!D1173="m",Medidas!D1173=2,Medidas!D1173="F",Medidas!D1173="f"),0,1)</f>
        <v>1</v>
      </c>
      <c r="G1173" s="15">
        <f>IF(OR(ISBLANK(Medidas!G1173),(ISBLANK(Medidas!H1173))),1,0)</f>
        <v>1</v>
      </c>
      <c r="H1173" s="15">
        <f>IF(AND(NOT(G1173),OR(Medidas!G1173&lt;20,Medidas!G1173&gt;250,Medidas!H1173&lt;0.5,Medidas!H1173&gt;400)),1,0)</f>
        <v>0</v>
      </c>
      <c r="I1173" s="20">
        <f>(Medidas!F1173-Medidas!E1173)/30.4375</f>
        <v>0</v>
      </c>
      <c r="J1173" s="15" t="e">
        <f>Medidas!H1173/(Medidas!G1173^2)*10000</f>
        <v>#DIV/0!</v>
      </c>
      <c r="K1173" s="15" t="e">
        <f t="shared" si="127"/>
        <v>#DIV/0!</v>
      </c>
      <c r="L1173" s="15" t="e">
        <f t="shared" si="128"/>
        <v>#DIV/0!</v>
      </c>
      <c r="M1173" s="15" t="e">
        <f t="shared" si="129"/>
        <v>#DIV/0!</v>
      </c>
      <c r="N1173" s="15" t="e">
        <f t="shared" si="130"/>
        <v>#N/A</v>
      </c>
      <c r="O1173" s="15" t="e">
        <f t="shared" si="131"/>
        <v>#N/A</v>
      </c>
    </row>
    <row r="1174" spans="1:15" x14ac:dyDescent="0.15">
      <c r="A1174" s="106">
        <f t="shared" si="132"/>
        <v>1</v>
      </c>
      <c r="B1174" s="15" t="e">
        <f>IF(OR(Medidas!D1174=1,Medidas!D1174="M",Medidas!D1174="m"),$A1174*LOOKUP($I1174+1,'OMS2007'!$A$3:$A$220,'OMS2007'!B$3:B$220)+(1-$A1174)*LOOKUP($I1174,'OMS2007'!$A$3:$A$220,'OMS2007'!B$3:B$220),$A1174*LOOKUP($I1174+1,'OMS2007'!$A$3:$A$220,'OMS2007'!E$3:E$220)+(1-$A1174)*LOOKUP($I1174,'OMS2007'!$A$3:$A$220,'OMS2007'!E$3:E$220))</f>
        <v>#N/A</v>
      </c>
      <c r="C1174" s="15" t="e">
        <f>IF(OR(Medidas!D1174=1,Medidas!D1174="M",Medidas!D1174="m"),$A1174*LOOKUP($I1174+1,'OMS2007'!$A$3:$A$220,'OMS2007'!C$3:C$220)+(1-$A1174)*LOOKUP($I1174,'OMS2007'!$A$3:$A$220,'OMS2007'!C$3:C$220),$A1174*LOOKUP($I1174+1,'OMS2007'!$A$3:$A$220,'OMS2007'!F$3:F$220)+(1-$A1174)*LOOKUP($I1174,'OMS2007'!$A$3:$A$220,'OMS2007'!F$3:F$220))</f>
        <v>#N/A</v>
      </c>
      <c r="D1174" s="15" t="e">
        <f>IF(OR(Medidas!D1174=1,Medidas!D1174="M",Medidas!D1174="m"),$A1174*LOOKUP($I1174+1,'OMS2007'!$A$3:$A$220,'OMS2007'!D$3:D$220)+(1-$A1174)*LOOKUP($I1174,'OMS2007'!$A$3:$A$220,'OMS2007'!D$3:D$220),$A1174*LOOKUP($I1174+1,'OMS2007'!$A$3:$A$220,'OMS2007'!G$3:G$220)+(1-$A1174)*LOOKUP($I1174,'OMS2007'!$A$3:$A$220,'OMS2007'!G$3:G$220))</f>
        <v>#N/A</v>
      </c>
      <c r="E1174" s="15">
        <f t="shared" si="126"/>
        <v>1</v>
      </c>
      <c r="F1174" s="15">
        <f>IF(OR(Medidas!D1174=1,Medidas!D1174="M",Medidas!D1174="m",Medidas!D1174=2,Medidas!D1174="F",Medidas!D1174="f"),0,1)</f>
        <v>1</v>
      </c>
      <c r="G1174" s="15">
        <f>IF(OR(ISBLANK(Medidas!G1174),(ISBLANK(Medidas!H1174))),1,0)</f>
        <v>1</v>
      </c>
      <c r="H1174" s="15">
        <f>IF(AND(NOT(G1174),OR(Medidas!G1174&lt;20,Medidas!G1174&gt;250,Medidas!H1174&lt;0.5,Medidas!H1174&gt;400)),1,0)</f>
        <v>0</v>
      </c>
      <c r="I1174" s="20">
        <f>(Medidas!F1174-Medidas!E1174)/30.4375</f>
        <v>0</v>
      </c>
      <c r="J1174" s="15" t="e">
        <f>Medidas!H1174/(Medidas!G1174^2)*10000</f>
        <v>#DIV/0!</v>
      </c>
      <c r="K1174" s="15" t="e">
        <f t="shared" si="127"/>
        <v>#DIV/0!</v>
      </c>
      <c r="L1174" s="15" t="e">
        <f t="shared" si="128"/>
        <v>#DIV/0!</v>
      </c>
      <c r="M1174" s="15" t="e">
        <f t="shared" si="129"/>
        <v>#DIV/0!</v>
      </c>
      <c r="N1174" s="15" t="e">
        <f t="shared" si="130"/>
        <v>#N/A</v>
      </c>
      <c r="O1174" s="15" t="e">
        <f t="shared" si="131"/>
        <v>#N/A</v>
      </c>
    </row>
    <row r="1175" spans="1:15" x14ac:dyDescent="0.15">
      <c r="A1175" s="106">
        <f t="shared" si="132"/>
        <v>1</v>
      </c>
      <c r="B1175" s="15" t="e">
        <f>IF(OR(Medidas!D1175=1,Medidas!D1175="M",Medidas!D1175="m"),$A1175*LOOKUP($I1175+1,'OMS2007'!$A$3:$A$220,'OMS2007'!B$3:B$220)+(1-$A1175)*LOOKUP($I1175,'OMS2007'!$A$3:$A$220,'OMS2007'!B$3:B$220),$A1175*LOOKUP($I1175+1,'OMS2007'!$A$3:$A$220,'OMS2007'!E$3:E$220)+(1-$A1175)*LOOKUP($I1175,'OMS2007'!$A$3:$A$220,'OMS2007'!E$3:E$220))</f>
        <v>#N/A</v>
      </c>
      <c r="C1175" s="15" t="e">
        <f>IF(OR(Medidas!D1175=1,Medidas!D1175="M",Medidas!D1175="m"),$A1175*LOOKUP($I1175+1,'OMS2007'!$A$3:$A$220,'OMS2007'!C$3:C$220)+(1-$A1175)*LOOKUP($I1175,'OMS2007'!$A$3:$A$220,'OMS2007'!C$3:C$220),$A1175*LOOKUP($I1175+1,'OMS2007'!$A$3:$A$220,'OMS2007'!F$3:F$220)+(1-$A1175)*LOOKUP($I1175,'OMS2007'!$A$3:$A$220,'OMS2007'!F$3:F$220))</f>
        <v>#N/A</v>
      </c>
      <c r="D1175" s="15" t="e">
        <f>IF(OR(Medidas!D1175=1,Medidas!D1175="M",Medidas!D1175="m"),$A1175*LOOKUP($I1175+1,'OMS2007'!$A$3:$A$220,'OMS2007'!D$3:D$220)+(1-$A1175)*LOOKUP($I1175,'OMS2007'!$A$3:$A$220,'OMS2007'!D$3:D$220),$A1175*LOOKUP($I1175+1,'OMS2007'!$A$3:$A$220,'OMS2007'!G$3:G$220)+(1-$A1175)*LOOKUP($I1175,'OMS2007'!$A$3:$A$220,'OMS2007'!G$3:G$220))</f>
        <v>#N/A</v>
      </c>
      <c r="E1175" s="15">
        <f t="shared" si="126"/>
        <v>1</v>
      </c>
      <c r="F1175" s="15">
        <f>IF(OR(Medidas!D1175=1,Medidas!D1175="M",Medidas!D1175="m",Medidas!D1175=2,Medidas!D1175="F",Medidas!D1175="f"),0,1)</f>
        <v>1</v>
      </c>
      <c r="G1175" s="15">
        <f>IF(OR(ISBLANK(Medidas!G1175),(ISBLANK(Medidas!H1175))),1,0)</f>
        <v>1</v>
      </c>
      <c r="H1175" s="15">
        <f>IF(AND(NOT(G1175),OR(Medidas!G1175&lt;20,Medidas!G1175&gt;250,Medidas!H1175&lt;0.5,Medidas!H1175&gt;400)),1,0)</f>
        <v>0</v>
      </c>
      <c r="I1175" s="20">
        <f>(Medidas!F1175-Medidas!E1175)/30.4375</f>
        <v>0</v>
      </c>
      <c r="J1175" s="15" t="e">
        <f>Medidas!H1175/(Medidas!G1175^2)*10000</f>
        <v>#DIV/0!</v>
      </c>
      <c r="K1175" s="15" t="e">
        <f t="shared" si="127"/>
        <v>#DIV/0!</v>
      </c>
      <c r="L1175" s="15" t="e">
        <f t="shared" si="128"/>
        <v>#DIV/0!</v>
      </c>
      <c r="M1175" s="15" t="e">
        <f t="shared" si="129"/>
        <v>#DIV/0!</v>
      </c>
      <c r="N1175" s="15" t="e">
        <f t="shared" si="130"/>
        <v>#N/A</v>
      </c>
      <c r="O1175" s="15" t="e">
        <f t="shared" si="131"/>
        <v>#N/A</v>
      </c>
    </row>
    <row r="1176" spans="1:15" x14ac:dyDescent="0.15">
      <c r="A1176" s="106">
        <f t="shared" si="132"/>
        <v>1</v>
      </c>
      <c r="B1176" s="15" t="e">
        <f>IF(OR(Medidas!D1176=1,Medidas!D1176="M",Medidas!D1176="m"),$A1176*LOOKUP($I1176+1,'OMS2007'!$A$3:$A$220,'OMS2007'!B$3:B$220)+(1-$A1176)*LOOKUP($I1176,'OMS2007'!$A$3:$A$220,'OMS2007'!B$3:B$220),$A1176*LOOKUP($I1176+1,'OMS2007'!$A$3:$A$220,'OMS2007'!E$3:E$220)+(1-$A1176)*LOOKUP($I1176,'OMS2007'!$A$3:$A$220,'OMS2007'!E$3:E$220))</f>
        <v>#N/A</v>
      </c>
      <c r="C1176" s="15" t="e">
        <f>IF(OR(Medidas!D1176=1,Medidas!D1176="M",Medidas!D1176="m"),$A1176*LOOKUP($I1176+1,'OMS2007'!$A$3:$A$220,'OMS2007'!C$3:C$220)+(1-$A1176)*LOOKUP($I1176,'OMS2007'!$A$3:$A$220,'OMS2007'!C$3:C$220),$A1176*LOOKUP($I1176+1,'OMS2007'!$A$3:$A$220,'OMS2007'!F$3:F$220)+(1-$A1176)*LOOKUP($I1176,'OMS2007'!$A$3:$A$220,'OMS2007'!F$3:F$220))</f>
        <v>#N/A</v>
      </c>
      <c r="D1176" s="15" t="e">
        <f>IF(OR(Medidas!D1176=1,Medidas!D1176="M",Medidas!D1176="m"),$A1176*LOOKUP($I1176+1,'OMS2007'!$A$3:$A$220,'OMS2007'!D$3:D$220)+(1-$A1176)*LOOKUP($I1176,'OMS2007'!$A$3:$A$220,'OMS2007'!D$3:D$220),$A1176*LOOKUP($I1176+1,'OMS2007'!$A$3:$A$220,'OMS2007'!G$3:G$220)+(1-$A1176)*LOOKUP($I1176,'OMS2007'!$A$3:$A$220,'OMS2007'!G$3:G$220))</f>
        <v>#N/A</v>
      </c>
      <c r="E1176" s="15">
        <f t="shared" si="126"/>
        <v>1</v>
      </c>
      <c r="F1176" s="15">
        <f>IF(OR(Medidas!D1176=1,Medidas!D1176="M",Medidas!D1176="m",Medidas!D1176=2,Medidas!D1176="F",Medidas!D1176="f"),0,1)</f>
        <v>1</v>
      </c>
      <c r="G1176" s="15">
        <f>IF(OR(ISBLANK(Medidas!G1176),(ISBLANK(Medidas!H1176))),1,0)</f>
        <v>1</v>
      </c>
      <c r="H1176" s="15">
        <f>IF(AND(NOT(G1176),OR(Medidas!G1176&lt;20,Medidas!G1176&gt;250,Medidas!H1176&lt;0.5,Medidas!H1176&gt;400)),1,0)</f>
        <v>0</v>
      </c>
      <c r="I1176" s="20">
        <f>(Medidas!F1176-Medidas!E1176)/30.4375</f>
        <v>0</v>
      </c>
      <c r="J1176" s="15" t="e">
        <f>Medidas!H1176/(Medidas!G1176^2)*10000</f>
        <v>#DIV/0!</v>
      </c>
      <c r="K1176" s="15" t="e">
        <f t="shared" si="127"/>
        <v>#DIV/0!</v>
      </c>
      <c r="L1176" s="15" t="e">
        <f t="shared" si="128"/>
        <v>#DIV/0!</v>
      </c>
      <c r="M1176" s="15" t="e">
        <f t="shared" si="129"/>
        <v>#DIV/0!</v>
      </c>
      <c r="N1176" s="15" t="e">
        <f t="shared" si="130"/>
        <v>#N/A</v>
      </c>
      <c r="O1176" s="15" t="e">
        <f t="shared" si="131"/>
        <v>#N/A</v>
      </c>
    </row>
    <row r="1177" spans="1:15" x14ac:dyDescent="0.15">
      <c r="A1177" s="106">
        <f t="shared" si="132"/>
        <v>1</v>
      </c>
      <c r="B1177" s="15" t="e">
        <f>IF(OR(Medidas!D1177=1,Medidas!D1177="M",Medidas!D1177="m"),$A1177*LOOKUP($I1177+1,'OMS2007'!$A$3:$A$220,'OMS2007'!B$3:B$220)+(1-$A1177)*LOOKUP($I1177,'OMS2007'!$A$3:$A$220,'OMS2007'!B$3:B$220),$A1177*LOOKUP($I1177+1,'OMS2007'!$A$3:$A$220,'OMS2007'!E$3:E$220)+(1-$A1177)*LOOKUP($I1177,'OMS2007'!$A$3:$A$220,'OMS2007'!E$3:E$220))</f>
        <v>#N/A</v>
      </c>
      <c r="C1177" s="15" t="e">
        <f>IF(OR(Medidas!D1177=1,Medidas!D1177="M",Medidas!D1177="m"),$A1177*LOOKUP($I1177+1,'OMS2007'!$A$3:$A$220,'OMS2007'!C$3:C$220)+(1-$A1177)*LOOKUP($I1177,'OMS2007'!$A$3:$A$220,'OMS2007'!C$3:C$220),$A1177*LOOKUP($I1177+1,'OMS2007'!$A$3:$A$220,'OMS2007'!F$3:F$220)+(1-$A1177)*LOOKUP($I1177,'OMS2007'!$A$3:$A$220,'OMS2007'!F$3:F$220))</f>
        <v>#N/A</v>
      </c>
      <c r="D1177" s="15" t="e">
        <f>IF(OR(Medidas!D1177=1,Medidas!D1177="M",Medidas!D1177="m"),$A1177*LOOKUP($I1177+1,'OMS2007'!$A$3:$A$220,'OMS2007'!D$3:D$220)+(1-$A1177)*LOOKUP($I1177,'OMS2007'!$A$3:$A$220,'OMS2007'!D$3:D$220),$A1177*LOOKUP($I1177+1,'OMS2007'!$A$3:$A$220,'OMS2007'!G$3:G$220)+(1-$A1177)*LOOKUP($I1177,'OMS2007'!$A$3:$A$220,'OMS2007'!G$3:G$220))</f>
        <v>#N/A</v>
      </c>
      <c r="E1177" s="15">
        <f t="shared" si="126"/>
        <v>1</v>
      </c>
      <c r="F1177" s="15">
        <f>IF(OR(Medidas!D1177=1,Medidas!D1177="M",Medidas!D1177="m",Medidas!D1177=2,Medidas!D1177="F",Medidas!D1177="f"),0,1)</f>
        <v>1</v>
      </c>
      <c r="G1177" s="15">
        <f>IF(OR(ISBLANK(Medidas!G1177),(ISBLANK(Medidas!H1177))),1,0)</f>
        <v>1</v>
      </c>
      <c r="H1177" s="15">
        <f>IF(AND(NOT(G1177),OR(Medidas!G1177&lt;20,Medidas!G1177&gt;250,Medidas!H1177&lt;0.5,Medidas!H1177&gt;400)),1,0)</f>
        <v>0</v>
      </c>
      <c r="I1177" s="20">
        <f>(Medidas!F1177-Medidas!E1177)/30.4375</f>
        <v>0</v>
      </c>
      <c r="J1177" s="15" t="e">
        <f>Medidas!H1177/(Medidas!G1177^2)*10000</f>
        <v>#DIV/0!</v>
      </c>
      <c r="K1177" s="15" t="e">
        <f t="shared" si="127"/>
        <v>#DIV/0!</v>
      </c>
      <c r="L1177" s="15" t="e">
        <f t="shared" si="128"/>
        <v>#DIV/0!</v>
      </c>
      <c r="M1177" s="15" t="e">
        <f t="shared" si="129"/>
        <v>#DIV/0!</v>
      </c>
      <c r="N1177" s="15" t="e">
        <f t="shared" si="130"/>
        <v>#N/A</v>
      </c>
      <c r="O1177" s="15" t="e">
        <f t="shared" si="131"/>
        <v>#N/A</v>
      </c>
    </row>
    <row r="1178" spans="1:15" x14ac:dyDescent="0.15">
      <c r="A1178" s="106">
        <f t="shared" si="132"/>
        <v>1</v>
      </c>
      <c r="B1178" s="15" t="e">
        <f>IF(OR(Medidas!D1178=1,Medidas!D1178="M",Medidas!D1178="m"),$A1178*LOOKUP($I1178+1,'OMS2007'!$A$3:$A$220,'OMS2007'!B$3:B$220)+(1-$A1178)*LOOKUP($I1178,'OMS2007'!$A$3:$A$220,'OMS2007'!B$3:B$220),$A1178*LOOKUP($I1178+1,'OMS2007'!$A$3:$A$220,'OMS2007'!E$3:E$220)+(1-$A1178)*LOOKUP($I1178,'OMS2007'!$A$3:$A$220,'OMS2007'!E$3:E$220))</f>
        <v>#N/A</v>
      </c>
      <c r="C1178" s="15" t="e">
        <f>IF(OR(Medidas!D1178=1,Medidas!D1178="M",Medidas!D1178="m"),$A1178*LOOKUP($I1178+1,'OMS2007'!$A$3:$A$220,'OMS2007'!C$3:C$220)+(1-$A1178)*LOOKUP($I1178,'OMS2007'!$A$3:$A$220,'OMS2007'!C$3:C$220),$A1178*LOOKUP($I1178+1,'OMS2007'!$A$3:$A$220,'OMS2007'!F$3:F$220)+(1-$A1178)*LOOKUP($I1178,'OMS2007'!$A$3:$A$220,'OMS2007'!F$3:F$220))</f>
        <v>#N/A</v>
      </c>
      <c r="D1178" s="15" t="e">
        <f>IF(OR(Medidas!D1178=1,Medidas!D1178="M",Medidas!D1178="m"),$A1178*LOOKUP($I1178+1,'OMS2007'!$A$3:$A$220,'OMS2007'!D$3:D$220)+(1-$A1178)*LOOKUP($I1178,'OMS2007'!$A$3:$A$220,'OMS2007'!D$3:D$220),$A1178*LOOKUP($I1178+1,'OMS2007'!$A$3:$A$220,'OMS2007'!G$3:G$220)+(1-$A1178)*LOOKUP($I1178,'OMS2007'!$A$3:$A$220,'OMS2007'!G$3:G$220))</f>
        <v>#N/A</v>
      </c>
      <c r="E1178" s="15">
        <f t="shared" si="126"/>
        <v>1</v>
      </c>
      <c r="F1178" s="15">
        <f>IF(OR(Medidas!D1178=1,Medidas!D1178="M",Medidas!D1178="m",Medidas!D1178=2,Medidas!D1178="F",Medidas!D1178="f"),0,1)</f>
        <v>1</v>
      </c>
      <c r="G1178" s="15">
        <f>IF(OR(ISBLANK(Medidas!G1178),(ISBLANK(Medidas!H1178))),1,0)</f>
        <v>1</v>
      </c>
      <c r="H1178" s="15">
        <f>IF(AND(NOT(G1178),OR(Medidas!G1178&lt;20,Medidas!G1178&gt;250,Medidas!H1178&lt;0.5,Medidas!H1178&gt;400)),1,0)</f>
        <v>0</v>
      </c>
      <c r="I1178" s="20">
        <f>(Medidas!F1178-Medidas!E1178)/30.4375</f>
        <v>0</v>
      </c>
      <c r="J1178" s="15" t="e">
        <f>Medidas!H1178/(Medidas!G1178^2)*10000</f>
        <v>#DIV/0!</v>
      </c>
      <c r="K1178" s="15" t="e">
        <f t="shared" si="127"/>
        <v>#DIV/0!</v>
      </c>
      <c r="L1178" s="15" t="e">
        <f t="shared" si="128"/>
        <v>#DIV/0!</v>
      </c>
      <c r="M1178" s="15" t="e">
        <f t="shared" si="129"/>
        <v>#DIV/0!</v>
      </c>
      <c r="N1178" s="15" t="e">
        <f t="shared" si="130"/>
        <v>#N/A</v>
      </c>
      <c r="O1178" s="15" t="e">
        <f t="shared" si="131"/>
        <v>#N/A</v>
      </c>
    </row>
    <row r="1179" spans="1:15" x14ac:dyDescent="0.15">
      <c r="A1179" s="106">
        <f t="shared" si="132"/>
        <v>1</v>
      </c>
      <c r="B1179" s="15" t="e">
        <f>IF(OR(Medidas!D1179=1,Medidas!D1179="M",Medidas!D1179="m"),$A1179*LOOKUP($I1179+1,'OMS2007'!$A$3:$A$220,'OMS2007'!B$3:B$220)+(1-$A1179)*LOOKUP($I1179,'OMS2007'!$A$3:$A$220,'OMS2007'!B$3:B$220),$A1179*LOOKUP($I1179+1,'OMS2007'!$A$3:$A$220,'OMS2007'!E$3:E$220)+(1-$A1179)*LOOKUP($I1179,'OMS2007'!$A$3:$A$220,'OMS2007'!E$3:E$220))</f>
        <v>#N/A</v>
      </c>
      <c r="C1179" s="15" t="e">
        <f>IF(OR(Medidas!D1179=1,Medidas!D1179="M",Medidas!D1179="m"),$A1179*LOOKUP($I1179+1,'OMS2007'!$A$3:$A$220,'OMS2007'!C$3:C$220)+(1-$A1179)*LOOKUP($I1179,'OMS2007'!$A$3:$A$220,'OMS2007'!C$3:C$220),$A1179*LOOKUP($I1179+1,'OMS2007'!$A$3:$A$220,'OMS2007'!F$3:F$220)+(1-$A1179)*LOOKUP($I1179,'OMS2007'!$A$3:$A$220,'OMS2007'!F$3:F$220))</f>
        <v>#N/A</v>
      </c>
      <c r="D1179" s="15" t="e">
        <f>IF(OR(Medidas!D1179=1,Medidas!D1179="M",Medidas!D1179="m"),$A1179*LOOKUP($I1179+1,'OMS2007'!$A$3:$A$220,'OMS2007'!D$3:D$220)+(1-$A1179)*LOOKUP($I1179,'OMS2007'!$A$3:$A$220,'OMS2007'!D$3:D$220),$A1179*LOOKUP($I1179+1,'OMS2007'!$A$3:$A$220,'OMS2007'!G$3:G$220)+(1-$A1179)*LOOKUP($I1179,'OMS2007'!$A$3:$A$220,'OMS2007'!G$3:G$220))</f>
        <v>#N/A</v>
      </c>
      <c r="E1179" s="15">
        <f t="shared" si="126"/>
        <v>1</v>
      </c>
      <c r="F1179" s="15">
        <f>IF(OR(Medidas!D1179=1,Medidas!D1179="M",Medidas!D1179="m",Medidas!D1179=2,Medidas!D1179="F",Medidas!D1179="f"),0,1)</f>
        <v>1</v>
      </c>
      <c r="G1179" s="15">
        <f>IF(OR(ISBLANK(Medidas!G1179),(ISBLANK(Medidas!H1179))),1,0)</f>
        <v>1</v>
      </c>
      <c r="H1179" s="15">
        <f>IF(AND(NOT(G1179),OR(Medidas!G1179&lt;20,Medidas!G1179&gt;250,Medidas!H1179&lt;0.5,Medidas!H1179&gt;400)),1,0)</f>
        <v>0</v>
      </c>
      <c r="I1179" s="20">
        <f>(Medidas!F1179-Medidas!E1179)/30.4375</f>
        <v>0</v>
      </c>
      <c r="J1179" s="15" t="e">
        <f>Medidas!H1179/(Medidas!G1179^2)*10000</f>
        <v>#DIV/0!</v>
      </c>
      <c r="K1179" s="15" t="e">
        <f t="shared" si="127"/>
        <v>#DIV/0!</v>
      </c>
      <c r="L1179" s="15" t="e">
        <f t="shared" si="128"/>
        <v>#DIV/0!</v>
      </c>
      <c r="M1179" s="15" t="e">
        <f t="shared" si="129"/>
        <v>#DIV/0!</v>
      </c>
      <c r="N1179" s="15" t="e">
        <f t="shared" si="130"/>
        <v>#N/A</v>
      </c>
      <c r="O1179" s="15" t="e">
        <f t="shared" si="131"/>
        <v>#N/A</v>
      </c>
    </row>
    <row r="1180" spans="1:15" x14ac:dyDescent="0.15">
      <c r="A1180" s="106">
        <f t="shared" si="132"/>
        <v>1</v>
      </c>
      <c r="B1180" s="15" t="e">
        <f>IF(OR(Medidas!D1180=1,Medidas!D1180="M",Medidas!D1180="m"),$A1180*LOOKUP($I1180+1,'OMS2007'!$A$3:$A$220,'OMS2007'!B$3:B$220)+(1-$A1180)*LOOKUP($I1180,'OMS2007'!$A$3:$A$220,'OMS2007'!B$3:B$220),$A1180*LOOKUP($I1180+1,'OMS2007'!$A$3:$A$220,'OMS2007'!E$3:E$220)+(1-$A1180)*LOOKUP($I1180,'OMS2007'!$A$3:$A$220,'OMS2007'!E$3:E$220))</f>
        <v>#N/A</v>
      </c>
      <c r="C1180" s="15" t="e">
        <f>IF(OR(Medidas!D1180=1,Medidas!D1180="M",Medidas!D1180="m"),$A1180*LOOKUP($I1180+1,'OMS2007'!$A$3:$A$220,'OMS2007'!C$3:C$220)+(1-$A1180)*LOOKUP($I1180,'OMS2007'!$A$3:$A$220,'OMS2007'!C$3:C$220),$A1180*LOOKUP($I1180+1,'OMS2007'!$A$3:$A$220,'OMS2007'!F$3:F$220)+(1-$A1180)*LOOKUP($I1180,'OMS2007'!$A$3:$A$220,'OMS2007'!F$3:F$220))</f>
        <v>#N/A</v>
      </c>
      <c r="D1180" s="15" t="e">
        <f>IF(OR(Medidas!D1180=1,Medidas!D1180="M",Medidas!D1180="m"),$A1180*LOOKUP($I1180+1,'OMS2007'!$A$3:$A$220,'OMS2007'!D$3:D$220)+(1-$A1180)*LOOKUP($I1180,'OMS2007'!$A$3:$A$220,'OMS2007'!D$3:D$220),$A1180*LOOKUP($I1180+1,'OMS2007'!$A$3:$A$220,'OMS2007'!G$3:G$220)+(1-$A1180)*LOOKUP($I1180,'OMS2007'!$A$3:$A$220,'OMS2007'!G$3:G$220))</f>
        <v>#N/A</v>
      </c>
      <c r="E1180" s="15">
        <f t="shared" si="126"/>
        <v>1</v>
      </c>
      <c r="F1180" s="15">
        <f>IF(OR(Medidas!D1180=1,Medidas!D1180="M",Medidas!D1180="m",Medidas!D1180=2,Medidas!D1180="F",Medidas!D1180="f"),0,1)</f>
        <v>1</v>
      </c>
      <c r="G1180" s="15">
        <f>IF(OR(ISBLANK(Medidas!G1180),(ISBLANK(Medidas!H1180))),1,0)</f>
        <v>1</v>
      </c>
      <c r="H1180" s="15">
        <f>IF(AND(NOT(G1180),OR(Medidas!G1180&lt;20,Medidas!G1180&gt;250,Medidas!H1180&lt;0.5,Medidas!H1180&gt;400)),1,0)</f>
        <v>0</v>
      </c>
      <c r="I1180" s="20">
        <f>(Medidas!F1180-Medidas!E1180)/30.4375</f>
        <v>0</v>
      </c>
      <c r="J1180" s="15" t="e">
        <f>Medidas!H1180/(Medidas!G1180^2)*10000</f>
        <v>#DIV/0!</v>
      </c>
      <c r="K1180" s="15" t="e">
        <f t="shared" si="127"/>
        <v>#DIV/0!</v>
      </c>
      <c r="L1180" s="15" t="e">
        <f t="shared" si="128"/>
        <v>#DIV/0!</v>
      </c>
      <c r="M1180" s="15" t="e">
        <f t="shared" si="129"/>
        <v>#DIV/0!</v>
      </c>
      <c r="N1180" s="15" t="e">
        <f t="shared" si="130"/>
        <v>#N/A</v>
      </c>
      <c r="O1180" s="15" t="e">
        <f t="shared" si="131"/>
        <v>#N/A</v>
      </c>
    </row>
    <row r="1181" spans="1:15" x14ac:dyDescent="0.15">
      <c r="A1181" s="106">
        <f t="shared" si="132"/>
        <v>1</v>
      </c>
      <c r="B1181" s="15" t="e">
        <f>IF(OR(Medidas!D1181=1,Medidas!D1181="M",Medidas!D1181="m"),$A1181*LOOKUP($I1181+1,'OMS2007'!$A$3:$A$220,'OMS2007'!B$3:B$220)+(1-$A1181)*LOOKUP($I1181,'OMS2007'!$A$3:$A$220,'OMS2007'!B$3:B$220),$A1181*LOOKUP($I1181+1,'OMS2007'!$A$3:$A$220,'OMS2007'!E$3:E$220)+(1-$A1181)*LOOKUP($I1181,'OMS2007'!$A$3:$A$220,'OMS2007'!E$3:E$220))</f>
        <v>#N/A</v>
      </c>
      <c r="C1181" s="15" t="e">
        <f>IF(OR(Medidas!D1181=1,Medidas!D1181="M",Medidas!D1181="m"),$A1181*LOOKUP($I1181+1,'OMS2007'!$A$3:$A$220,'OMS2007'!C$3:C$220)+(1-$A1181)*LOOKUP($I1181,'OMS2007'!$A$3:$A$220,'OMS2007'!C$3:C$220),$A1181*LOOKUP($I1181+1,'OMS2007'!$A$3:$A$220,'OMS2007'!F$3:F$220)+(1-$A1181)*LOOKUP($I1181,'OMS2007'!$A$3:$A$220,'OMS2007'!F$3:F$220))</f>
        <v>#N/A</v>
      </c>
      <c r="D1181" s="15" t="e">
        <f>IF(OR(Medidas!D1181=1,Medidas!D1181="M",Medidas!D1181="m"),$A1181*LOOKUP($I1181+1,'OMS2007'!$A$3:$A$220,'OMS2007'!D$3:D$220)+(1-$A1181)*LOOKUP($I1181,'OMS2007'!$A$3:$A$220,'OMS2007'!D$3:D$220),$A1181*LOOKUP($I1181+1,'OMS2007'!$A$3:$A$220,'OMS2007'!G$3:G$220)+(1-$A1181)*LOOKUP($I1181,'OMS2007'!$A$3:$A$220,'OMS2007'!G$3:G$220))</f>
        <v>#N/A</v>
      </c>
      <c r="E1181" s="15">
        <f t="shared" si="126"/>
        <v>1</v>
      </c>
      <c r="F1181" s="15">
        <f>IF(OR(Medidas!D1181=1,Medidas!D1181="M",Medidas!D1181="m",Medidas!D1181=2,Medidas!D1181="F",Medidas!D1181="f"),0,1)</f>
        <v>1</v>
      </c>
      <c r="G1181" s="15">
        <f>IF(OR(ISBLANK(Medidas!G1181),(ISBLANK(Medidas!H1181))),1,0)</f>
        <v>1</v>
      </c>
      <c r="H1181" s="15">
        <f>IF(AND(NOT(G1181),OR(Medidas!G1181&lt;20,Medidas!G1181&gt;250,Medidas!H1181&lt;0.5,Medidas!H1181&gt;400)),1,0)</f>
        <v>0</v>
      </c>
      <c r="I1181" s="20">
        <f>(Medidas!F1181-Medidas!E1181)/30.4375</f>
        <v>0</v>
      </c>
      <c r="J1181" s="15" t="e">
        <f>Medidas!H1181/(Medidas!G1181^2)*10000</f>
        <v>#DIV/0!</v>
      </c>
      <c r="K1181" s="15" t="e">
        <f t="shared" si="127"/>
        <v>#DIV/0!</v>
      </c>
      <c r="L1181" s="15" t="e">
        <f t="shared" si="128"/>
        <v>#DIV/0!</v>
      </c>
      <c r="M1181" s="15" t="e">
        <f t="shared" si="129"/>
        <v>#DIV/0!</v>
      </c>
      <c r="N1181" s="15" t="e">
        <f t="shared" si="130"/>
        <v>#N/A</v>
      </c>
      <c r="O1181" s="15" t="e">
        <f t="shared" si="131"/>
        <v>#N/A</v>
      </c>
    </row>
    <row r="1182" spans="1:15" x14ac:dyDescent="0.15">
      <c r="A1182" s="106">
        <f t="shared" si="132"/>
        <v>1</v>
      </c>
      <c r="B1182" s="15" t="e">
        <f>IF(OR(Medidas!D1182=1,Medidas!D1182="M",Medidas!D1182="m"),$A1182*LOOKUP($I1182+1,'OMS2007'!$A$3:$A$220,'OMS2007'!B$3:B$220)+(1-$A1182)*LOOKUP($I1182,'OMS2007'!$A$3:$A$220,'OMS2007'!B$3:B$220),$A1182*LOOKUP($I1182+1,'OMS2007'!$A$3:$A$220,'OMS2007'!E$3:E$220)+(1-$A1182)*LOOKUP($I1182,'OMS2007'!$A$3:$A$220,'OMS2007'!E$3:E$220))</f>
        <v>#N/A</v>
      </c>
      <c r="C1182" s="15" t="e">
        <f>IF(OR(Medidas!D1182=1,Medidas!D1182="M",Medidas!D1182="m"),$A1182*LOOKUP($I1182+1,'OMS2007'!$A$3:$A$220,'OMS2007'!C$3:C$220)+(1-$A1182)*LOOKUP($I1182,'OMS2007'!$A$3:$A$220,'OMS2007'!C$3:C$220),$A1182*LOOKUP($I1182+1,'OMS2007'!$A$3:$A$220,'OMS2007'!F$3:F$220)+(1-$A1182)*LOOKUP($I1182,'OMS2007'!$A$3:$A$220,'OMS2007'!F$3:F$220))</f>
        <v>#N/A</v>
      </c>
      <c r="D1182" s="15" t="e">
        <f>IF(OR(Medidas!D1182=1,Medidas!D1182="M",Medidas!D1182="m"),$A1182*LOOKUP($I1182+1,'OMS2007'!$A$3:$A$220,'OMS2007'!D$3:D$220)+(1-$A1182)*LOOKUP($I1182,'OMS2007'!$A$3:$A$220,'OMS2007'!D$3:D$220),$A1182*LOOKUP($I1182+1,'OMS2007'!$A$3:$A$220,'OMS2007'!G$3:G$220)+(1-$A1182)*LOOKUP($I1182,'OMS2007'!$A$3:$A$220,'OMS2007'!G$3:G$220))</f>
        <v>#N/A</v>
      </c>
      <c r="E1182" s="15">
        <f t="shared" si="126"/>
        <v>1</v>
      </c>
      <c r="F1182" s="15">
        <f>IF(OR(Medidas!D1182=1,Medidas!D1182="M",Medidas!D1182="m",Medidas!D1182=2,Medidas!D1182="F",Medidas!D1182="f"),0,1)</f>
        <v>1</v>
      </c>
      <c r="G1182" s="15">
        <f>IF(OR(ISBLANK(Medidas!G1182),(ISBLANK(Medidas!H1182))),1,0)</f>
        <v>1</v>
      </c>
      <c r="H1182" s="15">
        <f>IF(AND(NOT(G1182),OR(Medidas!G1182&lt;20,Medidas!G1182&gt;250,Medidas!H1182&lt;0.5,Medidas!H1182&gt;400)),1,0)</f>
        <v>0</v>
      </c>
      <c r="I1182" s="20">
        <f>(Medidas!F1182-Medidas!E1182)/30.4375</f>
        <v>0</v>
      </c>
      <c r="J1182" s="15" t="e">
        <f>Medidas!H1182/(Medidas!G1182^2)*10000</f>
        <v>#DIV/0!</v>
      </c>
      <c r="K1182" s="15" t="e">
        <f t="shared" si="127"/>
        <v>#DIV/0!</v>
      </c>
      <c r="L1182" s="15" t="e">
        <f t="shared" si="128"/>
        <v>#DIV/0!</v>
      </c>
      <c r="M1182" s="15" t="e">
        <f t="shared" si="129"/>
        <v>#DIV/0!</v>
      </c>
      <c r="N1182" s="15" t="e">
        <f t="shared" si="130"/>
        <v>#N/A</v>
      </c>
      <c r="O1182" s="15" t="e">
        <f t="shared" si="131"/>
        <v>#N/A</v>
      </c>
    </row>
    <row r="1183" spans="1:15" x14ac:dyDescent="0.15">
      <c r="A1183" s="106">
        <f t="shared" si="132"/>
        <v>1</v>
      </c>
      <c r="B1183" s="15" t="e">
        <f>IF(OR(Medidas!D1183=1,Medidas!D1183="M",Medidas!D1183="m"),$A1183*LOOKUP($I1183+1,'OMS2007'!$A$3:$A$220,'OMS2007'!B$3:B$220)+(1-$A1183)*LOOKUP($I1183,'OMS2007'!$A$3:$A$220,'OMS2007'!B$3:B$220),$A1183*LOOKUP($I1183+1,'OMS2007'!$A$3:$A$220,'OMS2007'!E$3:E$220)+(1-$A1183)*LOOKUP($I1183,'OMS2007'!$A$3:$A$220,'OMS2007'!E$3:E$220))</f>
        <v>#N/A</v>
      </c>
      <c r="C1183" s="15" t="e">
        <f>IF(OR(Medidas!D1183=1,Medidas!D1183="M",Medidas!D1183="m"),$A1183*LOOKUP($I1183+1,'OMS2007'!$A$3:$A$220,'OMS2007'!C$3:C$220)+(1-$A1183)*LOOKUP($I1183,'OMS2007'!$A$3:$A$220,'OMS2007'!C$3:C$220),$A1183*LOOKUP($I1183+1,'OMS2007'!$A$3:$A$220,'OMS2007'!F$3:F$220)+(1-$A1183)*LOOKUP($I1183,'OMS2007'!$A$3:$A$220,'OMS2007'!F$3:F$220))</f>
        <v>#N/A</v>
      </c>
      <c r="D1183" s="15" t="e">
        <f>IF(OR(Medidas!D1183=1,Medidas!D1183="M",Medidas!D1183="m"),$A1183*LOOKUP($I1183+1,'OMS2007'!$A$3:$A$220,'OMS2007'!D$3:D$220)+(1-$A1183)*LOOKUP($I1183,'OMS2007'!$A$3:$A$220,'OMS2007'!D$3:D$220),$A1183*LOOKUP($I1183+1,'OMS2007'!$A$3:$A$220,'OMS2007'!G$3:G$220)+(1-$A1183)*LOOKUP($I1183,'OMS2007'!$A$3:$A$220,'OMS2007'!G$3:G$220))</f>
        <v>#N/A</v>
      </c>
      <c r="E1183" s="15">
        <f t="shared" si="126"/>
        <v>1</v>
      </c>
      <c r="F1183" s="15">
        <f>IF(OR(Medidas!D1183=1,Medidas!D1183="M",Medidas!D1183="m",Medidas!D1183=2,Medidas!D1183="F",Medidas!D1183="f"),0,1)</f>
        <v>1</v>
      </c>
      <c r="G1183" s="15">
        <f>IF(OR(ISBLANK(Medidas!G1183),(ISBLANK(Medidas!H1183))),1,0)</f>
        <v>1</v>
      </c>
      <c r="H1183" s="15">
        <f>IF(AND(NOT(G1183),OR(Medidas!G1183&lt;20,Medidas!G1183&gt;250,Medidas!H1183&lt;0.5,Medidas!H1183&gt;400)),1,0)</f>
        <v>0</v>
      </c>
      <c r="I1183" s="20">
        <f>(Medidas!F1183-Medidas!E1183)/30.4375</f>
        <v>0</v>
      </c>
      <c r="J1183" s="15" t="e">
        <f>Medidas!H1183/(Medidas!G1183^2)*10000</f>
        <v>#DIV/0!</v>
      </c>
      <c r="K1183" s="15" t="e">
        <f t="shared" si="127"/>
        <v>#DIV/0!</v>
      </c>
      <c r="L1183" s="15" t="e">
        <f t="shared" si="128"/>
        <v>#DIV/0!</v>
      </c>
      <c r="M1183" s="15" t="e">
        <f t="shared" si="129"/>
        <v>#DIV/0!</v>
      </c>
      <c r="N1183" s="15" t="e">
        <f t="shared" si="130"/>
        <v>#N/A</v>
      </c>
      <c r="O1183" s="15" t="e">
        <f t="shared" si="131"/>
        <v>#N/A</v>
      </c>
    </row>
    <row r="1184" spans="1:15" x14ac:dyDescent="0.15">
      <c r="A1184" s="106">
        <f t="shared" si="132"/>
        <v>1</v>
      </c>
      <c r="B1184" s="15" t="e">
        <f>IF(OR(Medidas!D1184=1,Medidas!D1184="M",Medidas!D1184="m"),$A1184*LOOKUP($I1184+1,'OMS2007'!$A$3:$A$220,'OMS2007'!B$3:B$220)+(1-$A1184)*LOOKUP($I1184,'OMS2007'!$A$3:$A$220,'OMS2007'!B$3:B$220),$A1184*LOOKUP($I1184+1,'OMS2007'!$A$3:$A$220,'OMS2007'!E$3:E$220)+(1-$A1184)*LOOKUP($I1184,'OMS2007'!$A$3:$A$220,'OMS2007'!E$3:E$220))</f>
        <v>#N/A</v>
      </c>
      <c r="C1184" s="15" t="e">
        <f>IF(OR(Medidas!D1184=1,Medidas!D1184="M",Medidas!D1184="m"),$A1184*LOOKUP($I1184+1,'OMS2007'!$A$3:$A$220,'OMS2007'!C$3:C$220)+(1-$A1184)*LOOKUP($I1184,'OMS2007'!$A$3:$A$220,'OMS2007'!C$3:C$220),$A1184*LOOKUP($I1184+1,'OMS2007'!$A$3:$A$220,'OMS2007'!F$3:F$220)+(1-$A1184)*LOOKUP($I1184,'OMS2007'!$A$3:$A$220,'OMS2007'!F$3:F$220))</f>
        <v>#N/A</v>
      </c>
      <c r="D1184" s="15" t="e">
        <f>IF(OR(Medidas!D1184=1,Medidas!D1184="M",Medidas!D1184="m"),$A1184*LOOKUP($I1184+1,'OMS2007'!$A$3:$A$220,'OMS2007'!D$3:D$220)+(1-$A1184)*LOOKUP($I1184,'OMS2007'!$A$3:$A$220,'OMS2007'!D$3:D$220),$A1184*LOOKUP($I1184+1,'OMS2007'!$A$3:$A$220,'OMS2007'!G$3:G$220)+(1-$A1184)*LOOKUP($I1184,'OMS2007'!$A$3:$A$220,'OMS2007'!G$3:G$220))</f>
        <v>#N/A</v>
      </c>
      <c r="E1184" s="15">
        <f t="shared" si="126"/>
        <v>1</v>
      </c>
      <c r="F1184" s="15">
        <f>IF(OR(Medidas!D1184=1,Medidas!D1184="M",Medidas!D1184="m",Medidas!D1184=2,Medidas!D1184="F",Medidas!D1184="f"),0,1)</f>
        <v>1</v>
      </c>
      <c r="G1184" s="15">
        <f>IF(OR(ISBLANK(Medidas!G1184),(ISBLANK(Medidas!H1184))),1,0)</f>
        <v>1</v>
      </c>
      <c r="H1184" s="15">
        <f>IF(AND(NOT(G1184),OR(Medidas!G1184&lt;20,Medidas!G1184&gt;250,Medidas!H1184&lt;0.5,Medidas!H1184&gt;400)),1,0)</f>
        <v>0</v>
      </c>
      <c r="I1184" s="20">
        <f>(Medidas!F1184-Medidas!E1184)/30.4375</f>
        <v>0</v>
      </c>
      <c r="J1184" s="15" t="e">
        <f>Medidas!H1184/(Medidas!G1184^2)*10000</f>
        <v>#DIV/0!</v>
      </c>
      <c r="K1184" s="15" t="e">
        <f t="shared" si="127"/>
        <v>#DIV/0!</v>
      </c>
      <c r="L1184" s="15" t="e">
        <f t="shared" si="128"/>
        <v>#DIV/0!</v>
      </c>
      <c r="M1184" s="15" t="e">
        <f t="shared" si="129"/>
        <v>#DIV/0!</v>
      </c>
      <c r="N1184" s="15" t="e">
        <f t="shared" si="130"/>
        <v>#N/A</v>
      </c>
      <c r="O1184" s="15" t="e">
        <f t="shared" si="131"/>
        <v>#N/A</v>
      </c>
    </row>
    <row r="1185" spans="1:15" x14ac:dyDescent="0.15">
      <c r="A1185" s="106">
        <f t="shared" si="132"/>
        <v>1</v>
      </c>
      <c r="B1185" s="15" t="e">
        <f>IF(OR(Medidas!D1185=1,Medidas!D1185="M",Medidas!D1185="m"),$A1185*LOOKUP($I1185+1,'OMS2007'!$A$3:$A$220,'OMS2007'!B$3:B$220)+(1-$A1185)*LOOKUP($I1185,'OMS2007'!$A$3:$A$220,'OMS2007'!B$3:B$220),$A1185*LOOKUP($I1185+1,'OMS2007'!$A$3:$A$220,'OMS2007'!E$3:E$220)+(1-$A1185)*LOOKUP($I1185,'OMS2007'!$A$3:$A$220,'OMS2007'!E$3:E$220))</f>
        <v>#N/A</v>
      </c>
      <c r="C1185" s="15" t="e">
        <f>IF(OR(Medidas!D1185=1,Medidas!D1185="M",Medidas!D1185="m"),$A1185*LOOKUP($I1185+1,'OMS2007'!$A$3:$A$220,'OMS2007'!C$3:C$220)+(1-$A1185)*LOOKUP($I1185,'OMS2007'!$A$3:$A$220,'OMS2007'!C$3:C$220),$A1185*LOOKUP($I1185+1,'OMS2007'!$A$3:$A$220,'OMS2007'!F$3:F$220)+(1-$A1185)*LOOKUP($I1185,'OMS2007'!$A$3:$A$220,'OMS2007'!F$3:F$220))</f>
        <v>#N/A</v>
      </c>
      <c r="D1185" s="15" t="e">
        <f>IF(OR(Medidas!D1185=1,Medidas!D1185="M",Medidas!D1185="m"),$A1185*LOOKUP($I1185+1,'OMS2007'!$A$3:$A$220,'OMS2007'!D$3:D$220)+(1-$A1185)*LOOKUP($I1185,'OMS2007'!$A$3:$A$220,'OMS2007'!D$3:D$220),$A1185*LOOKUP($I1185+1,'OMS2007'!$A$3:$A$220,'OMS2007'!G$3:G$220)+(1-$A1185)*LOOKUP($I1185,'OMS2007'!$A$3:$A$220,'OMS2007'!G$3:G$220))</f>
        <v>#N/A</v>
      </c>
      <c r="E1185" s="15">
        <f t="shared" si="126"/>
        <v>1</v>
      </c>
      <c r="F1185" s="15">
        <f>IF(OR(Medidas!D1185=1,Medidas!D1185="M",Medidas!D1185="m",Medidas!D1185=2,Medidas!D1185="F",Medidas!D1185="f"),0,1)</f>
        <v>1</v>
      </c>
      <c r="G1185" s="15">
        <f>IF(OR(ISBLANK(Medidas!G1185),(ISBLANK(Medidas!H1185))),1,0)</f>
        <v>1</v>
      </c>
      <c r="H1185" s="15">
        <f>IF(AND(NOT(G1185),OR(Medidas!G1185&lt;20,Medidas!G1185&gt;250,Medidas!H1185&lt;0.5,Medidas!H1185&gt;400)),1,0)</f>
        <v>0</v>
      </c>
      <c r="I1185" s="20">
        <f>(Medidas!F1185-Medidas!E1185)/30.4375</f>
        <v>0</v>
      </c>
      <c r="J1185" s="15" t="e">
        <f>Medidas!H1185/(Medidas!G1185^2)*10000</f>
        <v>#DIV/0!</v>
      </c>
      <c r="K1185" s="15" t="e">
        <f t="shared" si="127"/>
        <v>#DIV/0!</v>
      </c>
      <c r="L1185" s="15" t="e">
        <f t="shared" si="128"/>
        <v>#DIV/0!</v>
      </c>
      <c r="M1185" s="15" t="e">
        <f t="shared" si="129"/>
        <v>#DIV/0!</v>
      </c>
      <c r="N1185" s="15" t="e">
        <f t="shared" si="130"/>
        <v>#N/A</v>
      </c>
      <c r="O1185" s="15" t="e">
        <f t="shared" si="131"/>
        <v>#N/A</v>
      </c>
    </row>
    <row r="1186" spans="1:15" x14ac:dyDescent="0.15">
      <c r="A1186" s="106">
        <f t="shared" si="132"/>
        <v>1</v>
      </c>
      <c r="B1186" s="15" t="e">
        <f>IF(OR(Medidas!D1186=1,Medidas!D1186="M",Medidas!D1186="m"),$A1186*LOOKUP($I1186+1,'OMS2007'!$A$3:$A$220,'OMS2007'!B$3:B$220)+(1-$A1186)*LOOKUP($I1186,'OMS2007'!$A$3:$A$220,'OMS2007'!B$3:B$220),$A1186*LOOKUP($I1186+1,'OMS2007'!$A$3:$A$220,'OMS2007'!E$3:E$220)+(1-$A1186)*LOOKUP($I1186,'OMS2007'!$A$3:$A$220,'OMS2007'!E$3:E$220))</f>
        <v>#N/A</v>
      </c>
      <c r="C1186" s="15" t="e">
        <f>IF(OR(Medidas!D1186=1,Medidas!D1186="M",Medidas!D1186="m"),$A1186*LOOKUP($I1186+1,'OMS2007'!$A$3:$A$220,'OMS2007'!C$3:C$220)+(1-$A1186)*LOOKUP($I1186,'OMS2007'!$A$3:$A$220,'OMS2007'!C$3:C$220),$A1186*LOOKUP($I1186+1,'OMS2007'!$A$3:$A$220,'OMS2007'!F$3:F$220)+(1-$A1186)*LOOKUP($I1186,'OMS2007'!$A$3:$A$220,'OMS2007'!F$3:F$220))</f>
        <v>#N/A</v>
      </c>
      <c r="D1186" s="15" t="e">
        <f>IF(OR(Medidas!D1186=1,Medidas!D1186="M",Medidas!D1186="m"),$A1186*LOOKUP($I1186+1,'OMS2007'!$A$3:$A$220,'OMS2007'!D$3:D$220)+(1-$A1186)*LOOKUP($I1186,'OMS2007'!$A$3:$A$220,'OMS2007'!D$3:D$220),$A1186*LOOKUP($I1186+1,'OMS2007'!$A$3:$A$220,'OMS2007'!G$3:G$220)+(1-$A1186)*LOOKUP($I1186,'OMS2007'!$A$3:$A$220,'OMS2007'!G$3:G$220))</f>
        <v>#N/A</v>
      </c>
      <c r="E1186" s="15">
        <f t="shared" si="126"/>
        <v>1</v>
      </c>
      <c r="F1186" s="15">
        <f>IF(OR(Medidas!D1186=1,Medidas!D1186="M",Medidas!D1186="m",Medidas!D1186=2,Medidas!D1186="F",Medidas!D1186="f"),0,1)</f>
        <v>1</v>
      </c>
      <c r="G1186" s="15">
        <f>IF(OR(ISBLANK(Medidas!G1186),(ISBLANK(Medidas!H1186))),1,0)</f>
        <v>1</v>
      </c>
      <c r="H1186" s="15">
        <f>IF(AND(NOT(G1186),OR(Medidas!G1186&lt;20,Medidas!G1186&gt;250,Medidas!H1186&lt;0.5,Medidas!H1186&gt;400)),1,0)</f>
        <v>0</v>
      </c>
      <c r="I1186" s="20">
        <f>(Medidas!F1186-Medidas!E1186)/30.4375</f>
        <v>0</v>
      </c>
      <c r="J1186" s="15" t="e">
        <f>Medidas!H1186/(Medidas!G1186^2)*10000</f>
        <v>#DIV/0!</v>
      </c>
      <c r="K1186" s="15" t="e">
        <f t="shared" si="127"/>
        <v>#DIV/0!</v>
      </c>
      <c r="L1186" s="15" t="e">
        <f t="shared" si="128"/>
        <v>#DIV/0!</v>
      </c>
      <c r="M1186" s="15" t="e">
        <f t="shared" si="129"/>
        <v>#DIV/0!</v>
      </c>
      <c r="N1186" s="15" t="e">
        <f t="shared" si="130"/>
        <v>#N/A</v>
      </c>
      <c r="O1186" s="15" t="e">
        <f t="shared" si="131"/>
        <v>#N/A</v>
      </c>
    </row>
    <row r="1187" spans="1:15" x14ac:dyDescent="0.15">
      <c r="A1187" s="106">
        <f t="shared" si="132"/>
        <v>1</v>
      </c>
      <c r="B1187" s="15" t="e">
        <f>IF(OR(Medidas!D1187=1,Medidas!D1187="M",Medidas!D1187="m"),$A1187*LOOKUP($I1187+1,'OMS2007'!$A$3:$A$220,'OMS2007'!B$3:B$220)+(1-$A1187)*LOOKUP($I1187,'OMS2007'!$A$3:$A$220,'OMS2007'!B$3:B$220),$A1187*LOOKUP($I1187+1,'OMS2007'!$A$3:$A$220,'OMS2007'!E$3:E$220)+(1-$A1187)*LOOKUP($I1187,'OMS2007'!$A$3:$A$220,'OMS2007'!E$3:E$220))</f>
        <v>#N/A</v>
      </c>
      <c r="C1187" s="15" t="e">
        <f>IF(OR(Medidas!D1187=1,Medidas!D1187="M",Medidas!D1187="m"),$A1187*LOOKUP($I1187+1,'OMS2007'!$A$3:$A$220,'OMS2007'!C$3:C$220)+(1-$A1187)*LOOKUP($I1187,'OMS2007'!$A$3:$A$220,'OMS2007'!C$3:C$220),$A1187*LOOKUP($I1187+1,'OMS2007'!$A$3:$A$220,'OMS2007'!F$3:F$220)+(1-$A1187)*LOOKUP($I1187,'OMS2007'!$A$3:$A$220,'OMS2007'!F$3:F$220))</f>
        <v>#N/A</v>
      </c>
      <c r="D1187" s="15" t="e">
        <f>IF(OR(Medidas!D1187=1,Medidas!D1187="M",Medidas!D1187="m"),$A1187*LOOKUP($I1187+1,'OMS2007'!$A$3:$A$220,'OMS2007'!D$3:D$220)+(1-$A1187)*LOOKUP($I1187,'OMS2007'!$A$3:$A$220,'OMS2007'!D$3:D$220),$A1187*LOOKUP($I1187+1,'OMS2007'!$A$3:$A$220,'OMS2007'!G$3:G$220)+(1-$A1187)*LOOKUP($I1187,'OMS2007'!$A$3:$A$220,'OMS2007'!G$3:G$220))</f>
        <v>#N/A</v>
      </c>
      <c r="E1187" s="15">
        <f t="shared" si="126"/>
        <v>1</v>
      </c>
      <c r="F1187" s="15">
        <f>IF(OR(Medidas!D1187=1,Medidas!D1187="M",Medidas!D1187="m",Medidas!D1187=2,Medidas!D1187="F",Medidas!D1187="f"),0,1)</f>
        <v>1</v>
      </c>
      <c r="G1187" s="15">
        <f>IF(OR(ISBLANK(Medidas!G1187),(ISBLANK(Medidas!H1187))),1,0)</f>
        <v>1</v>
      </c>
      <c r="H1187" s="15">
        <f>IF(AND(NOT(G1187),OR(Medidas!G1187&lt;20,Medidas!G1187&gt;250,Medidas!H1187&lt;0.5,Medidas!H1187&gt;400)),1,0)</f>
        <v>0</v>
      </c>
      <c r="I1187" s="20">
        <f>(Medidas!F1187-Medidas!E1187)/30.4375</f>
        <v>0</v>
      </c>
      <c r="J1187" s="15" t="e">
        <f>Medidas!H1187/(Medidas!G1187^2)*10000</f>
        <v>#DIV/0!</v>
      </c>
      <c r="K1187" s="15" t="e">
        <f t="shared" si="127"/>
        <v>#DIV/0!</v>
      </c>
      <c r="L1187" s="15" t="e">
        <f t="shared" si="128"/>
        <v>#DIV/0!</v>
      </c>
      <c r="M1187" s="15" t="e">
        <f t="shared" si="129"/>
        <v>#DIV/0!</v>
      </c>
      <c r="N1187" s="15" t="e">
        <f t="shared" si="130"/>
        <v>#N/A</v>
      </c>
      <c r="O1187" s="15" t="e">
        <f t="shared" si="131"/>
        <v>#N/A</v>
      </c>
    </row>
    <row r="1188" spans="1:15" x14ac:dyDescent="0.15">
      <c r="A1188" s="106">
        <f t="shared" si="132"/>
        <v>1</v>
      </c>
      <c r="B1188" s="15" t="e">
        <f>IF(OR(Medidas!D1188=1,Medidas!D1188="M",Medidas!D1188="m"),$A1188*LOOKUP($I1188+1,'OMS2007'!$A$3:$A$220,'OMS2007'!B$3:B$220)+(1-$A1188)*LOOKUP($I1188,'OMS2007'!$A$3:$A$220,'OMS2007'!B$3:B$220),$A1188*LOOKUP($I1188+1,'OMS2007'!$A$3:$A$220,'OMS2007'!E$3:E$220)+(1-$A1188)*LOOKUP($I1188,'OMS2007'!$A$3:$A$220,'OMS2007'!E$3:E$220))</f>
        <v>#N/A</v>
      </c>
      <c r="C1188" s="15" t="e">
        <f>IF(OR(Medidas!D1188=1,Medidas!D1188="M",Medidas!D1188="m"),$A1188*LOOKUP($I1188+1,'OMS2007'!$A$3:$A$220,'OMS2007'!C$3:C$220)+(1-$A1188)*LOOKUP($I1188,'OMS2007'!$A$3:$A$220,'OMS2007'!C$3:C$220),$A1188*LOOKUP($I1188+1,'OMS2007'!$A$3:$A$220,'OMS2007'!F$3:F$220)+(1-$A1188)*LOOKUP($I1188,'OMS2007'!$A$3:$A$220,'OMS2007'!F$3:F$220))</f>
        <v>#N/A</v>
      </c>
      <c r="D1188" s="15" t="e">
        <f>IF(OR(Medidas!D1188=1,Medidas!D1188="M",Medidas!D1188="m"),$A1188*LOOKUP($I1188+1,'OMS2007'!$A$3:$A$220,'OMS2007'!D$3:D$220)+(1-$A1188)*LOOKUP($I1188,'OMS2007'!$A$3:$A$220,'OMS2007'!D$3:D$220),$A1188*LOOKUP($I1188+1,'OMS2007'!$A$3:$A$220,'OMS2007'!G$3:G$220)+(1-$A1188)*LOOKUP($I1188,'OMS2007'!$A$3:$A$220,'OMS2007'!G$3:G$220))</f>
        <v>#N/A</v>
      </c>
      <c r="E1188" s="15">
        <f t="shared" si="126"/>
        <v>1</v>
      </c>
      <c r="F1188" s="15">
        <f>IF(OR(Medidas!D1188=1,Medidas!D1188="M",Medidas!D1188="m",Medidas!D1188=2,Medidas!D1188="F",Medidas!D1188="f"),0,1)</f>
        <v>1</v>
      </c>
      <c r="G1188" s="15">
        <f>IF(OR(ISBLANK(Medidas!G1188),(ISBLANK(Medidas!H1188))),1,0)</f>
        <v>1</v>
      </c>
      <c r="H1188" s="15">
        <f>IF(AND(NOT(G1188),OR(Medidas!G1188&lt;20,Medidas!G1188&gt;250,Medidas!H1188&lt;0.5,Medidas!H1188&gt;400)),1,0)</f>
        <v>0</v>
      </c>
      <c r="I1188" s="20">
        <f>(Medidas!F1188-Medidas!E1188)/30.4375</f>
        <v>0</v>
      </c>
      <c r="J1188" s="15" t="e">
        <f>Medidas!H1188/(Medidas!G1188^2)*10000</f>
        <v>#DIV/0!</v>
      </c>
      <c r="K1188" s="15" t="e">
        <f t="shared" si="127"/>
        <v>#DIV/0!</v>
      </c>
      <c r="L1188" s="15" t="e">
        <f t="shared" si="128"/>
        <v>#DIV/0!</v>
      </c>
      <c r="M1188" s="15" t="e">
        <f t="shared" si="129"/>
        <v>#DIV/0!</v>
      </c>
      <c r="N1188" s="15" t="e">
        <f t="shared" si="130"/>
        <v>#N/A</v>
      </c>
      <c r="O1188" s="15" t="e">
        <f t="shared" si="131"/>
        <v>#N/A</v>
      </c>
    </row>
    <row r="1189" spans="1:15" x14ac:dyDescent="0.15">
      <c r="A1189" s="106">
        <f t="shared" si="132"/>
        <v>1</v>
      </c>
      <c r="B1189" s="15" t="e">
        <f>IF(OR(Medidas!D1189=1,Medidas!D1189="M",Medidas!D1189="m"),$A1189*LOOKUP($I1189+1,'OMS2007'!$A$3:$A$220,'OMS2007'!B$3:B$220)+(1-$A1189)*LOOKUP($I1189,'OMS2007'!$A$3:$A$220,'OMS2007'!B$3:B$220),$A1189*LOOKUP($I1189+1,'OMS2007'!$A$3:$A$220,'OMS2007'!E$3:E$220)+(1-$A1189)*LOOKUP($I1189,'OMS2007'!$A$3:$A$220,'OMS2007'!E$3:E$220))</f>
        <v>#N/A</v>
      </c>
      <c r="C1189" s="15" t="e">
        <f>IF(OR(Medidas!D1189=1,Medidas!D1189="M",Medidas!D1189="m"),$A1189*LOOKUP($I1189+1,'OMS2007'!$A$3:$A$220,'OMS2007'!C$3:C$220)+(1-$A1189)*LOOKUP($I1189,'OMS2007'!$A$3:$A$220,'OMS2007'!C$3:C$220),$A1189*LOOKUP($I1189+1,'OMS2007'!$A$3:$A$220,'OMS2007'!F$3:F$220)+(1-$A1189)*LOOKUP($I1189,'OMS2007'!$A$3:$A$220,'OMS2007'!F$3:F$220))</f>
        <v>#N/A</v>
      </c>
      <c r="D1189" s="15" t="e">
        <f>IF(OR(Medidas!D1189=1,Medidas!D1189="M",Medidas!D1189="m"),$A1189*LOOKUP($I1189+1,'OMS2007'!$A$3:$A$220,'OMS2007'!D$3:D$220)+(1-$A1189)*LOOKUP($I1189,'OMS2007'!$A$3:$A$220,'OMS2007'!D$3:D$220),$A1189*LOOKUP($I1189+1,'OMS2007'!$A$3:$A$220,'OMS2007'!G$3:G$220)+(1-$A1189)*LOOKUP($I1189,'OMS2007'!$A$3:$A$220,'OMS2007'!G$3:G$220))</f>
        <v>#N/A</v>
      </c>
      <c r="E1189" s="15">
        <f t="shared" si="126"/>
        <v>1</v>
      </c>
      <c r="F1189" s="15">
        <f>IF(OR(Medidas!D1189=1,Medidas!D1189="M",Medidas!D1189="m",Medidas!D1189=2,Medidas!D1189="F",Medidas!D1189="f"),0,1)</f>
        <v>1</v>
      </c>
      <c r="G1189" s="15">
        <f>IF(OR(ISBLANK(Medidas!G1189),(ISBLANK(Medidas!H1189))),1,0)</f>
        <v>1</v>
      </c>
      <c r="H1189" s="15">
        <f>IF(AND(NOT(G1189),OR(Medidas!G1189&lt;20,Medidas!G1189&gt;250,Medidas!H1189&lt;0.5,Medidas!H1189&gt;400)),1,0)</f>
        <v>0</v>
      </c>
      <c r="I1189" s="20">
        <f>(Medidas!F1189-Medidas!E1189)/30.4375</f>
        <v>0</v>
      </c>
      <c r="J1189" s="15" t="e">
        <f>Medidas!H1189/(Medidas!G1189^2)*10000</f>
        <v>#DIV/0!</v>
      </c>
      <c r="K1189" s="15" t="e">
        <f t="shared" si="127"/>
        <v>#DIV/0!</v>
      </c>
      <c r="L1189" s="15" t="e">
        <f t="shared" si="128"/>
        <v>#DIV/0!</v>
      </c>
      <c r="M1189" s="15" t="e">
        <f t="shared" si="129"/>
        <v>#DIV/0!</v>
      </c>
      <c r="N1189" s="15" t="e">
        <f t="shared" si="130"/>
        <v>#N/A</v>
      </c>
      <c r="O1189" s="15" t="e">
        <f t="shared" si="131"/>
        <v>#N/A</v>
      </c>
    </row>
    <row r="1190" spans="1:15" x14ac:dyDescent="0.15">
      <c r="A1190" s="106">
        <f t="shared" si="132"/>
        <v>1</v>
      </c>
      <c r="B1190" s="15" t="e">
        <f>IF(OR(Medidas!D1190=1,Medidas!D1190="M",Medidas!D1190="m"),$A1190*LOOKUP($I1190+1,'OMS2007'!$A$3:$A$220,'OMS2007'!B$3:B$220)+(1-$A1190)*LOOKUP($I1190,'OMS2007'!$A$3:$A$220,'OMS2007'!B$3:B$220),$A1190*LOOKUP($I1190+1,'OMS2007'!$A$3:$A$220,'OMS2007'!E$3:E$220)+(1-$A1190)*LOOKUP($I1190,'OMS2007'!$A$3:$A$220,'OMS2007'!E$3:E$220))</f>
        <v>#N/A</v>
      </c>
      <c r="C1190" s="15" t="e">
        <f>IF(OR(Medidas!D1190=1,Medidas!D1190="M",Medidas!D1190="m"),$A1190*LOOKUP($I1190+1,'OMS2007'!$A$3:$A$220,'OMS2007'!C$3:C$220)+(1-$A1190)*LOOKUP($I1190,'OMS2007'!$A$3:$A$220,'OMS2007'!C$3:C$220),$A1190*LOOKUP($I1190+1,'OMS2007'!$A$3:$A$220,'OMS2007'!F$3:F$220)+(1-$A1190)*LOOKUP($I1190,'OMS2007'!$A$3:$A$220,'OMS2007'!F$3:F$220))</f>
        <v>#N/A</v>
      </c>
      <c r="D1190" s="15" t="e">
        <f>IF(OR(Medidas!D1190=1,Medidas!D1190="M",Medidas!D1190="m"),$A1190*LOOKUP($I1190+1,'OMS2007'!$A$3:$A$220,'OMS2007'!D$3:D$220)+(1-$A1190)*LOOKUP($I1190,'OMS2007'!$A$3:$A$220,'OMS2007'!D$3:D$220),$A1190*LOOKUP($I1190+1,'OMS2007'!$A$3:$A$220,'OMS2007'!G$3:G$220)+(1-$A1190)*LOOKUP($I1190,'OMS2007'!$A$3:$A$220,'OMS2007'!G$3:G$220))</f>
        <v>#N/A</v>
      </c>
      <c r="E1190" s="15">
        <f t="shared" si="126"/>
        <v>1</v>
      </c>
      <c r="F1190" s="15">
        <f>IF(OR(Medidas!D1190=1,Medidas!D1190="M",Medidas!D1190="m",Medidas!D1190=2,Medidas!D1190="F",Medidas!D1190="f"),0,1)</f>
        <v>1</v>
      </c>
      <c r="G1190" s="15">
        <f>IF(OR(ISBLANK(Medidas!G1190),(ISBLANK(Medidas!H1190))),1,0)</f>
        <v>1</v>
      </c>
      <c r="H1190" s="15">
        <f>IF(AND(NOT(G1190),OR(Medidas!G1190&lt;20,Medidas!G1190&gt;250,Medidas!H1190&lt;0.5,Medidas!H1190&gt;400)),1,0)</f>
        <v>0</v>
      </c>
      <c r="I1190" s="20">
        <f>(Medidas!F1190-Medidas!E1190)/30.4375</f>
        <v>0</v>
      </c>
      <c r="J1190" s="15" t="e">
        <f>Medidas!H1190/(Medidas!G1190^2)*10000</f>
        <v>#DIV/0!</v>
      </c>
      <c r="K1190" s="15" t="e">
        <f t="shared" si="127"/>
        <v>#DIV/0!</v>
      </c>
      <c r="L1190" s="15" t="e">
        <f t="shared" si="128"/>
        <v>#DIV/0!</v>
      </c>
      <c r="M1190" s="15" t="e">
        <f t="shared" si="129"/>
        <v>#DIV/0!</v>
      </c>
      <c r="N1190" s="15" t="e">
        <f t="shared" si="130"/>
        <v>#N/A</v>
      </c>
      <c r="O1190" s="15" t="e">
        <f t="shared" si="131"/>
        <v>#N/A</v>
      </c>
    </row>
    <row r="1191" spans="1:15" x14ac:dyDescent="0.15">
      <c r="A1191" s="106">
        <f t="shared" si="132"/>
        <v>1</v>
      </c>
      <c r="B1191" s="15" t="e">
        <f>IF(OR(Medidas!D1191=1,Medidas!D1191="M",Medidas!D1191="m"),$A1191*LOOKUP($I1191+1,'OMS2007'!$A$3:$A$220,'OMS2007'!B$3:B$220)+(1-$A1191)*LOOKUP($I1191,'OMS2007'!$A$3:$A$220,'OMS2007'!B$3:B$220),$A1191*LOOKUP($I1191+1,'OMS2007'!$A$3:$A$220,'OMS2007'!E$3:E$220)+(1-$A1191)*LOOKUP($I1191,'OMS2007'!$A$3:$A$220,'OMS2007'!E$3:E$220))</f>
        <v>#N/A</v>
      </c>
      <c r="C1191" s="15" t="e">
        <f>IF(OR(Medidas!D1191=1,Medidas!D1191="M",Medidas!D1191="m"),$A1191*LOOKUP($I1191+1,'OMS2007'!$A$3:$A$220,'OMS2007'!C$3:C$220)+(1-$A1191)*LOOKUP($I1191,'OMS2007'!$A$3:$A$220,'OMS2007'!C$3:C$220),$A1191*LOOKUP($I1191+1,'OMS2007'!$A$3:$A$220,'OMS2007'!F$3:F$220)+(1-$A1191)*LOOKUP($I1191,'OMS2007'!$A$3:$A$220,'OMS2007'!F$3:F$220))</f>
        <v>#N/A</v>
      </c>
      <c r="D1191" s="15" t="e">
        <f>IF(OR(Medidas!D1191=1,Medidas!D1191="M",Medidas!D1191="m"),$A1191*LOOKUP($I1191+1,'OMS2007'!$A$3:$A$220,'OMS2007'!D$3:D$220)+(1-$A1191)*LOOKUP($I1191,'OMS2007'!$A$3:$A$220,'OMS2007'!D$3:D$220),$A1191*LOOKUP($I1191+1,'OMS2007'!$A$3:$A$220,'OMS2007'!G$3:G$220)+(1-$A1191)*LOOKUP($I1191,'OMS2007'!$A$3:$A$220,'OMS2007'!G$3:G$220))</f>
        <v>#N/A</v>
      </c>
      <c r="E1191" s="15">
        <f t="shared" si="126"/>
        <v>1</v>
      </c>
      <c r="F1191" s="15">
        <f>IF(OR(Medidas!D1191=1,Medidas!D1191="M",Medidas!D1191="m",Medidas!D1191=2,Medidas!D1191="F",Medidas!D1191="f"),0,1)</f>
        <v>1</v>
      </c>
      <c r="G1191" s="15">
        <f>IF(OR(ISBLANK(Medidas!G1191),(ISBLANK(Medidas!H1191))),1,0)</f>
        <v>1</v>
      </c>
      <c r="H1191" s="15">
        <f>IF(AND(NOT(G1191),OR(Medidas!G1191&lt;20,Medidas!G1191&gt;250,Medidas!H1191&lt;0.5,Medidas!H1191&gt;400)),1,0)</f>
        <v>0</v>
      </c>
      <c r="I1191" s="20">
        <f>(Medidas!F1191-Medidas!E1191)/30.4375</f>
        <v>0</v>
      </c>
      <c r="J1191" s="15" t="e">
        <f>Medidas!H1191/(Medidas!G1191^2)*10000</f>
        <v>#DIV/0!</v>
      </c>
      <c r="K1191" s="15" t="e">
        <f t="shared" si="127"/>
        <v>#DIV/0!</v>
      </c>
      <c r="L1191" s="15" t="e">
        <f t="shared" si="128"/>
        <v>#DIV/0!</v>
      </c>
      <c r="M1191" s="15" t="e">
        <f t="shared" si="129"/>
        <v>#DIV/0!</v>
      </c>
      <c r="N1191" s="15" t="e">
        <f t="shared" si="130"/>
        <v>#N/A</v>
      </c>
      <c r="O1191" s="15" t="e">
        <f t="shared" si="131"/>
        <v>#N/A</v>
      </c>
    </row>
    <row r="1192" spans="1:15" x14ac:dyDescent="0.15">
      <c r="A1192" s="106">
        <f t="shared" si="132"/>
        <v>1</v>
      </c>
      <c r="B1192" s="15" t="e">
        <f>IF(OR(Medidas!D1192=1,Medidas!D1192="M",Medidas!D1192="m"),$A1192*LOOKUP($I1192+1,'OMS2007'!$A$3:$A$220,'OMS2007'!B$3:B$220)+(1-$A1192)*LOOKUP($I1192,'OMS2007'!$A$3:$A$220,'OMS2007'!B$3:B$220),$A1192*LOOKUP($I1192+1,'OMS2007'!$A$3:$A$220,'OMS2007'!E$3:E$220)+(1-$A1192)*LOOKUP($I1192,'OMS2007'!$A$3:$A$220,'OMS2007'!E$3:E$220))</f>
        <v>#N/A</v>
      </c>
      <c r="C1192" s="15" t="e">
        <f>IF(OR(Medidas!D1192=1,Medidas!D1192="M",Medidas!D1192="m"),$A1192*LOOKUP($I1192+1,'OMS2007'!$A$3:$A$220,'OMS2007'!C$3:C$220)+(1-$A1192)*LOOKUP($I1192,'OMS2007'!$A$3:$A$220,'OMS2007'!C$3:C$220),$A1192*LOOKUP($I1192+1,'OMS2007'!$A$3:$A$220,'OMS2007'!F$3:F$220)+(1-$A1192)*LOOKUP($I1192,'OMS2007'!$A$3:$A$220,'OMS2007'!F$3:F$220))</f>
        <v>#N/A</v>
      </c>
      <c r="D1192" s="15" t="e">
        <f>IF(OR(Medidas!D1192=1,Medidas!D1192="M",Medidas!D1192="m"),$A1192*LOOKUP($I1192+1,'OMS2007'!$A$3:$A$220,'OMS2007'!D$3:D$220)+(1-$A1192)*LOOKUP($I1192,'OMS2007'!$A$3:$A$220,'OMS2007'!D$3:D$220),$A1192*LOOKUP($I1192+1,'OMS2007'!$A$3:$A$220,'OMS2007'!G$3:G$220)+(1-$A1192)*LOOKUP($I1192,'OMS2007'!$A$3:$A$220,'OMS2007'!G$3:G$220))</f>
        <v>#N/A</v>
      </c>
      <c r="E1192" s="15">
        <f t="shared" si="126"/>
        <v>1</v>
      </c>
      <c r="F1192" s="15">
        <f>IF(OR(Medidas!D1192=1,Medidas!D1192="M",Medidas!D1192="m",Medidas!D1192=2,Medidas!D1192="F",Medidas!D1192="f"),0,1)</f>
        <v>1</v>
      </c>
      <c r="G1192" s="15">
        <f>IF(OR(ISBLANK(Medidas!G1192),(ISBLANK(Medidas!H1192))),1,0)</f>
        <v>1</v>
      </c>
      <c r="H1192" s="15">
        <f>IF(AND(NOT(G1192),OR(Medidas!G1192&lt;20,Medidas!G1192&gt;250,Medidas!H1192&lt;0.5,Medidas!H1192&gt;400)),1,0)</f>
        <v>0</v>
      </c>
      <c r="I1192" s="20">
        <f>(Medidas!F1192-Medidas!E1192)/30.4375</f>
        <v>0</v>
      </c>
      <c r="J1192" s="15" t="e">
        <f>Medidas!H1192/(Medidas!G1192^2)*10000</f>
        <v>#DIV/0!</v>
      </c>
      <c r="K1192" s="15" t="e">
        <f t="shared" si="127"/>
        <v>#DIV/0!</v>
      </c>
      <c r="L1192" s="15" t="e">
        <f t="shared" si="128"/>
        <v>#DIV/0!</v>
      </c>
      <c r="M1192" s="15" t="e">
        <f t="shared" si="129"/>
        <v>#DIV/0!</v>
      </c>
      <c r="N1192" s="15" t="e">
        <f t="shared" si="130"/>
        <v>#N/A</v>
      </c>
      <c r="O1192" s="15" t="e">
        <f t="shared" si="131"/>
        <v>#N/A</v>
      </c>
    </row>
    <row r="1193" spans="1:15" x14ac:dyDescent="0.15">
      <c r="A1193" s="106">
        <f t="shared" si="132"/>
        <v>1</v>
      </c>
      <c r="B1193" s="15" t="e">
        <f>IF(OR(Medidas!D1193=1,Medidas!D1193="M",Medidas!D1193="m"),$A1193*LOOKUP($I1193+1,'OMS2007'!$A$3:$A$220,'OMS2007'!B$3:B$220)+(1-$A1193)*LOOKUP($I1193,'OMS2007'!$A$3:$A$220,'OMS2007'!B$3:B$220),$A1193*LOOKUP($I1193+1,'OMS2007'!$A$3:$A$220,'OMS2007'!E$3:E$220)+(1-$A1193)*LOOKUP($I1193,'OMS2007'!$A$3:$A$220,'OMS2007'!E$3:E$220))</f>
        <v>#N/A</v>
      </c>
      <c r="C1193" s="15" t="e">
        <f>IF(OR(Medidas!D1193=1,Medidas!D1193="M",Medidas!D1193="m"),$A1193*LOOKUP($I1193+1,'OMS2007'!$A$3:$A$220,'OMS2007'!C$3:C$220)+(1-$A1193)*LOOKUP($I1193,'OMS2007'!$A$3:$A$220,'OMS2007'!C$3:C$220),$A1193*LOOKUP($I1193+1,'OMS2007'!$A$3:$A$220,'OMS2007'!F$3:F$220)+(1-$A1193)*LOOKUP($I1193,'OMS2007'!$A$3:$A$220,'OMS2007'!F$3:F$220))</f>
        <v>#N/A</v>
      </c>
      <c r="D1193" s="15" t="e">
        <f>IF(OR(Medidas!D1193=1,Medidas!D1193="M",Medidas!D1193="m"),$A1193*LOOKUP($I1193+1,'OMS2007'!$A$3:$A$220,'OMS2007'!D$3:D$220)+(1-$A1193)*LOOKUP($I1193,'OMS2007'!$A$3:$A$220,'OMS2007'!D$3:D$220),$A1193*LOOKUP($I1193+1,'OMS2007'!$A$3:$A$220,'OMS2007'!G$3:G$220)+(1-$A1193)*LOOKUP($I1193,'OMS2007'!$A$3:$A$220,'OMS2007'!G$3:G$220))</f>
        <v>#N/A</v>
      </c>
      <c r="E1193" s="15">
        <f t="shared" si="126"/>
        <v>1</v>
      </c>
      <c r="F1193" s="15">
        <f>IF(OR(Medidas!D1193=1,Medidas!D1193="M",Medidas!D1193="m",Medidas!D1193=2,Medidas!D1193="F",Medidas!D1193="f"),0,1)</f>
        <v>1</v>
      </c>
      <c r="G1193" s="15">
        <f>IF(OR(ISBLANK(Medidas!G1193),(ISBLANK(Medidas!H1193))),1,0)</f>
        <v>1</v>
      </c>
      <c r="H1193" s="15">
        <f>IF(AND(NOT(G1193),OR(Medidas!G1193&lt;20,Medidas!G1193&gt;250,Medidas!H1193&lt;0.5,Medidas!H1193&gt;400)),1,0)</f>
        <v>0</v>
      </c>
      <c r="I1193" s="20">
        <f>(Medidas!F1193-Medidas!E1193)/30.4375</f>
        <v>0</v>
      </c>
      <c r="J1193" s="15" t="e">
        <f>Medidas!H1193/(Medidas!G1193^2)*10000</f>
        <v>#DIV/0!</v>
      </c>
      <c r="K1193" s="15" t="e">
        <f t="shared" si="127"/>
        <v>#DIV/0!</v>
      </c>
      <c r="L1193" s="15" t="e">
        <f t="shared" si="128"/>
        <v>#DIV/0!</v>
      </c>
      <c r="M1193" s="15" t="e">
        <f t="shared" si="129"/>
        <v>#DIV/0!</v>
      </c>
      <c r="N1193" s="15" t="e">
        <f t="shared" si="130"/>
        <v>#N/A</v>
      </c>
      <c r="O1193" s="15" t="e">
        <f t="shared" si="131"/>
        <v>#N/A</v>
      </c>
    </row>
    <row r="1194" spans="1:15" x14ac:dyDescent="0.15">
      <c r="A1194" s="106">
        <f t="shared" si="132"/>
        <v>1</v>
      </c>
      <c r="B1194" s="15" t="e">
        <f>IF(OR(Medidas!D1194=1,Medidas!D1194="M",Medidas!D1194="m"),$A1194*LOOKUP($I1194+1,'OMS2007'!$A$3:$A$220,'OMS2007'!B$3:B$220)+(1-$A1194)*LOOKUP($I1194,'OMS2007'!$A$3:$A$220,'OMS2007'!B$3:B$220),$A1194*LOOKUP($I1194+1,'OMS2007'!$A$3:$A$220,'OMS2007'!E$3:E$220)+(1-$A1194)*LOOKUP($I1194,'OMS2007'!$A$3:$A$220,'OMS2007'!E$3:E$220))</f>
        <v>#N/A</v>
      </c>
      <c r="C1194" s="15" t="e">
        <f>IF(OR(Medidas!D1194=1,Medidas!D1194="M",Medidas!D1194="m"),$A1194*LOOKUP($I1194+1,'OMS2007'!$A$3:$A$220,'OMS2007'!C$3:C$220)+(1-$A1194)*LOOKUP($I1194,'OMS2007'!$A$3:$A$220,'OMS2007'!C$3:C$220),$A1194*LOOKUP($I1194+1,'OMS2007'!$A$3:$A$220,'OMS2007'!F$3:F$220)+(1-$A1194)*LOOKUP($I1194,'OMS2007'!$A$3:$A$220,'OMS2007'!F$3:F$220))</f>
        <v>#N/A</v>
      </c>
      <c r="D1194" s="15" t="e">
        <f>IF(OR(Medidas!D1194=1,Medidas!D1194="M",Medidas!D1194="m"),$A1194*LOOKUP($I1194+1,'OMS2007'!$A$3:$A$220,'OMS2007'!D$3:D$220)+(1-$A1194)*LOOKUP($I1194,'OMS2007'!$A$3:$A$220,'OMS2007'!D$3:D$220),$A1194*LOOKUP($I1194+1,'OMS2007'!$A$3:$A$220,'OMS2007'!G$3:G$220)+(1-$A1194)*LOOKUP($I1194,'OMS2007'!$A$3:$A$220,'OMS2007'!G$3:G$220))</f>
        <v>#N/A</v>
      </c>
      <c r="E1194" s="15">
        <f t="shared" si="126"/>
        <v>1</v>
      </c>
      <c r="F1194" s="15">
        <f>IF(OR(Medidas!D1194=1,Medidas!D1194="M",Medidas!D1194="m",Medidas!D1194=2,Medidas!D1194="F",Medidas!D1194="f"),0,1)</f>
        <v>1</v>
      </c>
      <c r="G1194" s="15">
        <f>IF(OR(ISBLANK(Medidas!G1194),(ISBLANK(Medidas!H1194))),1,0)</f>
        <v>1</v>
      </c>
      <c r="H1194" s="15">
        <f>IF(AND(NOT(G1194),OR(Medidas!G1194&lt;20,Medidas!G1194&gt;250,Medidas!H1194&lt;0.5,Medidas!H1194&gt;400)),1,0)</f>
        <v>0</v>
      </c>
      <c r="I1194" s="20">
        <f>(Medidas!F1194-Medidas!E1194)/30.4375</f>
        <v>0</v>
      </c>
      <c r="J1194" s="15" t="e">
        <f>Medidas!H1194/(Medidas!G1194^2)*10000</f>
        <v>#DIV/0!</v>
      </c>
      <c r="K1194" s="15" t="e">
        <f t="shared" si="127"/>
        <v>#DIV/0!</v>
      </c>
      <c r="L1194" s="15" t="e">
        <f t="shared" si="128"/>
        <v>#DIV/0!</v>
      </c>
      <c r="M1194" s="15" t="e">
        <f t="shared" si="129"/>
        <v>#DIV/0!</v>
      </c>
      <c r="N1194" s="15" t="e">
        <f t="shared" si="130"/>
        <v>#N/A</v>
      </c>
      <c r="O1194" s="15" t="e">
        <f t="shared" si="131"/>
        <v>#N/A</v>
      </c>
    </row>
    <row r="1195" spans="1:15" x14ac:dyDescent="0.15">
      <c r="A1195" s="106">
        <f t="shared" si="132"/>
        <v>1</v>
      </c>
      <c r="B1195" s="15" t="e">
        <f>IF(OR(Medidas!D1195=1,Medidas!D1195="M",Medidas!D1195="m"),$A1195*LOOKUP($I1195+1,'OMS2007'!$A$3:$A$220,'OMS2007'!B$3:B$220)+(1-$A1195)*LOOKUP($I1195,'OMS2007'!$A$3:$A$220,'OMS2007'!B$3:B$220),$A1195*LOOKUP($I1195+1,'OMS2007'!$A$3:$A$220,'OMS2007'!E$3:E$220)+(1-$A1195)*LOOKUP($I1195,'OMS2007'!$A$3:$A$220,'OMS2007'!E$3:E$220))</f>
        <v>#N/A</v>
      </c>
      <c r="C1195" s="15" t="e">
        <f>IF(OR(Medidas!D1195=1,Medidas!D1195="M",Medidas!D1195="m"),$A1195*LOOKUP($I1195+1,'OMS2007'!$A$3:$A$220,'OMS2007'!C$3:C$220)+(1-$A1195)*LOOKUP($I1195,'OMS2007'!$A$3:$A$220,'OMS2007'!C$3:C$220),$A1195*LOOKUP($I1195+1,'OMS2007'!$A$3:$A$220,'OMS2007'!F$3:F$220)+(1-$A1195)*LOOKUP($I1195,'OMS2007'!$A$3:$A$220,'OMS2007'!F$3:F$220))</f>
        <v>#N/A</v>
      </c>
      <c r="D1195" s="15" t="e">
        <f>IF(OR(Medidas!D1195=1,Medidas!D1195="M",Medidas!D1195="m"),$A1195*LOOKUP($I1195+1,'OMS2007'!$A$3:$A$220,'OMS2007'!D$3:D$220)+(1-$A1195)*LOOKUP($I1195,'OMS2007'!$A$3:$A$220,'OMS2007'!D$3:D$220),$A1195*LOOKUP($I1195+1,'OMS2007'!$A$3:$A$220,'OMS2007'!G$3:G$220)+(1-$A1195)*LOOKUP($I1195,'OMS2007'!$A$3:$A$220,'OMS2007'!G$3:G$220))</f>
        <v>#N/A</v>
      </c>
      <c r="E1195" s="15">
        <f t="shared" si="126"/>
        <v>1</v>
      </c>
      <c r="F1195" s="15">
        <f>IF(OR(Medidas!D1195=1,Medidas!D1195="M",Medidas!D1195="m",Medidas!D1195=2,Medidas!D1195="F",Medidas!D1195="f"),0,1)</f>
        <v>1</v>
      </c>
      <c r="G1195" s="15">
        <f>IF(OR(ISBLANK(Medidas!G1195),(ISBLANK(Medidas!H1195))),1,0)</f>
        <v>1</v>
      </c>
      <c r="H1195" s="15">
        <f>IF(AND(NOT(G1195),OR(Medidas!G1195&lt;20,Medidas!G1195&gt;250,Medidas!H1195&lt;0.5,Medidas!H1195&gt;400)),1,0)</f>
        <v>0</v>
      </c>
      <c r="I1195" s="20">
        <f>(Medidas!F1195-Medidas!E1195)/30.4375</f>
        <v>0</v>
      </c>
      <c r="J1195" s="15" t="e">
        <f>Medidas!H1195/(Medidas!G1195^2)*10000</f>
        <v>#DIV/0!</v>
      </c>
      <c r="K1195" s="15" t="e">
        <f t="shared" si="127"/>
        <v>#DIV/0!</v>
      </c>
      <c r="L1195" s="15" t="e">
        <f t="shared" si="128"/>
        <v>#DIV/0!</v>
      </c>
      <c r="M1195" s="15" t="e">
        <f t="shared" si="129"/>
        <v>#DIV/0!</v>
      </c>
      <c r="N1195" s="15" t="e">
        <f t="shared" si="130"/>
        <v>#N/A</v>
      </c>
      <c r="O1195" s="15" t="e">
        <f t="shared" si="131"/>
        <v>#N/A</v>
      </c>
    </row>
    <row r="1196" spans="1:15" x14ac:dyDescent="0.15">
      <c r="A1196" s="106">
        <f t="shared" si="132"/>
        <v>1</v>
      </c>
      <c r="B1196" s="15" t="e">
        <f>IF(OR(Medidas!D1196=1,Medidas!D1196="M",Medidas!D1196="m"),$A1196*LOOKUP($I1196+1,'OMS2007'!$A$3:$A$220,'OMS2007'!B$3:B$220)+(1-$A1196)*LOOKUP($I1196,'OMS2007'!$A$3:$A$220,'OMS2007'!B$3:B$220),$A1196*LOOKUP($I1196+1,'OMS2007'!$A$3:$A$220,'OMS2007'!E$3:E$220)+(1-$A1196)*LOOKUP($I1196,'OMS2007'!$A$3:$A$220,'OMS2007'!E$3:E$220))</f>
        <v>#N/A</v>
      </c>
      <c r="C1196" s="15" t="e">
        <f>IF(OR(Medidas!D1196=1,Medidas!D1196="M",Medidas!D1196="m"),$A1196*LOOKUP($I1196+1,'OMS2007'!$A$3:$A$220,'OMS2007'!C$3:C$220)+(1-$A1196)*LOOKUP($I1196,'OMS2007'!$A$3:$A$220,'OMS2007'!C$3:C$220),$A1196*LOOKUP($I1196+1,'OMS2007'!$A$3:$A$220,'OMS2007'!F$3:F$220)+(1-$A1196)*LOOKUP($I1196,'OMS2007'!$A$3:$A$220,'OMS2007'!F$3:F$220))</f>
        <v>#N/A</v>
      </c>
      <c r="D1196" s="15" t="e">
        <f>IF(OR(Medidas!D1196=1,Medidas!D1196="M",Medidas!D1196="m"),$A1196*LOOKUP($I1196+1,'OMS2007'!$A$3:$A$220,'OMS2007'!D$3:D$220)+(1-$A1196)*LOOKUP($I1196,'OMS2007'!$A$3:$A$220,'OMS2007'!D$3:D$220),$A1196*LOOKUP($I1196+1,'OMS2007'!$A$3:$A$220,'OMS2007'!G$3:G$220)+(1-$A1196)*LOOKUP($I1196,'OMS2007'!$A$3:$A$220,'OMS2007'!G$3:G$220))</f>
        <v>#N/A</v>
      </c>
      <c r="E1196" s="15">
        <f t="shared" si="126"/>
        <v>1</v>
      </c>
      <c r="F1196" s="15">
        <f>IF(OR(Medidas!D1196=1,Medidas!D1196="M",Medidas!D1196="m",Medidas!D1196=2,Medidas!D1196="F",Medidas!D1196="f"),0,1)</f>
        <v>1</v>
      </c>
      <c r="G1196" s="15">
        <f>IF(OR(ISBLANK(Medidas!G1196),(ISBLANK(Medidas!H1196))),1,0)</f>
        <v>1</v>
      </c>
      <c r="H1196" s="15">
        <f>IF(AND(NOT(G1196),OR(Medidas!G1196&lt;20,Medidas!G1196&gt;250,Medidas!H1196&lt;0.5,Medidas!H1196&gt;400)),1,0)</f>
        <v>0</v>
      </c>
      <c r="I1196" s="20">
        <f>(Medidas!F1196-Medidas!E1196)/30.4375</f>
        <v>0</v>
      </c>
      <c r="J1196" s="15" t="e">
        <f>Medidas!H1196/(Medidas!G1196^2)*10000</f>
        <v>#DIV/0!</v>
      </c>
      <c r="K1196" s="15" t="e">
        <f t="shared" si="127"/>
        <v>#DIV/0!</v>
      </c>
      <c r="L1196" s="15" t="e">
        <f t="shared" si="128"/>
        <v>#DIV/0!</v>
      </c>
      <c r="M1196" s="15" t="e">
        <f t="shared" si="129"/>
        <v>#DIV/0!</v>
      </c>
      <c r="N1196" s="15" t="e">
        <f t="shared" si="130"/>
        <v>#N/A</v>
      </c>
      <c r="O1196" s="15" t="e">
        <f t="shared" si="131"/>
        <v>#N/A</v>
      </c>
    </row>
    <row r="1197" spans="1:15" x14ac:dyDescent="0.15">
      <c r="A1197" s="106">
        <f t="shared" si="132"/>
        <v>1</v>
      </c>
      <c r="B1197" s="15" t="e">
        <f>IF(OR(Medidas!D1197=1,Medidas!D1197="M",Medidas!D1197="m"),$A1197*LOOKUP($I1197+1,'OMS2007'!$A$3:$A$220,'OMS2007'!B$3:B$220)+(1-$A1197)*LOOKUP($I1197,'OMS2007'!$A$3:$A$220,'OMS2007'!B$3:B$220),$A1197*LOOKUP($I1197+1,'OMS2007'!$A$3:$A$220,'OMS2007'!E$3:E$220)+(1-$A1197)*LOOKUP($I1197,'OMS2007'!$A$3:$A$220,'OMS2007'!E$3:E$220))</f>
        <v>#N/A</v>
      </c>
      <c r="C1197" s="15" t="e">
        <f>IF(OR(Medidas!D1197=1,Medidas!D1197="M",Medidas!D1197="m"),$A1197*LOOKUP($I1197+1,'OMS2007'!$A$3:$A$220,'OMS2007'!C$3:C$220)+(1-$A1197)*LOOKUP($I1197,'OMS2007'!$A$3:$A$220,'OMS2007'!C$3:C$220),$A1197*LOOKUP($I1197+1,'OMS2007'!$A$3:$A$220,'OMS2007'!F$3:F$220)+(1-$A1197)*LOOKUP($I1197,'OMS2007'!$A$3:$A$220,'OMS2007'!F$3:F$220))</f>
        <v>#N/A</v>
      </c>
      <c r="D1197" s="15" t="e">
        <f>IF(OR(Medidas!D1197=1,Medidas!D1197="M",Medidas!D1197="m"),$A1197*LOOKUP($I1197+1,'OMS2007'!$A$3:$A$220,'OMS2007'!D$3:D$220)+(1-$A1197)*LOOKUP($I1197,'OMS2007'!$A$3:$A$220,'OMS2007'!D$3:D$220),$A1197*LOOKUP($I1197+1,'OMS2007'!$A$3:$A$220,'OMS2007'!G$3:G$220)+(1-$A1197)*LOOKUP($I1197,'OMS2007'!$A$3:$A$220,'OMS2007'!G$3:G$220))</f>
        <v>#N/A</v>
      </c>
      <c r="E1197" s="15">
        <f t="shared" si="126"/>
        <v>1</v>
      </c>
      <c r="F1197" s="15">
        <f>IF(OR(Medidas!D1197=1,Medidas!D1197="M",Medidas!D1197="m",Medidas!D1197=2,Medidas!D1197="F",Medidas!D1197="f"),0,1)</f>
        <v>1</v>
      </c>
      <c r="G1197" s="15">
        <f>IF(OR(ISBLANK(Medidas!G1197),(ISBLANK(Medidas!H1197))),1,0)</f>
        <v>1</v>
      </c>
      <c r="H1197" s="15">
        <f>IF(AND(NOT(G1197),OR(Medidas!G1197&lt;20,Medidas!G1197&gt;250,Medidas!H1197&lt;0.5,Medidas!H1197&gt;400)),1,0)</f>
        <v>0</v>
      </c>
      <c r="I1197" s="20">
        <f>(Medidas!F1197-Medidas!E1197)/30.4375</f>
        <v>0</v>
      </c>
      <c r="J1197" s="15" t="e">
        <f>Medidas!H1197/(Medidas!G1197^2)*10000</f>
        <v>#DIV/0!</v>
      </c>
      <c r="K1197" s="15" t="e">
        <f t="shared" si="127"/>
        <v>#DIV/0!</v>
      </c>
      <c r="L1197" s="15" t="e">
        <f t="shared" si="128"/>
        <v>#DIV/0!</v>
      </c>
      <c r="M1197" s="15" t="e">
        <f t="shared" si="129"/>
        <v>#DIV/0!</v>
      </c>
      <c r="N1197" s="15" t="e">
        <f t="shared" si="130"/>
        <v>#N/A</v>
      </c>
      <c r="O1197" s="15" t="e">
        <f t="shared" si="131"/>
        <v>#N/A</v>
      </c>
    </row>
    <row r="1198" spans="1:15" x14ac:dyDescent="0.15">
      <c r="A1198" s="106">
        <f t="shared" si="132"/>
        <v>1</v>
      </c>
      <c r="B1198" s="15" t="e">
        <f>IF(OR(Medidas!D1198=1,Medidas!D1198="M",Medidas!D1198="m"),$A1198*LOOKUP($I1198+1,'OMS2007'!$A$3:$A$220,'OMS2007'!B$3:B$220)+(1-$A1198)*LOOKUP($I1198,'OMS2007'!$A$3:$A$220,'OMS2007'!B$3:B$220),$A1198*LOOKUP($I1198+1,'OMS2007'!$A$3:$A$220,'OMS2007'!E$3:E$220)+(1-$A1198)*LOOKUP($I1198,'OMS2007'!$A$3:$A$220,'OMS2007'!E$3:E$220))</f>
        <v>#N/A</v>
      </c>
      <c r="C1198" s="15" t="e">
        <f>IF(OR(Medidas!D1198=1,Medidas!D1198="M",Medidas!D1198="m"),$A1198*LOOKUP($I1198+1,'OMS2007'!$A$3:$A$220,'OMS2007'!C$3:C$220)+(1-$A1198)*LOOKUP($I1198,'OMS2007'!$A$3:$A$220,'OMS2007'!C$3:C$220),$A1198*LOOKUP($I1198+1,'OMS2007'!$A$3:$A$220,'OMS2007'!F$3:F$220)+(1-$A1198)*LOOKUP($I1198,'OMS2007'!$A$3:$A$220,'OMS2007'!F$3:F$220))</f>
        <v>#N/A</v>
      </c>
      <c r="D1198" s="15" t="e">
        <f>IF(OR(Medidas!D1198=1,Medidas!D1198="M",Medidas!D1198="m"),$A1198*LOOKUP($I1198+1,'OMS2007'!$A$3:$A$220,'OMS2007'!D$3:D$220)+(1-$A1198)*LOOKUP($I1198,'OMS2007'!$A$3:$A$220,'OMS2007'!D$3:D$220),$A1198*LOOKUP($I1198+1,'OMS2007'!$A$3:$A$220,'OMS2007'!G$3:G$220)+(1-$A1198)*LOOKUP($I1198,'OMS2007'!$A$3:$A$220,'OMS2007'!G$3:G$220))</f>
        <v>#N/A</v>
      </c>
      <c r="E1198" s="15">
        <f t="shared" si="126"/>
        <v>1</v>
      </c>
      <c r="F1198" s="15">
        <f>IF(OR(Medidas!D1198=1,Medidas!D1198="M",Medidas!D1198="m",Medidas!D1198=2,Medidas!D1198="F",Medidas!D1198="f"),0,1)</f>
        <v>1</v>
      </c>
      <c r="G1198" s="15">
        <f>IF(OR(ISBLANK(Medidas!G1198),(ISBLANK(Medidas!H1198))),1,0)</f>
        <v>1</v>
      </c>
      <c r="H1198" s="15">
        <f>IF(AND(NOT(G1198),OR(Medidas!G1198&lt;20,Medidas!G1198&gt;250,Medidas!H1198&lt;0.5,Medidas!H1198&gt;400)),1,0)</f>
        <v>0</v>
      </c>
      <c r="I1198" s="20">
        <f>(Medidas!F1198-Medidas!E1198)/30.4375</f>
        <v>0</v>
      </c>
      <c r="J1198" s="15" t="e">
        <f>Medidas!H1198/(Medidas!G1198^2)*10000</f>
        <v>#DIV/0!</v>
      </c>
      <c r="K1198" s="15" t="e">
        <f t="shared" si="127"/>
        <v>#DIV/0!</v>
      </c>
      <c r="L1198" s="15" t="e">
        <f t="shared" si="128"/>
        <v>#DIV/0!</v>
      </c>
      <c r="M1198" s="15" t="e">
        <f t="shared" si="129"/>
        <v>#DIV/0!</v>
      </c>
      <c r="N1198" s="15" t="e">
        <f t="shared" si="130"/>
        <v>#N/A</v>
      </c>
      <c r="O1198" s="15" t="e">
        <f t="shared" si="131"/>
        <v>#N/A</v>
      </c>
    </row>
    <row r="1199" spans="1:15" x14ac:dyDescent="0.15">
      <c r="A1199" s="106">
        <f t="shared" si="132"/>
        <v>1</v>
      </c>
      <c r="B1199" s="15" t="e">
        <f>IF(OR(Medidas!D1199=1,Medidas!D1199="M",Medidas!D1199="m"),$A1199*LOOKUP($I1199+1,'OMS2007'!$A$3:$A$220,'OMS2007'!B$3:B$220)+(1-$A1199)*LOOKUP($I1199,'OMS2007'!$A$3:$A$220,'OMS2007'!B$3:B$220),$A1199*LOOKUP($I1199+1,'OMS2007'!$A$3:$A$220,'OMS2007'!E$3:E$220)+(1-$A1199)*LOOKUP($I1199,'OMS2007'!$A$3:$A$220,'OMS2007'!E$3:E$220))</f>
        <v>#N/A</v>
      </c>
      <c r="C1199" s="15" t="e">
        <f>IF(OR(Medidas!D1199=1,Medidas!D1199="M",Medidas!D1199="m"),$A1199*LOOKUP($I1199+1,'OMS2007'!$A$3:$A$220,'OMS2007'!C$3:C$220)+(1-$A1199)*LOOKUP($I1199,'OMS2007'!$A$3:$A$220,'OMS2007'!C$3:C$220),$A1199*LOOKUP($I1199+1,'OMS2007'!$A$3:$A$220,'OMS2007'!F$3:F$220)+(1-$A1199)*LOOKUP($I1199,'OMS2007'!$A$3:$A$220,'OMS2007'!F$3:F$220))</f>
        <v>#N/A</v>
      </c>
      <c r="D1199" s="15" t="e">
        <f>IF(OR(Medidas!D1199=1,Medidas!D1199="M",Medidas!D1199="m"),$A1199*LOOKUP($I1199+1,'OMS2007'!$A$3:$A$220,'OMS2007'!D$3:D$220)+(1-$A1199)*LOOKUP($I1199,'OMS2007'!$A$3:$A$220,'OMS2007'!D$3:D$220),$A1199*LOOKUP($I1199+1,'OMS2007'!$A$3:$A$220,'OMS2007'!G$3:G$220)+(1-$A1199)*LOOKUP($I1199,'OMS2007'!$A$3:$A$220,'OMS2007'!G$3:G$220))</f>
        <v>#N/A</v>
      </c>
      <c r="E1199" s="15">
        <f t="shared" si="126"/>
        <v>1</v>
      </c>
      <c r="F1199" s="15">
        <f>IF(OR(Medidas!D1199=1,Medidas!D1199="M",Medidas!D1199="m",Medidas!D1199=2,Medidas!D1199="F",Medidas!D1199="f"),0,1)</f>
        <v>1</v>
      </c>
      <c r="G1199" s="15">
        <f>IF(OR(ISBLANK(Medidas!G1199),(ISBLANK(Medidas!H1199))),1,0)</f>
        <v>1</v>
      </c>
      <c r="H1199" s="15">
        <f>IF(AND(NOT(G1199),OR(Medidas!G1199&lt;20,Medidas!G1199&gt;250,Medidas!H1199&lt;0.5,Medidas!H1199&gt;400)),1,0)</f>
        <v>0</v>
      </c>
      <c r="I1199" s="20">
        <f>(Medidas!F1199-Medidas!E1199)/30.4375</f>
        <v>0</v>
      </c>
      <c r="J1199" s="15" t="e">
        <f>Medidas!H1199/(Medidas!G1199^2)*10000</f>
        <v>#DIV/0!</v>
      </c>
      <c r="K1199" s="15" t="e">
        <f t="shared" si="127"/>
        <v>#DIV/0!</v>
      </c>
      <c r="L1199" s="15" t="e">
        <f t="shared" si="128"/>
        <v>#DIV/0!</v>
      </c>
      <c r="M1199" s="15" t="e">
        <f t="shared" si="129"/>
        <v>#DIV/0!</v>
      </c>
      <c r="N1199" s="15" t="e">
        <f t="shared" si="130"/>
        <v>#N/A</v>
      </c>
      <c r="O1199" s="15" t="e">
        <f t="shared" si="131"/>
        <v>#N/A</v>
      </c>
    </row>
    <row r="1200" spans="1:15" x14ac:dyDescent="0.15">
      <c r="A1200" s="106">
        <f t="shared" si="132"/>
        <v>1</v>
      </c>
      <c r="B1200" s="15" t="e">
        <f>IF(OR(Medidas!D1200=1,Medidas!D1200="M",Medidas!D1200="m"),$A1200*LOOKUP($I1200+1,'OMS2007'!$A$3:$A$220,'OMS2007'!B$3:B$220)+(1-$A1200)*LOOKUP($I1200,'OMS2007'!$A$3:$A$220,'OMS2007'!B$3:B$220),$A1200*LOOKUP($I1200+1,'OMS2007'!$A$3:$A$220,'OMS2007'!E$3:E$220)+(1-$A1200)*LOOKUP($I1200,'OMS2007'!$A$3:$A$220,'OMS2007'!E$3:E$220))</f>
        <v>#N/A</v>
      </c>
      <c r="C1200" s="15" t="e">
        <f>IF(OR(Medidas!D1200=1,Medidas!D1200="M",Medidas!D1200="m"),$A1200*LOOKUP($I1200+1,'OMS2007'!$A$3:$A$220,'OMS2007'!C$3:C$220)+(1-$A1200)*LOOKUP($I1200,'OMS2007'!$A$3:$A$220,'OMS2007'!C$3:C$220),$A1200*LOOKUP($I1200+1,'OMS2007'!$A$3:$A$220,'OMS2007'!F$3:F$220)+(1-$A1200)*LOOKUP($I1200,'OMS2007'!$A$3:$A$220,'OMS2007'!F$3:F$220))</f>
        <v>#N/A</v>
      </c>
      <c r="D1200" s="15" t="e">
        <f>IF(OR(Medidas!D1200=1,Medidas!D1200="M",Medidas!D1200="m"),$A1200*LOOKUP($I1200+1,'OMS2007'!$A$3:$A$220,'OMS2007'!D$3:D$220)+(1-$A1200)*LOOKUP($I1200,'OMS2007'!$A$3:$A$220,'OMS2007'!D$3:D$220),$A1200*LOOKUP($I1200+1,'OMS2007'!$A$3:$A$220,'OMS2007'!G$3:G$220)+(1-$A1200)*LOOKUP($I1200,'OMS2007'!$A$3:$A$220,'OMS2007'!G$3:G$220))</f>
        <v>#N/A</v>
      </c>
      <c r="E1200" s="15">
        <f t="shared" si="126"/>
        <v>1</v>
      </c>
      <c r="F1200" s="15">
        <f>IF(OR(Medidas!D1200=1,Medidas!D1200="M",Medidas!D1200="m",Medidas!D1200=2,Medidas!D1200="F",Medidas!D1200="f"),0,1)</f>
        <v>1</v>
      </c>
      <c r="G1200" s="15">
        <f>IF(OR(ISBLANK(Medidas!G1200),(ISBLANK(Medidas!H1200))),1,0)</f>
        <v>1</v>
      </c>
      <c r="H1200" s="15">
        <f>IF(AND(NOT(G1200),OR(Medidas!G1200&lt;20,Medidas!G1200&gt;250,Medidas!H1200&lt;0.5,Medidas!H1200&gt;400)),1,0)</f>
        <v>0</v>
      </c>
      <c r="I1200" s="20">
        <f>(Medidas!F1200-Medidas!E1200)/30.4375</f>
        <v>0</v>
      </c>
      <c r="J1200" s="15" t="e">
        <f>Medidas!H1200/(Medidas!G1200^2)*10000</f>
        <v>#DIV/0!</v>
      </c>
      <c r="K1200" s="15" t="e">
        <f t="shared" si="127"/>
        <v>#DIV/0!</v>
      </c>
      <c r="L1200" s="15" t="e">
        <f t="shared" si="128"/>
        <v>#DIV/0!</v>
      </c>
      <c r="M1200" s="15" t="e">
        <f t="shared" si="129"/>
        <v>#DIV/0!</v>
      </c>
      <c r="N1200" s="15" t="e">
        <f t="shared" si="130"/>
        <v>#N/A</v>
      </c>
      <c r="O1200" s="15" t="e">
        <f t="shared" si="131"/>
        <v>#N/A</v>
      </c>
    </row>
    <row r="1201" spans="1:15" x14ac:dyDescent="0.15">
      <c r="A1201" s="106">
        <f t="shared" si="132"/>
        <v>1</v>
      </c>
      <c r="B1201" s="15" t="e">
        <f>IF(OR(Medidas!D1201=1,Medidas!D1201="M",Medidas!D1201="m"),$A1201*LOOKUP($I1201+1,'OMS2007'!$A$3:$A$220,'OMS2007'!B$3:B$220)+(1-$A1201)*LOOKUP($I1201,'OMS2007'!$A$3:$A$220,'OMS2007'!B$3:B$220),$A1201*LOOKUP($I1201+1,'OMS2007'!$A$3:$A$220,'OMS2007'!E$3:E$220)+(1-$A1201)*LOOKUP($I1201,'OMS2007'!$A$3:$A$220,'OMS2007'!E$3:E$220))</f>
        <v>#N/A</v>
      </c>
      <c r="C1201" s="15" t="e">
        <f>IF(OR(Medidas!D1201=1,Medidas!D1201="M",Medidas!D1201="m"),$A1201*LOOKUP($I1201+1,'OMS2007'!$A$3:$A$220,'OMS2007'!C$3:C$220)+(1-$A1201)*LOOKUP($I1201,'OMS2007'!$A$3:$A$220,'OMS2007'!C$3:C$220),$A1201*LOOKUP($I1201+1,'OMS2007'!$A$3:$A$220,'OMS2007'!F$3:F$220)+(1-$A1201)*LOOKUP($I1201,'OMS2007'!$A$3:$A$220,'OMS2007'!F$3:F$220))</f>
        <v>#N/A</v>
      </c>
      <c r="D1201" s="15" t="e">
        <f>IF(OR(Medidas!D1201=1,Medidas!D1201="M",Medidas!D1201="m"),$A1201*LOOKUP($I1201+1,'OMS2007'!$A$3:$A$220,'OMS2007'!D$3:D$220)+(1-$A1201)*LOOKUP($I1201,'OMS2007'!$A$3:$A$220,'OMS2007'!D$3:D$220),$A1201*LOOKUP($I1201+1,'OMS2007'!$A$3:$A$220,'OMS2007'!G$3:G$220)+(1-$A1201)*LOOKUP($I1201,'OMS2007'!$A$3:$A$220,'OMS2007'!G$3:G$220))</f>
        <v>#N/A</v>
      </c>
      <c r="E1201" s="15">
        <f t="shared" si="126"/>
        <v>1</v>
      </c>
      <c r="F1201" s="15">
        <f>IF(OR(Medidas!D1201=1,Medidas!D1201="M",Medidas!D1201="m",Medidas!D1201=2,Medidas!D1201="F",Medidas!D1201="f"),0,1)</f>
        <v>1</v>
      </c>
      <c r="G1201" s="15">
        <f>IF(OR(ISBLANK(Medidas!G1201),(ISBLANK(Medidas!H1201))),1,0)</f>
        <v>1</v>
      </c>
      <c r="H1201" s="15">
        <f>IF(AND(NOT(G1201),OR(Medidas!G1201&lt;20,Medidas!G1201&gt;250,Medidas!H1201&lt;0.5,Medidas!H1201&gt;400)),1,0)</f>
        <v>0</v>
      </c>
      <c r="I1201" s="20">
        <f>(Medidas!F1201-Medidas!E1201)/30.4375</f>
        <v>0</v>
      </c>
      <c r="J1201" s="15" t="e">
        <f>Medidas!H1201/(Medidas!G1201^2)*10000</f>
        <v>#DIV/0!</v>
      </c>
      <c r="K1201" s="15" t="e">
        <f t="shared" si="127"/>
        <v>#DIV/0!</v>
      </c>
      <c r="L1201" s="15" t="e">
        <f t="shared" si="128"/>
        <v>#DIV/0!</v>
      </c>
      <c r="M1201" s="15" t="e">
        <f t="shared" si="129"/>
        <v>#DIV/0!</v>
      </c>
      <c r="N1201" s="15" t="e">
        <f t="shared" si="130"/>
        <v>#N/A</v>
      </c>
      <c r="O1201" s="15" t="e">
        <f t="shared" si="131"/>
        <v>#N/A</v>
      </c>
    </row>
    <row r="1202" spans="1:15" x14ac:dyDescent="0.15">
      <c r="A1202" s="106">
        <f t="shared" si="132"/>
        <v>1</v>
      </c>
      <c r="B1202" s="15" t="e">
        <f>IF(OR(Medidas!D1202=1,Medidas!D1202="M",Medidas!D1202="m"),$A1202*LOOKUP($I1202+1,'OMS2007'!$A$3:$A$220,'OMS2007'!B$3:B$220)+(1-$A1202)*LOOKUP($I1202,'OMS2007'!$A$3:$A$220,'OMS2007'!B$3:B$220),$A1202*LOOKUP($I1202+1,'OMS2007'!$A$3:$A$220,'OMS2007'!E$3:E$220)+(1-$A1202)*LOOKUP($I1202,'OMS2007'!$A$3:$A$220,'OMS2007'!E$3:E$220))</f>
        <v>#N/A</v>
      </c>
      <c r="C1202" s="15" t="e">
        <f>IF(OR(Medidas!D1202=1,Medidas!D1202="M",Medidas!D1202="m"),$A1202*LOOKUP($I1202+1,'OMS2007'!$A$3:$A$220,'OMS2007'!C$3:C$220)+(1-$A1202)*LOOKUP($I1202,'OMS2007'!$A$3:$A$220,'OMS2007'!C$3:C$220),$A1202*LOOKUP($I1202+1,'OMS2007'!$A$3:$A$220,'OMS2007'!F$3:F$220)+(1-$A1202)*LOOKUP($I1202,'OMS2007'!$A$3:$A$220,'OMS2007'!F$3:F$220))</f>
        <v>#N/A</v>
      </c>
      <c r="D1202" s="15" t="e">
        <f>IF(OR(Medidas!D1202=1,Medidas!D1202="M",Medidas!D1202="m"),$A1202*LOOKUP($I1202+1,'OMS2007'!$A$3:$A$220,'OMS2007'!D$3:D$220)+(1-$A1202)*LOOKUP($I1202,'OMS2007'!$A$3:$A$220,'OMS2007'!D$3:D$220),$A1202*LOOKUP($I1202+1,'OMS2007'!$A$3:$A$220,'OMS2007'!G$3:G$220)+(1-$A1202)*LOOKUP($I1202,'OMS2007'!$A$3:$A$220,'OMS2007'!G$3:G$220))</f>
        <v>#N/A</v>
      </c>
      <c r="E1202" s="15">
        <f t="shared" si="126"/>
        <v>1</v>
      </c>
      <c r="F1202" s="15">
        <f>IF(OR(Medidas!D1202=1,Medidas!D1202="M",Medidas!D1202="m",Medidas!D1202=2,Medidas!D1202="F",Medidas!D1202="f"),0,1)</f>
        <v>1</v>
      </c>
      <c r="G1202" s="15">
        <f>IF(OR(ISBLANK(Medidas!G1202),(ISBLANK(Medidas!H1202))),1,0)</f>
        <v>1</v>
      </c>
      <c r="H1202" s="15">
        <f>IF(AND(NOT(G1202),OR(Medidas!G1202&lt;20,Medidas!G1202&gt;250,Medidas!H1202&lt;0.5,Medidas!H1202&gt;400)),1,0)</f>
        <v>0</v>
      </c>
      <c r="I1202" s="20">
        <f>(Medidas!F1202-Medidas!E1202)/30.4375</f>
        <v>0</v>
      </c>
      <c r="J1202" s="15" t="e">
        <f>Medidas!H1202/(Medidas!G1202^2)*10000</f>
        <v>#DIV/0!</v>
      </c>
      <c r="K1202" s="15" t="e">
        <f t="shared" si="127"/>
        <v>#DIV/0!</v>
      </c>
      <c r="L1202" s="15" t="e">
        <f t="shared" si="128"/>
        <v>#DIV/0!</v>
      </c>
      <c r="M1202" s="15" t="e">
        <f t="shared" si="129"/>
        <v>#DIV/0!</v>
      </c>
      <c r="N1202" s="15" t="e">
        <f t="shared" si="130"/>
        <v>#N/A</v>
      </c>
      <c r="O1202" s="15" t="e">
        <f t="shared" si="131"/>
        <v>#N/A</v>
      </c>
    </row>
    <row r="1203" spans="1:15" x14ac:dyDescent="0.15">
      <c r="A1203" s="106">
        <f t="shared" si="132"/>
        <v>1</v>
      </c>
      <c r="B1203" s="15" t="e">
        <f>IF(OR(Medidas!D1203=1,Medidas!D1203="M",Medidas!D1203="m"),$A1203*LOOKUP($I1203+1,'OMS2007'!$A$3:$A$220,'OMS2007'!B$3:B$220)+(1-$A1203)*LOOKUP($I1203,'OMS2007'!$A$3:$A$220,'OMS2007'!B$3:B$220),$A1203*LOOKUP($I1203+1,'OMS2007'!$A$3:$A$220,'OMS2007'!E$3:E$220)+(1-$A1203)*LOOKUP($I1203,'OMS2007'!$A$3:$A$220,'OMS2007'!E$3:E$220))</f>
        <v>#N/A</v>
      </c>
      <c r="C1203" s="15" t="e">
        <f>IF(OR(Medidas!D1203=1,Medidas!D1203="M",Medidas!D1203="m"),$A1203*LOOKUP($I1203+1,'OMS2007'!$A$3:$A$220,'OMS2007'!C$3:C$220)+(1-$A1203)*LOOKUP($I1203,'OMS2007'!$A$3:$A$220,'OMS2007'!C$3:C$220),$A1203*LOOKUP($I1203+1,'OMS2007'!$A$3:$A$220,'OMS2007'!F$3:F$220)+(1-$A1203)*LOOKUP($I1203,'OMS2007'!$A$3:$A$220,'OMS2007'!F$3:F$220))</f>
        <v>#N/A</v>
      </c>
      <c r="D1203" s="15" t="e">
        <f>IF(OR(Medidas!D1203=1,Medidas!D1203="M",Medidas!D1203="m"),$A1203*LOOKUP($I1203+1,'OMS2007'!$A$3:$A$220,'OMS2007'!D$3:D$220)+(1-$A1203)*LOOKUP($I1203,'OMS2007'!$A$3:$A$220,'OMS2007'!D$3:D$220),$A1203*LOOKUP($I1203+1,'OMS2007'!$A$3:$A$220,'OMS2007'!G$3:G$220)+(1-$A1203)*LOOKUP($I1203,'OMS2007'!$A$3:$A$220,'OMS2007'!G$3:G$220))</f>
        <v>#N/A</v>
      </c>
      <c r="E1203" s="15">
        <f t="shared" si="126"/>
        <v>1</v>
      </c>
      <c r="F1203" s="15">
        <f>IF(OR(Medidas!D1203=1,Medidas!D1203="M",Medidas!D1203="m",Medidas!D1203=2,Medidas!D1203="F",Medidas!D1203="f"),0,1)</f>
        <v>1</v>
      </c>
      <c r="G1203" s="15">
        <f>IF(OR(ISBLANK(Medidas!G1203),(ISBLANK(Medidas!H1203))),1,0)</f>
        <v>1</v>
      </c>
      <c r="H1203" s="15">
        <f>IF(AND(NOT(G1203),OR(Medidas!G1203&lt;20,Medidas!G1203&gt;250,Medidas!H1203&lt;0.5,Medidas!H1203&gt;400)),1,0)</f>
        <v>0</v>
      </c>
      <c r="I1203" s="20">
        <f>(Medidas!F1203-Medidas!E1203)/30.4375</f>
        <v>0</v>
      </c>
      <c r="J1203" s="15" t="e">
        <f>Medidas!H1203/(Medidas!G1203^2)*10000</f>
        <v>#DIV/0!</v>
      </c>
      <c r="K1203" s="15" t="e">
        <f t="shared" si="127"/>
        <v>#DIV/0!</v>
      </c>
      <c r="L1203" s="15" t="e">
        <f t="shared" si="128"/>
        <v>#DIV/0!</v>
      </c>
      <c r="M1203" s="15" t="e">
        <f t="shared" si="129"/>
        <v>#DIV/0!</v>
      </c>
      <c r="N1203" s="15" t="e">
        <f t="shared" si="130"/>
        <v>#N/A</v>
      </c>
      <c r="O1203" s="15" t="e">
        <f t="shared" si="131"/>
        <v>#N/A</v>
      </c>
    </row>
    <row r="1204" spans="1:15" x14ac:dyDescent="0.15">
      <c r="A1204" s="106">
        <f t="shared" si="132"/>
        <v>1</v>
      </c>
      <c r="B1204" s="15" t="e">
        <f>IF(OR(Medidas!D1204=1,Medidas!D1204="M",Medidas!D1204="m"),$A1204*LOOKUP($I1204+1,'OMS2007'!$A$3:$A$220,'OMS2007'!B$3:B$220)+(1-$A1204)*LOOKUP($I1204,'OMS2007'!$A$3:$A$220,'OMS2007'!B$3:B$220),$A1204*LOOKUP($I1204+1,'OMS2007'!$A$3:$A$220,'OMS2007'!E$3:E$220)+(1-$A1204)*LOOKUP($I1204,'OMS2007'!$A$3:$A$220,'OMS2007'!E$3:E$220))</f>
        <v>#N/A</v>
      </c>
      <c r="C1204" s="15" t="e">
        <f>IF(OR(Medidas!D1204=1,Medidas!D1204="M",Medidas!D1204="m"),$A1204*LOOKUP($I1204+1,'OMS2007'!$A$3:$A$220,'OMS2007'!C$3:C$220)+(1-$A1204)*LOOKUP($I1204,'OMS2007'!$A$3:$A$220,'OMS2007'!C$3:C$220),$A1204*LOOKUP($I1204+1,'OMS2007'!$A$3:$A$220,'OMS2007'!F$3:F$220)+(1-$A1204)*LOOKUP($I1204,'OMS2007'!$A$3:$A$220,'OMS2007'!F$3:F$220))</f>
        <v>#N/A</v>
      </c>
      <c r="D1204" s="15" t="e">
        <f>IF(OR(Medidas!D1204=1,Medidas!D1204="M",Medidas!D1204="m"),$A1204*LOOKUP($I1204+1,'OMS2007'!$A$3:$A$220,'OMS2007'!D$3:D$220)+(1-$A1204)*LOOKUP($I1204,'OMS2007'!$A$3:$A$220,'OMS2007'!D$3:D$220),$A1204*LOOKUP($I1204+1,'OMS2007'!$A$3:$A$220,'OMS2007'!G$3:G$220)+(1-$A1204)*LOOKUP($I1204,'OMS2007'!$A$3:$A$220,'OMS2007'!G$3:G$220))</f>
        <v>#N/A</v>
      </c>
      <c r="E1204" s="15">
        <f t="shared" si="126"/>
        <v>1</v>
      </c>
      <c r="F1204" s="15">
        <f>IF(OR(Medidas!D1204=1,Medidas!D1204="M",Medidas!D1204="m",Medidas!D1204=2,Medidas!D1204="F",Medidas!D1204="f"),0,1)</f>
        <v>1</v>
      </c>
      <c r="G1204" s="15">
        <f>IF(OR(ISBLANK(Medidas!G1204),(ISBLANK(Medidas!H1204))),1,0)</f>
        <v>1</v>
      </c>
      <c r="H1204" s="15">
        <f>IF(AND(NOT(G1204),OR(Medidas!G1204&lt;20,Medidas!G1204&gt;250,Medidas!H1204&lt;0.5,Medidas!H1204&gt;400)),1,0)</f>
        <v>0</v>
      </c>
      <c r="I1204" s="20">
        <f>(Medidas!F1204-Medidas!E1204)/30.4375</f>
        <v>0</v>
      </c>
      <c r="J1204" s="15" t="e">
        <f>Medidas!H1204/(Medidas!G1204^2)*10000</f>
        <v>#DIV/0!</v>
      </c>
      <c r="K1204" s="15" t="e">
        <f t="shared" si="127"/>
        <v>#DIV/0!</v>
      </c>
      <c r="L1204" s="15" t="e">
        <f t="shared" si="128"/>
        <v>#DIV/0!</v>
      </c>
      <c r="M1204" s="15" t="e">
        <f t="shared" si="129"/>
        <v>#DIV/0!</v>
      </c>
      <c r="N1204" s="15" t="e">
        <f t="shared" si="130"/>
        <v>#N/A</v>
      </c>
      <c r="O1204" s="15" t="e">
        <f t="shared" si="131"/>
        <v>#N/A</v>
      </c>
    </row>
    <row r="1205" spans="1:15" x14ac:dyDescent="0.15">
      <c r="A1205" s="106">
        <f t="shared" si="132"/>
        <v>1</v>
      </c>
      <c r="B1205" s="15" t="e">
        <f>IF(OR(Medidas!D1205=1,Medidas!D1205="M",Medidas!D1205="m"),$A1205*LOOKUP($I1205+1,'OMS2007'!$A$3:$A$220,'OMS2007'!B$3:B$220)+(1-$A1205)*LOOKUP($I1205,'OMS2007'!$A$3:$A$220,'OMS2007'!B$3:B$220),$A1205*LOOKUP($I1205+1,'OMS2007'!$A$3:$A$220,'OMS2007'!E$3:E$220)+(1-$A1205)*LOOKUP($I1205,'OMS2007'!$A$3:$A$220,'OMS2007'!E$3:E$220))</f>
        <v>#N/A</v>
      </c>
      <c r="C1205" s="15" t="e">
        <f>IF(OR(Medidas!D1205=1,Medidas!D1205="M",Medidas!D1205="m"),$A1205*LOOKUP($I1205+1,'OMS2007'!$A$3:$A$220,'OMS2007'!C$3:C$220)+(1-$A1205)*LOOKUP($I1205,'OMS2007'!$A$3:$A$220,'OMS2007'!C$3:C$220),$A1205*LOOKUP($I1205+1,'OMS2007'!$A$3:$A$220,'OMS2007'!F$3:F$220)+(1-$A1205)*LOOKUP($I1205,'OMS2007'!$A$3:$A$220,'OMS2007'!F$3:F$220))</f>
        <v>#N/A</v>
      </c>
      <c r="D1205" s="15" t="e">
        <f>IF(OR(Medidas!D1205=1,Medidas!D1205="M",Medidas!D1205="m"),$A1205*LOOKUP($I1205+1,'OMS2007'!$A$3:$A$220,'OMS2007'!D$3:D$220)+(1-$A1205)*LOOKUP($I1205,'OMS2007'!$A$3:$A$220,'OMS2007'!D$3:D$220),$A1205*LOOKUP($I1205+1,'OMS2007'!$A$3:$A$220,'OMS2007'!G$3:G$220)+(1-$A1205)*LOOKUP($I1205,'OMS2007'!$A$3:$A$220,'OMS2007'!G$3:G$220))</f>
        <v>#N/A</v>
      </c>
      <c r="E1205" s="15">
        <f t="shared" si="126"/>
        <v>1</v>
      </c>
      <c r="F1205" s="15">
        <f>IF(OR(Medidas!D1205=1,Medidas!D1205="M",Medidas!D1205="m",Medidas!D1205=2,Medidas!D1205="F",Medidas!D1205="f"),0,1)</f>
        <v>1</v>
      </c>
      <c r="G1205" s="15">
        <f>IF(OR(ISBLANK(Medidas!G1205),(ISBLANK(Medidas!H1205))),1,0)</f>
        <v>1</v>
      </c>
      <c r="H1205" s="15">
        <f>IF(AND(NOT(G1205),OR(Medidas!G1205&lt;20,Medidas!G1205&gt;250,Medidas!H1205&lt;0.5,Medidas!H1205&gt;400)),1,0)</f>
        <v>0</v>
      </c>
      <c r="I1205" s="20">
        <f>(Medidas!F1205-Medidas!E1205)/30.4375</f>
        <v>0</v>
      </c>
      <c r="J1205" s="15" t="e">
        <f>Medidas!H1205/(Medidas!G1205^2)*10000</f>
        <v>#DIV/0!</v>
      </c>
      <c r="K1205" s="15" t="e">
        <f t="shared" si="127"/>
        <v>#DIV/0!</v>
      </c>
      <c r="L1205" s="15" t="e">
        <f t="shared" si="128"/>
        <v>#DIV/0!</v>
      </c>
      <c r="M1205" s="15" t="e">
        <f t="shared" si="129"/>
        <v>#DIV/0!</v>
      </c>
      <c r="N1205" s="15" t="e">
        <f t="shared" si="130"/>
        <v>#N/A</v>
      </c>
      <c r="O1205" s="15" t="e">
        <f t="shared" si="131"/>
        <v>#N/A</v>
      </c>
    </row>
    <row r="1206" spans="1:15" x14ac:dyDescent="0.15">
      <c r="A1206" s="106">
        <f t="shared" si="132"/>
        <v>1</v>
      </c>
      <c r="B1206" s="15" t="e">
        <f>IF(OR(Medidas!D1206=1,Medidas!D1206="M",Medidas!D1206="m"),$A1206*LOOKUP($I1206+1,'OMS2007'!$A$3:$A$220,'OMS2007'!B$3:B$220)+(1-$A1206)*LOOKUP($I1206,'OMS2007'!$A$3:$A$220,'OMS2007'!B$3:B$220),$A1206*LOOKUP($I1206+1,'OMS2007'!$A$3:$A$220,'OMS2007'!E$3:E$220)+(1-$A1206)*LOOKUP($I1206,'OMS2007'!$A$3:$A$220,'OMS2007'!E$3:E$220))</f>
        <v>#N/A</v>
      </c>
      <c r="C1206" s="15" t="e">
        <f>IF(OR(Medidas!D1206=1,Medidas!D1206="M",Medidas!D1206="m"),$A1206*LOOKUP($I1206+1,'OMS2007'!$A$3:$A$220,'OMS2007'!C$3:C$220)+(1-$A1206)*LOOKUP($I1206,'OMS2007'!$A$3:$A$220,'OMS2007'!C$3:C$220),$A1206*LOOKUP($I1206+1,'OMS2007'!$A$3:$A$220,'OMS2007'!F$3:F$220)+(1-$A1206)*LOOKUP($I1206,'OMS2007'!$A$3:$A$220,'OMS2007'!F$3:F$220))</f>
        <v>#N/A</v>
      </c>
      <c r="D1206" s="15" t="e">
        <f>IF(OR(Medidas!D1206=1,Medidas!D1206="M",Medidas!D1206="m"),$A1206*LOOKUP($I1206+1,'OMS2007'!$A$3:$A$220,'OMS2007'!D$3:D$220)+(1-$A1206)*LOOKUP($I1206,'OMS2007'!$A$3:$A$220,'OMS2007'!D$3:D$220),$A1206*LOOKUP($I1206+1,'OMS2007'!$A$3:$A$220,'OMS2007'!G$3:G$220)+(1-$A1206)*LOOKUP($I1206,'OMS2007'!$A$3:$A$220,'OMS2007'!G$3:G$220))</f>
        <v>#N/A</v>
      </c>
      <c r="E1206" s="15">
        <f t="shared" si="126"/>
        <v>1</v>
      </c>
      <c r="F1206" s="15">
        <f>IF(OR(Medidas!D1206=1,Medidas!D1206="M",Medidas!D1206="m",Medidas!D1206=2,Medidas!D1206="F",Medidas!D1206="f"),0,1)</f>
        <v>1</v>
      </c>
      <c r="G1206" s="15">
        <f>IF(OR(ISBLANK(Medidas!G1206),(ISBLANK(Medidas!H1206))),1,0)</f>
        <v>1</v>
      </c>
      <c r="H1206" s="15">
        <f>IF(AND(NOT(G1206),OR(Medidas!G1206&lt;20,Medidas!G1206&gt;250,Medidas!H1206&lt;0.5,Medidas!H1206&gt;400)),1,0)</f>
        <v>0</v>
      </c>
      <c r="I1206" s="20">
        <f>(Medidas!F1206-Medidas!E1206)/30.4375</f>
        <v>0</v>
      </c>
      <c r="J1206" s="15" t="e">
        <f>Medidas!H1206/(Medidas!G1206^2)*10000</f>
        <v>#DIV/0!</v>
      </c>
      <c r="K1206" s="15" t="e">
        <f t="shared" si="127"/>
        <v>#DIV/0!</v>
      </c>
      <c r="L1206" s="15" t="e">
        <f t="shared" si="128"/>
        <v>#DIV/0!</v>
      </c>
      <c r="M1206" s="15" t="e">
        <f t="shared" si="129"/>
        <v>#DIV/0!</v>
      </c>
      <c r="N1206" s="15" t="e">
        <f t="shared" si="130"/>
        <v>#N/A</v>
      </c>
      <c r="O1206" s="15" t="e">
        <f t="shared" si="131"/>
        <v>#N/A</v>
      </c>
    </row>
    <row r="1207" spans="1:15" x14ac:dyDescent="0.15">
      <c r="A1207" s="106">
        <f t="shared" si="132"/>
        <v>1</v>
      </c>
      <c r="B1207" s="15" t="e">
        <f>IF(OR(Medidas!D1207=1,Medidas!D1207="M",Medidas!D1207="m"),$A1207*LOOKUP($I1207+1,'OMS2007'!$A$3:$A$220,'OMS2007'!B$3:B$220)+(1-$A1207)*LOOKUP($I1207,'OMS2007'!$A$3:$A$220,'OMS2007'!B$3:B$220),$A1207*LOOKUP($I1207+1,'OMS2007'!$A$3:$A$220,'OMS2007'!E$3:E$220)+(1-$A1207)*LOOKUP($I1207,'OMS2007'!$A$3:$A$220,'OMS2007'!E$3:E$220))</f>
        <v>#N/A</v>
      </c>
      <c r="C1207" s="15" t="e">
        <f>IF(OR(Medidas!D1207=1,Medidas!D1207="M",Medidas!D1207="m"),$A1207*LOOKUP($I1207+1,'OMS2007'!$A$3:$A$220,'OMS2007'!C$3:C$220)+(1-$A1207)*LOOKUP($I1207,'OMS2007'!$A$3:$A$220,'OMS2007'!C$3:C$220),$A1207*LOOKUP($I1207+1,'OMS2007'!$A$3:$A$220,'OMS2007'!F$3:F$220)+(1-$A1207)*LOOKUP($I1207,'OMS2007'!$A$3:$A$220,'OMS2007'!F$3:F$220))</f>
        <v>#N/A</v>
      </c>
      <c r="D1207" s="15" t="e">
        <f>IF(OR(Medidas!D1207=1,Medidas!D1207="M",Medidas!D1207="m"),$A1207*LOOKUP($I1207+1,'OMS2007'!$A$3:$A$220,'OMS2007'!D$3:D$220)+(1-$A1207)*LOOKUP($I1207,'OMS2007'!$A$3:$A$220,'OMS2007'!D$3:D$220),$A1207*LOOKUP($I1207+1,'OMS2007'!$A$3:$A$220,'OMS2007'!G$3:G$220)+(1-$A1207)*LOOKUP($I1207,'OMS2007'!$A$3:$A$220,'OMS2007'!G$3:G$220))</f>
        <v>#N/A</v>
      </c>
      <c r="E1207" s="15">
        <f t="shared" si="126"/>
        <v>1</v>
      </c>
      <c r="F1207" s="15">
        <f>IF(OR(Medidas!D1207=1,Medidas!D1207="M",Medidas!D1207="m",Medidas!D1207=2,Medidas!D1207="F",Medidas!D1207="f"),0,1)</f>
        <v>1</v>
      </c>
      <c r="G1207" s="15">
        <f>IF(OR(ISBLANK(Medidas!G1207),(ISBLANK(Medidas!H1207))),1,0)</f>
        <v>1</v>
      </c>
      <c r="H1207" s="15">
        <f>IF(AND(NOT(G1207),OR(Medidas!G1207&lt;20,Medidas!G1207&gt;250,Medidas!H1207&lt;0.5,Medidas!H1207&gt;400)),1,0)</f>
        <v>0</v>
      </c>
      <c r="I1207" s="20">
        <f>(Medidas!F1207-Medidas!E1207)/30.4375</f>
        <v>0</v>
      </c>
      <c r="J1207" s="15" t="e">
        <f>Medidas!H1207/(Medidas!G1207^2)*10000</f>
        <v>#DIV/0!</v>
      </c>
      <c r="K1207" s="15" t="e">
        <f t="shared" si="127"/>
        <v>#DIV/0!</v>
      </c>
      <c r="L1207" s="15" t="e">
        <f t="shared" si="128"/>
        <v>#DIV/0!</v>
      </c>
      <c r="M1207" s="15" t="e">
        <f t="shared" si="129"/>
        <v>#DIV/0!</v>
      </c>
      <c r="N1207" s="15" t="e">
        <f t="shared" si="130"/>
        <v>#N/A</v>
      </c>
      <c r="O1207" s="15" t="e">
        <f t="shared" si="131"/>
        <v>#N/A</v>
      </c>
    </row>
    <row r="1208" spans="1:15" x14ac:dyDescent="0.15">
      <c r="A1208" s="106">
        <f t="shared" si="132"/>
        <v>1</v>
      </c>
      <c r="B1208" s="15" t="e">
        <f>IF(OR(Medidas!D1208=1,Medidas!D1208="M",Medidas!D1208="m"),$A1208*LOOKUP($I1208+1,'OMS2007'!$A$3:$A$220,'OMS2007'!B$3:B$220)+(1-$A1208)*LOOKUP($I1208,'OMS2007'!$A$3:$A$220,'OMS2007'!B$3:B$220),$A1208*LOOKUP($I1208+1,'OMS2007'!$A$3:$A$220,'OMS2007'!E$3:E$220)+(1-$A1208)*LOOKUP($I1208,'OMS2007'!$A$3:$A$220,'OMS2007'!E$3:E$220))</f>
        <v>#N/A</v>
      </c>
      <c r="C1208" s="15" t="e">
        <f>IF(OR(Medidas!D1208=1,Medidas!D1208="M",Medidas!D1208="m"),$A1208*LOOKUP($I1208+1,'OMS2007'!$A$3:$A$220,'OMS2007'!C$3:C$220)+(1-$A1208)*LOOKUP($I1208,'OMS2007'!$A$3:$A$220,'OMS2007'!C$3:C$220),$A1208*LOOKUP($I1208+1,'OMS2007'!$A$3:$A$220,'OMS2007'!F$3:F$220)+(1-$A1208)*LOOKUP($I1208,'OMS2007'!$A$3:$A$220,'OMS2007'!F$3:F$220))</f>
        <v>#N/A</v>
      </c>
      <c r="D1208" s="15" t="e">
        <f>IF(OR(Medidas!D1208=1,Medidas!D1208="M",Medidas!D1208="m"),$A1208*LOOKUP($I1208+1,'OMS2007'!$A$3:$A$220,'OMS2007'!D$3:D$220)+(1-$A1208)*LOOKUP($I1208,'OMS2007'!$A$3:$A$220,'OMS2007'!D$3:D$220),$A1208*LOOKUP($I1208+1,'OMS2007'!$A$3:$A$220,'OMS2007'!G$3:G$220)+(1-$A1208)*LOOKUP($I1208,'OMS2007'!$A$3:$A$220,'OMS2007'!G$3:G$220))</f>
        <v>#N/A</v>
      </c>
      <c r="E1208" s="15">
        <f t="shared" si="126"/>
        <v>1</v>
      </c>
      <c r="F1208" s="15">
        <f>IF(OR(Medidas!D1208=1,Medidas!D1208="M",Medidas!D1208="m",Medidas!D1208=2,Medidas!D1208="F",Medidas!D1208="f"),0,1)</f>
        <v>1</v>
      </c>
      <c r="G1208" s="15">
        <f>IF(OR(ISBLANK(Medidas!G1208),(ISBLANK(Medidas!H1208))),1,0)</f>
        <v>1</v>
      </c>
      <c r="H1208" s="15">
        <f>IF(AND(NOT(G1208),OR(Medidas!G1208&lt;20,Medidas!G1208&gt;250,Medidas!H1208&lt;0.5,Medidas!H1208&gt;400)),1,0)</f>
        <v>0</v>
      </c>
      <c r="I1208" s="20">
        <f>(Medidas!F1208-Medidas!E1208)/30.4375</f>
        <v>0</v>
      </c>
      <c r="J1208" s="15" t="e">
        <f>Medidas!H1208/(Medidas!G1208^2)*10000</f>
        <v>#DIV/0!</v>
      </c>
      <c r="K1208" s="15" t="e">
        <f t="shared" si="127"/>
        <v>#DIV/0!</v>
      </c>
      <c r="L1208" s="15" t="e">
        <f t="shared" si="128"/>
        <v>#DIV/0!</v>
      </c>
      <c r="M1208" s="15" t="e">
        <f t="shared" si="129"/>
        <v>#DIV/0!</v>
      </c>
      <c r="N1208" s="15" t="e">
        <f t="shared" si="130"/>
        <v>#N/A</v>
      </c>
      <c r="O1208" s="15" t="e">
        <f t="shared" si="131"/>
        <v>#N/A</v>
      </c>
    </row>
    <row r="1209" spans="1:15" x14ac:dyDescent="0.15">
      <c r="A1209" s="106">
        <f t="shared" si="132"/>
        <v>1</v>
      </c>
      <c r="B1209" s="15" t="e">
        <f>IF(OR(Medidas!D1209=1,Medidas!D1209="M",Medidas!D1209="m"),$A1209*LOOKUP($I1209+1,'OMS2007'!$A$3:$A$220,'OMS2007'!B$3:B$220)+(1-$A1209)*LOOKUP($I1209,'OMS2007'!$A$3:$A$220,'OMS2007'!B$3:B$220),$A1209*LOOKUP($I1209+1,'OMS2007'!$A$3:$A$220,'OMS2007'!E$3:E$220)+(1-$A1209)*LOOKUP($I1209,'OMS2007'!$A$3:$A$220,'OMS2007'!E$3:E$220))</f>
        <v>#N/A</v>
      </c>
      <c r="C1209" s="15" t="e">
        <f>IF(OR(Medidas!D1209=1,Medidas!D1209="M",Medidas!D1209="m"),$A1209*LOOKUP($I1209+1,'OMS2007'!$A$3:$A$220,'OMS2007'!C$3:C$220)+(1-$A1209)*LOOKUP($I1209,'OMS2007'!$A$3:$A$220,'OMS2007'!C$3:C$220),$A1209*LOOKUP($I1209+1,'OMS2007'!$A$3:$A$220,'OMS2007'!F$3:F$220)+(1-$A1209)*LOOKUP($I1209,'OMS2007'!$A$3:$A$220,'OMS2007'!F$3:F$220))</f>
        <v>#N/A</v>
      </c>
      <c r="D1209" s="15" t="e">
        <f>IF(OR(Medidas!D1209=1,Medidas!D1209="M",Medidas!D1209="m"),$A1209*LOOKUP($I1209+1,'OMS2007'!$A$3:$A$220,'OMS2007'!D$3:D$220)+(1-$A1209)*LOOKUP($I1209,'OMS2007'!$A$3:$A$220,'OMS2007'!D$3:D$220),$A1209*LOOKUP($I1209+1,'OMS2007'!$A$3:$A$220,'OMS2007'!G$3:G$220)+(1-$A1209)*LOOKUP($I1209,'OMS2007'!$A$3:$A$220,'OMS2007'!G$3:G$220))</f>
        <v>#N/A</v>
      </c>
      <c r="E1209" s="15">
        <f t="shared" si="126"/>
        <v>1</v>
      </c>
      <c r="F1209" s="15">
        <f>IF(OR(Medidas!D1209=1,Medidas!D1209="M",Medidas!D1209="m",Medidas!D1209=2,Medidas!D1209="F",Medidas!D1209="f"),0,1)</f>
        <v>1</v>
      </c>
      <c r="G1209" s="15">
        <f>IF(OR(ISBLANK(Medidas!G1209),(ISBLANK(Medidas!H1209))),1,0)</f>
        <v>1</v>
      </c>
      <c r="H1209" s="15">
        <f>IF(AND(NOT(G1209),OR(Medidas!G1209&lt;20,Medidas!G1209&gt;250,Medidas!H1209&lt;0.5,Medidas!H1209&gt;400)),1,0)</f>
        <v>0</v>
      </c>
      <c r="I1209" s="20">
        <f>(Medidas!F1209-Medidas!E1209)/30.4375</f>
        <v>0</v>
      </c>
      <c r="J1209" s="15" t="e">
        <f>Medidas!H1209/(Medidas!G1209^2)*10000</f>
        <v>#DIV/0!</v>
      </c>
      <c r="K1209" s="15" t="e">
        <f t="shared" si="127"/>
        <v>#DIV/0!</v>
      </c>
      <c r="L1209" s="15" t="e">
        <f t="shared" si="128"/>
        <v>#DIV/0!</v>
      </c>
      <c r="M1209" s="15" t="e">
        <f t="shared" si="129"/>
        <v>#DIV/0!</v>
      </c>
      <c r="N1209" s="15" t="e">
        <f t="shared" si="130"/>
        <v>#N/A</v>
      </c>
      <c r="O1209" s="15" t="e">
        <f t="shared" si="131"/>
        <v>#N/A</v>
      </c>
    </row>
    <row r="1210" spans="1:15" x14ac:dyDescent="0.15">
      <c r="A1210" s="106">
        <f t="shared" si="132"/>
        <v>1</v>
      </c>
      <c r="B1210" s="15" t="e">
        <f>IF(OR(Medidas!D1210=1,Medidas!D1210="M",Medidas!D1210="m"),$A1210*LOOKUP($I1210+1,'OMS2007'!$A$3:$A$220,'OMS2007'!B$3:B$220)+(1-$A1210)*LOOKUP($I1210,'OMS2007'!$A$3:$A$220,'OMS2007'!B$3:B$220),$A1210*LOOKUP($I1210+1,'OMS2007'!$A$3:$A$220,'OMS2007'!E$3:E$220)+(1-$A1210)*LOOKUP($I1210,'OMS2007'!$A$3:$A$220,'OMS2007'!E$3:E$220))</f>
        <v>#N/A</v>
      </c>
      <c r="C1210" s="15" t="e">
        <f>IF(OR(Medidas!D1210=1,Medidas!D1210="M",Medidas!D1210="m"),$A1210*LOOKUP($I1210+1,'OMS2007'!$A$3:$A$220,'OMS2007'!C$3:C$220)+(1-$A1210)*LOOKUP($I1210,'OMS2007'!$A$3:$A$220,'OMS2007'!C$3:C$220),$A1210*LOOKUP($I1210+1,'OMS2007'!$A$3:$A$220,'OMS2007'!F$3:F$220)+(1-$A1210)*LOOKUP($I1210,'OMS2007'!$A$3:$A$220,'OMS2007'!F$3:F$220))</f>
        <v>#N/A</v>
      </c>
      <c r="D1210" s="15" t="e">
        <f>IF(OR(Medidas!D1210=1,Medidas!D1210="M",Medidas!D1210="m"),$A1210*LOOKUP($I1210+1,'OMS2007'!$A$3:$A$220,'OMS2007'!D$3:D$220)+(1-$A1210)*LOOKUP($I1210,'OMS2007'!$A$3:$A$220,'OMS2007'!D$3:D$220),$A1210*LOOKUP($I1210+1,'OMS2007'!$A$3:$A$220,'OMS2007'!G$3:G$220)+(1-$A1210)*LOOKUP($I1210,'OMS2007'!$A$3:$A$220,'OMS2007'!G$3:G$220))</f>
        <v>#N/A</v>
      </c>
      <c r="E1210" s="15">
        <f t="shared" si="126"/>
        <v>1</v>
      </c>
      <c r="F1210" s="15">
        <f>IF(OR(Medidas!D1210=1,Medidas!D1210="M",Medidas!D1210="m",Medidas!D1210=2,Medidas!D1210="F",Medidas!D1210="f"),0,1)</f>
        <v>1</v>
      </c>
      <c r="G1210" s="15">
        <f>IF(OR(ISBLANK(Medidas!G1210),(ISBLANK(Medidas!H1210))),1,0)</f>
        <v>1</v>
      </c>
      <c r="H1210" s="15">
        <f>IF(AND(NOT(G1210),OR(Medidas!G1210&lt;20,Medidas!G1210&gt;250,Medidas!H1210&lt;0.5,Medidas!H1210&gt;400)),1,0)</f>
        <v>0</v>
      </c>
      <c r="I1210" s="20">
        <f>(Medidas!F1210-Medidas!E1210)/30.4375</f>
        <v>0</v>
      </c>
      <c r="J1210" s="15" t="e">
        <f>Medidas!H1210/(Medidas!G1210^2)*10000</f>
        <v>#DIV/0!</v>
      </c>
      <c r="K1210" s="15" t="e">
        <f t="shared" si="127"/>
        <v>#DIV/0!</v>
      </c>
      <c r="L1210" s="15" t="e">
        <f t="shared" si="128"/>
        <v>#DIV/0!</v>
      </c>
      <c r="M1210" s="15" t="e">
        <f t="shared" si="129"/>
        <v>#DIV/0!</v>
      </c>
      <c r="N1210" s="15" t="e">
        <f t="shared" si="130"/>
        <v>#N/A</v>
      </c>
      <c r="O1210" s="15" t="e">
        <f t="shared" si="131"/>
        <v>#N/A</v>
      </c>
    </row>
    <row r="1211" spans="1:15" x14ac:dyDescent="0.15">
      <c r="A1211" s="106">
        <f t="shared" si="132"/>
        <v>1</v>
      </c>
      <c r="B1211" s="15" t="e">
        <f>IF(OR(Medidas!D1211=1,Medidas!D1211="M",Medidas!D1211="m"),$A1211*LOOKUP($I1211+1,'OMS2007'!$A$3:$A$220,'OMS2007'!B$3:B$220)+(1-$A1211)*LOOKUP($I1211,'OMS2007'!$A$3:$A$220,'OMS2007'!B$3:B$220),$A1211*LOOKUP($I1211+1,'OMS2007'!$A$3:$A$220,'OMS2007'!E$3:E$220)+(1-$A1211)*LOOKUP($I1211,'OMS2007'!$A$3:$A$220,'OMS2007'!E$3:E$220))</f>
        <v>#N/A</v>
      </c>
      <c r="C1211" s="15" t="e">
        <f>IF(OR(Medidas!D1211=1,Medidas!D1211="M",Medidas!D1211="m"),$A1211*LOOKUP($I1211+1,'OMS2007'!$A$3:$A$220,'OMS2007'!C$3:C$220)+(1-$A1211)*LOOKUP($I1211,'OMS2007'!$A$3:$A$220,'OMS2007'!C$3:C$220),$A1211*LOOKUP($I1211+1,'OMS2007'!$A$3:$A$220,'OMS2007'!F$3:F$220)+(1-$A1211)*LOOKUP($I1211,'OMS2007'!$A$3:$A$220,'OMS2007'!F$3:F$220))</f>
        <v>#N/A</v>
      </c>
      <c r="D1211" s="15" t="e">
        <f>IF(OR(Medidas!D1211=1,Medidas!D1211="M",Medidas!D1211="m"),$A1211*LOOKUP($I1211+1,'OMS2007'!$A$3:$A$220,'OMS2007'!D$3:D$220)+(1-$A1211)*LOOKUP($I1211,'OMS2007'!$A$3:$A$220,'OMS2007'!D$3:D$220),$A1211*LOOKUP($I1211+1,'OMS2007'!$A$3:$A$220,'OMS2007'!G$3:G$220)+(1-$A1211)*LOOKUP($I1211,'OMS2007'!$A$3:$A$220,'OMS2007'!G$3:G$220))</f>
        <v>#N/A</v>
      </c>
      <c r="E1211" s="15">
        <f t="shared" si="126"/>
        <v>1</v>
      </c>
      <c r="F1211" s="15">
        <f>IF(OR(Medidas!D1211=1,Medidas!D1211="M",Medidas!D1211="m",Medidas!D1211=2,Medidas!D1211="F",Medidas!D1211="f"),0,1)</f>
        <v>1</v>
      </c>
      <c r="G1211" s="15">
        <f>IF(OR(ISBLANK(Medidas!G1211),(ISBLANK(Medidas!H1211))),1,0)</f>
        <v>1</v>
      </c>
      <c r="H1211" s="15">
        <f>IF(AND(NOT(G1211),OR(Medidas!G1211&lt;20,Medidas!G1211&gt;250,Medidas!H1211&lt;0.5,Medidas!H1211&gt;400)),1,0)</f>
        <v>0</v>
      </c>
      <c r="I1211" s="20">
        <f>(Medidas!F1211-Medidas!E1211)/30.4375</f>
        <v>0</v>
      </c>
      <c r="J1211" s="15" t="e">
        <f>Medidas!H1211/(Medidas!G1211^2)*10000</f>
        <v>#DIV/0!</v>
      </c>
      <c r="K1211" s="15" t="e">
        <f t="shared" si="127"/>
        <v>#DIV/0!</v>
      </c>
      <c r="L1211" s="15" t="e">
        <f t="shared" si="128"/>
        <v>#DIV/0!</v>
      </c>
      <c r="M1211" s="15" t="e">
        <f t="shared" si="129"/>
        <v>#DIV/0!</v>
      </c>
      <c r="N1211" s="15" t="e">
        <f t="shared" si="130"/>
        <v>#N/A</v>
      </c>
      <c r="O1211" s="15" t="e">
        <f t="shared" si="131"/>
        <v>#N/A</v>
      </c>
    </row>
    <row r="1212" spans="1:15" x14ac:dyDescent="0.15">
      <c r="A1212" s="106">
        <f t="shared" si="132"/>
        <v>1</v>
      </c>
      <c r="B1212" s="15" t="e">
        <f>IF(OR(Medidas!D1212=1,Medidas!D1212="M",Medidas!D1212="m"),$A1212*LOOKUP($I1212+1,'OMS2007'!$A$3:$A$220,'OMS2007'!B$3:B$220)+(1-$A1212)*LOOKUP($I1212,'OMS2007'!$A$3:$A$220,'OMS2007'!B$3:B$220),$A1212*LOOKUP($I1212+1,'OMS2007'!$A$3:$A$220,'OMS2007'!E$3:E$220)+(1-$A1212)*LOOKUP($I1212,'OMS2007'!$A$3:$A$220,'OMS2007'!E$3:E$220))</f>
        <v>#N/A</v>
      </c>
      <c r="C1212" s="15" t="e">
        <f>IF(OR(Medidas!D1212=1,Medidas!D1212="M",Medidas!D1212="m"),$A1212*LOOKUP($I1212+1,'OMS2007'!$A$3:$A$220,'OMS2007'!C$3:C$220)+(1-$A1212)*LOOKUP($I1212,'OMS2007'!$A$3:$A$220,'OMS2007'!C$3:C$220),$A1212*LOOKUP($I1212+1,'OMS2007'!$A$3:$A$220,'OMS2007'!F$3:F$220)+(1-$A1212)*LOOKUP($I1212,'OMS2007'!$A$3:$A$220,'OMS2007'!F$3:F$220))</f>
        <v>#N/A</v>
      </c>
      <c r="D1212" s="15" t="e">
        <f>IF(OR(Medidas!D1212=1,Medidas!D1212="M",Medidas!D1212="m"),$A1212*LOOKUP($I1212+1,'OMS2007'!$A$3:$A$220,'OMS2007'!D$3:D$220)+(1-$A1212)*LOOKUP($I1212,'OMS2007'!$A$3:$A$220,'OMS2007'!D$3:D$220),$A1212*LOOKUP($I1212+1,'OMS2007'!$A$3:$A$220,'OMS2007'!G$3:G$220)+(1-$A1212)*LOOKUP($I1212,'OMS2007'!$A$3:$A$220,'OMS2007'!G$3:G$220))</f>
        <v>#N/A</v>
      </c>
      <c r="E1212" s="15">
        <f t="shared" si="126"/>
        <v>1</v>
      </c>
      <c r="F1212" s="15">
        <f>IF(OR(Medidas!D1212=1,Medidas!D1212="M",Medidas!D1212="m",Medidas!D1212=2,Medidas!D1212="F",Medidas!D1212="f"),0,1)</f>
        <v>1</v>
      </c>
      <c r="G1212" s="15">
        <f>IF(OR(ISBLANK(Medidas!G1212),(ISBLANK(Medidas!H1212))),1,0)</f>
        <v>1</v>
      </c>
      <c r="H1212" s="15">
        <f>IF(AND(NOT(G1212),OR(Medidas!G1212&lt;20,Medidas!G1212&gt;250,Medidas!H1212&lt;0.5,Medidas!H1212&gt;400)),1,0)</f>
        <v>0</v>
      </c>
      <c r="I1212" s="20">
        <f>(Medidas!F1212-Medidas!E1212)/30.4375</f>
        <v>0</v>
      </c>
      <c r="J1212" s="15" t="e">
        <f>Medidas!H1212/(Medidas!G1212^2)*10000</f>
        <v>#DIV/0!</v>
      </c>
      <c r="K1212" s="15" t="e">
        <f t="shared" si="127"/>
        <v>#DIV/0!</v>
      </c>
      <c r="L1212" s="15" t="e">
        <f t="shared" si="128"/>
        <v>#DIV/0!</v>
      </c>
      <c r="M1212" s="15" t="e">
        <f t="shared" si="129"/>
        <v>#DIV/0!</v>
      </c>
      <c r="N1212" s="15" t="e">
        <f t="shared" si="130"/>
        <v>#N/A</v>
      </c>
      <c r="O1212" s="15" t="e">
        <f t="shared" si="131"/>
        <v>#N/A</v>
      </c>
    </row>
    <row r="1213" spans="1:15" x14ac:dyDescent="0.15">
      <c r="A1213" s="106">
        <f t="shared" si="132"/>
        <v>1</v>
      </c>
      <c r="B1213" s="15" t="e">
        <f>IF(OR(Medidas!D1213=1,Medidas!D1213="M",Medidas!D1213="m"),$A1213*LOOKUP($I1213+1,'OMS2007'!$A$3:$A$220,'OMS2007'!B$3:B$220)+(1-$A1213)*LOOKUP($I1213,'OMS2007'!$A$3:$A$220,'OMS2007'!B$3:B$220),$A1213*LOOKUP($I1213+1,'OMS2007'!$A$3:$A$220,'OMS2007'!E$3:E$220)+(1-$A1213)*LOOKUP($I1213,'OMS2007'!$A$3:$A$220,'OMS2007'!E$3:E$220))</f>
        <v>#N/A</v>
      </c>
      <c r="C1213" s="15" t="e">
        <f>IF(OR(Medidas!D1213=1,Medidas!D1213="M",Medidas!D1213="m"),$A1213*LOOKUP($I1213+1,'OMS2007'!$A$3:$A$220,'OMS2007'!C$3:C$220)+(1-$A1213)*LOOKUP($I1213,'OMS2007'!$A$3:$A$220,'OMS2007'!C$3:C$220),$A1213*LOOKUP($I1213+1,'OMS2007'!$A$3:$A$220,'OMS2007'!F$3:F$220)+(1-$A1213)*LOOKUP($I1213,'OMS2007'!$A$3:$A$220,'OMS2007'!F$3:F$220))</f>
        <v>#N/A</v>
      </c>
      <c r="D1213" s="15" t="e">
        <f>IF(OR(Medidas!D1213=1,Medidas!D1213="M",Medidas!D1213="m"),$A1213*LOOKUP($I1213+1,'OMS2007'!$A$3:$A$220,'OMS2007'!D$3:D$220)+(1-$A1213)*LOOKUP($I1213,'OMS2007'!$A$3:$A$220,'OMS2007'!D$3:D$220),$A1213*LOOKUP($I1213+1,'OMS2007'!$A$3:$A$220,'OMS2007'!G$3:G$220)+(1-$A1213)*LOOKUP($I1213,'OMS2007'!$A$3:$A$220,'OMS2007'!G$3:G$220))</f>
        <v>#N/A</v>
      </c>
      <c r="E1213" s="15">
        <f t="shared" si="126"/>
        <v>1</v>
      </c>
      <c r="F1213" s="15">
        <f>IF(OR(Medidas!D1213=1,Medidas!D1213="M",Medidas!D1213="m",Medidas!D1213=2,Medidas!D1213="F",Medidas!D1213="f"),0,1)</f>
        <v>1</v>
      </c>
      <c r="G1213" s="15">
        <f>IF(OR(ISBLANK(Medidas!G1213),(ISBLANK(Medidas!H1213))),1,0)</f>
        <v>1</v>
      </c>
      <c r="H1213" s="15">
        <f>IF(AND(NOT(G1213),OR(Medidas!G1213&lt;20,Medidas!G1213&gt;250,Medidas!H1213&lt;0.5,Medidas!H1213&gt;400)),1,0)</f>
        <v>0</v>
      </c>
      <c r="I1213" s="20">
        <f>(Medidas!F1213-Medidas!E1213)/30.4375</f>
        <v>0</v>
      </c>
      <c r="J1213" s="15" t="e">
        <f>Medidas!H1213/(Medidas!G1213^2)*10000</f>
        <v>#DIV/0!</v>
      </c>
      <c r="K1213" s="15" t="e">
        <f t="shared" si="127"/>
        <v>#DIV/0!</v>
      </c>
      <c r="L1213" s="15" t="e">
        <f t="shared" si="128"/>
        <v>#DIV/0!</v>
      </c>
      <c r="M1213" s="15" t="e">
        <f t="shared" si="129"/>
        <v>#DIV/0!</v>
      </c>
      <c r="N1213" s="15" t="e">
        <f t="shared" si="130"/>
        <v>#N/A</v>
      </c>
      <c r="O1213" s="15" t="e">
        <f t="shared" si="131"/>
        <v>#N/A</v>
      </c>
    </row>
    <row r="1214" spans="1:15" x14ac:dyDescent="0.15">
      <c r="A1214" s="106">
        <f t="shared" si="132"/>
        <v>1</v>
      </c>
      <c r="B1214" s="15" t="e">
        <f>IF(OR(Medidas!D1214=1,Medidas!D1214="M",Medidas!D1214="m"),$A1214*LOOKUP($I1214+1,'OMS2007'!$A$3:$A$220,'OMS2007'!B$3:B$220)+(1-$A1214)*LOOKUP($I1214,'OMS2007'!$A$3:$A$220,'OMS2007'!B$3:B$220),$A1214*LOOKUP($I1214+1,'OMS2007'!$A$3:$A$220,'OMS2007'!E$3:E$220)+(1-$A1214)*LOOKUP($I1214,'OMS2007'!$A$3:$A$220,'OMS2007'!E$3:E$220))</f>
        <v>#N/A</v>
      </c>
      <c r="C1214" s="15" t="e">
        <f>IF(OR(Medidas!D1214=1,Medidas!D1214="M",Medidas!D1214="m"),$A1214*LOOKUP($I1214+1,'OMS2007'!$A$3:$A$220,'OMS2007'!C$3:C$220)+(1-$A1214)*LOOKUP($I1214,'OMS2007'!$A$3:$A$220,'OMS2007'!C$3:C$220),$A1214*LOOKUP($I1214+1,'OMS2007'!$A$3:$A$220,'OMS2007'!F$3:F$220)+(1-$A1214)*LOOKUP($I1214,'OMS2007'!$A$3:$A$220,'OMS2007'!F$3:F$220))</f>
        <v>#N/A</v>
      </c>
      <c r="D1214" s="15" t="e">
        <f>IF(OR(Medidas!D1214=1,Medidas!D1214="M",Medidas!D1214="m"),$A1214*LOOKUP($I1214+1,'OMS2007'!$A$3:$A$220,'OMS2007'!D$3:D$220)+(1-$A1214)*LOOKUP($I1214,'OMS2007'!$A$3:$A$220,'OMS2007'!D$3:D$220),$A1214*LOOKUP($I1214+1,'OMS2007'!$A$3:$A$220,'OMS2007'!G$3:G$220)+(1-$A1214)*LOOKUP($I1214,'OMS2007'!$A$3:$A$220,'OMS2007'!G$3:G$220))</f>
        <v>#N/A</v>
      </c>
      <c r="E1214" s="15">
        <f t="shared" si="126"/>
        <v>1</v>
      </c>
      <c r="F1214" s="15">
        <f>IF(OR(Medidas!D1214=1,Medidas!D1214="M",Medidas!D1214="m",Medidas!D1214=2,Medidas!D1214="F",Medidas!D1214="f"),0,1)</f>
        <v>1</v>
      </c>
      <c r="G1214" s="15">
        <f>IF(OR(ISBLANK(Medidas!G1214),(ISBLANK(Medidas!H1214))),1,0)</f>
        <v>1</v>
      </c>
      <c r="H1214" s="15">
        <f>IF(AND(NOT(G1214),OR(Medidas!G1214&lt;20,Medidas!G1214&gt;250,Medidas!H1214&lt;0.5,Medidas!H1214&gt;400)),1,0)</f>
        <v>0</v>
      </c>
      <c r="I1214" s="20">
        <f>(Medidas!F1214-Medidas!E1214)/30.4375</f>
        <v>0</v>
      </c>
      <c r="J1214" s="15" t="e">
        <f>Medidas!H1214/(Medidas!G1214^2)*10000</f>
        <v>#DIV/0!</v>
      </c>
      <c r="K1214" s="15" t="e">
        <f t="shared" si="127"/>
        <v>#DIV/0!</v>
      </c>
      <c r="L1214" s="15" t="e">
        <f t="shared" si="128"/>
        <v>#DIV/0!</v>
      </c>
      <c r="M1214" s="15" t="e">
        <f t="shared" si="129"/>
        <v>#DIV/0!</v>
      </c>
      <c r="N1214" s="15" t="e">
        <f t="shared" si="130"/>
        <v>#N/A</v>
      </c>
      <c r="O1214" s="15" t="e">
        <f t="shared" si="131"/>
        <v>#N/A</v>
      </c>
    </row>
    <row r="1215" spans="1:15" x14ac:dyDescent="0.15">
      <c r="A1215" s="106">
        <f t="shared" si="132"/>
        <v>1</v>
      </c>
      <c r="B1215" s="15" t="e">
        <f>IF(OR(Medidas!D1215=1,Medidas!D1215="M",Medidas!D1215="m"),$A1215*LOOKUP($I1215+1,'OMS2007'!$A$3:$A$220,'OMS2007'!B$3:B$220)+(1-$A1215)*LOOKUP($I1215,'OMS2007'!$A$3:$A$220,'OMS2007'!B$3:B$220),$A1215*LOOKUP($I1215+1,'OMS2007'!$A$3:$A$220,'OMS2007'!E$3:E$220)+(1-$A1215)*LOOKUP($I1215,'OMS2007'!$A$3:$A$220,'OMS2007'!E$3:E$220))</f>
        <v>#N/A</v>
      </c>
      <c r="C1215" s="15" t="e">
        <f>IF(OR(Medidas!D1215=1,Medidas!D1215="M",Medidas!D1215="m"),$A1215*LOOKUP($I1215+1,'OMS2007'!$A$3:$A$220,'OMS2007'!C$3:C$220)+(1-$A1215)*LOOKUP($I1215,'OMS2007'!$A$3:$A$220,'OMS2007'!C$3:C$220),$A1215*LOOKUP($I1215+1,'OMS2007'!$A$3:$A$220,'OMS2007'!F$3:F$220)+(1-$A1215)*LOOKUP($I1215,'OMS2007'!$A$3:$A$220,'OMS2007'!F$3:F$220))</f>
        <v>#N/A</v>
      </c>
      <c r="D1215" s="15" t="e">
        <f>IF(OR(Medidas!D1215=1,Medidas!D1215="M",Medidas!D1215="m"),$A1215*LOOKUP($I1215+1,'OMS2007'!$A$3:$A$220,'OMS2007'!D$3:D$220)+(1-$A1215)*LOOKUP($I1215,'OMS2007'!$A$3:$A$220,'OMS2007'!D$3:D$220),$A1215*LOOKUP($I1215+1,'OMS2007'!$A$3:$A$220,'OMS2007'!G$3:G$220)+(1-$A1215)*LOOKUP($I1215,'OMS2007'!$A$3:$A$220,'OMS2007'!G$3:G$220))</f>
        <v>#N/A</v>
      </c>
      <c r="E1215" s="15">
        <f t="shared" si="126"/>
        <v>1</v>
      </c>
      <c r="F1215" s="15">
        <f>IF(OR(Medidas!D1215=1,Medidas!D1215="M",Medidas!D1215="m",Medidas!D1215=2,Medidas!D1215="F",Medidas!D1215="f"),0,1)</f>
        <v>1</v>
      </c>
      <c r="G1215" s="15">
        <f>IF(OR(ISBLANK(Medidas!G1215),(ISBLANK(Medidas!H1215))),1,0)</f>
        <v>1</v>
      </c>
      <c r="H1215" s="15">
        <f>IF(AND(NOT(G1215),OR(Medidas!G1215&lt;20,Medidas!G1215&gt;250,Medidas!H1215&lt;0.5,Medidas!H1215&gt;400)),1,0)</f>
        <v>0</v>
      </c>
      <c r="I1215" s="20">
        <f>(Medidas!F1215-Medidas!E1215)/30.4375</f>
        <v>0</v>
      </c>
      <c r="J1215" s="15" t="e">
        <f>Medidas!H1215/(Medidas!G1215^2)*10000</f>
        <v>#DIV/0!</v>
      </c>
      <c r="K1215" s="15" t="e">
        <f t="shared" si="127"/>
        <v>#DIV/0!</v>
      </c>
      <c r="L1215" s="15" t="e">
        <f t="shared" si="128"/>
        <v>#DIV/0!</v>
      </c>
      <c r="M1215" s="15" t="e">
        <f t="shared" si="129"/>
        <v>#DIV/0!</v>
      </c>
      <c r="N1215" s="15" t="e">
        <f t="shared" si="130"/>
        <v>#N/A</v>
      </c>
      <c r="O1215" s="15" t="e">
        <f t="shared" si="131"/>
        <v>#N/A</v>
      </c>
    </row>
    <row r="1216" spans="1:15" x14ac:dyDescent="0.15">
      <c r="A1216" s="106">
        <f t="shared" si="132"/>
        <v>1</v>
      </c>
      <c r="B1216" s="15" t="e">
        <f>IF(OR(Medidas!D1216=1,Medidas!D1216="M",Medidas!D1216="m"),$A1216*LOOKUP($I1216+1,'OMS2007'!$A$3:$A$220,'OMS2007'!B$3:B$220)+(1-$A1216)*LOOKUP($I1216,'OMS2007'!$A$3:$A$220,'OMS2007'!B$3:B$220),$A1216*LOOKUP($I1216+1,'OMS2007'!$A$3:$A$220,'OMS2007'!E$3:E$220)+(1-$A1216)*LOOKUP($I1216,'OMS2007'!$A$3:$A$220,'OMS2007'!E$3:E$220))</f>
        <v>#N/A</v>
      </c>
      <c r="C1216" s="15" t="e">
        <f>IF(OR(Medidas!D1216=1,Medidas!D1216="M",Medidas!D1216="m"),$A1216*LOOKUP($I1216+1,'OMS2007'!$A$3:$A$220,'OMS2007'!C$3:C$220)+(1-$A1216)*LOOKUP($I1216,'OMS2007'!$A$3:$A$220,'OMS2007'!C$3:C$220),$A1216*LOOKUP($I1216+1,'OMS2007'!$A$3:$A$220,'OMS2007'!F$3:F$220)+(1-$A1216)*LOOKUP($I1216,'OMS2007'!$A$3:$A$220,'OMS2007'!F$3:F$220))</f>
        <v>#N/A</v>
      </c>
      <c r="D1216" s="15" t="e">
        <f>IF(OR(Medidas!D1216=1,Medidas!D1216="M",Medidas!D1216="m"),$A1216*LOOKUP($I1216+1,'OMS2007'!$A$3:$A$220,'OMS2007'!D$3:D$220)+(1-$A1216)*LOOKUP($I1216,'OMS2007'!$A$3:$A$220,'OMS2007'!D$3:D$220),$A1216*LOOKUP($I1216+1,'OMS2007'!$A$3:$A$220,'OMS2007'!G$3:G$220)+(1-$A1216)*LOOKUP($I1216,'OMS2007'!$A$3:$A$220,'OMS2007'!G$3:G$220))</f>
        <v>#N/A</v>
      </c>
      <c r="E1216" s="15">
        <f t="shared" si="126"/>
        <v>1</v>
      </c>
      <c r="F1216" s="15">
        <f>IF(OR(Medidas!D1216=1,Medidas!D1216="M",Medidas!D1216="m",Medidas!D1216=2,Medidas!D1216="F",Medidas!D1216="f"),0,1)</f>
        <v>1</v>
      </c>
      <c r="G1216" s="15">
        <f>IF(OR(ISBLANK(Medidas!G1216),(ISBLANK(Medidas!H1216))),1,0)</f>
        <v>1</v>
      </c>
      <c r="H1216" s="15">
        <f>IF(AND(NOT(G1216),OR(Medidas!G1216&lt;20,Medidas!G1216&gt;250,Medidas!H1216&lt;0.5,Medidas!H1216&gt;400)),1,0)</f>
        <v>0</v>
      </c>
      <c r="I1216" s="20">
        <f>(Medidas!F1216-Medidas!E1216)/30.4375</f>
        <v>0</v>
      </c>
      <c r="J1216" s="15" t="e">
        <f>Medidas!H1216/(Medidas!G1216^2)*10000</f>
        <v>#DIV/0!</v>
      </c>
      <c r="K1216" s="15" t="e">
        <f t="shared" si="127"/>
        <v>#DIV/0!</v>
      </c>
      <c r="L1216" s="15" t="e">
        <f t="shared" si="128"/>
        <v>#DIV/0!</v>
      </c>
      <c r="M1216" s="15" t="e">
        <f t="shared" si="129"/>
        <v>#DIV/0!</v>
      </c>
      <c r="N1216" s="15" t="e">
        <f t="shared" si="130"/>
        <v>#N/A</v>
      </c>
      <c r="O1216" s="15" t="e">
        <f t="shared" si="131"/>
        <v>#N/A</v>
      </c>
    </row>
    <row r="1217" spans="1:15" x14ac:dyDescent="0.15">
      <c r="A1217" s="106">
        <f t="shared" si="132"/>
        <v>1</v>
      </c>
      <c r="B1217" s="15" t="e">
        <f>IF(OR(Medidas!D1217=1,Medidas!D1217="M",Medidas!D1217="m"),$A1217*LOOKUP($I1217+1,'OMS2007'!$A$3:$A$220,'OMS2007'!B$3:B$220)+(1-$A1217)*LOOKUP($I1217,'OMS2007'!$A$3:$A$220,'OMS2007'!B$3:B$220),$A1217*LOOKUP($I1217+1,'OMS2007'!$A$3:$A$220,'OMS2007'!E$3:E$220)+(1-$A1217)*LOOKUP($I1217,'OMS2007'!$A$3:$A$220,'OMS2007'!E$3:E$220))</f>
        <v>#N/A</v>
      </c>
      <c r="C1217" s="15" t="e">
        <f>IF(OR(Medidas!D1217=1,Medidas!D1217="M",Medidas!D1217="m"),$A1217*LOOKUP($I1217+1,'OMS2007'!$A$3:$A$220,'OMS2007'!C$3:C$220)+(1-$A1217)*LOOKUP($I1217,'OMS2007'!$A$3:$A$220,'OMS2007'!C$3:C$220),$A1217*LOOKUP($I1217+1,'OMS2007'!$A$3:$A$220,'OMS2007'!F$3:F$220)+(1-$A1217)*LOOKUP($I1217,'OMS2007'!$A$3:$A$220,'OMS2007'!F$3:F$220))</f>
        <v>#N/A</v>
      </c>
      <c r="D1217" s="15" t="e">
        <f>IF(OR(Medidas!D1217=1,Medidas!D1217="M",Medidas!D1217="m"),$A1217*LOOKUP($I1217+1,'OMS2007'!$A$3:$A$220,'OMS2007'!D$3:D$220)+(1-$A1217)*LOOKUP($I1217,'OMS2007'!$A$3:$A$220,'OMS2007'!D$3:D$220),$A1217*LOOKUP($I1217+1,'OMS2007'!$A$3:$A$220,'OMS2007'!G$3:G$220)+(1-$A1217)*LOOKUP($I1217,'OMS2007'!$A$3:$A$220,'OMS2007'!G$3:G$220))</f>
        <v>#N/A</v>
      </c>
      <c r="E1217" s="15">
        <f t="shared" si="126"/>
        <v>1</v>
      </c>
      <c r="F1217" s="15">
        <f>IF(OR(Medidas!D1217=1,Medidas!D1217="M",Medidas!D1217="m",Medidas!D1217=2,Medidas!D1217="F",Medidas!D1217="f"),0,1)</f>
        <v>1</v>
      </c>
      <c r="G1217" s="15">
        <f>IF(OR(ISBLANK(Medidas!G1217),(ISBLANK(Medidas!H1217))),1,0)</f>
        <v>1</v>
      </c>
      <c r="H1217" s="15">
        <f>IF(AND(NOT(G1217),OR(Medidas!G1217&lt;20,Medidas!G1217&gt;250,Medidas!H1217&lt;0.5,Medidas!H1217&gt;400)),1,0)</f>
        <v>0</v>
      </c>
      <c r="I1217" s="20">
        <f>(Medidas!F1217-Medidas!E1217)/30.4375</f>
        <v>0</v>
      </c>
      <c r="J1217" s="15" t="e">
        <f>Medidas!H1217/(Medidas!G1217^2)*10000</f>
        <v>#DIV/0!</v>
      </c>
      <c r="K1217" s="15" t="e">
        <f t="shared" si="127"/>
        <v>#DIV/0!</v>
      </c>
      <c r="L1217" s="15" t="e">
        <f t="shared" si="128"/>
        <v>#DIV/0!</v>
      </c>
      <c r="M1217" s="15" t="e">
        <f t="shared" si="129"/>
        <v>#DIV/0!</v>
      </c>
      <c r="N1217" s="15" t="e">
        <f t="shared" si="130"/>
        <v>#N/A</v>
      </c>
      <c r="O1217" s="15" t="e">
        <f t="shared" si="131"/>
        <v>#N/A</v>
      </c>
    </row>
    <row r="1218" spans="1:15" x14ac:dyDescent="0.15">
      <c r="A1218" s="106">
        <f t="shared" si="132"/>
        <v>1</v>
      </c>
      <c r="B1218" s="15" t="e">
        <f>IF(OR(Medidas!D1218=1,Medidas!D1218="M",Medidas!D1218="m"),$A1218*LOOKUP($I1218+1,'OMS2007'!$A$3:$A$220,'OMS2007'!B$3:B$220)+(1-$A1218)*LOOKUP($I1218,'OMS2007'!$A$3:$A$220,'OMS2007'!B$3:B$220),$A1218*LOOKUP($I1218+1,'OMS2007'!$A$3:$A$220,'OMS2007'!E$3:E$220)+(1-$A1218)*LOOKUP($I1218,'OMS2007'!$A$3:$A$220,'OMS2007'!E$3:E$220))</f>
        <v>#N/A</v>
      </c>
      <c r="C1218" s="15" t="e">
        <f>IF(OR(Medidas!D1218=1,Medidas!D1218="M",Medidas!D1218="m"),$A1218*LOOKUP($I1218+1,'OMS2007'!$A$3:$A$220,'OMS2007'!C$3:C$220)+(1-$A1218)*LOOKUP($I1218,'OMS2007'!$A$3:$A$220,'OMS2007'!C$3:C$220),$A1218*LOOKUP($I1218+1,'OMS2007'!$A$3:$A$220,'OMS2007'!F$3:F$220)+(1-$A1218)*LOOKUP($I1218,'OMS2007'!$A$3:$A$220,'OMS2007'!F$3:F$220))</f>
        <v>#N/A</v>
      </c>
      <c r="D1218" s="15" t="e">
        <f>IF(OR(Medidas!D1218=1,Medidas!D1218="M",Medidas!D1218="m"),$A1218*LOOKUP($I1218+1,'OMS2007'!$A$3:$A$220,'OMS2007'!D$3:D$220)+(1-$A1218)*LOOKUP($I1218,'OMS2007'!$A$3:$A$220,'OMS2007'!D$3:D$220),$A1218*LOOKUP($I1218+1,'OMS2007'!$A$3:$A$220,'OMS2007'!G$3:G$220)+(1-$A1218)*LOOKUP($I1218,'OMS2007'!$A$3:$A$220,'OMS2007'!G$3:G$220))</f>
        <v>#N/A</v>
      </c>
      <c r="E1218" s="15">
        <f t="shared" si="126"/>
        <v>1</v>
      </c>
      <c r="F1218" s="15">
        <f>IF(OR(Medidas!D1218=1,Medidas!D1218="M",Medidas!D1218="m",Medidas!D1218=2,Medidas!D1218="F",Medidas!D1218="f"),0,1)</f>
        <v>1</v>
      </c>
      <c r="G1218" s="15">
        <f>IF(OR(ISBLANK(Medidas!G1218),(ISBLANK(Medidas!H1218))),1,0)</f>
        <v>1</v>
      </c>
      <c r="H1218" s="15">
        <f>IF(AND(NOT(G1218),OR(Medidas!G1218&lt;20,Medidas!G1218&gt;250,Medidas!H1218&lt;0.5,Medidas!H1218&gt;400)),1,0)</f>
        <v>0</v>
      </c>
      <c r="I1218" s="20">
        <f>(Medidas!F1218-Medidas!E1218)/30.4375</f>
        <v>0</v>
      </c>
      <c r="J1218" s="15" t="e">
        <f>Medidas!H1218/(Medidas!G1218^2)*10000</f>
        <v>#DIV/0!</v>
      </c>
      <c r="K1218" s="15" t="e">
        <f t="shared" si="127"/>
        <v>#DIV/0!</v>
      </c>
      <c r="L1218" s="15" t="e">
        <f t="shared" si="128"/>
        <v>#DIV/0!</v>
      </c>
      <c r="M1218" s="15" t="e">
        <f t="shared" si="129"/>
        <v>#DIV/0!</v>
      </c>
      <c r="N1218" s="15" t="e">
        <f t="shared" si="130"/>
        <v>#N/A</v>
      </c>
      <c r="O1218" s="15" t="e">
        <f t="shared" si="131"/>
        <v>#N/A</v>
      </c>
    </row>
    <row r="1219" spans="1:15" x14ac:dyDescent="0.15">
      <c r="A1219" s="106">
        <f t="shared" si="132"/>
        <v>1</v>
      </c>
      <c r="B1219" s="15" t="e">
        <f>IF(OR(Medidas!D1219=1,Medidas!D1219="M",Medidas!D1219="m"),$A1219*LOOKUP($I1219+1,'OMS2007'!$A$3:$A$220,'OMS2007'!B$3:B$220)+(1-$A1219)*LOOKUP($I1219,'OMS2007'!$A$3:$A$220,'OMS2007'!B$3:B$220),$A1219*LOOKUP($I1219+1,'OMS2007'!$A$3:$A$220,'OMS2007'!E$3:E$220)+(1-$A1219)*LOOKUP($I1219,'OMS2007'!$A$3:$A$220,'OMS2007'!E$3:E$220))</f>
        <v>#N/A</v>
      </c>
      <c r="C1219" s="15" t="e">
        <f>IF(OR(Medidas!D1219=1,Medidas!D1219="M",Medidas!D1219="m"),$A1219*LOOKUP($I1219+1,'OMS2007'!$A$3:$A$220,'OMS2007'!C$3:C$220)+(1-$A1219)*LOOKUP($I1219,'OMS2007'!$A$3:$A$220,'OMS2007'!C$3:C$220),$A1219*LOOKUP($I1219+1,'OMS2007'!$A$3:$A$220,'OMS2007'!F$3:F$220)+(1-$A1219)*LOOKUP($I1219,'OMS2007'!$A$3:$A$220,'OMS2007'!F$3:F$220))</f>
        <v>#N/A</v>
      </c>
      <c r="D1219" s="15" t="e">
        <f>IF(OR(Medidas!D1219=1,Medidas!D1219="M",Medidas!D1219="m"),$A1219*LOOKUP($I1219+1,'OMS2007'!$A$3:$A$220,'OMS2007'!D$3:D$220)+(1-$A1219)*LOOKUP($I1219,'OMS2007'!$A$3:$A$220,'OMS2007'!D$3:D$220),$A1219*LOOKUP($I1219+1,'OMS2007'!$A$3:$A$220,'OMS2007'!G$3:G$220)+(1-$A1219)*LOOKUP($I1219,'OMS2007'!$A$3:$A$220,'OMS2007'!G$3:G$220))</f>
        <v>#N/A</v>
      </c>
      <c r="E1219" s="15">
        <f t="shared" si="126"/>
        <v>1</v>
      </c>
      <c r="F1219" s="15">
        <f>IF(OR(Medidas!D1219=1,Medidas!D1219="M",Medidas!D1219="m",Medidas!D1219=2,Medidas!D1219="F",Medidas!D1219="f"),0,1)</f>
        <v>1</v>
      </c>
      <c r="G1219" s="15">
        <f>IF(OR(ISBLANK(Medidas!G1219),(ISBLANK(Medidas!H1219))),1,0)</f>
        <v>1</v>
      </c>
      <c r="H1219" s="15">
        <f>IF(AND(NOT(G1219),OR(Medidas!G1219&lt;20,Medidas!G1219&gt;250,Medidas!H1219&lt;0.5,Medidas!H1219&gt;400)),1,0)</f>
        <v>0</v>
      </c>
      <c r="I1219" s="20">
        <f>(Medidas!F1219-Medidas!E1219)/30.4375</f>
        <v>0</v>
      </c>
      <c r="J1219" s="15" t="e">
        <f>Medidas!H1219/(Medidas!G1219^2)*10000</f>
        <v>#DIV/0!</v>
      </c>
      <c r="K1219" s="15" t="e">
        <f t="shared" si="127"/>
        <v>#DIV/0!</v>
      </c>
      <c r="L1219" s="15" t="e">
        <f t="shared" si="128"/>
        <v>#DIV/0!</v>
      </c>
      <c r="M1219" s="15" t="e">
        <f t="shared" si="129"/>
        <v>#DIV/0!</v>
      </c>
      <c r="N1219" s="15" t="e">
        <f t="shared" si="130"/>
        <v>#N/A</v>
      </c>
      <c r="O1219" s="15" t="e">
        <f t="shared" si="131"/>
        <v>#N/A</v>
      </c>
    </row>
    <row r="1220" spans="1:15" x14ac:dyDescent="0.15">
      <c r="A1220" s="106">
        <f t="shared" si="132"/>
        <v>1</v>
      </c>
      <c r="B1220" s="15" t="e">
        <f>IF(OR(Medidas!D1220=1,Medidas!D1220="M",Medidas!D1220="m"),$A1220*LOOKUP($I1220+1,'OMS2007'!$A$3:$A$220,'OMS2007'!B$3:B$220)+(1-$A1220)*LOOKUP($I1220,'OMS2007'!$A$3:$A$220,'OMS2007'!B$3:B$220),$A1220*LOOKUP($I1220+1,'OMS2007'!$A$3:$A$220,'OMS2007'!E$3:E$220)+(1-$A1220)*LOOKUP($I1220,'OMS2007'!$A$3:$A$220,'OMS2007'!E$3:E$220))</f>
        <v>#N/A</v>
      </c>
      <c r="C1220" s="15" t="e">
        <f>IF(OR(Medidas!D1220=1,Medidas!D1220="M",Medidas!D1220="m"),$A1220*LOOKUP($I1220+1,'OMS2007'!$A$3:$A$220,'OMS2007'!C$3:C$220)+(1-$A1220)*LOOKUP($I1220,'OMS2007'!$A$3:$A$220,'OMS2007'!C$3:C$220),$A1220*LOOKUP($I1220+1,'OMS2007'!$A$3:$A$220,'OMS2007'!F$3:F$220)+(1-$A1220)*LOOKUP($I1220,'OMS2007'!$A$3:$A$220,'OMS2007'!F$3:F$220))</f>
        <v>#N/A</v>
      </c>
      <c r="D1220" s="15" t="e">
        <f>IF(OR(Medidas!D1220=1,Medidas!D1220="M",Medidas!D1220="m"),$A1220*LOOKUP($I1220+1,'OMS2007'!$A$3:$A$220,'OMS2007'!D$3:D$220)+(1-$A1220)*LOOKUP($I1220,'OMS2007'!$A$3:$A$220,'OMS2007'!D$3:D$220),$A1220*LOOKUP($I1220+1,'OMS2007'!$A$3:$A$220,'OMS2007'!G$3:G$220)+(1-$A1220)*LOOKUP($I1220,'OMS2007'!$A$3:$A$220,'OMS2007'!G$3:G$220))</f>
        <v>#N/A</v>
      </c>
      <c r="E1220" s="15">
        <f t="shared" ref="E1220:E1283" si="133">IF(OR(I1220&lt;24,I1220&gt;240),1,0)</f>
        <v>1</v>
      </c>
      <c r="F1220" s="15">
        <f>IF(OR(Medidas!D1220=1,Medidas!D1220="M",Medidas!D1220="m",Medidas!D1220=2,Medidas!D1220="F",Medidas!D1220="f"),0,1)</f>
        <v>1</v>
      </c>
      <c r="G1220" s="15">
        <f>IF(OR(ISBLANK(Medidas!G1220),(ISBLANK(Medidas!H1220))),1,0)</f>
        <v>1</v>
      </c>
      <c r="H1220" s="15">
        <f>IF(AND(NOT(G1220),OR(Medidas!G1220&lt;20,Medidas!G1220&gt;250,Medidas!H1220&lt;0.5,Medidas!H1220&gt;400)),1,0)</f>
        <v>0</v>
      </c>
      <c r="I1220" s="20">
        <f>(Medidas!F1220-Medidas!E1220)/30.4375</f>
        <v>0</v>
      </c>
      <c r="J1220" s="15" t="e">
        <f>Medidas!H1220/(Medidas!G1220^2)*10000</f>
        <v>#DIV/0!</v>
      </c>
      <c r="K1220" s="15" t="e">
        <f t="shared" ref="K1220:K1283" si="134">(((J1220/C1220)^B1220)-1)/(B1220*D1220)</f>
        <v>#DIV/0!</v>
      </c>
      <c r="L1220" s="15" t="e">
        <f t="shared" ref="L1220:L1283" si="135">INT(NORMSDIST(K1220)*1000)/10</f>
        <v>#DIV/0!</v>
      </c>
      <c r="M1220" s="15" t="e">
        <f t="shared" ref="M1220:M1283" si="136">IF(OR((J1220-C1220)/N1220&lt;-4,(J1220-C1220)/O1220&gt;8),1,0)</f>
        <v>#DIV/0!</v>
      </c>
      <c r="N1220" s="15" t="e">
        <f t="shared" ref="N1220:N1283" si="137">(C1220-(C1220*(1+B1220*D1220*(-2))^(1/B1220)))/2</f>
        <v>#N/A</v>
      </c>
      <c r="O1220" s="15" t="e">
        <f t="shared" ref="O1220:O1283" si="138">((C1220*(1+B1220*D1220*2)^(1/B1220))-C1220)/2</f>
        <v>#N/A</v>
      </c>
    </row>
    <row r="1221" spans="1:15" x14ac:dyDescent="0.15">
      <c r="A1221" s="106">
        <f t="shared" ref="A1221:A1284" si="139">I1221-INT(I1221+0.5)+1</f>
        <v>1</v>
      </c>
      <c r="B1221" s="15" t="e">
        <f>IF(OR(Medidas!D1221=1,Medidas!D1221="M",Medidas!D1221="m"),$A1221*LOOKUP($I1221+1,'OMS2007'!$A$3:$A$220,'OMS2007'!B$3:B$220)+(1-$A1221)*LOOKUP($I1221,'OMS2007'!$A$3:$A$220,'OMS2007'!B$3:B$220),$A1221*LOOKUP($I1221+1,'OMS2007'!$A$3:$A$220,'OMS2007'!E$3:E$220)+(1-$A1221)*LOOKUP($I1221,'OMS2007'!$A$3:$A$220,'OMS2007'!E$3:E$220))</f>
        <v>#N/A</v>
      </c>
      <c r="C1221" s="15" t="e">
        <f>IF(OR(Medidas!D1221=1,Medidas!D1221="M",Medidas!D1221="m"),$A1221*LOOKUP($I1221+1,'OMS2007'!$A$3:$A$220,'OMS2007'!C$3:C$220)+(1-$A1221)*LOOKUP($I1221,'OMS2007'!$A$3:$A$220,'OMS2007'!C$3:C$220),$A1221*LOOKUP($I1221+1,'OMS2007'!$A$3:$A$220,'OMS2007'!F$3:F$220)+(1-$A1221)*LOOKUP($I1221,'OMS2007'!$A$3:$A$220,'OMS2007'!F$3:F$220))</f>
        <v>#N/A</v>
      </c>
      <c r="D1221" s="15" t="e">
        <f>IF(OR(Medidas!D1221=1,Medidas!D1221="M",Medidas!D1221="m"),$A1221*LOOKUP($I1221+1,'OMS2007'!$A$3:$A$220,'OMS2007'!D$3:D$220)+(1-$A1221)*LOOKUP($I1221,'OMS2007'!$A$3:$A$220,'OMS2007'!D$3:D$220),$A1221*LOOKUP($I1221+1,'OMS2007'!$A$3:$A$220,'OMS2007'!G$3:G$220)+(1-$A1221)*LOOKUP($I1221,'OMS2007'!$A$3:$A$220,'OMS2007'!G$3:G$220))</f>
        <v>#N/A</v>
      </c>
      <c r="E1221" s="15">
        <f t="shared" si="133"/>
        <v>1</v>
      </c>
      <c r="F1221" s="15">
        <f>IF(OR(Medidas!D1221=1,Medidas!D1221="M",Medidas!D1221="m",Medidas!D1221=2,Medidas!D1221="F",Medidas!D1221="f"),0,1)</f>
        <v>1</v>
      </c>
      <c r="G1221" s="15">
        <f>IF(OR(ISBLANK(Medidas!G1221),(ISBLANK(Medidas!H1221))),1,0)</f>
        <v>1</v>
      </c>
      <c r="H1221" s="15">
        <f>IF(AND(NOT(G1221),OR(Medidas!G1221&lt;20,Medidas!G1221&gt;250,Medidas!H1221&lt;0.5,Medidas!H1221&gt;400)),1,0)</f>
        <v>0</v>
      </c>
      <c r="I1221" s="20">
        <f>(Medidas!F1221-Medidas!E1221)/30.4375</f>
        <v>0</v>
      </c>
      <c r="J1221" s="15" t="e">
        <f>Medidas!H1221/(Medidas!G1221^2)*10000</f>
        <v>#DIV/0!</v>
      </c>
      <c r="K1221" s="15" t="e">
        <f t="shared" si="134"/>
        <v>#DIV/0!</v>
      </c>
      <c r="L1221" s="15" t="e">
        <f t="shared" si="135"/>
        <v>#DIV/0!</v>
      </c>
      <c r="M1221" s="15" t="e">
        <f t="shared" si="136"/>
        <v>#DIV/0!</v>
      </c>
      <c r="N1221" s="15" t="e">
        <f t="shared" si="137"/>
        <v>#N/A</v>
      </c>
      <c r="O1221" s="15" t="e">
        <f t="shared" si="138"/>
        <v>#N/A</v>
      </c>
    </row>
    <row r="1222" spans="1:15" x14ac:dyDescent="0.15">
      <c r="A1222" s="106">
        <f t="shared" si="139"/>
        <v>1</v>
      </c>
      <c r="B1222" s="15" t="e">
        <f>IF(OR(Medidas!D1222=1,Medidas!D1222="M",Medidas!D1222="m"),$A1222*LOOKUP($I1222+1,'OMS2007'!$A$3:$A$220,'OMS2007'!B$3:B$220)+(1-$A1222)*LOOKUP($I1222,'OMS2007'!$A$3:$A$220,'OMS2007'!B$3:B$220),$A1222*LOOKUP($I1222+1,'OMS2007'!$A$3:$A$220,'OMS2007'!E$3:E$220)+(1-$A1222)*LOOKUP($I1222,'OMS2007'!$A$3:$A$220,'OMS2007'!E$3:E$220))</f>
        <v>#N/A</v>
      </c>
      <c r="C1222" s="15" t="e">
        <f>IF(OR(Medidas!D1222=1,Medidas!D1222="M",Medidas!D1222="m"),$A1222*LOOKUP($I1222+1,'OMS2007'!$A$3:$A$220,'OMS2007'!C$3:C$220)+(1-$A1222)*LOOKUP($I1222,'OMS2007'!$A$3:$A$220,'OMS2007'!C$3:C$220),$A1222*LOOKUP($I1222+1,'OMS2007'!$A$3:$A$220,'OMS2007'!F$3:F$220)+(1-$A1222)*LOOKUP($I1222,'OMS2007'!$A$3:$A$220,'OMS2007'!F$3:F$220))</f>
        <v>#N/A</v>
      </c>
      <c r="D1222" s="15" t="e">
        <f>IF(OR(Medidas!D1222=1,Medidas!D1222="M",Medidas!D1222="m"),$A1222*LOOKUP($I1222+1,'OMS2007'!$A$3:$A$220,'OMS2007'!D$3:D$220)+(1-$A1222)*LOOKUP($I1222,'OMS2007'!$A$3:$A$220,'OMS2007'!D$3:D$220),$A1222*LOOKUP($I1222+1,'OMS2007'!$A$3:$A$220,'OMS2007'!G$3:G$220)+(1-$A1222)*LOOKUP($I1222,'OMS2007'!$A$3:$A$220,'OMS2007'!G$3:G$220))</f>
        <v>#N/A</v>
      </c>
      <c r="E1222" s="15">
        <f t="shared" si="133"/>
        <v>1</v>
      </c>
      <c r="F1222" s="15">
        <f>IF(OR(Medidas!D1222=1,Medidas!D1222="M",Medidas!D1222="m",Medidas!D1222=2,Medidas!D1222="F",Medidas!D1222="f"),0,1)</f>
        <v>1</v>
      </c>
      <c r="G1222" s="15">
        <f>IF(OR(ISBLANK(Medidas!G1222),(ISBLANK(Medidas!H1222))),1,0)</f>
        <v>1</v>
      </c>
      <c r="H1222" s="15">
        <f>IF(AND(NOT(G1222),OR(Medidas!G1222&lt;20,Medidas!G1222&gt;250,Medidas!H1222&lt;0.5,Medidas!H1222&gt;400)),1,0)</f>
        <v>0</v>
      </c>
      <c r="I1222" s="20">
        <f>(Medidas!F1222-Medidas!E1222)/30.4375</f>
        <v>0</v>
      </c>
      <c r="J1222" s="15" t="e">
        <f>Medidas!H1222/(Medidas!G1222^2)*10000</f>
        <v>#DIV/0!</v>
      </c>
      <c r="K1222" s="15" t="e">
        <f t="shared" si="134"/>
        <v>#DIV/0!</v>
      </c>
      <c r="L1222" s="15" t="e">
        <f t="shared" si="135"/>
        <v>#DIV/0!</v>
      </c>
      <c r="M1222" s="15" t="e">
        <f t="shared" si="136"/>
        <v>#DIV/0!</v>
      </c>
      <c r="N1222" s="15" t="e">
        <f t="shared" si="137"/>
        <v>#N/A</v>
      </c>
      <c r="O1222" s="15" t="e">
        <f t="shared" si="138"/>
        <v>#N/A</v>
      </c>
    </row>
    <row r="1223" spans="1:15" x14ac:dyDescent="0.15">
      <c r="A1223" s="106">
        <f t="shared" si="139"/>
        <v>1</v>
      </c>
      <c r="B1223" s="15" t="e">
        <f>IF(OR(Medidas!D1223=1,Medidas!D1223="M",Medidas!D1223="m"),$A1223*LOOKUP($I1223+1,'OMS2007'!$A$3:$A$220,'OMS2007'!B$3:B$220)+(1-$A1223)*LOOKUP($I1223,'OMS2007'!$A$3:$A$220,'OMS2007'!B$3:B$220),$A1223*LOOKUP($I1223+1,'OMS2007'!$A$3:$A$220,'OMS2007'!E$3:E$220)+(1-$A1223)*LOOKUP($I1223,'OMS2007'!$A$3:$A$220,'OMS2007'!E$3:E$220))</f>
        <v>#N/A</v>
      </c>
      <c r="C1223" s="15" t="e">
        <f>IF(OR(Medidas!D1223=1,Medidas!D1223="M",Medidas!D1223="m"),$A1223*LOOKUP($I1223+1,'OMS2007'!$A$3:$A$220,'OMS2007'!C$3:C$220)+(1-$A1223)*LOOKUP($I1223,'OMS2007'!$A$3:$A$220,'OMS2007'!C$3:C$220),$A1223*LOOKUP($I1223+1,'OMS2007'!$A$3:$A$220,'OMS2007'!F$3:F$220)+(1-$A1223)*LOOKUP($I1223,'OMS2007'!$A$3:$A$220,'OMS2007'!F$3:F$220))</f>
        <v>#N/A</v>
      </c>
      <c r="D1223" s="15" t="e">
        <f>IF(OR(Medidas!D1223=1,Medidas!D1223="M",Medidas!D1223="m"),$A1223*LOOKUP($I1223+1,'OMS2007'!$A$3:$A$220,'OMS2007'!D$3:D$220)+(1-$A1223)*LOOKUP($I1223,'OMS2007'!$A$3:$A$220,'OMS2007'!D$3:D$220),$A1223*LOOKUP($I1223+1,'OMS2007'!$A$3:$A$220,'OMS2007'!G$3:G$220)+(1-$A1223)*LOOKUP($I1223,'OMS2007'!$A$3:$A$220,'OMS2007'!G$3:G$220))</f>
        <v>#N/A</v>
      </c>
      <c r="E1223" s="15">
        <f t="shared" si="133"/>
        <v>1</v>
      </c>
      <c r="F1223" s="15">
        <f>IF(OR(Medidas!D1223=1,Medidas!D1223="M",Medidas!D1223="m",Medidas!D1223=2,Medidas!D1223="F",Medidas!D1223="f"),0,1)</f>
        <v>1</v>
      </c>
      <c r="G1223" s="15">
        <f>IF(OR(ISBLANK(Medidas!G1223),(ISBLANK(Medidas!H1223))),1,0)</f>
        <v>1</v>
      </c>
      <c r="H1223" s="15">
        <f>IF(AND(NOT(G1223),OR(Medidas!G1223&lt;20,Medidas!G1223&gt;250,Medidas!H1223&lt;0.5,Medidas!H1223&gt;400)),1,0)</f>
        <v>0</v>
      </c>
      <c r="I1223" s="20">
        <f>(Medidas!F1223-Medidas!E1223)/30.4375</f>
        <v>0</v>
      </c>
      <c r="J1223" s="15" t="e">
        <f>Medidas!H1223/(Medidas!G1223^2)*10000</f>
        <v>#DIV/0!</v>
      </c>
      <c r="K1223" s="15" t="e">
        <f t="shared" si="134"/>
        <v>#DIV/0!</v>
      </c>
      <c r="L1223" s="15" t="e">
        <f t="shared" si="135"/>
        <v>#DIV/0!</v>
      </c>
      <c r="M1223" s="15" t="e">
        <f t="shared" si="136"/>
        <v>#DIV/0!</v>
      </c>
      <c r="N1223" s="15" t="e">
        <f t="shared" si="137"/>
        <v>#N/A</v>
      </c>
      <c r="O1223" s="15" t="e">
        <f t="shared" si="138"/>
        <v>#N/A</v>
      </c>
    </row>
    <row r="1224" spans="1:15" x14ac:dyDescent="0.15">
      <c r="A1224" s="106">
        <f t="shared" si="139"/>
        <v>1</v>
      </c>
      <c r="B1224" s="15" t="e">
        <f>IF(OR(Medidas!D1224=1,Medidas!D1224="M",Medidas!D1224="m"),$A1224*LOOKUP($I1224+1,'OMS2007'!$A$3:$A$220,'OMS2007'!B$3:B$220)+(1-$A1224)*LOOKUP($I1224,'OMS2007'!$A$3:$A$220,'OMS2007'!B$3:B$220),$A1224*LOOKUP($I1224+1,'OMS2007'!$A$3:$A$220,'OMS2007'!E$3:E$220)+(1-$A1224)*LOOKUP($I1224,'OMS2007'!$A$3:$A$220,'OMS2007'!E$3:E$220))</f>
        <v>#N/A</v>
      </c>
      <c r="C1224" s="15" t="e">
        <f>IF(OR(Medidas!D1224=1,Medidas!D1224="M",Medidas!D1224="m"),$A1224*LOOKUP($I1224+1,'OMS2007'!$A$3:$A$220,'OMS2007'!C$3:C$220)+(1-$A1224)*LOOKUP($I1224,'OMS2007'!$A$3:$A$220,'OMS2007'!C$3:C$220),$A1224*LOOKUP($I1224+1,'OMS2007'!$A$3:$A$220,'OMS2007'!F$3:F$220)+(1-$A1224)*LOOKUP($I1224,'OMS2007'!$A$3:$A$220,'OMS2007'!F$3:F$220))</f>
        <v>#N/A</v>
      </c>
      <c r="D1224" s="15" t="e">
        <f>IF(OR(Medidas!D1224=1,Medidas!D1224="M",Medidas!D1224="m"),$A1224*LOOKUP($I1224+1,'OMS2007'!$A$3:$A$220,'OMS2007'!D$3:D$220)+(1-$A1224)*LOOKUP($I1224,'OMS2007'!$A$3:$A$220,'OMS2007'!D$3:D$220),$A1224*LOOKUP($I1224+1,'OMS2007'!$A$3:$A$220,'OMS2007'!G$3:G$220)+(1-$A1224)*LOOKUP($I1224,'OMS2007'!$A$3:$A$220,'OMS2007'!G$3:G$220))</f>
        <v>#N/A</v>
      </c>
      <c r="E1224" s="15">
        <f t="shared" si="133"/>
        <v>1</v>
      </c>
      <c r="F1224" s="15">
        <f>IF(OR(Medidas!D1224=1,Medidas!D1224="M",Medidas!D1224="m",Medidas!D1224=2,Medidas!D1224="F",Medidas!D1224="f"),0,1)</f>
        <v>1</v>
      </c>
      <c r="G1224" s="15">
        <f>IF(OR(ISBLANK(Medidas!G1224),(ISBLANK(Medidas!H1224))),1,0)</f>
        <v>1</v>
      </c>
      <c r="H1224" s="15">
        <f>IF(AND(NOT(G1224),OR(Medidas!G1224&lt;20,Medidas!G1224&gt;250,Medidas!H1224&lt;0.5,Medidas!H1224&gt;400)),1,0)</f>
        <v>0</v>
      </c>
      <c r="I1224" s="20">
        <f>(Medidas!F1224-Medidas!E1224)/30.4375</f>
        <v>0</v>
      </c>
      <c r="J1224" s="15" t="e">
        <f>Medidas!H1224/(Medidas!G1224^2)*10000</f>
        <v>#DIV/0!</v>
      </c>
      <c r="K1224" s="15" t="e">
        <f t="shared" si="134"/>
        <v>#DIV/0!</v>
      </c>
      <c r="L1224" s="15" t="e">
        <f t="shared" si="135"/>
        <v>#DIV/0!</v>
      </c>
      <c r="M1224" s="15" t="e">
        <f t="shared" si="136"/>
        <v>#DIV/0!</v>
      </c>
      <c r="N1224" s="15" t="e">
        <f t="shared" si="137"/>
        <v>#N/A</v>
      </c>
      <c r="O1224" s="15" t="e">
        <f t="shared" si="138"/>
        <v>#N/A</v>
      </c>
    </row>
    <row r="1225" spans="1:15" x14ac:dyDescent="0.15">
      <c r="A1225" s="106">
        <f t="shared" si="139"/>
        <v>1</v>
      </c>
      <c r="B1225" s="15" t="e">
        <f>IF(OR(Medidas!D1225=1,Medidas!D1225="M",Medidas!D1225="m"),$A1225*LOOKUP($I1225+1,'OMS2007'!$A$3:$A$220,'OMS2007'!B$3:B$220)+(1-$A1225)*LOOKUP($I1225,'OMS2007'!$A$3:$A$220,'OMS2007'!B$3:B$220),$A1225*LOOKUP($I1225+1,'OMS2007'!$A$3:$A$220,'OMS2007'!E$3:E$220)+(1-$A1225)*LOOKUP($I1225,'OMS2007'!$A$3:$A$220,'OMS2007'!E$3:E$220))</f>
        <v>#N/A</v>
      </c>
      <c r="C1225" s="15" t="e">
        <f>IF(OR(Medidas!D1225=1,Medidas!D1225="M",Medidas!D1225="m"),$A1225*LOOKUP($I1225+1,'OMS2007'!$A$3:$A$220,'OMS2007'!C$3:C$220)+(1-$A1225)*LOOKUP($I1225,'OMS2007'!$A$3:$A$220,'OMS2007'!C$3:C$220),$A1225*LOOKUP($I1225+1,'OMS2007'!$A$3:$A$220,'OMS2007'!F$3:F$220)+(1-$A1225)*LOOKUP($I1225,'OMS2007'!$A$3:$A$220,'OMS2007'!F$3:F$220))</f>
        <v>#N/A</v>
      </c>
      <c r="D1225" s="15" t="e">
        <f>IF(OR(Medidas!D1225=1,Medidas!D1225="M",Medidas!D1225="m"),$A1225*LOOKUP($I1225+1,'OMS2007'!$A$3:$A$220,'OMS2007'!D$3:D$220)+(1-$A1225)*LOOKUP($I1225,'OMS2007'!$A$3:$A$220,'OMS2007'!D$3:D$220),$A1225*LOOKUP($I1225+1,'OMS2007'!$A$3:$A$220,'OMS2007'!G$3:G$220)+(1-$A1225)*LOOKUP($I1225,'OMS2007'!$A$3:$A$220,'OMS2007'!G$3:G$220))</f>
        <v>#N/A</v>
      </c>
      <c r="E1225" s="15">
        <f t="shared" si="133"/>
        <v>1</v>
      </c>
      <c r="F1225" s="15">
        <f>IF(OR(Medidas!D1225=1,Medidas!D1225="M",Medidas!D1225="m",Medidas!D1225=2,Medidas!D1225="F",Medidas!D1225="f"),0,1)</f>
        <v>1</v>
      </c>
      <c r="G1225" s="15">
        <f>IF(OR(ISBLANK(Medidas!G1225),(ISBLANK(Medidas!H1225))),1,0)</f>
        <v>1</v>
      </c>
      <c r="H1225" s="15">
        <f>IF(AND(NOT(G1225),OR(Medidas!G1225&lt;20,Medidas!G1225&gt;250,Medidas!H1225&lt;0.5,Medidas!H1225&gt;400)),1,0)</f>
        <v>0</v>
      </c>
      <c r="I1225" s="20">
        <f>(Medidas!F1225-Medidas!E1225)/30.4375</f>
        <v>0</v>
      </c>
      <c r="J1225" s="15" t="e">
        <f>Medidas!H1225/(Medidas!G1225^2)*10000</f>
        <v>#DIV/0!</v>
      </c>
      <c r="K1225" s="15" t="e">
        <f t="shared" si="134"/>
        <v>#DIV/0!</v>
      </c>
      <c r="L1225" s="15" t="e">
        <f t="shared" si="135"/>
        <v>#DIV/0!</v>
      </c>
      <c r="M1225" s="15" t="e">
        <f t="shared" si="136"/>
        <v>#DIV/0!</v>
      </c>
      <c r="N1225" s="15" t="e">
        <f t="shared" si="137"/>
        <v>#N/A</v>
      </c>
      <c r="O1225" s="15" t="e">
        <f t="shared" si="138"/>
        <v>#N/A</v>
      </c>
    </row>
    <row r="1226" spans="1:15" x14ac:dyDescent="0.15">
      <c r="A1226" s="106">
        <f t="shared" si="139"/>
        <v>1</v>
      </c>
      <c r="B1226" s="15" t="e">
        <f>IF(OR(Medidas!D1226=1,Medidas!D1226="M",Medidas!D1226="m"),$A1226*LOOKUP($I1226+1,'OMS2007'!$A$3:$A$220,'OMS2007'!B$3:B$220)+(1-$A1226)*LOOKUP($I1226,'OMS2007'!$A$3:$A$220,'OMS2007'!B$3:B$220),$A1226*LOOKUP($I1226+1,'OMS2007'!$A$3:$A$220,'OMS2007'!E$3:E$220)+(1-$A1226)*LOOKUP($I1226,'OMS2007'!$A$3:$A$220,'OMS2007'!E$3:E$220))</f>
        <v>#N/A</v>
      </c>
      <c r="C1226" s="15" t="e">
        <f>IF(OR(Medidas!D1226=1,Medidas!D1226="M",Medidas!D1226="m"),$A1226*LOOKUP($I1226+1,'OMS2007'!$A$3:$A$220,'OMS2007'!C$3:C$220)+(1-$A1226)*LOOKUP($I1226,'OMS2007'!$A$3:$A$220,'OMS2007'!C$3:C$220),$A1226*LOOKUP($I1226+1,'OMS2007'!$A$3:$A$220,'OMS2007'!F$3:F$220)+(1-$A1226)*LOOKUP($I1226,'OMS2007'!$A$3:$A$220,'OMS2007'!F$3:F$220))</f>
        <v>#N/A</v>
      </c>
      <c r="D1226" s="15" t="e">
        <f>IF(OR(Medidas!D1226=1,Medidas!D1226="M",Medidas!D1226="m"),$A1226*LOOKUP($I1226+1,'OMS2007'!$A$3:$A$220,'OMS2007'!D$3:D$220)+(1-$A1226)*LOOKUP($I1226,'OMS2007'!$A$3:$A$220,'OMS2007'!D$3:D$220),$A1226*LOOKUP($I1226+1,'OMS2007'!$A$3:$A$220,'OMS2007'!G$3:G$220)+(1-$A1226)*LOOKUP($I1226,'OMS2007'!$A$3:$A$220,'OMS2007'!G$3:G$220))</f>
        <v>#N/A</v>
      </c>
      <c r="E1226" s="15">
        <f t="shared" si="133"/>
        <v>1</v>
      </c>
      <c r="F1226" s="15">
        <f>IF(OR(Medidas!D1226=1,Medidas!D1226="M",Medidas!D1226="m",Medidas!D1226=2,Medidas!D1226="F",Medidas!D1226="f"),0,1)</f>
        <v>1</v>
      </c>
      <c r="G1226" s="15">
        <f>IF(OR(ISBLANK(Medidas!G1226),(ISBLANK(Medidas!H1226))),1,0)</f>
        <v>1</v>
      </c>
      <c r="H1226" s="15">
        <f>IF(AND(NOT(G1226),OR(Medidas!G1226&lt;20,Medidas!G1226&gt;250,Medidas!H1226&lt;0.5,Medidas!H1226&gt;400)),1,0)</f>
        <v>0</v>
      </c>
      <c r="I1226" s="20">
        <f>(Medidas!F1226-Medidas!E1226)/30.4375</f>
        <v>0</v>
      </c>
      <c r="J1226" s="15" t="e">
        <f>Medidas!H1226/(Medidas!G1226^2)*10000</f>
        <v>#DIV/0!</v>
      </c>
      <c r="K1226" s="15" t="e">
        <f t="shared" si="134"/>
        <v>#DIV/0!</v>
      </c>
      <c r="L1226" s="15" t="e">
        <f t="shared" si="135"/>
        <v>#DIV/0!</v>
      </c>
      <c r="M1226" s="15" t="e">
        <f t="shared" si="136"/>
        <v>#DIV/0!</v>
      </c>
      <c r="N1226" s="15" t="e">
        <f t="shared" si="137"/>
        <v>#N/A</v>
      </c>
      <c r="O1226" s="15" t="e">
        <f t="shared" si="138"/>
        <v>#N/A</v>
      </c>
    </row>
    <row r="1227" spans="1:15" x14ac:dyDescent="0.15">
      <c r="A1227" s="106">
        <f t="shared" si="139"/>
        <v>1</v>
      </c>
      <c r="B1227" s="15" t="e">
        <f>IF(OR(Medidas!D1227=1,Medidas!D1227="M",Medidas!D1227="m"),$A1227*LOOKUP($I1227+1,'OMS2007'!$A$3:$A$220,'OMS2007'!B$3:B$220)+(1-$A1227)*LOOKUP($I1227,'OMS2007'!$A$3:$A$220,'OMS2007'!B$3:B$220),$A1227*LOOKUP($I1227+1,'OMS2007'!$A$3:$A$220,'OMS2007'!E$3:E$220)+(1-$A1227)*LOOKUP($I1227,'OMS2007'!$A$3:$A$220,'OMS2007'!E$3:E$220))</f>
        <v>#N/A</v>
      </c>
      <c r="C1227" s="15" t="e">
        <f>IF(OR(Medidas!D1227=1,Medidas!D1227="M",Medidas!D1227="m"),$A1227*LOOKUP($I1227+1,'OMS2007'!$A$3:$A$220,'OMS2007'!C$3:C$220)+(1-$A1227)*LOOKUP($I1227,'OMS2007'!$A$3:$A$220,'OMS2007'!C$3:C$220),$A1227*LOOKUP($I1227+1,'OMS2007'!$A$3:$A$220,'OMS2007'!F$3:F$220)+(1-$A1227)*LOOKUP($I1227,'OMS2007'!$A$3:$A$220,'OMS2007'!F$3:F$220))</f>
        <v>#N/A</v>
      </c>
      <c r="D1227" s="15" t="e">
        <f>IF(OR(Medidas!D1227=1,Medidas!D1227="M",Medidas!D1227="m"),$A1227*LOOKUP($I1227+1,'OMS2007'!$A$3:$A$220,'OMS2007'!D$3:D$220)+(1-$A1227)*LOOKUP($I1227,'OMS2007'!$A$3:$A$220,'OMS2007'!D$3:D$220),$A1227*LOOKUP($I1227+1,'OMS2007'!$A$3:$A$220,'OMS2007'!G$3:G$220)+(1-$A1227)*LOOKUP($I1227,'OMS2007'!$A$3:$A$220,'OMS2007'!G$3:G$220))</f>
        <v>#N/A</v>
      </c>
      <c r="E1227" s="15">
        <f t="shared" si="133"/>
        <v>1</v>
      </c>
      <c r="F1227" s="15">
        <f>IF(OR(Medidas!D1227=1,Medidas!D1227="M",Medidas!D1227="m",Medidas!D1227=2,Medidas!D1227="F",Medidas!D1227="f"),0,1)</f>
        <v>1</v>
      </c>
      <c r="G1227" s="15">
        <f>IF(OR(ISBLANK(Medidas!G1227),(ISBLANK(Medidas!H1227))),1,0)</f>
        <v>1</v>
      </c>
      <c r="H1227" s="15">
        <f>IF(AND(NOT(G1227),OR(Medidas!G1227&lt;20,Medidas!G1227&gt;250,Medidas!H1227&lt;0.5,Medidas!H1227&gt;400)),1,0)</f>
        <v>0</v>
      </c>
      <c r="I1227" s="20">
        <f>(Medidas!F1227-Medidas!E1227)/30.4375</f>
        <v>0</v>
      </c>
      <c r="J1227" s="15" t="e">
        <f>Medidas!H1227/(Medidas!G1227^2)*10000</f>
        <v>#DIV/0!</v>
      </c>
      <c r="K1227" s="15" t="e">
        <f t="shared" si="134"/>
        <v>#DIV/0!</v>
      </c>
      <c r="L1227" s="15" t="e">
        <f t="shared" si="135"/>
        <v>#DIV/0!</v>
      </c>
      <c r="M1227" s="15" t="e">
        <f t="shared" si="136"/>
        <v>#DIV/0!</v>
      </c>
      <c r="N1227" s="15" t="e">
        <f t="shared" si="137"/>
        <v>#N/A</v>
      </c>
      <c r="O1227" s="15" t="e">
        <f t="shared" si="138"/>
        <v>#N/A</v>
      </c>
    </row>
    <row r="1228" spans="1:15" x14ac:dyDescent="0.15">
      <c r="A1228" s="106">
        <f t="shared" si="139"/>
        <v>1</v>
      </c>
      <c r="B1228" s="15" t="e">
        <f>IF(OR(Medidas!D1228=1,Medidas!D1228="M",Medidas!D1228="m"),$A1228*LOOKUP($I1228+1,'OMS2007'!$A$3:$A$220,'OMS2007'!B$3:B$220)+(1-$A1228)*LOOKUP($I1228,'OMS2007'!$A$3:$A$220,'OMS2007'!B$3:B$220),$A1228*LOOKUP($I1228+1,'OMS2007'!$A$3:$A$220,'OMS2007'!E$3:E$220)+(1-$A1228)*LOOKUP($I1228,'OMS2007'!$A$3:$A$220,'OMS2007'!E$3:E$220))</f>
        <v>#N/A</v>
      </c>
      <c r="C1228" s="15" t="e">
        <f>IF(OR(Medidas!D1228=1,Medidas!D1228="M",Medidas!D1228="m"),$A1228*LOOKUP($I1228+1,'OMS2007'!$A$3:$A$220,'OMS2007'!C$3:C$220)+(1-$A1228)*LOOKUP($I1228,'OMS2007'!$A$3:$A$220,'OMS2007'!C$3:C$220),$A1228*LOOKUP($I1228+1,'OMS2007'!$A$3:$A$220,'OMS2007'!F$3:F$220)+(1-$A1228)*LOOKUP($I1228,'OMS2007'!$A$3:$A$220,'OMS2007'!F$3:F$220))</f>
        <v>#N/A</v>
      </c>
      <c r="D1228" s="15" t="e">
        <f>IF(OR(Medidas!D1228=1,Medidas!D1228="M",Medidas!D1228="m"),$A1228*LOOKUP($I1228+1,'OMS2007'!$A$3:$A$220,'OMS2007'!D$3:D$220)+(1-$A1228)*LOOKUP($I1228,'OMS2007'!$A$3:$A$220,'OMS2007'!D$3:D$220),$A1228*LOOKUP($I1228+1,'OMS2007'!$A$3:$A$220,'OMS2007'!G$3:G$220)+(1-$A1228)*LOOKUP($I1228,'OMS2007'!$A$3:$A$220,'OMS2007'!G$3:G$220))</f>
        <v>#N/A</v>
      </c>
      <c r="E1228" s="15">
        <f t="shared" si="133"/>
        <v>1</v>
      </c>
      <c r="F1228" s="15">
        <f>IF(OR(Medidas!D1228=1,Medidas!D1228="M",Medidas!D1228="m",Medidas!D1228=2,Medidas!D1228="F",Medidas!D1228="f"),0,1)</f>
        <v>1</v>
      </c>
      <c r="G1228" s="15">
        <f>IF(OR(ISBLANK(Medidas!G1228),(ISBLANK(Medidas!H1228))),1,0)</f>
        <v>1</v>
      </c>
      <c r="H1228" s="15">
        <f>IF(AND(NOT(G1228),OR(Medidas!G1228&lt;20,Medidas!G1228&gt;250,Medidas!H1228&lt;0.5,Medidas!H1228&gt;400)),1,0)</f>
        <v>0</v>
      </c>
      <c r="I1228" s="20">
        <f>(Medidas!F1228-Medidas!E1228)/30.4375</f>
        <v>0</v>
      </c>
      <c r="J1228" s="15" t="e">
        <f>Medidas!H1228/(Medidas!G1228^2)*10000</f>
        <v>#DIV/0!</v>
      </c>
      <c r="K1228" s="15" t="e">
        <f t="shared" si="134"/>
        <v>#DIV/0!</v>
      </c>
      <c r="L1228" s="15" t="e">
        <f t="shared" si="135"/>
        <v>#DIV/0!</v>
      </c>
      <c r="M1228" s="15" t="e">
        <f t="shared" si="136"/>
        <v>#DIV/0!</v>
      </c>
      <c r="N1228" s="15" t="e">
        <f t="shared" si="137"/>
        <v>#N/A</v>
      </c>
      <c r="O1228" s="15" t="e">
        <f t="shared" si="138"/>
        <v>#N/A</v>
      </c>
    </row>
    <row r="1229" spans="1:15" x14ac:dyDescent="0.15">
      <c r="A1229" s="106">
        <f t="shared" si="139"/>
        <v>1</v>
      </c>
      <c r="B1229" s="15" t="e">
        <f>IF(OR(Medidas!D1229=1,Medidas!D1229="M",Medidas!D1229="m"),$A1229*LOOKUP($I1229+1,'OMS2007'!$A$3:$A$220,'OMS2007'!B$3:B$220)+(1-$A1229)*LOOKUP($I1229,'OMS2007'!$A$3:$A$220,'OMS2007'!B$3:B$220),$A1229*LOOKUP($I1229+1,'OMS2007'!$A$3:$A$220,'OMS2007'!E$3:E$220)+(1-$A1229)*LOOKUP($I1229,'OMS2007'!$A$3:$A$220,'OMS2007'!E$3:E$220))</f>
        <v>#N/A</v>
      </c>
      <c r="C1229" s="15" t="e">
        <f>IF(OR(Medidas!D1229=1,Medidas!D1229="M",Medidas!D1229="m"),$A1229*LOOKUP($I1229+1,'OMS2007'!$A$3:$A$220,'OMS2007'!C$3:C$220)+(1-$A1229)*LOOKUP($I1229,'OMS2007'!$A$3:$A$220,'OMS2007'!C$3:C$220),$A1229*LOOKUP($I1229+1,'OMS2007'!$A$3:$A$220,'OMS2007'!F$3:F$220)+(1-$A1229)*LOOKUP($I1229,'OMS2007'!$A$3:$A$220,'OMS2007'!F$3:F$220))</f>
        <v>#N/A</v>
      </c>
      <c r="D1229" s="15" t="e">
        <f>IF(OR(Medidas!D1229=1,Medidas!D1229="M",Medidas!D1229="m"),$A1229*LOOKUP($I1229+1,'OMS2007'!$A$3:$A$220,'OMS2007'!D$3:D$220)+(1-$A1229)*LOOKUP($I1229,'OMS2007'!$A$3:$A$220,'OMS2007'!D$3:D$220),$A1229*LOOKUP($I1229+1,'OMS2007'!$A$3:$A$220,'OMS2007'!G$3:G$220)+(1-$A1229)*LOOKUP($I1229,'OMS2007'!$A$3:$A$220,'OMS2007'!G$3:G$220))</f>
        <v>#N/A</v>
      </c>
      <c r="E1229" s="15">
        <f t="shared" si="133"/>
        <v>1</v>
      </c>
      <c r="F1229" s="15">
        <f>IF(OR(Medidas!D1229=1,Medidas!D1229="M",Medidas!D1229="m",Medidas!D1229=2,Medidas!D1229="F",Medidas!D1229="f"),0,1)</f>
        <v>1</v>
      </c>
      <c r="G1229" s="15">
        <f>IF(OR(ISBLANK(Medidas!G1229),(ISBLANK(Medidas!H1229))),1,0)</f>
        <v>1</v>
      </c>
      <c r="H1229" s="15">
        <f>IF(AND(NOT(G1229),OR(Medidas!G1229&lt;20,Medidas!G1229&gt;250,Medidas!H1229&lt;0.5,Medidas!H1229&gt;400)),1,0)</f>
        <v>0</v>
      </c>
      <c r="I1229" s="20">
        <f>(Medidas!F1229-Medidas!E1229)/30.4375</f>
        <v>0</v>
      </c>
      <c r="J1229" s="15" t="e">
        <f>Medidas!H1229/(Medidas!G1229^2)*10000</f>
        <v>#DIV/0!</v>
      </c>
      <c r="K1229" s="15" t="e">
        <f t="shared" si="134"/>
        <v>#DIV/0!</v>
      </c>
      <c r="L1229" s="15" t="e">
        <f t="shared" si="135"/>
        <v>#DIV/0!</v>
      </c>
      <c r="M1229" s="15" t="e">
        <f t="shared" si="136"/>
        <v>#DIV/0!</v>
      </c>
      <c r="N1229" s="15" t="e">
        <f t="shared" si="137"/>
        <v>#N/A</v>
      </c>
      <c r="O1229" s="15" t="e">
        <f t="shared" si="138"/>
        <v>#N/A</v>
      </c>
    </row>
    <row r="1230" spans="1:15" x14ac:dyDescent="0.15">
      <c r="A1230" s="106">
        <f t="shared" si="139"/>
        <v>1</v>
      </c>
      <c r="B1230" s="15" t="e">
        <f>IF(OR(Medidas!D1230=1,Medidas!D1230="M",Medidas!D1230="m"),$A1230*LOOKUP($I1230+1,'OMS2007'!$A$3:$A$220,'OMS2007'!B$3:B$220)+(1-$A1230)*LOOKUP($I1230,'OMS2007'!$A$3:$A$220,'OMS2007'!B$3:B$220),$A1230*LOOKUP($I1230+1,'OMS2007'!$A$3:$A$220,'OMS2007'!E$3:E$220)+(1-$A1230)*LOOKUP($I1230,'OMS2007'!$A$3:$A$220,'OMS2007'!E$3:E$220))</f>
        <v>#N/A</v>
      </c>
      <c r="C1230" s="15" t="e">
        <f>IF(OR(Medidas!D1230=1,Medidas!D1230="M",Medidas!D1230="m"),$A1230*LOOKUP($I1230+1,'OMS2007'!$A$3:$A$220,'OMS2007'!C$3:C$220)+(1-$A1230)*LOOKUP($I1230,'OMS2007'!$A$3:$A$220,'OMS2007'!C$3:C$220),$A1230*LOOKUP($I1230+1,'OMS2007'!$A$3:$A$220,'OMS2007'!F$3:F$220)+(1-$A1230)*LOOKUP($I1230,'OMS2007'!$A$3:$A$220,'OMS2007'!F$3:F$220))</f>
        <v>#N/A</v>
      </c>
      <c r="D1230" s="15" t="e">
        <f>IF(OR(Medidas!D1230=1,Medidas!D1230="M",Medidas!D1230="m"),$A1230*LOOKUP($I1230+1,'OMS2007'!$A$3:$A$220,'OMS2007'!D$3:D$220)+(1-$A1230)*LOOKUP($I1230,'OMS2007'!$A$3:$A$220,'OMS2007'!D$3:D$220),$A1230*LOOKUP($I1230+1,'OMS2007'!$A$3:$A$220,'OMS2007'!G$3:G$220)+(1-$A1230)*LOOKUP($I1230,'OMS2007'!$A$3:$A$220,'OMS2007'!G$3:G$220))</f>
        <v>#N/A</v>
      </c>
      <c r="E1230" s="15">
        <f t="shared" si="133"/>
        <v>1</v>
      </c>
      <c r="F1230" s="15">
        <f>IF(OR(Medidas!D1230=1,Medidas!D1230="M",Medidas!D1230="m",Medidas!D1230=2,Medidas!D1230="F",Medidas!D1230="f"),0,1)</f>
        <v>1</v>
      </c>
      <c r="G1230" s="15">
        <f>IF(OR(ISBLANK(Medidas!G1230),(ISBLANK(Medidas!H1230))),1,0)</f>
        <v>1</v>
      </c>
      <c r="H1230" s="15">
        <f>IF(AND(NOT(G1230),OR(Medidas!G1230&lt;20,Medidas!G1230&gt;250,Medidas!H1230&lt;0.5,Medidas!H1230&gt;400)),1,0)</f>
        <v>0</v>
      </c>
      <c r="I1230" s="20">
        <f>(Medidas!F1230-Medidas!E1230)/30.4375</f>
        <v>0</v>
      </c>
      <c r="J1230" s="15" t="e">
        <f>Medidas!H1230/(Medidas!G1230^2)*10000</f>
        <v>#DIV/0!</v>
      </c>
      <c r="K1230" s="15" t="e">
        <f t="shared" si="134"/>
        <v>#DIV/0!</v>
      </c>
      <c r="L1230" s="15" t="e">
        <f t="shared" si="135"/>
        <v>#DIV/0!</v>
      </c>
      <c r="M1230" s="15" t="e">
        <f t="shared" si="136"/>
        <v>#DIV/0!</v>
      </c>
      <c r="N1230" s="15" t="e">
        <f t="shared" si="137"/>
        <v>#N/A</v>
      </c>
      <c r="O1230" s="15" t="e">
        <f t="shared" si="138"/>
        <v>#N/A</v>
      </c>
    </row>
    <row r="1231" spans="1:15" x14ac:dyDescent="0.15">
      <c r="A1231" s="106">
        <f t="shared" si="139"/>
        <v>1</v>
      </c>
      <c r="B1231" s="15" t="e">
        <f>IF(OR(Medidas!D1231=1,Medidas!D1231="M",Medidas!D1231="m"),$A1231*LOOKUP($I1231+1,'OMS2007'!$A$3:$A$220,'OMS2007'!B$3:B$220)+(1-$A1231)*LOOKUP($I1231,'OMS2007'!$A$3:$A$220,'OMS2007'!B$3:B$220),$A1231*LOOKUP($I1231+1,'OMS2007'!$A$3:$A$220,'OMS2007'!E$3:E$220)+(1-$A1231)*LOOKUP($I1231,'OMS2007'!$A$3:$A$220,'OMS2007'!E$3:E$220))</f>
        <v>#N/A</v>
      </c>
      <c r="C1231" s="15" t="e">
        <f>IF(OR(Medidas!D1231=1,Medidas!D1231="M",Medidas!D1231="m"),$A1231*LOOKUP($I1231+1,'OMS2007'!$A$3:$A$220,'OMS2007'!C$3:C$220)+(1-$A1231)*LOOKUP($I1231,'OMS2007'!$A$3:$A$220,'OMS2007'!C$3:C$220),$A1231*LOOKUP($I1231+1,'OMS2007'!$A$3:$A$220,'OMS2007'!F$3:F$220)+(1-$A1231)*LOOKUP($I1231,'OMS2007'!$A$3:$A$220,'OMS2007'!F$3:F$220))</f>
        <v>#N/A</v>
      </c>
      <c r="D1231" s="15" t="e">
        <f>IF(OR(Medidas!D1231=1,Medidas!D1231="M",Medidas!D1231="m"),$A1231*LOOKUP($I1231+1,'OMS2007'!$A$3:$A$220,'OMS2007'!D$3:D$220)+(1-$A1231)*LOOKUP($I1231,'OMS2007'!$A$3:$A$220,'OMS2007'!D$3:D$220),$A1231*LOOKUP($I1231+1,'OMS2007'!$A$3:$A$220,'OMS2007'!G$3:G$220)+(1-$A1231)*LOOKUP($I1231,'OMS2007'!$A$3:$A$220,'OMS2007'!G$3:G$220))</f>
        <v>#N/A</v>
      </c>
      <c r="E1231" s="15">
        <f t="shared" si="133"/>
        <v>1</v>
      </c>
      <c r="F1231" s="15">
        <f>IF(OR(Medidas!D1231=1,Medidas!D1231="M",Medidas!D1231="m",Medidas!D1231=2,Medidas!D1231="F",Medidas!D1231="f"),0,1)</f>
        <v>1</v>
      </c>
      <c r="G1231" s="15">
        <f>IF(OR(ISBLANK(Medidas!G1231),(ISBLANK(Medidas!H1231))),1,0)</f>
        <v>1</v>
      </c>
      <c r="H1231" s="15">
        <f>IF(AND(NOT(G1231),OR(Medidas!G1231&lt;20,Medidas!G1231&gt;250,Medidas!H1231&lt;0.5,Medidas!H1231&gt;400)),1,0)</f>
        <v>0</v>
      </c>
      <c r="I1231" s="20">
        <f>(Medidas!F1231-Medidas!E1231)/30.4375</f>
        <v>0</v>
      </c>
      <c r="J1231" s="15" t="e">
        <f>Medidas!H1231/(Medidas!G1231^2)*10000</f>
        <v>#DIV/0!</v>
      </c>
      <c r="K1231" s="15" t="e">
        <f t="shared" si="134"/>
        <v>#DIV/0!</v>
      </c>
      <c r="L1231" s="15" t="e">
        <f t="shared" si="135"/>
        <v>#DIV/0!</v>
      </c>
      <c r="M1231" s="15" t="e">
        <f t="shared" si="136"/>
        <v>#DIV/0!</v>
      </c>
      <c r="N1231" s="15" t="e">
        <f t="shared" si="137"/>
        <v>#N/A</v>
      </c>
      <c r="O1231" s="15" t="e">
        <f t="shared" si="138"/>
        <v>#N/A</v>
      </c>
    </row>
    <row r="1232" spans="1:15" x14ac:dyDescent="0.15">
      <c r="A1232" s="106">
        <f t="shared" si="139"/>
        <v>1</v>
      </c>
      <c r="B1232" s="15" t="e">
        <f>IF(OR(Medidas!D1232=1,Medidas!D1232="M",Medidas!D1232="m"),$A1232*LOOKUP($I1232+1,'OMS2007'!$A$3:$A$220,'OMS2007'!B$3:B$220)+(1-$A1232)*LOOKUP($I1232,'OMS2007'!$A$3:$A$220,'OMS2007'!B$3:B$220),$A1232*LOOKUP($I1232+1,'OMS2007'!$A$3:$A$220,'OMS2007'!E$3:E$220)+(1-$A1232)*LOOKUP($I1232,'OMS2007'!$A$3:$A$220,'OMS2007'!E$3:E$220))</f>
        <v>#N/A</v>
      </c>
      <c r="C1232" s="15" t="e">
        <f>IF(OR(Medidas!D1232=1,Medidas!D1232="M",Medidas!D1232="m"),$A1232*LOOKUP($I1232+1,'OMS2007'!$A$3:$A$220,'OMS2007'!C$3:C$220)+(1-$A1232)*LOOKUP($I1232,'OMS2007'!$A$3:$A$220,'OMS2007'!C$3:C$220),$A1232*LOOKUP($I1232+1,'OMS2007'!$A$3:$A$220,'OMS2007'!F$3:F$220)+(1-$A1232)*LOOKUP($I1232,'OMS2007'!$A$3:$A$220,'OMS2007'!F$3:F$220))</f>
        <v>#N/A</v>
      </c>
      <c r="D1232" s="15" t="e">
        <f>IF(OR(Medidas!D1232=1,Medidas!D1232="M",Medidas!D1232="m"),$A1232*LOOKUP($I1232+1,'OMS2007'!$A$3:$A$220,'OMS2007'!D$3:D$220)+(1-$A1232)*LOOKUP($I1232,'OMS2007'!$A$3:$A$220,'OMS2007'!D$3:D$220),$A1232*LOOKUP($I1232+1,'OMS2007'!$A$3:$A$220,'OMS2007'!G$3:G$220)+(1-$A1232)*LOOKUP($I1232,'OMS2007'!$A$3:$A$220,'OMS2007'!G$3:G$220))</f>
        <v>#N/A</v>
      </c>
      <c r="E1232" s="15">
        <f t="shared" si="133"/>
        <v>1</v>
      </c>
      <c r="F1232" s="15">
        <f>IF(OR(Medidas!D1232=1,Medidas!D1232="M",Medidas!D1232="m",Medidas!D1232=2,Medidas!D1232="F",Medidas!D1232="f"),0,1)</f>
        <v>1</v>
      </c>
      <c r="G1232" s="15">
        <f>IF(OR(ISBLANK(Medidas!G1232),(ISBLANK(Medidas!H1232))),1,0)</f>
        <v>1</v>
      </c>
      <c r="H1232" s="15">
        <f>IF(AND(NOT(G1232),OR(Medidas!G1232&lt;20,Medidas!G1232&gt;250,Medidas!H1232&lt;0.5,Medidas!H1232&gt;400)),1,0)</f>
        <v>0</v>
      </c>
      <c r="I1232" s="20">
        <f>(Medidas!F1232-Medidas!E1232)/30.4375</f>
        <v>0</v>
      </c>
      <c r="J1232" s="15" t="e">
        <f>Medidas!H1232/(Medidas!G1232^2)*10000</f>
        <v>#DIV/0!</v>
      </c>
      <c r="K1232" s="15" t="e">
        <f t="shared" si="134"/>
        <v>#DIV/0!</v>
      </c>
      <c r="L1232" s="15" t="e">
        <f t="shared" si="135"/>
        <v>#DIV/0!</v>
      </c>
      <c r="M1232" s="15" t="e">
        <f t="shared" si="136"/>
        <v>#DIV/0!</v>
      </c>
      <c r="N1232" s="15" t="e">
        <f t="shared" si="137"/>
        <v>#N/A</v>
      </c>
      <c r="O1232" s="15" t="e">
        <f t="shared" si="138"/>
        <v>#N/A</v>
      </c>
    </row>
    <row r="1233" spans="1:15" x14ac:dyDescent="0.15">
      <c r="A1233" s="106">
        <f t="shared" si="139"/>
        <v>1</v>
      </c>
      <c r="B1233" s="15" t="e">
        <f>IF(OR(Medidas!D1233=1,Medidas!D1233="M",Medidas!D1233="m"),$A1233*LOOKUP($I1233+1,'OMS2007'!$A$3:$A$220,'OMS2007'!B$3:B$220)+(1-$A1233)*LOOKUP($I1233,'OMS2007'!$A$3:$A$220,'OMS2007'!B$3:B$220),$A1233*LOOKUP($I1233+1,'OMS2007'!$A$3:$A$220,'OMS2007'!E$3:E$220)+(1-$A1233)*LOOKUP($I1233,'OMS2007'!$A$3:$A$220,'OMS2007'!E$3:E$220))</f>
        <v>#N/A</v>
      </c>
      <c r="C1233" s="15" t="e">
        <f>IF(OR(Medidas!D1233=1,Medidas!D1233="M",Medidas!D1233="m"),$A1233*LOOKUP($I1233+1,'OMS2007'!$A$3:$A$220,'OMS2007'!C$3:C$220)+(1-$A1233)*LOOKUP($I1233,'OMS2007'!$A$3:$A$220,'OMS2007'!C$3:C$220),$A1233*LOOKUP($I1233+1,'OMS2007'!$A$3:$A$220,'OMS2007'!F$3:F$220)+(1-$A1233)*LOOKUP($I1233,'OMS2007'!$A$3:$A$220,'OMS2007'!F$3:F$220))</f>
        <v>#N/A</v>
      </c>
      <c r="D1233" s="15" t="e">
        <f>IF(OR(Medidas!D1233=1,Medidas!D1233="M",Medidas!D1233="m"),$A1233*LOOKUP($I1233+1,'OMS2007'!$A$3:$A$220,'OMS2007'!D$3:D$220)+(1-$A1233)*LOOKUP($I1233,'OMS2007'!$A$3:$A$220,'OMS2007'!D$3:D$220),$A1233*LOOKUP($I1233+1,'OMS2007'!$A$3:$A$220,'OMS2007'!G$3:G$220)+(1-$A1233)*LOOKUP($I1233,'OMS2007'!$A$3:$A$220,'OMS2007'!G$3:G$220))</f>
        <v>#N/A</v>
      </c>
      <c r="E1233" s="15">
        <f t="shared" si="133"/>
        <v>1</v>
      </c>
      <c r="F1233" s="15">
        <f>IF(OR(Medidas!D1233=1,Medidas!D1233="M",Medidas!D1233="m",Medidas!D1233=2,Medidas!D1233="F",Medidas!D1233="f"),0,1)</f>
        <v>1</v>
      </c>
      <c r="G1233" s="15">
        <f>IF(OR(ISBLANK(Medidas!G1233),(ISBLANK(Medidas!H1233))),1,0)</f>
        <v>1</v>
      </c>
      <c r="H1233" s="15">
        <f>IF(AND(NOT(G1233),OR(Medidas!G1233&lt;20,Medidas!G1233&gt;250,Medidas!H1233&lt;0.5,Medidas!H1233&gt;400)),1,0)</f>
        <v>0</v>
      </c>
      <c r="I1233" s="20">
        <f>(Medidas!F1233-Medidas!E1233)/30.4375</f>
        <v>0</v>
      </c>
      <c r="J1233" s="15" t="e">
        <f>Medidas!H1233/(Medidas!G1233^2)*10000</f>
        <v>#DIV/0!</v>
      </c>
      <c r="K1233" s="15" t="e">
        <f t="shared" si="134"/>
        <v>#DIV/0!</v>
      </c>
      <c r="L1233" s="15" t="e">
        <f t="shared" si="135"/>
        <v>#DIV/0!</v>
      </c>
      <c r="M1233" s="15" t="e">
        <f t="shared" si="136"/>
        <v>#DIV/0!</v>
      </c>
      <c r="N1233" s="15" t="e">
        <f t="shared" si="137"/>
        <v>#N/A</v>
      </c>
      <c r="O1233" s="15" t="e">
        <f t="shared" si="138"/>
        <v>#N/A</v>
      </c>
    </row>
    <row r="1234" spans="1:15" x14ac:dyDescent="0.15">
      <c r="A1234" s="106">
        <f t="shared" si="139"/>
        <v>1</v>
      </c>
      <c r="B1234" s="15" t="e">
        <f>IF(OR(Medidas!D1234=1,Medidas!D1234="M",Medidas!D1234="m"),$A1234*LOOKUP($I1234+1,'OMS2007'!$A$3:$A$220,'OMS2007'!B$3:B$220)+(1-$A1234)*LOOKUP($I1234,'OMS2007'!$A$3:$A$220,'OMS2007'!B$3:B$220),$A1234*LOOKUP($I1234+1,'OMS2007'!$A$3:$A$220,'OMS2007'!E$3:E$220)+(1-$A1234)*LOOKUP($I1234,'OMS2007'!$A$3:$A$220,'OMS2007'!E$3:E$220))</f>
        <v>#N/A</v>
      </c>
      <c r="C1234" s="15" t="e">
        <f>IF(OR(Medidas!D1234=1,Medidas!D1234="M",Medidas!D1234="m"),$A1234*LOOKUP($I1234+1,'OMS2007'!$A$3:$A$220,'OMS2007'!C$3:C$220)+(1-$A1234)*LOOKUP($I1234,'OMS2007'!$A$3:$A$220,'OMS2007'!C$3:C$220),$A1234*LOOKUP($I1234+1,'OMS2007'!$A$3:$A$220,'OMS2007'!F$3:F$220)+(1-$A1234)*LOOKUP($I1234,'OMS2007'!$A$3:$A$220,'OMS2007'!F$3:F$220))</f>
        <v>#N/A</v>
      </c>
      <c r="D1234" s="15" t="e">
        <f>IF(OR(Medidas!D1234=1,Medidas!D1234="M",Medidas!D1234="m"),$A1234*LOOKUP($I1234+1,'OMS2007'!$A$3:$A$220,'OMS2007'!D$3:D$220)+(1-$A1234)*LOOKUP($I1234,'OMS2007'!$A$3:$A$220,'OMS2007'!D$3:D$220),$A1234*LOOKUP($I1234+1,'OMS2007'!$A$3:$A$220,'OMS2007'!G$3:G$220)+(1-$A1234)*LOOKUP($I1234,'OMS2007'!$A$3:$A$220,'OMS2007'!G$3:G$220))</f>
        <v>#N/A</v>
      </c>
      <c r="E1234" s="15">
        <f t="shared" si="133"/>
        <v>1</v>
      </c>
      <c r="F1234" s="15">
        <f>IF(OR(Medidas!D1234=1,Medidas!D1234="M",Medidas!D1234="m",Medidas!D1234=2,Medidas!D1234="F",Medidas!D1234="f"),0,1)</f>
        <v>1</v>
      </c>
      <c r="G1234" s="15">
        <f>IF(OR(ISBLANK(Medidas!G1234),(ISBLANK(Medidas!H1234))),1,0)</f>
        <v>1</v>
      </c>
      <c r="H1234" s="15">
        <f>IF(AND(NOT(G1234),OR(Medidas!G1234&lt;20,Medidas!G1234&gt;250,Medidas!H1234&lt;0.5,Medidas!H1234&gt;400)),1,0)</f>
        <v>0</v>
      </c>
      <c r="I1234" s="20">
        <f>(Medidas!F1234-Medidas!E1234)/30.4375</f>
        <v>0</v>
      </c>
      <c r="J1234" s="15" t="e">
        <f>Medidas!H1234/(Medidas!G1234^2)*10000</f>
        <v>#DIV/0!</v>
      </c>
      <c r="K1234" s="15" t="e">
        <f t="shared" si="134"/>
        <v>#DIV/0!</v>
      </c>
      <c r="L1234" s="15" t="e">
        <f t="shared" si="135"/>
        <v>#DIV/0!</v>
      </c>
      <c r="M1234" s="15" t="e">
        <f t="shared" si="136"/>
        <v>#DIV/0!</v>
      </c>
      <c r="N1234" s="15" t="e">
        <f t="shared" si="137"/>
        <v>#N/A</v>
      </c>
      <c r="O1234" s="15" t="e">
        <f t="shared" si="138"/>
        <v>#N/A</v>
      </c>
    </row>
    <row r="1235" spans="1:15" x14ac:dyDescent="0.15">
      <c r="A1235" s="106">
        <f t="shared" si="139"/>
        <v>1</v>
      </c>
      <c r="B1235" s="15" t="e">
        <f>IF(OR(Medidas!D1235=1,Medidas!D1235="M",Medidas!D1235="m"),$A1235*LOOKUP($I1235+1,'OMS2007'!$A$3:$A$220,'OMS2007'!B$3:B$220)+(1-$A1235)*LOOKUP($I1235,'OMS2007'!$A$3:$A$220,'OMS2007'!B$3:B$220),$A1235*LOOKUP($I1235+1,'OMS2007'!$A$3:$A$220,'OMS2007'!E$3:E$220)+(1-$A1235)*LOOKUP($I1235,'OMS2007'!$A$3:$A$220,'OMS2007'!E$3:E$220))</f>
        <v>#N/A</v>
      </c>
      <c r="C1235" s="15" t="e">
        <f>IF(OR(Medidas!D1235=1,Medidas!D1235="M",Medidas!D1235="m"),$A1235*LOOKUP($I1235+1,'OMS2007'!$A$3:$A$220,'OMS2007'!C$3:C$220)+(1-$A1235)*LOOKUP($I1235,'OMS2007'!$A$3:$A$220,'OMS2007'!C$3:C$220),$A1235*LOOKUP($I1235+1,'OMS2007'!$A$3:$A$220,'OMS2007'!F$3:F$220)+(1-$A1235)*LOOKUP($I1235,'OMS2007'!$A$3:$A$220,'OMS2007'!F$3:F$220))</f>
        <v>#N/A</v>
      </c>
      <c r="D1235" s="15" t="e">
        <f>IF(OR(Medidas!D1235=1,Medidas!D1235="M",Medidas!D1235="m"),$A1235*LOOKUP($I1235+1,'OMS2007'!$A$3:$A$220,'OMS2007'!D$3:D$220)+(1-$A1235)*LOOKUP($I1235,'OMS2007'!$A$3:$A$220,'OMS2007'!D$3:D$220),$A1235*LOOKUP($I1235+1,'OMS2007'!$A$3:$A$220,'OMS2007'!G$3:G$220)+(1-$A1235)*LOOKUP($I1235,'OMS2007'!$A$3:$A$220,'OMS2007'!G$3:G$220))</f>
        <v>#N/A</v>
      </c>
      <c r="E1235" s="15">
        <f t="shared" si="133"/>
        <v>1</v>
      </c>
      <c r="F1235" s="15">
        <f>IF(OR(Medidas!D1235=1,Medidas!D1235="M",Medidas!D1235="m",Medidas!D1235=2,Medidas!D1235="F",Medidas!D1235="f"),0,1)</f>
        <v>1</v>
      </c>
      <c r="G1235" s="15">
        <f>IF(OR(ISBLANK(Medidas!G1235),(ISBLANK(Medidas!H1235))),1,0)</f>
        <v>1</v>
      </c>
      <c r="H1235" s="15">
        <f>IF(AND(NOT(G1235),OR(Medidas!G1235&lt;20,Medidas!G1235&gt;250,Medidas!H1235&lt;0.5,Medidas!H1235&gt;400)),1,0)</f>
        <v>0</v>
      </c>
      <c r="I1235" s="20">
        <f>(Medidas!F1235-Medidas!E1235)/30.4375</f>
        <v>0</v>
      </c>
      <c r="J1235" s="15" t="e">
        <f>Medidas!H1235/(Medidas!G1235^2)*10000</f>
        <v>#DIV/0!</v>
      </c>
      <c r="K1235" s="15" t="e">
        <f t="shared" si="134"/>
        <v>#DIV/0!</v>
      </c>
      <c r="L1235" s="15" t="e">
        <f t="shared" si="135"/>
        <v>#DIV/0!</v>
      </c>
      <c r="M1235" s="15" t="e">
        <f t="shared" si="136"/>
        <v>#DIV/0!</v>
      </c>
      <c r="N1235" s="15" t="e">
        <f t="shared" si="137"/>
        <v>#N/A</v>
      </c>
      <c r="O1235" s="15" t="e">
        <f t="shared" si="138"/>
        <v>#N/A</v>
      </c>
    </row>
    <row r="1236" spans="1:15" x14ac:dyDescent="0.15">
      <c r="A1236" s="106">
        <f t="shared" si="139"/>
        <v>1</v>
      </c>
      <c r="B1236" s="15" t="e">
        <f>IF(OR(Medidas!D1236=1,Medidas!D1236="M",Medidas!D1236="m"),$A1236*LOOKUP($I1236+1,'OMS2007'!$A$3:$A$220,'OMS2007'!B$3:B$220)+(1-$A1236)*LOOKUP($I1236,'OMS2007'!$A$3:$A$220,'OMS2007'!B$3:B$220),$A1236*LOOKUP($I1236+1,'OMS2007'!$A$3:$A$220,'OMS2007'!E$3:E$220)+(1-$A1236)*LOOKUP($I1236,'OMS2007'!$A$3:$A$220,'OMS2007'!E$3:E$220))</f>
        <v>#N/A</v>
      </c>
      <c r="C1236" s="15" t="e">
        <f>IF(OR(Medidas!D1236=1,Medidas!D1236="M",Medidas!D1236="m"),$A1236*LOOKUP($I1236+1,'OMS2007'!$A$3:$A$220,'OMS2007'!C$3:C$220)+(1-$A1236)*LOOKUP($I1236,'OMS2007'!$A$3:$A$220,'OMS2007'!C$3:C$220),$A1236*LOOKUP($I1236+1,'OMS2007'!$A$3:$A$220,'OMS2007'!F$3:F$220)+(1-$A1236)*LOOKUP($I1236,'OMS2007'!$A$3:$A$220,'OMS2007'!F$3:F$220))</f>
        <v>#N/A</v>
      </c>
      <c r="D1236" s="15" t="e">
        <f>IF(OR(Medidas!D1236=1,Medidas!D1236="M",Medidas!D1236="m"),$A1236*LOOKUP($I1236+1,'OMS2007'!$A$3:$A$220,'OMS2007'!D$3:D$220)+(1-$A1236)*LOOKUP($I1236,'OMS2007'!$A$3:$A$220,'OMS2007'!D$3:D$220),$A1236*LOOKUP($I1236+1,'OMS2007'!$A$3:$A$220,'OMS2007'!G$3:G$220)+(1-$A1236)*LOOKUP($I1236,'OMS2007'!$A$3:$A$220,'OMS2007'!G$3:G$220))</f>
        <v>#N/A</v>
      </c>
      <c r="E1236" s="15">
        <f t="shared" si="133"/>
        <v>1</v>
      </c>
      <c r="F1236" s="15">
        <f>IF(OR(Medidas!D1236=1,Medidas!D1236="M",Medidas!D1236="m",Medidas!D1236=2,Medidas!D1236="F",Medidas!D1236="f"),0,1)</f>
        <v>1</v>
      </c>
      <c r="G1236" s="15">
        <f>IF(OR(ISBLANK(Medidas!G1236),(ISBLANK(Medidas!H1236))),1,0)</f>
        <v>1</v>
      </c>
      <c r="H1236" s="15">
        <f>IF(AND(NOT(G1236),OR(Medidas!G1236&lt;20,Medidas!G1236&gt;250,Medidas!H1236&lt;0.5,Medidas!H1236&gt;400)),1,0)</f>
        <v>0</v>
      </c>
      <c r="I1236" s="20">
        <f>(Medidas!F1236-Medidas!E1236)/30.4375</f>
        <v>0</v>
      </c>
      <c r="J1236" s="15" t="e">
        <f>Medidas!H1236/(Medidas!G1236^2)*10000</f>
        <v>#DIV/0!</v>
      </c>
      <c r="K1236" s="15" t="e">
        <f t="shared" si="134"/>
        <v>#DIV/0!</v>
      </c>
      <c r="L1236" s="15" t="e">
        <f t="shared" si="135"/>
        <v>#DIV/0!</v>
      </c>
      <c r="M1236" s="15" t="e">
        <f t="shared" si="136"/>
        <v>#DIV/0!</v>
      </c>
      <c r="N1236" s="15" t="e">
        <f t="shared" si="137"/>
        <v>#N/A</v>
      </c>
      <c r="O1236" s="15" t="e">
        <f t="shared" si="138"/>
        <v>#N/A</v>
      </c>
    </row>
    <row r="1237" spans="1:15" x14ac:dyDescent="0.15">
      <c r="A1237" s="106">
        <f t="shared" si="139"/>
        <v>1</v>
      </c>
      <c r="B1237" s="15" t="e">
        <f>IF(OR(Medidas!D1237=1,Medidas!D1237="M",Medidas!D1237="m"),$A1237*LOOKUP($I1237+1,'OMS2007'!$A$3:$A$220,'OMS2007'!B$3:B$220)+(1-$A1237)*LOOKUP($I1237,'OMS2007'!$A$3:$A$220,'OMS2007'!B$3:B$220),$A1237*LOOKUP($I1237+1,'OMS2007'!$A$3:$A$220,'OMS2007'!E$3:E$220)+(1-$A1237)*LOOKUP($I1237,'OMS2007'!$A$3:$A$220,'OMS2007'!E$3:E$220))</f>
        <v>#N/A</v>
      </c>
      <c r="C1237" s="15" t="e">
        <f>IF(OR(Medidas!D1237=1,Medidas!D1237="M",Medidas!D1237="m"),$A1237*LOOKUP($I1237+1,'OMS2007'!$A$3:$A$220,'OMS2007'!C$3:C$220)+(1-$A1237)*LOOKUP($I1237,'OMS2007'!$A$3:$A$220,'OMS2007'!C$3:C$220),$A1237*LOOKUP($I1237+1,'OMS2007'!$A$3:$A$220,'OMS2007'!F$3:F$220)+(1-$A1237)*LOOKUP($I1237,'OMS2007'!$A$3:$A$220,'OMS2007'!F$3:F$220))</f>
        <v>#N/A</v>
      </c>
      <c r="D1237" s="15" t="e">
        <f>IF(OR(Medidas!D1237=1,Medidas!D1237="M",Medidas!D1237="m"),$A1237*LOOKUP($I1237+1,'OMS2007'!$A$3:$A$220,'OMS2007'!D$3:D$220)+(1-$A1237)*LOOKUP($I1237,'OMS2007'!$A$3:$A$220,'OMS2007'!D$3:D$220),$A1237*LOOKUP($I1237+1,'OMS2007'!$A$3:$A$220,'OMS2007'!G$3:G$220)+(1-$A1237)*LOOKUP($I1237,'OMS2007'!$A$3:$A$220,'OMS2007'!G$3:G$220))</f>
        <v>#N/A</v>
      </c>
      <c r="E1237" s="15">
        <f t="shared" si="133"/>
        <v>1</v>
      </c>
      <c r="F1237" s="15">
        <f>IF(OR(Medidas!D1237=1,Medidas!D1237="M",Medidas!D1237="m",Medidas!D1237=2,Medidas!D1237="F",Medidas!D1237="f"),0,1)</f>
        <v>1</v>
      </c>
      <c r="G1237" s="15">
        <f>IF(OR(ISBLANK(Medidas!G1237),(ISBLANK(Medidas!H1237))),1,0)</f>
        <v>1</v>
      </c>
      <c r="H1237" s="15">
        <f>IF(AND(NOT(G1237),OR(Medidas!G1237&lt;20,Medidas!G1237&gt;250,Medidas!H1237&lt;0.5,Medidas!H1237&gt;400)),1,0)</f>
        <v>0</v>
      </c>
      <c r="I1237" s="20">
        <f>(Medidas!F1237-Medidas!E1237)/30.4375</f>
        <v>0</v>
      </c>
      <c r="J1237" s="15" t="e">
        <f>Medidas!H1237/(Medidas!G1237^2)*10000</f>
        <v>#DIV/0!</v>
      </c>
      <c r="K1237" s="15" t="e">
        <f t="shared" si="134"/>
        <v>#DIV/0!</v>
      </c>
      <c r="L1237" s="15" t="e">
        <f t="shared" si="135"/>
        <v>#DIV/0!</v>
      </c>
      <c r="M1237" s="15" t="e">
        <f t="shared" si="136"/>
        <v>#DIV/0!</v>
      </c>
      <c r="N1237" s="15" t="e">
        <f t="shared" si="137"/>
        <v>#N/A</v>
      </c>
      <c r="O1237" s="15" t="e">
        <f t="shared" si="138"/>
        <v>#N/A</v>
      </c>
    </row>
    <row r="1238" spans="1:15" x14ac:dyDescent="0.15">
      <c r="A1238" s="106">
        <f t="shared" si="139"/>
        <v>1</v>
      </c>
      <c r="B1238" s="15" t="e">
        <f>IF(OR(Medidas!D1238=1,Medidas!D1238="M",Medidas!D1238="m"),$A1238*LOOKUP($I1238+1,'OMS2007'!$A$3:$A$220,'OMS2007'!B$3:B$220)+(1-$A1238)*LOOKUP($I1238,'OMS2007'!$A$3:$A$220,'OMS2007'!B$3:B$220),$A1238*LOOKUP($I1238+1,'OMS2007'!$A$3:$A$220,'OMS2007'!E$3:E$220)+(1-$A1238)*LOOKUP($I1238,'OMS2007'!$A$3:$A$220,'OMS2007'!E$3:E$220))</f>
        <v>#N/A</v>
      </c>
      <c r="C1238" s="15" t="e">
        <f>IF(OR(Medidas!D1238=1,Medidas!D1238="M",Medidas!D1238="m"),$A1238*LOOKUP($I1238+1,'OMS2007'!$A$3:$A$220,'OMS2007'!C$3:C$220)+(1-$A1238)*LOOKUP($I1238,'OMS2007'!$A$3:$A$220,'OMS2007'!C$3:C$220),$A1238*LOOKUP($I1238+1,'OMS2007'!$A$3:$A$220,'OMS2007'!F$3:F$220)+(1-$A1238)*LOOKUP($I1238,'OMS2007'!$A$3:$A$220,'OMS2007'!F$3:F$220))</f>
        <v>#N/A</v>
      </c>
      <c r="D1238" s="15" t="e">
        <f>IF(OR(Medidas!D1238=1,Medidas!D1238="M",Medidas!D1238="m"),$A1238*LOOKUP($I1238+1,'OMS2007'!$A$3:$A$220,'OMS2007'!D$3:D$220)+(1-$A1238)*LOOKUP($I1238,'OMS2007'!$A$3:$A$220,'OMS2007'!D$3:D$220),$A1238*LOOKUP($I1238+1,'OMS2007'!$A$3:$A$220,'OMS2007'!G$3:G$220)+(1-$A1238)*LOOKUP($I1238,'OMS2007'!$A$3:$A$220,'OMS2007'!G$3:G$220))</f>
        <v>#N/A</v>
      </c>
      <c r="E1238" s="15">
        <f t="shared" si="133"/>
        <v>1</v>
      </c>
      <c r="F1238" s="15">
        <f>IF(OR(Medidas!D1238=1,Medidas!D1238="M",Medidas!D1238="m",Medidas!D1238=2,Medidas!D1238="F",Medidas!D1238="f"),0,1)</f>
        <v>1</v>
      </c>
      <c r="G1238" s="15">
        <f>IF(OR(ISBLANK(Medidas!G1238),(ISBLANK(Medidas!H1238))),1,0)</f>
        <v>1</v>
      </c>
      <c r="H1238" s="15">
        <f>IF(AND(NOT(G1238),OR(Medidas!G1238&lt;20,Medidas!G1238&gt;250,Medidas!H1238&lt;0.5,Medidas!H1238&gt;400)),1,0)</f>
        <v>0</v>
      </c>
      <c r="I1238" s="20">
        <f>(Medidas!F1238-Medidas!E1238)/30.4375</f>
        <v>0</v>
      </c>
      <c r="J1238" s="15" t="e">
        <f>Medidas!H1238/(Medidas!G1238^2)*10000</f>
        <v>#DIV/0!</v>
      </c>
      <c r="K1238" s="15" t="e">
        <f t="shared" si="134"/>
        <v>#DIV/0!</v>
      </c>
      <c r="L1238" s="15" t="e">
        <f t="shared" si="135"/>
        <v>#DIV/0!</v>
      </c>
      <c r="M1238" s="15" t="e">
        <f t="shared" si="136"/>
        <v>#DIV/0!</v>
      </c>
      <c r="N1238" s="15" t="e">
        <f t="shared" si="137"/>
        <v>#N/A</v>
      </c>
      <c r="O1238" s="15" t="e">
        <f t="shared" si="138"/>
        <v>#N/A</v>
      </c>
    </row>
    <row r="1239" spans="1:15" x14ac:dyDescent="0.15">
      <c r="A1239" s="106">
        <f t="shared" si="139"/>
        <v>1</v>
      </c>
      <c r="B1239" s="15" t="e">
        <f>IF(OR(Medidas!D1239=1,Medidas!D1239="M",Medidas!D1239="m"),$A1239*LOOKUP($I1239+1,'OMS2007'!$A$3:$A$220,'OMS2007'!B$3:B$220)+(1-$A1239)*LOOKUP($I1239,'OMS2007'!$A$3:$A$220,'OMS2007'!B$3:B$220),$A1239*LOOKUP($I1239+1,'OMS2007'!$A$3:$A$220,'OMS2007'!E$3:E$220)+(1-$A1239)*LOOKUP($I1239,'OMS2007'!$A$3:$A$220,'OMS2007'!E$3:E$220))</f>
        <v>#N/A</v>
      </c>
      <c r="C1239" s="15" t="e">
        <f>IF(OR(Medidas!D1239=1,Medidas!D1239="M",Medidas!D1239="m"),$A1239*LOOKUP($I1239+1,'OMS2007'!$A$3:$A$220,'OMS2007'!C$3:C$220)+(1-$A1239)*LOOKUP($I1239,'OMS2007'!$A$3:$A$220,'OMS2007'!C$3:C$220),$A1239*LOOKUP($I1239+1,'OMS2007'!$A$3:$A$220,'OMS2007'!F$3:F$220)+(1-$A1239)*LOOKUP($I1239,'OMS2007'!$A$3:$A$220,'OMS2007'!F$3:F$220))</f>
        <v>#N/A</v>
      </c>
      <c r="D1239" s="15" t="e">
        <f>IF(OR(Medidas!D1239=1,Medidas!D1239="M",Medidas!D1239="m"),$A1239*LOOKUP($I1239+1,'OMS2007'!$A$3:$A$220,'OMS2007'!D$3:D$220)+(1-$A1239)*LOOKUP($I1239,'OMS2007'!$A$3:$A$220,'OMS2007'!D$3:D$220),$A1239*LOOKUP($I1239+1,'OMS2007'!$A$3:$A$220,'OMS2007'!G$3:G$220)+(1-$A1239)*LOOKUP($I1239,'OMS2007'!$A$3:$A$220,'OMS2007'!G$3:G$220))</f>
        <v>#N/A</v>
      </c>
      <c r="E1239" s="15">
        <f t="shared" si="133"/>
        <v>1</v>
      </c>
      <c r="F1239" s="15">
        <f>IF(OR(Medidas!D1239=1,Medidas!D1239="M",Medidas!D1239="m",Medidas!D1239=2,Medidas!D1239="F",Medidas!D1239="f"),0,1)</f>
        <v>1</v>
      </c>
      <c r="G1239" s="15">
        <f>IF(OR(ISBLANK(Medidas!G1239),(ISBLANK(Medidas!H1239))),1,0)</f>
        <v>1</v>
      </c>
      <c r="H1239" s="15">
        <f>IF(AND(NOT(G1239),OR(Medidas!G1239&lt;20,Medidas!G1239&gt;250,Medidas!H1239&lt;0.5,Medidas!H1239&gt;400)),1,0)</f>
        <v>0</v>
      </c>
      <c r="I1239" s="20">
        <f>(Medidas!F1239-Medidas!E1239)/30.4375</f>
        <v>0</v>
      </c>
      <c r="J1239" s="15" t="e">
        <f>Medidas!H1239/(Medidas!G1239^2)*10000</f>
        <v>#DIV/0!</v>
      </c>
      <c r="K1239" s="15" t="e">
        <f t="shared" si="134"/>
        <v>#DIV/0!</v>
      </c>
      <c r="L1239" s="15" t="e">
        <f t="shared" si="135"/>
        <v>#DIV/0!</v>
      </c>
      <c r="M1239" s="15" t="e">
        <f t="shared" si="136"/>
        <v>#DIV/0!</v>
      </c>
      <c r="N1239" s="15" t="e">
        <f t="shared" si="137"/>
        <v>#N/A</v>
      </c>
      <c r="O1239" s="15" t="e">
        <f t="shared" si="138"/>
        <v>#N/A</v>
      </c>
    </row>
    <row r="1240" spans="1:15" x14ac:dyDescent="0.15">
      <c r="A1240" s="106">
        <f t="shared" si="139"/>
        <v>1</v>
      </c>
      <c r="B1240" s="15" t="e">
        <f>IF(OR(Medidas!D1240=1,Medidas!D1240="M",Medidas!D1240="m"),$A1240*LOOKUP($I1240+1,'OMS2007'!$A$3:$A$220,'OMS2007'!B$3:B$220)+(1-$A1240)*LOOKUP($I1240,'OMS2007'!$A$3:$A$220,'OMS2007'!B$3:B$220),$A1240*LOOKUP($I1240+1,'OMS2007'!$A$3:$A$220,'OMS2007'!E$3:E$220)+(1-$A1240)*LOOKUP($I1240,'OMS2007'!$A$3:$A$220,'OMS2007'!E$3:E$220))</f>
        <v>#N/A</v>
      </c>
      <c r="C1240" s="15" t="e">
        <f>IF(OR(Medidas!D1240=1,Medidas!D1240="M",Medidas!D1240="m"),$A1240*LOOKUP($I1240+1,'OMS2007'!$A$3:$A$220,'OMS2007'!C$3:C$220)+(1-$A1240)*LOOKUP($I1240,'OMS2007'!$A$3:$A$220,'OMS2007'!C$3:C$220),$A1240*LOOKUP($I1240+1,'OMS2007'!$A$3:$A$220,'OMS2007'!F$3:F$220)+(1-$A1240)*LOOKUP($I1240,'OMS2007'!$A$3:$A$220,'OMS2007'!F$3:F$220))</f>
        <v>#N/A</v>
      </c>
      <c r="D1240" s="15" t="e">
        <f>IF(OR(Medidas!D1240=1,Medidas!D1240="M",Medidas!D1240="m"),$A1240*LOOKUP($I1240+1,'OMS2007'!$A$3:$A$220,'OMS2007'!D$3:D$220)+(1-$A1240)*LOOKUP($I1240,'OMS2007'!$A$3:$A$220,'OMS2007'!D$3:D$220),$A1240*LOOKUP($I1240+1,'OMS2007'!$A$3:$A$220,'OMS2007'!G$3:G$220)+(1-$A1240)*LOOKUP($I1240,'OMS2007'!$A$3:$A$220,'OMS2007'!G$3:G$220))</f>
        <v>#N/A</v>
      </c>
      <c r="E1240" s="15">
        <f t="shared" si="133"/>
        <v>1</v>
      </c>
      <c r="F1240" s="15">
        <f>IF(OR(Medidas!D1240=1,Medidas!D1240="M",Medidas!D1240="m",Medidas!D1240=2,Medidas!D1240="F",Medidas!D1240="f"),0,1)</f>
        <v>1</v>
      </c>
      <c r="G1240" s="15">
        <f>IF(OR(ISBLANK(Medidas!G1240),(ISBLANK(Medidas!H1240))),1,0)</f>
        <v>1</v>
      </c>
      <c r="H1240" s="15">
        <f>IF(AND(NOT(G1240),OR(Medidas!G1240&lt;20,Medidas!G1240&gt;250,Medidas!H1240&lt;0.5,Medidas!H1240&gt;400)),1,0)</f>
        <v>0</v>
      </c>
      <c r="I1240" s="20">
        <f>(Medidas!F1240-Medidas!E1240)/30.4375</f>
        <v>0</v>
      </c>
      <c r="J1240" s="15" t="e">
        <f>Medidas!H1240/(Medidas!G1240^2)*10000</f>
        <v>#DIV/0!</v>
      </c>
      <c r="K1240" s="15" t="e">
        <f t="shared" si="134"/>
        <v>#DIV/0!</v>
      </c>
      <c r="L1240" s="15" t="e">
        <f t="shared" si="135"/>
        <v>#DIV/0!</v>
      </c>
      <c r="M1240" s="15" t="e">
        <f t="shared" si="136"/>
        <v>#DIV/0!</v>
      </c>
      <c r="N1240" s="15" t="e">
        <f t="shared" si="137"/>
        <v>#N/A</v>
      </c>
      <c r="O1240" s="15" t="e">
        <f t="shared" si="138"/>
        <v>#N/A</v>
      </c>
    </row>
    <row r="1241" spans="1:15" x14ac:dyDescent="0.15">
      <c r="A1241" s="106">
        <f t="shared" si="139"/>
        <v>1</v>
      </c>
      <c r="B1241" s="15" t="e">
        <f>IF(OR(Medidas!D1241=1,Medidas!D1241="M",Medidas!D1241="m"),$A1241*LOOKUP($I1241+1,'OMS2007'!$A$3:$A$220,'OMS2007'!B$3:B$220)+(1-$A1241)*LOOKUP($I1241,'OMS2007'!$A$3:$A$220,'OMS2007'!B$3:B$220),$A1241*LOOKUP($I1241+1,'OMS2007'!$A$3:$A$220,'OMS2007'!E$3:E$220)+(1-$A1241)*LOOKUP($I1241,'OMS2007'!$A$3:$A$220,'OMS2007'!E$3:E$220))</f>
        <v>#N/A</v>
      </c>
      <c r="C1241" s="15" t="e">
        <f>IF(OR(Medidas!D1241=1,Medidas!D1241="M",Medidas!D1241="m"),$A1241*LOOKUP($I1241+1,'OMS2007'!$A$3:$A$220,'OMS2007'!C$3:C$220)+(1-$A1241)*LOOKUP($I1241,'OMS2007'!$A$3:$A$220,'OMS2007'!C$3:C$220),$A1241*LOOKUP($I1241+1,'OMS2007'!$A$3:$A$220,'OMS2007'!F$3:F$220)+(1-$A1241)*LOOKUP($I1241,'OMS2007'!$A$3:$A$220,'OMS2007'!F$3:F$220))</f>
        <v>#N/A</v>
      </c>
      <c r="D1241" s="15" t="e">
        <f>IF(OR(Medidas!D1241=1,Medidas!D1241="M",Medidas!D1241="m"),$A1241*LOOKUP($I1241+1,'OMS2007'!$A$3:$A$220,'OMS2007'!D$3:D$220)+(1-$A1241)*LOOKUP($I1241,'OMS2007'!$A$3:$A$220,'OMS2007'!D$3:D$220),$A1241*LOOKUP($I1241+1,'OMS2007'!$A$3:$A$220,'OMS2007'!G$3:G$220)+(1-$A1241)*LOOKUP($I1241,'OMS2007'!$A$3:$A$220,'OMS2007'!G$3:G$220))</f>
        <v>#N/A</v>
      </c>
      <c r="E1241" s="15">
        <f t="shared" si="133"/>
        <v>1</v>
      </c>
      <c r="F1241" s="15">
        <f>IF(OR(Medidas!D1241=1,Medidas!D1241="M",Medidas!D1241="m",Medidas!D1241=2,Medidas!D1241="F",Medidas!D1241="f"),0,1)</f>
        <v>1</v>
      </c>
      <c r="G1241" s="15">
        <f>IF(OR(ISBLANK(Medidas!G1241),(ISBLANK(Medidas!H1241))),1,0)</f>
        <v>1</v>
      </c>
      <c r="H1241" s="15">
        <f>IF(AND(NOT(G1241),OR(Medidas!G1241&lt;20,Medidas!G1241&gt;250,Medidas!H1241&lt;0.5,Medidas!H1241&gt;400)),1,0)</f>
        <v>0</v>
      </c>
      <c r="I1241" s="20">
        <f>(Medidas!F1241-Medidas!E1241)/30.4375</f>
        <v>0</v>
      </c>
      <c r="J1241" s="15" t="e">
        <f>Medidas!H1241/(Medidas!G1241^2)*10000</f>
        <v>#DIV/0!</v>
      </c>
      <c r="K1241" s="15" t="e">
        <f t="shared" si="134"/>
        <v>#DIV/0!</v>
      </c>
      <c r="L1241" s="15" t="e">
        <f t="shared" si="135"/>
        <v>#DIV/0!</v>
      </c>
      <c r="M1241" s="15" t="e">
        <f t="shared" si="136"/>
        <v>#DIV/0!</v>
      </c>
      <c r="N1241" s="15" t="e">
        <f t="shared" si="137"/>
        <v>#N/A</v>
      </c>
      <c r="O1241" s="15" t="e">
        <f t="shared" si="138"/>
        <v>#N/A</v>
      </c>
    </row>
    <row r="1242" spans="1:15" x14ac:dyDescent="0.15">
      <c r="A1242" s="106">
        <f t="shared" si="139"/>
        <v>1</v>
      </c>
      <c r="B1242" s="15" t="e">
        <f>IF(OR(Medidas!D1242=1,Medidas!D1242="M",Medidas!D1242="m"),$A1242*LOOKUP($I1242+1,'OMS2007'!$A$3:$A$220,'OMS2007'!B$3:B$220)+(1-$A1242)*LOOKUP($I1242,'OMS2007'!$A$3:$A$220,'OMS2007'!B$3:B$220),$A1242*LOOKUP($I1242+1,'OMS2007'!$A$3:$A$220,'OMS2007'!E$3:E$220)+(1-$A1242)*LOOKUP($I1242,'OMS2007'!$A$3:$A$220,'OMS2007'!E$3:E$220))</f>
        <v>#N/A</v>
      </c>
      <c r="C1242" s="15" t="e">
        <f>IF(OR(Medidas!D1242=1,Medidas!D1242="M",Medidas!D1242="m"),$A1242*LOOKUP($I1242+1,'OMS2007'!$A$3:$A$220,'OMS2007'!C$3:C$220)+(1-$A1242)*LOOKUP($I1242,'OMS2007'!$A$3:$A$220,'OMS2007'!C$3:C$220),$A1242*LOOKUP($I1242+1,'OMS2007'!$A$3:$A$220,'OMS2007'!F$3:F$220)+(1-$A1242)*LOOKUP($I1242,'OMS2007'!$A$3:$A$220,'OMS2007'!F$3:F$220))</f>
        <v>#N/A</v>
      </c>
      <c r="D1242" s="15" t="e">
        <f>IF(OR(Medidas!D1242=1,Medidas!D1242="M",Medidas!D1242="m"),$A1242*LOOKUP($I1242+1,'OMS2007'!$A$3:$A$220,'OMS2007'!D$3:D$220)+(1-$A1242)*LOOKUP($I1242,'OMS2007'!$A$3:$A$220,'OMS2007'!D$3:D$220),$A1242*LOOKUP($I1242+1,'OMS2007'!$A$3:$A$220,'OMS2007'!G$3:G$220)+(1-$A1242)*LOOKUP($I1242,'OMS2007'!$A$3:$A$220,'OMS2007'!G$3:G$220))</f>
        <v>#N/A</v>
      </c>
      <c r="E1242" s="15">
        <f t="shared" si="133"/>
        <v>1</v>
      </c>
      <c r="F1242" s="15">
        <f>IF(OR(Medidas!D1242=1,Medidas!D1242="M",Medidas!D1242="m",Medidas!D1242=2,Medidas!D1242="F",Medidas!D1242="f"),0,1)</f>
        <v>1</v>
      </c>
      <c r="G1242" s="15">
        <f>IF(OR(ISBLANK(Medidas!G1242),(ISBLANK(Medidas!H1242))),1,0)</f>
        <v>1</v>
      </c>
      <c r="H1242" s="15">
        <f>IF(AND(NOT(G1242),OR(Medidas!G1242&lt;20,Medidas!G1242&gt;250,Medidas!H1242&lt;0.5,Medidas!H1242&gt;400)),1,0)</f>
        <v>0</v>
      </c>
      <c r="I1242" s="20">
        <f>(Medidas!F1242-Medidas!E1242)/30.4375</f>
        <v>0</v>
      </c>
      <c r="J1242" s="15" t="e">
        <f>Medidas!H1242/(Medidas!G1242^2)*10000</f>
        <v>#DIV/0!</v>
      </c>
      <c r="K1242" s="15" t="e">
        <f t="shared" si="134"/>
        <v>#DIV/0!</v>
      </c>
      <c r="L1242" s="15" t="e">
        <f t="shared" si="135"/>
        <v>#DIV/0!</v>
      </c>
      <c r="M1242" s="15" t="e">
        <f t="shared" si="136"/>
        <v>#DIV/0!</v>
      </c>
      <c r="N1242" s="15" t="e">
        <f t="shared" si="137"/>
        <v>#N/A</v>
      </c>
      <c r="O1242" s="15" t="e">
        <f t="shared" si="138"/>
        <v>#N/A</v>
      </c>
    </row>
    <row r="1243" spans="1:15" x14ac:dyDescent="0.15">
      <c r="A1243" s="106">
        <f t="shared" si="139"/>
        <v>1</v>
      </c>
      <c r="B1243" s="15" t="e">
        <f>IF(OR(Medidas!D1243=1,Medidas!D1243="M",Medidas!D1243="m"),$A1243*LOOKUP($I1243+1,'OMS2007'!$A$3:$A$220,'OMS2007'!B$3:B$220)+(1-$A1243)*LOOKUP($I1243,'OMS2007'!$A$3:$A$220,'OMS2007'!B$3:B$220),$A1243*LOOKUP($I1243+1,'OMS2007'!$A$3:$A$220,'OMS2007'!E$3:E$220)+(1-$A1243)*LOOKUP($I1243,'OMS2007'!$A$3:$A$220,'OMS2007'!E$3:E$220))</f>
        <v>#N/A</v>
      </c>
      <c r="C1243" s="15" t="e">
        <f>IF(OR(Medidas!D1243=1,Medidas!D1243="M",Medidas!D1243="m"),$A1243*LOOKUP($I1243+1,'OMS2007'!$A$3:$A$220,'OMS2007'!C$3:C$220)+(1-$A1243)*LOOKUP($I1243,'OMS2007'!$A$3:$A$220,'OMS2007'!C$3:C$220),$A1243*LOOKUP($I1243+1,'OMS2007'!$A$3:$A$220,'OMS2007'!F$3:F$220)+(1-$A1243)*LOOKUP($I1243,'OMS2007'!$A$3:$A$220,'OMS2007'!F$3:F$220))</f>
        <v>#N/A</v>
      </c>
      <c r="D1243" s="15" t="e">
        <f>IF(OR(Medidas!D1243=1,Medidas!D1243="M",Medidas!D1243="m"),$A1243*LOOKUP($I1243+1,'OMS2007'!$A$3:$A$220,'OMS2007'!D$3:D$220)+(1-$A1243)*LOOKUP($I1243,'OMS2007'!$A$3:$A$220,'OMS2007'!D$3:D$220),$A1243*LOOKUP($I1243+1,'OMS2007'!$A$3:$A$220,'OMS2007'!G$3:G$220)+(1-$A1243)*LOOKUP($I1243,'OMS2007'!$A$3:$A$220,'OMS2007'!G$3:G$220))</f>
        <v>#N/A</v>
      </c>
      <c r="E1243" s="15">
        <f t="shared" si="133"/>
        <v>1</v>
      </c>
      <c r="F1243" s="15">
        <f>IF(OR(Medidas!D1243=1,Medidas!D1243="M",Medidas!D1243="m",Medidas!D1243=2,Medidas!D1243="F",Medidas!D1243="f"),0,1)</f>
        <v>1</v>
      </c>
      <c r="G1243" s="15">
        <f>IF(OR(ISBLANK(Medidas!G1243),(ISBLANK(Medidas!H1243))),1,0)</f>
        <v>1</v>
      </c>
      <c r="H1243" s="15">
        <f>IF(AND(NOT(G1243),OR(Medidas!G1243&lt;20,Medidas!G1243&gt;250,Medidas!H1243&lt;0.5,Medidas!H1243&gt;400)),1,0)</f>
        <v>0</v>
      </c>
      <c r="I1243" s="20">
        <f>(Medidas!F1243-Medidas!E1243)/30.4375</f>
        <v>0</v>
      </c>
      <c r="J1243" s="15" t="e">
        <f>Medidas!H1243/(Medidas!G1243^2)*10000</f>
        <v>#DIV/0!</v>
      </c>
      <c r="K1243" s="15" t="e">
        <f t="shared" si="134"/>
        <v>#DIV/0!</v>
      </c>
      <c r="L1243" s="15" t="e">
        <f t="shared" si="135"/>
        <v>#DIV/0!</v>
      </c>
      <c r="M1243" s="15" t="e">
        <f t="shared" si="136"/>
        <v>#DIV/0!</v>
      </c>
      <c r="N1243" s="15" t="e">
        <f t="shared" si="137"/>
        <v>#N/A</v>
      </c>
      <c r="O1243" s="15" t="e">
        <f t="shared" si="138"/>
        <v>#N/A</v>
      </c>
    </row>
    <row r="1244" spans="1:15" x14ac:dyDescent="0.15">
      <c r="A1244" s="106">
        <f t="shared" si="139"/>
        <v>1</v>
      </c>
      <c r="B1244" s="15" t="e">
        <f>IF(OR(Medidas!D1244=1,Medidas!D1244="M",Medidas!D1244="m"),$A1244*LOOKUP($I1244+1,'OMS2007'!$A$3:$A$220,'OMS2007'!B$3:B$220)+(1-$A1244)*LOOKUP($I1244,'OMS2007'!$A$3:$A$220,'OMS2007'!B$3:B$220),$A1244*LOOKUP($I1244+1,'OMS2007'!$A$3:$A$220,'OMS2007'!E$3:E$220)+(1-$A1244)*LOOKUP($I1244,'OMS2007'!$A$3:$A$220,'OMS2007'!E$3:E$220))</f>
        <v>#N/A</v>
      </c>
      <c r="C1244" s="15" t="e">
        <f>IF(OR(Medidas!D1244=1,Medidas!D1244="M",Medidas!D1244="m"),$A1244*LOOKUP($I1244+1,'OMS2007'!$A$3:$A$220,'OMS2007'!C$3:C$220)+(1-$A1244)*LOOKUP($I1244,'OMS2007'!$A$3:$A$220,'OMS2007'!C$3:C$220),$A1244*LOOKUP($I1244+1,'OMS2007'!$A$3:$A$220,'OMS2007'!F$3:F$220)+(1-$A1244)*LOOKUP($I1244,'OMS2007'!$A$3:$A$220,'OMS2007'!F$3:F$220))</f>
        <v>#N/A</v>
      </c>
      <c r="D1244" s="15" t="e">
        <f>IF(OR(Medidas!D1244=1,Medidas!D1244="M",Medidas!D1244="m"),$A1244*LOOKUP($I1244+1,'OMS2007'!$A$3:$A$220,'OMS2007'!D$3:D$220)+(1-$A1244)*LOOKUP($I1244,'OMS2007'!$A$3:$A$220,'OMS2007'!D$3:D$220),$A1244*LOOKUP($I1244+1,'OMS2007'!$A$3:$A$220,'OMS2007'!G$3:G$220)+(1-$A1244)*LOOKUP($I1244,'OMS2007'!$A$3:$A$220,'OMS2007'!G$3:G$220))</f>
        <v>#N/A</v>
      </c>
      <c r="E1244" s="15">
        <f t="shared" si="133"/>
        <v>1</v>
      </c>
      <c r="F1244" s="15">
        <f>IF(OR(Medidas!D1244=1,Medidas!D1244="M",Medidas!D1244="m",Medidas!D1244=2,Medidas!D1244="F",Medidas!D1244="f"),0,1)</f>
        <v>1</v>
      </c>
      <c r="G1244" s="15">
        <f>IF(OR(ISBLANK(Medidas!G1244),(ISBLANK(Medidas!H1244))),1,0)</f>
        <v>1</v>
      </c>
      <c r="H1244" s="15">
        <f>IF(AND(NOT(G1244),OR(Medidas!G1244&lt;20,Medidas!G1244&gt;250,Medidas!H1244&lt;0.5,Medidas!H1244&gt;400)),1,0)</f>
        <v>0</v>
      </c>
      <c r="I1244" s="20">
        <f>(Medidas!F1244-Medidas!E1244)/30.4375</f>
        <v>0</v>
      </c>
      <c r="J1244" s="15" t="e">
        <f>Medidas!H1244/(Medidas!G1244^2)*10000</f>
        <v>#DIV/0!</v>
      </c>
      <c r="K1244" s="15" t="e">
        <f t="shared" si="134"/>
        <v>#DIV/0!</v>
      </c>
      <c r="L1244" s="15" t="e">
        <f t="shared" si="135"/>
        <v>#DIV/0!</v>
      </c>
      <c r="M1244" s="15" t="e">
        <f t="shared" si="136"/>
        <v>#DIV/0!</v>
      </c>
      <c r="N1244" s="15" t="e">
        <f t="shared" si="137"/>
        <v>#N/A</v>
      </c>
      <c r="O1244" s="15" t="e">
        <f t="shared" si="138"/>
        <v>#N/A</v>
      </c>
    </row>
    <row r="1245" spans="1:15" x14ac:dyDescent="0.15">
      <c r="A1245" s="106">
        <f t="shared" si="139"/>
        <v>1</v>
      </c>
      <c r="B1245" s="15" t="e">
        <f>IF(OR(Medidas!D1245=1,Medidas!D1245="M",Medidas!D1245="m"),$A1245*LOOKUP($I1245+1,'OMS2007'!$A$3:$A$220,'OMS2007'!B$3:B$220)+(1-$A1245)*LOOKUP($I1245,'OMS2007'!$A$3:$A$220,'OMS2007'!B$3:B$220),$A1245*LOOKUP($I1245+1,'OMS2007'!$A$3:$A$220,'OMS2007'!E$3:E$220)+(1-$A1245)*LOOKUP($I1245,'OMS2007'!$A$3:$A$220,'OMS2007'!E$3:E$220))</f>
        <v>#N/A</v>
      </c>
      <c r="C1245" s="15" t="e">
        <f>IF(OR(Medidas!D1245=1,Medidas!D1245="M",Medidas!D1245="m"),$A1245*LOOKUP($I1245+1,'OMS2007'!$A$3:$A$220,'OMS2007'!C$3:C$220)+(1-$A1245)*LOOKUP($I1245,'OMS2007'!$A$3:$A$220,'OMS2007'!C$3:C$220),$A1245*LOOKUP($I1245+1,'OMS2007'!$A$3:$A$220,'OMS2007'!F$3:F$220)+(1-$A1245)*LOOKUP($I1245,'OMS2007'!$A$3:$A$220,'OMS2007'!F$3:F$220))</f>
        <v>#N/A</v>
      </c>
      <c r="D1245" s="15" t="e">
        <f>IF(OR(Medidas!D1245=1,Medidas!D1245="M",Medidas!D1245="m"),$A1245*LOOKUP($I1245+1,'OMS2007'!$A$3:$A$220,'OMS2007'!D$3:D$220)+(1-$A1245)*LOOKUP($I1245,'OMS2007'!$A$3:$A$220,'OMS2007'!D$3:D$220),$A1245*LOOKUP($I1245+1,'OMS2007'!$A$3:$A$220,'OMS2007'!G$3:G$220)+(1-$A1245)*LOOKUP($I1245,'OMS2007'!$A$3:$A$220,'OMS2007'!G$3:G$220))</f>
        <v>#N/A</v>
      </c>
      <c r="E1245" s="15">
        <f t="shared" si="133"/>
        <v>1</v>
      </c>
      <c r="F1245" s="15">
        <f>IF(OR(Medidas!D1245=1,Medidas!D1245="M",Medidas!D1245="m",Medidas!D1245=2,Medidas!D1245="F",Medidas!D1245="f"),0,1)</f>
        <v>1</v>
      </c>
      <c r="G1245" s="15">
        <f>IF(OR(ISBLANK(Medidas!G1245),(ISBLANK(Medidas!H1245))),1,0)</f>
        <v>1</v>
      </c>
      <c r="H1245" s="15">
        <f>IF(AND(NOT(G1245),OR(Medidas!G1245&lt;20,Medidas!G1245&gt;250,Medidas!H1245&lt;0.5,Medidas!H1245&gt;400)),1,0)</f>
        <v>0</v>
      </c>
      <c r="I1245" s="20">
        <f>(Medidas!F1245-Medidas!E1245)/30.4375</f>
        <v>0</v>
      </c>
      <c r="J1245" s="15" t="e">
        <f>Medidas!H1245/(Medidas!G1245^2)*10000</f>
        <v>#DIV/0!</v>
      </c>
      <c r="K1245" s="15" t="e">
        <f t="shared" si="134"/>
        <v>#DIV/0!</v>
      </c>
      <c r="L1245" s="15" t="e">
        <f t="shared" si="135"/>
        <v>#DIV/0!</v>
      </c>
      <c r="M1245" s="15" t="e">
        <f t="shared" si="136"/>
        <v>#DIV/0!</v>
      </c>
      <c r="N1245" s="15" t="e">
        <f t="shared" si="137"/>
        <v>#N/A</v>
      </c>
      <c r="O1245" s="15" t="e">
        <f t="shared" si="138"/>
        <v>#N/A</v>
      </c>
    </row>
    <row r="1246" spans="1:15" x14ac:dyDescent="0.15">
      <c r="A1246" s="106">
        <f t="shared" si="139"/>
        <v>1</v>
      </c>
      <c r="B1246" s="15" t="e">
        <f>IF(OR(Medidas!D1246=1,Medidas!D1246="M",Medidas!D1246="m"),$A1246*LOOKUP($I1246+1,'OMS2007'!$A$3:$A$220,'OMS2007'!B$3:B$220)+(1-$A1246)*LOOKUP($I1246,'OMS2007'!$A$3:$A$220,'OMS2007'!B$3:B$220),$A1246*LOOKUP($I1246+1,'OMS2007'!$A$3:$A$220,'OMS2007'!E$3:E$220)+(1-$A1246)*LOOKUP($I1246,'OMS2007'!$A$3:$A$220,'OMS2007'!E$3:E$220))</f>
        <v>#N/A</v>
      </c>
      <c r="C1246" s="15" t="e">
        <f>IF(OR(Medidas!D1246=1,Medidas!D1246="M",Medidas!D1246="m"),$A1246*LOOKUP($I1246+1,'OMS2007'!$A$3:$A$220,'OMS2007'!C$3:C$220)+(1-$A1246)*LOOKUP($I1246,'OMS2007'!$A$3:$A$220,'OMS2007'!C$3:C$220),$A1246*LOOKUP($I1246+1,'OMS2007'!$A$3:$A$220,'OMS2007'!F$3:F$220)+(1-$A1246)*LOOKUP($I1246,'OMS2007'!$A$3:$A$220,'OMS2007'!F$3:F$220))</f>
        <v>#N/A</v>
      </c>
      <c r="D1246" s="15" t="e">
        <f>IF(OR(Medidas!D1246=1,Medidas!D1246="M",Medidas!D1246="m"),$A1246*LOOKUP($I1246+1,'OMS2007'!$A$3:$A$220,'OMS2007'!D$3:D$220)+(1-$A1246)*LOOKUP($I1246,'OMS2007'!$A$3:$A$220,'OMS2007'!D$3:D$220),$A1246*LOOKUP($I1246+1,'OMS2007'!$A$3:$A$220,'OMS2007'!G$3:G$220)+(1-$A1246)*LOOKUP($I1246,'OMS2007'!$A$3:$A$220,'OMS2007'!G$3:G$220))</f>
        <v>#N/A</v>
      </c>
      <c r="E1246" s="15">
        <f t="shared" si="133"/>
        <v>1</v>
      </c>
      <c r="F1246" s="15">
        <f>IF(OR(Medidas!D1246=1,Medidas!D1246="M",Medidas!D1246="m",Medidas!D1246=2,Medidas!D1246="F",Medidas!D1246="f"),0,1)</f>
        <v>1</v>
      </c>
      <c r="G1246" s="15">
        <f>IF(OR(ISBLANK(Medidas!G1246),(ISBLANK(Medidas!H1246))),1,0)</f>
        <v>1</v>
      </c>
      <c r="H1246" s="15">
        <f>IF(AND(NOT(G1246),OR(Medidas!G1246&lt;20,Medidas!G1246&gt;250,Medidas!H1246&lt;0.5,Medidas!H1246&gt;400)),1,0)</f>
        <v>0</v>
      </c>
      <c r="I1246" s="20">
        <f>(Medidas!F1246-Medidas!E1246)/30.4375</f>
        <v>0</v>
      </c>
      <c r="J1246" s="15" t="e">
        <f>Medidas!H1246/(Medidas!G1246^2)*10000</f>
        <v>#DIV/0!</v>
      </c>
      <c r="K1246" s="15" t="e">
        <f t="shared" si="134"/>
        <v>#DIV/0!</v>
      </c>
      <c r="L1246" s="15" t="e">
        <f t="shared" si="135"/>
        <v>#DIV/0!</v>
      </c>
      <c r="M1246" s="15" t="e">
        <f t="shared" si="136"/>
        <v>#DIV/0!</v>
      </c>
      <c r="N1246" s="15" t="e">
        <f t="shared" si="137"/>
        <v>#N/A</v>
      </c>
      <c r="O1246" s="15" t="e">
        <f t="shared" si="138"/>
        <v>#N/A</v>
      </c>
    </row>
    <row r="1247" spans="1:15" x14ac:dyDescent="0.15">
      <c r="A1247" s="106">
        <f t="shared" si="139"/>
        <v>1</v>
      </c>
      <c r="B1247" s="15" t="e">
        <f>IF(OR(Medidas!D1247=1,Medidas!D1247="M",Medidas!D1247="m"),$A1247*LOOKUP($I1247+1,'OMS2007'!$A$3:$A$220,'OMS2007'!B$3:B$220)+(1-$A1247)*LOOKUP($I1247,'OMS2007'!$A$3:$A$220,'OMS2007'!B$3:B$220),$A1247*LOOKUP($I1247+1,'OMS2007'!$A$3:$A$220,'OMS2007'!E$3:E$220)+(1-$A1247)*LOOKUP($I1247,'OMS2007'!$A$3:$A$220,'OMS2007'!E$3:E$220))</f>
        <v>#N/A</v>
      </c>
      <c r="C1247" s="15" t="e">
        <f>IF(OR(Medidas!D1247=1,Medidas!D1247="M",Medidas!D1247="m"),$A1247*LOOKUP($I1247+1,'OMS2007'!$A$3:$A$220,'OMS2007'!C$3:C$220)+(1-$A1247)*LOOKUP($I1247,'OMS2007'!$A$3:$A$220,'OMS2007'!C$3:C$220),$A1247*LOOKUP($I1247+1,'OMS2007'!$A$3:$A$220,'OMS2007'!F$3:F$220)+(1-$A1247)*LOOKUP($I1247,'OMS2007'!$A$3:$A$220,'OMS2007'!F$3:F$220))</f>
        <v>#N/A</v>
      </c>
      <c r="D1247" s="15" t="e">
        <f>IF(OR(Medidas!D1247=1,Medidas!D1247="M",Medidas!D1247="m"),$A1247*LOOKUP($I1247+1,'OMS2007'!$A$3:$A$220,'OMS2007'!D$3:D$220)+(1-$A1247)*LOOKUP($I1247,'OMS2007'!$A$3:$A$220,'OMS2007'!D$3:D$220),$A1247*LOOKUP($I1247+1,'OMS2007'!$A$3:$A$220,'OMS2007'!G$3:G$220)+(1-$A1247)*LOOKUP($I1247,'OMS2007'!$A$3:$A$220,'OMS2007'!G$3:G$220))</f>
        <v>#N/A</v>
      </c>
      <c r="E1247" s="15">
        <f t="shared" si="133"/>
        <v>1</v>
      </c>
      <c r="F1247" s="15">
        <f>IF(OR(Medidas!D1247=1,Medidas!D1247="M",Medidas!D1247="m",Medidas!D1247=2,Medidas!D1247="F",Medidas!D1247="f"),0,1)</f>
        <v>1</v>
      </c>
      <c r="G1247" s="15">
        <f>IF(OR(ISBLANK(Medidas!G1247),(ISBLANK(Medidas!H1247))),1,0)</f>
        <v>1</v>
      </c>
      <c r="H1247" s="15">
        <f>IF(AND(NOT(G1247),OR(Medidas!G1247&lt;20,Medidas!G1247&gt;250,Medidas!H1247&lt;0.5,Medidas!H1247&gt;400)),1,0)</f>
        <v>0</v>
      </c>
      <c r="I1247" s="20">
        <f>(Medidas!F1247-Medidas!E1247)/30.4375</f>
        <v>0</v>
      </c>
      <c r="J1247" s="15" t="e">
        <f>Medidas!H1247/(Medidas!G1247^2)*10000</f>
        <v>#DIV/0!</v>
      </c>
      <c r="K1247" s="15" t="e">
        <f t="shared" si="134"/>
        <v>#DIV/0!</v>
      </c>
      <c r="L1247" s="15" t="e">
        <f t="shared" si="135"/>
        <v>#DIV/0!</v>
      </c>
      <c r="M1247" s="15" t="e">
        <f t="shared" si="136"/>
        <v>#DIV/0!</v>
      </c>
      <c r="N1247" s="15" t="e">
        <f t="shared" si="137"/>
        <v>#N/A</v>
      </c>
      <c r="O1247" s="15" t="e">
        <f t="shared" si="138"/>
        <v>#N/A</v>
      </c>
    </row>
    <row r="1248" spans="1:15" x14ac:dyDescent="0.15">
      <c r="A1248" s="106">
        <f t="shared" si="139"/>
        <v>1</v>
      </c>
      <c r="B1248" s="15" t="e">
        <f>IF(OR(Medidas!D1248=1,Medidas!D1248="M",Medidas!D1248="m"),$A1248*LOOKUP($I1248+1,'OMS2007'!$A$3:$A$220,'OMS2007'!B$3:B$220)+(1-$A1248)*LOOKUP($I1248,'OMS2007'!$A$3:$A$220,'OMS2007'!B$3:B$220),$A1248*LOOKUP($I1248+1,'OMS2007'!$A$3:$A$220,'OMS2007'!E$3:E$220)+(1-$A1248)*LOOKUP($I1248,'OMS2007'!$A$3:$A$220,'OMS2007'!E$3:E$220))</f>
        <v>#N/A</v>
      </c>
      <c r="C1248" s="15" t="e">
        <f>IF(OR(Medidas!D1248=1,Medidas!D1248="M",Medidas!D1248="m"),$A1248*LOOKUP($I1248+1,'OMS2007'!$A$3:$A$220,'OMS2007'!C$3:C$220)+(1-$A1248)*LOOKUP($I1248,'OMS2007'!$A$3:$A$220,'OMS2007'!C$3:C$220),$A1248*LOOKUP($I1248+1,'OMS2007'!$A$3:$A$220,'OMS2007'!F$3:F$220)+(1-$A1248)*LOOKUP($I1248,'OMS2007'!$A$3:$A$220,'OMS2007'!F$3:F$220))</f>
        <v>#N/A</v>
      </c>
      <c r="D1248" s="15" t="e">
        <f>IF(OR(Medidas!D1248=1,Medidas!D1248="M",Medidas!D1248="m"),$A1248*LOOKUP($I1248+1,'OMS2007'!$A$3:$A$220,'OMS2007'!D$3:D$220)+(1-$A1248)*LOOKUP($I1248,'OMS2007'!$A$3:$A$220,'OMS2007'!D$3:D$220),$A1248*LOOKUP($I1248+1,'OMS2007'!$A$3:$A$220,'OMS2007'!G$3:G$220)+(1-$A1248)*LOOKUP($I1248,'OMS2007'!$A$3:$A$220,'OMS2007'!G$3:G$220))</f>
        <v>#N/A</v>
      </c>
      <c r="E1248" s="15">
        <f t="shared" si="133"/>
        <v>1</v>
      </c>
      <c r="F1248" s="15">
        <f>IF(OR(Medidas!D1248=1,Medidas!D1248="M",Medidas!D1248="m",Medidas!D1248=2,Medidas!D1248="F",Medidas!D1248="f"),0,1)</f>
        <v>1</v>
      </c>
      <c r="G1248" s="15">
        <f>IF(OR(ISBLANK(Medidas!G1248),(ISBLANK(Medidas!H1248))),1,0)</f>
        <v>1</v>
      </c>
      <c r="H1248" s="15">
        <f>IF(AND(NOT(G1248),OR(Medidas!G1248&lt;20,Medidas!G1248&gt;250,Medidas!H1248&lt;0.5,Medidas!H1248&gt;400)),1,0)</f>
        <v>0</v>
      </c>
      <c r="I1248" s="20">
        <f>(Medidas!F1248-Medidas!E1248)/30.4375</f>
        <v>0</v>
      </c>
      <c r="J1248" s="15" t="e">
        <f>Medidas!H1248/(Medidas!G1248^2)*10000</f>
        <v>#DIV/0!</v>
      </c>
      <c r="K1248" s="15" t="e">
        <f t="shared" si="134"/>
        <v>#DIV/0!</v>
      </c>
      <c r="L1248" s="15" t="e">
        <f t="shared" si="135"/>
        <v>#DIV/0!</v>
      </c>
      <c r="M1248" s="15" t="e">
        <f t="shared" si="136"/>
        <v>#DIV/0!</v>
      </c>
      <c r="N1248" s="15" t="e">
        <f t="shared" si="137"/>
        <v>#N/A</v>
      </c>
      <c r="O1248" s="15" t="e">
        <f t="shared" si="138"/>
        <v>#N/A</v>
      </c>
    </row>
    <row r="1249" spans="1:15" x14ac:dyDescent="0.15">
      <c r="A1249" s="106">
        <f t="shared" si="139"/>
        <v>1</v>
      </c>
      <c r="B1249" s="15" t="e">
        <f>IF(OR(Medidas!D1249=1,Medidas!D1249="M",Medidas!D1249="m"),$A1249*LOOKUP($I1249+1,'OMS2007'!$A$3:$A$220,'OMS2007'!B$3:B$220)+(1-$A1249)*LOOKUP($I1249,'OMS2007'!$A$3:$A$220,'OMS2007'!B$3:B$220),$A1249*LOOKUP($I1249+1,'OMS2007'!$A$3:$A$220,'OMS2007'!E$3:E$220)+(1-$A1249)*LOOKUP($I1249,'OMS2007'!$A$3:$A$220,'OMS2007'!E$3:E$220))</f>
        <v>#N/A</v>
      </c>
      <c r="C1249" s="15" t="e">
        <f>IF(OR(Medidas!D1249=1,Medidas!D1249="M",Medidas!D1249="m"),$A1249*LOOKUP($I1249+1,'OMS2007'!$A$3:$A$220,'OMS2007'!C$3:C$220)+(1-$A1249)*LOOKUP($I1249,'OMS2007'!$A$3:$A$220,'OMS2007'!C$3:C$220),$A1249*LOOKUP($I1249+1,'OMS2007'!$A$3:$A$220,'OMS2007'!F$3:F$220)+(1-$A1249)*LOOKUP($I1249,'OMS2007'!$A$3:$A$220,'OMS2007'!F$3:F$220))</f>
        <v>#N/A</v>
      </c>
      <c r="D1249" s="15" t="e">
        <f>IF(OR(Medidas!D1249=1,Medidas!D1249="M",Medidas!D1249="m"),$A1249*LOOKUP($I1249+1,'OMS2007'!$A$3:$A$220,'OMS2007'!D$3:D$220)+(1-$A1249)*LOOKUP($I1249,'OMS2007'!$A$3:$A$220,'OMS2007'!D$3:D$220),$A1249*LOOKUP($I1249+1,'OMS2007'!$A$3:$A$220,'OMS2007'!G$3:G$220)+(1-$A1249)*LOOKUP($I1249,'OMS2007'!$A$3:$A$220,'OMS2007'!G$3:G$220))</f>
        <v>#N/A</v>
      </c>
      <c r="E1249" s="15">
        <f t="shared" si="133"/>
        <v>1</v>
      </c>
      <c r="F1249" s="15">
        <f>IF(OR(Medidas!D1249=1,Medidas!D1249="M",Medidas!D1249="m",Medidas!D1249=2,Medidas!D1249="F",Medidas!D1249="f"),0,1)</f>
        <v>1</v>
      </c>
      <c r="G1249" s="15">
        <f>IF(OR(ISBLANK(Medidas!G1249),(ISBLANK(Medidas!H1249))),1,0)</f>
        <v>1</v>
      </c>
      <c r="H1249" s="15">
        <f>IF(AND(NOT(G1249),OR(Medidas!G1249&lt;20,Medidas!G1249&gt;250,Medidas!H1249&lt;0.5,Medidas!H1249&gt;400)),1,0)</f>
        <v>0</v>
      </c>
      <c r="I1249" s="20">
        <f>(Medidas!F1249-Medidas!E1249)/30.4375</f>
        <v>0</v>
      </c>
      <c r="J1249" s="15" t="e">
        <f>Medidas!H1249/(Medidas!G1249^2)*10000</f>
        <v>#DIV/0!</v>
      </c>
      <c r="K1249" s="15" t="e">
        <f t="shared" si="134"/>
        <v>#DIV/0!</v>
      </c>
      <c r="L1249" s="15" t="e">
        <f t="shared" si="135"/>
        <v>#DIV/0!</v>
      </c>
      <c r="M1249" s="15" t="e">
        <f t="shared" si="136"/>
        <v>#DIV/0!</v>
      </c>
      <c r="N1249" s="15" t="e">
        <f t="shared" si="137"/>
        <v>#N/A</v>
      </c>
      <c r="O1249" s="15" t="e">
        <f t="shared" si="138"/>
        <v>#N/A</v>
      </c>
    </row>
    <row r="1250" spans="1:15" x14ac:dyDescent="0.15">
      <c r="A1250" s="106">
        <f t="shared" si="139"/>
        <v>1</v>
      </c>
      <c r="B1250" s="15" t="e">
        <f>IF(OR(Medidas!D1250=1,Medidas!D1250="M",Medidas!D1250="m"),$A1250*LOOKUP($I1250+1,'OMS2007'!$A$3:$A$220,'OMS2007'!B$3:B$220)+(1-$A1250)*LOOKUP($I1250,'OMS2007'!$A$3:$A$220,'OMS2007'!B$3:B$220),$A1250*LOOKUP($I1250+1,'OMS2007'!$A$3:$A$220,'OMS2007'!E$3:E$220)+(1-$A1250)*LOOKUP($I1250,'OMS2007'!$A$3:$A$220,'OMS2007'!E$3:E$220))</f>
        <v>#N/A</v>
      </c>
      <c r="C1250" s="15" t="e">
        <f>IF(OR(Medidas!D1250=1,Medidas!D1250="M",Medidas!D1250="m"),$A1250*LOOKUP($I1250+1,'OMS2007'!$A$3:$A$220,'OMS2007'!C$3:C$220)+(1-$A1250)*LOOKUP($I1250,'OMS2007'!$A$3:$A$220,'OMS2007'!C$3:C$220),$A1250*LOOKUP($I1250+1,'OMS2007'!$A$3:$A$220,'OMS2007'!F$3:F$220)+(1-$A1250)*LOOKUP($I1250,'OMS2007'!$A$3:$A$220,'OMS2007'!F$3:F$220))</f>
        <v>#N/A</v>
      </c>
      <c r="D1250" s="15" t="e">
        <f>IF(OR(Medidas!D1250=1,Medidas!D1250="M",Medidas!D1250="m"),$A1250*LOOKUP($I1250+1,'OMS2007'!$A$3:$A$220,'OMS2007'!D$3:D$220)+(1-$A1250)*LOOKUP($I1250,'OMS2007'!$A$3:$A$220,'OMS2007'!D$3:D$220),$A1250*LOOKUP($I1250+1,'OMS2007'!$A$3:$A$220,'OMS2007'!G$3:G$220)+(1-$A1250)*LOOKUP($I1250,'OMS2007'!$A$3:$A$220,'OMS2007'!G$3:G$220))</f>
        <v>#N/A</v>
      </c>
      <c r="E1250" s="15">
        <f t="shared" si="133"/>
        <v>1</v>
      </c>
      <c r="F1250" s="15">
        <f>IF(OR(Medidas!D1250=1,Medidas!D1250="M",Medidas!D1250="m",Medidas!D1250=2,Medidas!D1250="F",Medidas!D1250="f"),0,1)</f>
        <v>1</v>
      </c>
      <c r="G1250" s="15">
        <f>IF(OR(ISBLANK(Medidas!G1250),(ISBLANK(Medidas!H1250))),1,0)</f>
        <v>1</v>
      </c>
      <c r="H1250" s="15">
        <f>IF(AND(NOT(G1250),OR(Medidas!G1250&lt;20,Medidas!G1250&gt;250,Medidas!H1250&lt;0.5,Medidas!H1250&gt;400)),1,0)</f>
        <v>0</v>
      </c>
      <c r="I1250" s="20">
        <f>(Medidas!F1250-Medidas!E1250)/30.4375</f>
        <v>0</v>
      </c>
      <c r="J1250" s="15" t="e">
        <f>Medidas!H1250/(Medidas!G1250^2)*10000</f>
        <v>#DIV/0!</v>
      </c>
      <c r="K1250" s="15" t="e">
        <f t="shared" si="134"/>
        <v>#DIV/0!</v>
      </c>
      <c r="L1250" s="15" t="e">
        <f t="shared" si="135"/>
        <v>#DIV/0!</v>
      </c>
      <c r="M1250" s="15" t="e">
        <f t="shared" si="136"/>
        <v>#DIV/0!</v>
      </c>
      <c r="N1250" s="15" t="e">
        <f t="shared" si="137"/>
        <v>#N/A</v>
      </c>
      <c r="O1250" s="15" t="e">
        <f t="shared" si="138"/>
        <v>#N/A</v>
      </c>
    </row>
    <row r="1251" spans="1:15" x14ac:dyDescent="0.15">
      <c r="A1251" s="106">
        <f t="shared" si="139"/>
        <v>1</v>
      </c>
      <c r="B1251" s="15" t="e">
        <f>IF(OR(Medidas!D1251=1,Medidas!D1251="M",Medidas!D1251="m"),$A1251*LOOKUP($I1251+1,'OMS2007'!$A$3:$A$220,'OMS2007'!B$3:B$220)+(1-$A1251)*LOOKUP($I1251,'OMS2007'!$A$3:$A$220,'OMS2007'!B$3:B$220),$A1251*LOOKUP($I1251+1,'OMS2007'!$A$3:$A$220,'OMS2007'!E$3:E$220)+(1-$A1251)*LOOKUP($I1251,'OMS2007'!$A$3:$A$220,'OMS2007'!E$3:E$220))</f>
        <v>#N/A</v>
      </c>
      <c r="C1251" s="15" t="e">
        <f>IF(OR(Medidas!D1251=1,Medidas!D1251="M",Medidas!D1251="m"),$A1251*LOOKUP($I1251+1,'OMS2007'!$A$3:$A$220,'OMS2007'!C$3:C$220)+(1-$A1251)*LOOKUP($I1251,'OMS2007'!$A$3:$A$220,'OMS2007'!C$3:C$220),$A1251*LOOKUP($I1251+1,'OMS2007'!$A$3:$A$220,'OMS2007'!F$3:F$220)+(1-$A1251)*LOOKUP($I1251,'OMS2007'!$A$3:$A$220,'OMS2007'!F$3:F$220))</f>
        <v>#N/A</v>
      </c>
      <c r="D1251" s="15" t="e">
        <f>IF(OR(Medidas!D1251=1,Medidas!D1251="M",Medidas!D1251="m"),$A1251*LOOKUP($I1251+1,'OMS2007'!$A$3:$A$220,'OMS2007'!D$3:D$220)+(1-$A1251)*LOOKUP($I1251,'OMS2007'!$A$3:$A$220,'OMS2007'!D$3:D$220),$A1251*LOOKUP($I1251+1,'OMS2007'!$A$3:$A$220,'OMS2007'!G$3:G$220)+(1-$A1251)*LOOKUP($I1251,'OMS2007'!$A$3:$A$220,'OMS2007'!G$3:G$220))</f>
        <v>#N/A</v>
      </c>
      <c r="E1251" s="15">
        <f t="shared" si="133"/>
        <v>1</v>
      </c>
      <c r="F1251" s="15">
        <f>IF(OR(Medidas!D1251=1,Medidas!D1251="M",Medidas!D1251="m",Medidas!D1251=2,Medidas!D1251="F",Medidas!D1251="f"),0,1)</f>
        <v>1</v>
      </c>
      <c r="G1251" s="15">
        <f>IF(OR(ISBLANK(Medidas!G1251),(ISBLANK(Medidas!H1251))),1,0)</f>
        <v>1</v>
      </c>
      <c r="H1251" s="15">
        <f>IF(AND(NOT(G1251),OR(Medidas!G1251&lt;20,Medidas!G1251&gt;250,Medidas!H1251&lt;0.5,Medidas!H1251&gt;400)),1,0)</f>
        <v>0</v>
      </c>
      <c r="I1251" s="20">
        <f>(Medidas!F1251-Medidas!E1251)/30.4375</f>
        <v>0</v>
      </c>
      <c r="J1251" s="15" t="e">
        <f>Medidas!H1251/(Medidas!G1251^2)*10000</f>
        <v>#DIV/0!</v>
      </c>
      <c r="K1251" s="15" t="e">
        <f t="shared" si="134"/>
        <v>#DIV/0!</v>
      </c>
      <c r="L1251" s="15" t="e">
        <f t="shared" si="135"/>
        <v>#DIV/0!</v>
      </c>
      <c r="M1251" s="15" t="e">
        <f t="shared" si="136"/>
        <v>#DIV/0!</v>
      </c>
      <c r="N1251" s="15" t="e">
        <f t="shared" si="137"/>
        <v>#N/A</v>
      </c>
      <c r="O1251" s="15" t="e">
        <f t="shared" si="138"/>
        <v>#N/A</v>
      </c>
    </row>
    <row r="1252" spans="1:15" x14ac:dyDescent="0.15">
      <c r="A1252" s="106">
        <f t="shared" si="139"/>
        <v>1</v>
      </c>
      <c r="B1252" s="15" t="e">
        <f>IF(OR(Medidas!D1252=1,Medidas!D1252="M",Medidas!D1252="m"),$A1252*LOOKUP($I1252+1,'OMS2007'!$A$3:$A$220,'OMS2007'!B$3:B$220)+(1-$A1252)*LOOKUP($I1252,'OMS2007'!$A$3:$A$220,'OMS2007'!B$3:B$220),$A1252*LOOKUP($I1252+1,'OMS2007'!$A$3:$A$220,'OMS2007'!E$3:E$220)+(1-$A1252)*LOOKUP($I1252,'OMS2007'!$A$3:$A$220,'OMS2007'!E$3:E$220))</f>
        <v>#N/A</v>
      </c>
      <c r="C1252" s="15" t="e">
        <f>IF(OR(Medidas!D1252=1,Medidas!D1252="M",Medidas!D1252="m"),$A1252*LOOKUP($I1252+1,'OMS2007'!$A$3:$A$220,'OMS2007'!C$3:C$220)+(1-$A1252)*LOOKUP($I1252,'OMS2007'!$A$3:$A$220,'OMS2007'!C$3:C$220),$A1252*LOOKUP($I1252+1,'OMS2007'!$A$3:$A$220,'OMS2007'!F$3:F$220)+(1-$A1252)*LOOKUP($I1252,'OMS2007'!$A$3:$A$220,'OMS2007'!F$3:F$220))</f>
        <v>#N/A</v>
      </c>
      <c r="D1252" s="15" t="e">
        <f>IF(OR(Medidas!D1252=1,Medidas!D1252="M",Medidas!D1252="m"),$A1252*LOOKUP($I1252+1,'OMS2007'!$A$3:$A$220,'OMS2007'!D$3:D$220)+(1-$A1252)*LOOKUP($I1252,'OMS2007'!$A$3:$A$220,'OMS2007'!D$3:D$220),$A1252*LOOKUP($I1252+1,'OMS2007'!$A$3:$A$220,'OMS2007'!G$3:G$220)+(1-$A1252)*LOOKUP($I1252,'OMS2007'!$A$3:$A$220,'OMS2007'!G$3:G$220))</f>
        <v>#N/A</v>
      </c>
      <c r="E1252" s="15">
        <f t="shared" si="133"/>
        <v>1</v>
      </c>
      <c r="F1252" s="15">
        <f>IF(OR(Medidas!D1252=1,Medidas!D1252="M",Medidas!D1252="m",Medidas!D1252=2,Medidas!D1252="F",Medidas!D1252="f"),0,1)</f>
        <v>1</v>
      </c>
      <c r="G1252" s="15">
        <f>IF(OR(ISBLANK(Medidas!G1252),(ISBLANK(Medidas!H1252))),1,0)</f>
        <v>1</v>
      </c>
      <c r="H1252" s="15">
        <f>IF(AND(NOT(G1252),OR(Medidas!G1252&lt;20,Medidas!G1252&gt;250,Medidas!H1252&lt;0.5,Medidas!H1252&gt;400)),1,0)</f>
        <v>0</v>
      </c>
      <c r="I1252" s="20">
        <f>(Medidas!F1252-Medidas!E1252)/30.4375</f>
        <v>0</v>
      </c>
      <c r="J1252" s="15" t="e">
        <f>Medidas!H1252/(Medidas!G1252^2)*10000</f>
        <v>#DIV/0!</v>
      </c>
      <c r="K1252" s="15" t="e">
        <f t="shared" si="134"/>
        <v>#DIV/0!</v>
      </c>
      <c r="L1252" s="15" t="e">
        <f t="shared" si="135"/>
        <v>#DIV/0!</v>
      </c>
      <c r="M1252" s="15" t="e">
        <f t="shared" si="136"/>
        <v>#DIV/0!</v>
      </c>
      <c r="N1252" s="15" t="e">
        <f t="shared" si="137"/>
        <v>#N/A</v>
      </c>
      <c r="O1252" s="15" t="e">
        <f t="shared" si="138"/>
        <v>#N/A</v>
      </c>
    </row>
    <row r="1253" spans="1:15" x14ac:dyDescent="0.15">
      <c r="A1253" s="106">
        <f t="shared" si="139"/>
        <v>1</v>
      </c>
      <c r="B1253" s="15" t="e">
        <f>IF(OR(Medidas!D1253=1,Medidas!D1253="M",Medidas!D1253="m"),$A1253*LOOKUP($I1253+1,'OMS2007'!$A$3:$A$220,'OMS2007'!B$3:B$220)+(1-$A1253)*LOOKUP($I1253,'OMS2007'!$A$3:$A$220,'OMS2007'!B$3:B$220),$A1253*LOOKUP($I1253+1,'OMS2007'!$A$3:$A$220,'OMS2007'!E$3:E$220)+(1-$A1253)*LOOKUP($I1253,'OMS2007'!$A$3:$A$220,'OMS2007'!E$3:E$220))</f>
        <v>#N/A</v>
      </c>
      <c r="C1253" s="15" t="e">
        <f>IF(OR(Medidas!D1253=1,Medidas!D1253="M",Medidas!D1253="m"),$A1253*LOOKUP($I1253+1,'OMS2007'!$A$3:$A$220,'OMS2007'!C$3:C$220)+(1-$A1253)*LOOKUP($I1253,'OMS2007'!$A$3:$A$220,'OMS2007'!C$3:C$220),$A1253*LOOKUP($I1253+1,'OMS2007'!$A$3:$A$220,'OMS2007'!F$3:F$220)+(1-$A1253)*LOOKUP($I1253,'OMS2007'!$A$3:$A$220,'OMS2007'!F$3:F$220))</f>
        <v>#N/A</v>
      </c>
      <c r="D1253" s="15" t="e">
        <f>IF(OR(Medidas!D1253=1,Medidas!D1253="M",Medidas!D1253="m"),$A1253*LOOKUP($I1253+1,'OMS2007'!$A$3:$A$220,'OMS2007'!D$3:D$220)+(1-$A1253)*LOOKUP($I1253,'OMS2007'!$A$3:$A$220,'OMS2007'!D$3:D$220),$A1253*LOOKUP($I1253+1,'OMS2007'!$A$3:$A$220,'OMS2007'!G$3:G$220)+(1-$A1253)*LOOKUP($I1253,'OMS2007'!$A$3:$A$220,'OMS2007'!G$3:G$220))</f>
        <v>#N/A</v>
      </c>
      <c r="E1253" s="15">
        <f t="shared" si="133"/>
        <v>1</v>
      </c>
      <c r="F1253" s="15">
        <f>IF(OR(Medidas!D1253=1,Medidas!D1253="M",Medidas!D1253="m",Medidas!D1253=2,Medidas!D1253="F",Medidas!D1253="f"),0,1)</f>
        <v>1</v>
      </c>
      <c r="G1253" s="15">
        <f>IF(OR(ISBLANK(Medidas!G1253),(ISBLANK(Medidas!H1253))),1,0)</f>
        <v>1</v>
      </c>
      <c r="H1253" s="15">
        <f>IF(AND(NOT(G1253),OR(Medidas!G1253&lt;20,Medidas!G1253&gt;250,Medidas!H1253&lt;0.5,Medidas!H1253&gt;400)),1,0)</f>
        <v>0</v>
      </c>
      <c r="I1253" s="20">
        <f>(Medidas!F1253-Medidas!E1253)/30.4375</f>
        <v>0</v>
      </c>
      <c r="J1253" s="15" t="e">
        <f>Medidas!H1253/(Medidas!G1253^2)*10000</f>
        <v>#DIV/0!</v>
      </c>
      <c r="K1253" s="15" t="e">
        <f t="shared" si="134"/>
        <v>#DIV/0!</v>
      </c>
      <c r="L1253" s="15" t="e">
        <f t="shared" si="135"/>
        <v>#DIV/0!</v>
      </c>
      <c r="M1253" s="15" t="e">
        <f t="shared" si="136"/>
        <v>#DIV/0!</v>
      </c>
      <c r="N1253" s="15" t="e">
        <f t="shared" si="137"/>
        <v>#N/A</v>
      </c>
      <c r="O1253" s="15" t="e">
        <f t="shared" si="138"/>
        <v>#N/A</v>
      </c>
    </row>
    <row r="1254" spans="1:15" x14ac:dyDescent="0.15">
      <c r="A1254" s="106">
        <f t="shared" si="139"/>
        <v>1</v>
      </c>
      <c r="B1254" s="15" t="e">
        <f>IF(OR(Medidas!D1254=1,Medidas!D1254="M",Medidas!D1254="m"),$A1254*LOOKUP($I1254+1,'OMS2007'!$A$3:$A$220,'OMS2007'!B$3:B$220)+(1-$A1254)*LOOKUP($I1254,'OMS2007'!$A$3:$A$220,'OMS2007'!B$3:B$220),$A1254*LOOKUP($I1254+1,'OMS2007'!$A$3:$A$220,'OMS2007'!E$3:E$220)+(1-$A1254)*LOOKUP($I1254,'OMS2007'!$A$3:$A$220,'OMS2007'!E$3:E$220))</f>
        <v>#N/A</v>
      </c>
      <c r="C1254" s="15" t="e">
        <f>IF(OR(Medidas!D1254=1,Medidas!D1254="M",Medidas!D1254="m"),$A1254*LOOKUP($I1254+1,'OMS2007'!$A$3:$A$220,'OMS2007'!C$3:C$220)+(1-$A1254)*LOOKUP($I1254,'OMS2007'!$A$3:$A$220,'OMS2007'!C$3:C$220),$A1254*LOOKUP($I1254+1,'OMS2007'!$A$3:$A$220,'OMS2007'!F$3:F$220)+(1-$A1254)*LOOKUP($I1254,'OMS2007'!$A$3:$A$220,'OMS2007'!F$3:F$220))</f>
        <v>#N/A</v>
      </c>
      <c r="D1254" s="15" t="e">
        <f>IF(OR(Medidas!D1254=1,Medidas!D1254="M",Medidas!D1254="m"),$A1254*LOOKUP($I1254+1,'OMS2007'!$A$3:$A$220,'OMS2007'!D$3:D$220)+(1-$A1254)*LOOKUP($I1254,'OMS2007'!$A$3:$A$220,'OMS2007'!D$3:D$220),$A1254*LOOKUP($I1254+1,'OMS2007'!$A$3:$A$220,'OMS2007'!G$3:G$220)+(1-$A1254)*LOOKUP($I1254,'OMS2007'!$A$3:$A$220,'OMS2007'!G$3:G$220))</f>
        <v>#N/A</v>
      </c>
      <c r="E1254" s="15">
        <f t="shared" si="133"/>
        <v>1</v>
      </c>
      <c r="F1254" s="15">
        <f>IF(OR(Medidas!D1254=1,Medidas!D1254="M",Medidas!D1254="m",Medidas!D1254=2,Medidas!D1254="F",Medidas!D1254="f"),0,1)</f>
        <v>1</v>
      </c>
      <c r="G1254" s="15">
        <f>IF(OR(ISBLANK(Medidas!G1254),(ISBLANK(Medidas!H1254))),1,0)</f>
        <v>1</v>
      </c>
      <c r="H1254" s="15">
        <f>IF(AND(NOT(G1254),OR(Medidas!G1254&lt;20,Medidas!G1254&gt;250,Medidas!H1254&lt;0.5,Medidas!H1254&gt;400)),1,0)</f>
        <v>0</v>
      </c>
      <c r="I1254" s="20">
        <f>(Medidas!F1254-Medidas!E1254)/30.4375</f>
        <v>0</v>
      </c>
      <c r="J1254" s="15" t="e">
        <f>Medidas!H1254/(Medidas!G1254^2)*10000</f>
        <v>#DIV/0!</v>
      </c>
      <c r="K1254" s="15" t="e">
        <f t="shared" si="134"/>
        <v>#DIV/0!</v>
      </c>
      <c r="L1254" s="15" t="e">
        <f t="shared" si="135"/>
        <v>#DIV/0!</v>
      </c>
      <c r="M1254" s="15" t="e">
        <f t="shared" si="136"/>
        <v>#DIV/0!</v>
      </c>
      <c r="N1254" s="15" t="e">
        <f t="shared" si="137"/>
        <v>#N/A</v>
      </c>
      <c r="O1254" s="15" t="e">
        <f t="shared" si="138"/>
        <v>#N/A</v>
      </c>
    </row>
    <row r="1255" spans="1:15" x14ac:dyDescent="0.15">
      <c r="A1255" s="106">
        <f t="shared" si="139"/>
        <v>1</v>
      </c>
      <c r="B1255" s="15" t="e">
        <f>IF(OR(Medidas!D1255=1,Medidas!D1255="M",Medidas!D1255="m"),$A1255*LOOKUP($I1255+1,'OMS2007'!$A$3:$A$220,'OMS2007'!B$3:B$220)+(1-$A1255)*LOOKUP($I1255,'OMS2007'!$A$3:$A$220,'OMS2007'!B$3:B$220),$A1255*LOOKUP($I1255+1,'OMS2007'!$A$3:$A$220,'OMS2007'!E$3:E$220)+(1-$A1255)*LOOKUP($I1255,'OMS2007'!$A$3:$A$220,'OMS2007'!E$3:E$220))</f>
        <v>#N/A</v>
      </c>
      <c r="C1255" s="15" t="e">
        <f>IF(OR(Medidas!D1255=1,Medidas!D1255="M",Medidas!D1255="m"),$A1255*LOOKUP($I1255+1,'OMS2007'!$A$3:$A$220,'OMS2007'!C$3:C$220)+(1-$A1255)*LOOKUP($I1255,'OMS2007'!$A$3:$A$220,'OMS2007'!C$3:C$220),$A1255*LOOKUP($I1255+1,'OMS2007'!$A$3:$A$220,'OMS2007'!F$3:F$220)+(1-$A1255)*LOOKUP($I1255,'OMS2007'!$A$3:$A$220,'OMS2007'!F$3:F$220))</f>
        <v>#N/A</v>
      </c>
      <c r="D1255" s="15" t="e">
        <f>IF(OR(Medidas!D1255=1,Medidas!D1255="M",Medidas!D1255="m"),$A1255*LOOKUP($I1255+1,'OMS2007'!$A$3:$A$220,'OMS2007'!D$3:D$220)+(1-$A1255)*LOOKUP($I1255,'OMS2007'!$A$3:$A$220,'OMS2007'!D$3:D$220),$A1255*LOOKUP($I1255+1,'OMS2007'!$A$3:$A$220,'OMS2007'!G$3:G$220)+(1-$A1255)*LOOKUP($I1255,'OMS2007'!$A$3:$A$220,'OMS2007'!G$3:G$220))</f>
        <v>#N/A</v>
      </c>
      <c r="E1255" s="15">
        <f t="shared" si="133"/>
        <v>1</v>
      </c>
      <c r="F1255" s="15">
        <f>IF(OR(Medidas!D1255=1,Medidas!D1255="M",Medidas!D1255="m",Medidas!D1255=2,Medidas!D1255="F",Medidas!D1255="f"),0,1)</f>
        <v>1</v>
      </c>
      <c r="G1255" s="15">
        <f>IF(OR(ISBLANK(Medidas!G1255),(ISBLANK(Medidas!H1255))),1,0)</f>
        <v>1</v>
      </c>
      <c r="H1255" s="15">
        <f>IF(AND(NOT(G1255),OR(Medidas!G1255&lt;20,Medidas!G1255&gt;250,Medidas!H1255&lt;0.5,Medidas!H1255&gt;400)),1,0)</f>
        <v>0</v>
      </c>
      <c r="I1255" s="20">
        <f>(Medidas!F1255-Medidas!E1255)/30.4375</f>
        <v>0</v>
      </c>
      <c r="J1255" s="15" t="e">
        <f>Medidas!H1255/(Medidas!G1255^2)*10000</f>
        <v>#DIV/0!</v>
      </c>
      <c r="K1255" s="15" t="e">
        <f t="shared" si="134"/>
        <v>#DIV/0!</v>
      </c>
      <c r="L1255" s="15" t="e">
        <f t="shared" si="135"/>
        <v>#DIV/0!</v>
      </c>
      <c r="M1255" s="15" t="e">
        <f t="shared" si="136"/>
        <v>#DIV/0!</v>
      </c>
      <c r="N1255" s="15" t="e">
        <f t="shared" si="137"/>
        <v>#N/A</v>
      </c>
      <c r="O1255" s="15" t="e">
        <f t="shared" si="138"/>
        <v>#N/A</v>
      </c>
    </row>
    <row r="1256" spans="1:15" x14ac:dyDescent="0.15">
      <c r="A1256" s="106">
        <f t="shared" si="139"/>
        <v>1</v>
      </c>
      <c r="B1256" s="15" t="e">
        <f>IF(OR(Medidas!D1256=1,Medidas!D1256="M",Medidas!D1256="m"),$A1256*LOOKUP($I1256+1,'OMS2007'!$A$3:$A$220,'OMS2007'!B$3:B$220)+(1-$A1256)*LOOKUP($I1256,'OMS2007'!$A$3:$A$220,'OMS2007'!B$3:B$220),$A1256*LOOKUP($I1256+1,'OMS2007'!$A$3:$A$220,'OMS2007'!E$3:E$220)+(1-$A1256)*LOOKUP($I1256,'OMS2007'!$A$3:$A$220,'OMS2007'!E$3:E$220))</f>
        <v>#N/A</v>
      </c>
      <c r="C1256" s="15" t="e">
        <f>IF(OR(Medidas!D1256=1,Medidas!D1256="M",Medidas!D1256="m"),$A1256*LOOKUP($I1256+1,'OMS2007'!$A$3:$A$220,'OMS2007'!C$3:C$220)+(1-$A1256)*LOOKUP($I1256,'OMS2007'!$A$3:$A$220,'OMS2007'!C$3:C$220),$A1256*LOOKUP($I1256+1,'OMS2007'!$A$3:$A$220,'OMS2007'!F$3:F$220)+(1-$A1256)*LOOKUP($I1256,'OMS2007'!$A$3:$A$220,'OMS2007'!F$3:F$220))</f>
        <v>#N/A</v>
      </c>
      <c r="D1256" s="15" t="e">
        <f>IF(OR(Medidas!D1256=1,Medidas!D1256="M",Medidas!D1256="m"),$A1256*LOOKUP($I1256+1,'OMS2007'!$A$3:$A$220,'OMS2007'!D$3:D$220)+(1-$A1256)*LOOKUP($I1256,'OMS2007'!$A$3:$A$220,'OMS2007'!D$3:D$220),$A1256*LOOKUP($I1256+1,'OMS2007'!$A$3:$A$220,'OMS2007'!G$3:G$220)+(1-$A1256)*LOOKUP($I1256,'OMS2007'!$A$3:$A$220,'OMS2007'!G$3:G$220))</f>
        <v>#N/A</v>
      </c>
      <c r="E1256" s="15">
        <f t="shared" si="133"/>
        <v>1</v>
      </c>
      <c r="F1256" s="15">
        <f>IF(OR(Medidas!D1256=1,Medidas!D1256="M",Medidas!D1256="m",Medidas!D1256=2,Medidas!D1256="F",Medidas!D1256="f"),0,1)</f>
        <v>1</v>
      </c>
      <c r="G1256" s="15">
        <f>IF(OR(ISBLANK(Medidas!G1256),(ISBLANK(Medidas!H1256))),1,0)</f>
        <v>1</v>
      </c>
      <c r="H1256" s="15">
        <f>IF(AND(NOT(G1256),OR(Medidas!G1256&lt;20,Medidas!G1256&gt;250,Medidas!H1256&lt;0.5,Medidas!H1256&gt;400)),1,0)</f>
        <v>0</v>
      </c>
      <c r="I1256" s="20">
        <f>(Medidas!F1256-Medidas!E1256)/30.4375</f>
        <v>0</v>
      </c>
      <c r="J1256" s="15" t="e">
        <f>Medidas!H1256/(Medidas!G1256^2)*10000</f>
        <v>#DIV/0!</v>
      </c>
      <c r="K1256" s="15" t="e">
        <f t="shared" si="134"/>
        <v>#DIV/0!</v>
      </c>
      <c r="L1256" s="15" t="e">
        <f t="shared" si="135"/>
        <v>#DIV/0!</v>
      </c>
      <c r="M1256" s="15" t="e">
        <f t="shared" si="136"/>
        <v>#DIV/0!</v>
      </c>
      <c r="N1256" s="15" t="e">
        <f t="shared" si="137"/>
        <v>#N/A</v>
      </c>
      <c r="O1256" s="15" t="e">
        <f t="shared" si="138"/>
        <v>#N/A</v>
      </c>
    </row>
    <row r="1257" spans="1:15" x14ac:dyDescent="0.15">
      <c r="A1257" s="106">
        <f t="shared" si="139"/>
        <v>1</v>
      </c>
      <c r="B1257" s="15" t="e">
        <f>IF(OR(Medidas!D1257=1,Medidas!D1257="M",Medidas!D1257="m"),$A1257*LOOKUP($I1257+1,'OMS2007'!$A$3:$A$220,'OMS2007'!B$3:B$220)+(1-$A1257)*LOOKUP($I1257,'OMS2007'!$A$3:$A$220,'OMS2007'!B$3:B$220),$A1257*LOOKUP($I1257+1,'OMS2007'!$A$3:$A$220,'OMS2007'!E$3:E$220)+(1-$A1257)*LOOKUP($I1257,'OMS2007'!$A$3:$A$220,'OMS2007'!E$3:E$220))</f>
        <v>#N/A</v>
      </c>
      <c r="C1257" s="15" t="e">
        <f>IF(OR(Medidas!D1257=1,Medidas!D1257="M",Medidas!D1257="m"),$A1257*LOOKUP($I1257+1,'OMS2007'!$A$3:$A$220,'OMS2007'!C$3:C$220)+(1-$A1257)*LOOKUP($I1257,'OMS2007'!$A$3:$A$220,'OMS2007'!C$3:C$220),$A1257*LOOKUP($I1257+1,'OMS2007'!$A$3:$A$220,'OMS2007'!F$3:F$220)+(1-$A1257)*LOOKUP($I1257,'OMS2007'!$A$3:$A$220,'OMS2007'!F$3:F$220))</f>
        <v>#N/A</v>
      </c>
      <c r="D1257" s="15" t="e">
        <f>IF(OR(Medidas!D1257=1,Medidas!D1257="M",Medidas!D1257="m"),$A1257*LOOKUP($I1257+1,'OMS2007'!$A$3:$A$220,'OMS2007'!D$3:D$220)+(1-$A1257)*LOOKUP($I1257,'OMS2007'!$A$3:$A$220,'OMS2007'!D$3:D$220),$A1257*LOOKUP($I1257+1,'OMS2007'!$A$3:$A$220,'OMS2007'!G$3:G$220)+(1-$A1257)*LOOKUP($I1257,'OMS2007'!$A$3:$A$220,'OMS2007'!G$3:G$220))</f>
        <v>#N/A</v>
      </c>
      <c r="E1257" s="15">
        <f t="shared" si="133"/>
        <v>1</v>
      </c>
      <c r="F1257" s="15">
        <f>IF(OR(Medidas!D1257=1,Medidas!D1257="M",Medidas!D1257="m",Medidas!D1257=2,Medidas!D1257="F",Medidas!D1257="f"),0,1)</f>
        <v>1</v>
      </c>
      <c r="G1257" s="15">
        <f>IF(OR(ISBLANK(Medidas!G1257),(ISBLANK(Medidas!H1257))),1,0)</f>
        <v>1</v>
      </c>
      <c r="H1257" s="15">
        <f>IF(AND(NOT(G1257),OR(Medidas!G1257&lt;20,Medidas!G1257&gt;250,Medidas!H1257&lt;0.5,Medidas!H1257&gt;400)),1,0)</f>
        <v>0</v>
      </c>
      <c r="I1257" s="20">
        <f>(Medidas!F1257-Medidas!E1257)/30.4375</f>
        <v>0</v>
      </c>
      <c r="J1257" s="15" t="e">
        <f>Medidas!H1257/(Medidas!G1257^2)*10000</f>
        <v>#DIV/0!</v>
      </c>
      <c r="K1257" s="15" t="e">
        <f t="shared" si="134"/>
        <v>#DIV/0!</v>
      </c>
      <c r="L1257" s="15" t="e">
        <f t="shared" si="135"/>
        <v>#DIV/0!</v>
      </c>
      <c r="M1257" s="15" t="e">
        <f t="shared" si="136"/>
        <v>#DIV/0!</v>
      </c>
      <c r="N1257" s="15" t="e">
        <f t="shared" si="137"/>
        <v>#N/A</v>
      </c>
      <c r="O1257" s="15" t="e">
        <f t="shared" si="138"/>
        <v>#N/A</v>
      </c>
    </row>
    <row r="1258" spans="1:15" x14ac:dyDescent="0.15">
      <c r="A1258" s="106">
        <f t="shared" si="139"/>
        <v>1</v>
      </c>
      <c r="B1258" s="15" t="e">
        <f>IF(OR(Medidas!D1258=1,Medidas!D1258="M",Medidas!D1258="m"),$A1258*LOOKUP($I1258+1,'OMS2007'!$A$3:$A$220,'OMS2007'!B$3:B$220)+(1-$A1258)*LOOKUP($I1258,'OMS2007'!$A$3:$A$220,'OMS2007'!B$3:B$220),$A1258*LOOKUP($I1258+1,'OMS2007'!$A$3:$A$220,'OMS2007'!E$3:E$220)+(1-$A1258)*LOOKUP($I1258,'OMS2007'!$A$3:$A$220,'OMS2007'!E$3:E$220))</f>
        <v>#N/A</v>
      </c>
      <c r="C1258" s="15" t="e">
        <f>IF(OR(Medidas!D1258=1,Medidas!D1258="M",Medidas!D1258="m"),$A1258*LOOKUP($I1258+1,'OMS2007'!$A$3:$A$220,'OMS2007'!C$3:C$220)+(1-$A1258)*LOOKUP($I1258,'OMS2007'!$A$3:$A$220,'OMS2007'!C$3:C$220),$A1258*LOOKUP($I1258+1,'OMS2007'!$A$3:$A$220,'OMS2007'!F$3:F$220)+(1-$A1258)*LOOKUP($I1258,'OMS2007'!$A$3:$A$220,'OMS2007'!F$3:F$220))</f>
        <v>#N/A</v>
      </c>
      <c r="D1258" s="15" t="e">
        <f>IF(OR(Medidas!D1258=1,Medidas!D1258="M",Medidas!D1258="m"),$A1258*LOOKUP($I1258+1,'OMS2007'!$A$3:$A$220,'OMS2007'!D$3:D$220)+(1-$A1258)*LOOKUP($I1258,'OMS2007'!$A$3:$A$220,'OMS2007'!D$3:D$220),$A1258*LOOKUP($I1258+1,'OMS2007'!$A$3:$A$220,'OMS2007'!G$3:G$220)+(1-$A1258)*LOOKUP($I1258,'OMS2007'!$A$3:$A$220,'OMS2007'!G$3:G$220))</f>
        <v>#N/A</v>
      </c>
      <c r="E1258" s="15">
        <f t="shared" si="133"/>
        <v>1</v>
      </c>
      <c r="F1258" s="15">
        <f>IF(OR(Medidas!D1258=1,Medidas!D1258="M",Medidas!D1258="m",Medidas!D1258=2,Medidas!D1258="F",Medidas!D1258="f"),0,1)</f>
        <v>1</v>
      </c>
      <c r="G1258" s="15">
        <f>IF(OR(ISBLANK(Medidas!G1258),(ISBLANK(Medidas!H1258))),1,0)</f>
        <v>1</v>
      </c>
      <c r="H1258" s="15">
        <f>IF(AND(NOT(G1258),OR(Medidas!G1258&lt;20,Medidas!G1258&gt;250,Medidas!H1258&lt;0.5,Medidas!H1258&gt;400)),1,0)</f>
        <v>0</v>
      </c>
      <c r="I1258" s="20">
        <f>(Medidas!F1258-Medidas!E1258)/30.4375</f>
        <v>0</v>
      </c>
      <c r="J1258" s="15" t="e">
        <f>Medidas!H1258/(Medidas!G1258^2)*10000</f>
        <v>#DIV/0!</v>
      </c>
      <c r="K1258" s="15" t="e">
        <f t="shared" si="134"/>
        <v>#DIV/0!</v>
      </c>
      <c r="L1258" s="15" t="e">
        <f t="shared" si="135"/>
        <v>#DIV/0!</v>
      </c>
      <c r="M1258" s="15" t="e">
        <f t="shared" si="136"/>
        <v>#DIV/0!</v>
      </c>
      <c r="N1258" s="15" t="e">
        <f t="shared" si="137"/>
        <v>#N/A</v>
      </c>
      <c r="O1258" s="15" t="e">
        <f t="shared" si="138"/>
        <v>#N/A</v>
      </c>
    </row>
    <row r="1259" spans="1:15" x14ac:dyDescent="0.15">
      <c r="A1259" s="106">
        <f t="shared" si="139"/>
        <v>1</v>
      </c>
      <c r="B1259" s="15" t="e">
        <f>IF(OR(Medidas!D1259=1,Medidas!D1259="M",Medidas!D1259="m"),$A1259*LOOKUP($I1259+1,'OMS2007'!$A$3:$A$220,'OMS2007'!B$3:B$220)+(1-$A1259)*LOOKUP($I1259,'OMS2007'!$A$3:$A$220,'OMS2007'!B$3:B$220),$A1259*LOOKUP($I1259+1,'OMS2007'!$A$3:$A$220,'OMS2007'!E$3:E$220)+(1-$A1259)*LOOKUP($I1259,'OMS2007'!$A$3:$A$220,'OMS2007'!E$3:E$220))</f>
        <v>#N/A</v>
      </c>
      <c r="C1259" s="15" t="e">
        <f>IF(OR(Medidas!D1259=1,Medidas!D1259="M",Medidas!D1259="m"),$A1259*LOOKUP($I1259+1,'OMS2007'!$A$3:$A$220,'OMS2007'!C$3:C$220)+(1-$A1259)*LOOKUP($I1259,'OMS2007'!$A$3:$A$220,'OMS2007'!C$3:C$220),$A1259*LOOKUP($I1259+1,'OMS2007'!$A$3:$A$220,'OMS2007'!F$3:F$220)+(1-$A1259)*LOOKUP($I1259,'OMS2007'!$A$3:$A$220,'OMS2007'!F$3:F$220))</f>
        <v>#N/A</v>
      </c>
      <c r="D1259" s="15" t="e">
        <f>IF(OR(Medidas!D1259=1,Medidas!D1259="M",Medidas!D1259="m"),$A1259*LOOKUP($I1259+1,'OMS2007'!$A$3:$A$220,'OMS2007'!D$3:D$220)+(1-$A1259)*LOOKUP($I1259,'OMS2007'!$A$3:$A$220,'OMS2007'!D$3:D$220),$A1259*LOOKUP($I1259+1,'OMS2007'!$A$3:$A$220,'OMS2007'!G$3:G$220)+(1-$A1259)*LOOKUP($I1259,'OMS2007'!$A$3:$A$220,'OMS2007'!G$3:G$220))</f>
        <v>#N/A</v>
      </c>
      <c r="E1259" s="15">
        <f t="shared" si="133"/>
        <v>1</v>
      </c>
      <c r="F1259" s="15">
        <f>IF(OR(Medidas!D1259=1,Medidas!D1259="M",Medidas!D1259="m",Medidas!D1259=2,Medidas!D1259="F",Medidas!D1259="f"),0,1)</f>
        <v>1</v>
      </c>
      <c r="G1259" s="15">
        <f>IF(OR(ISBLANK(Medidas!G1259),(ISBLANK(Medidas!H1259))),1,0)</f>
        <v>1</v>
      </c>
      <c r="H1259" s="15">
        <f>IF(AND(NOT(G1259),OR(Medidas!G1259&lt;20,Medidas!G1259&gt;250,Medidas!H1259&lt;0.5,Medidas!H1259&gt;400)),1,0)</f>
        <v>0</v>
      </c>
      <c r="I1259" s="20">
        <f>(Medidas!F1259-Medidas!E1259)/30.4375</f>
        <v>0</v>
      </c>
      <c r="J1259" s="15" t="e">
        <f>Medidas!H1259/(Medidas!G1259^2)*10000</f>
        <v>#DIV/0!</v>
      </c>
      <c r="K1259" s="15" t="e">
        <f t="shared" si="134"/>
        <v>#DIV/0!</v>
      </c>
      <c r="L1259" s="15" t="e">
        <f t="shared" si="135"/>
        <v>#DIV/0!</v>
      </c>
      <c r="M1259" s="15" t="e">
        <f t="shared" si="136"/>
        <v>#DIV/0!</v>
      </c>
      <c r="N1259" s="15" t="e">
        <f t="shared" si="137"/>
        <v>#N/A</v>
      </c>
      <c r="O1259" s="15" t="e">
        <f t="shared" si="138"/>
        <v>#N/A</v>
      </c>
    </row>
    <row r="1260" spans="1:15" x14ac:dyDescent="0.15">
      <c r="A1260" s="106">
        <f t="shared" si="139"/>
        <v>1</v>
      </c>
      <c r="B1260" s="15" t="e">
        <f>IF(OR(Medidas!D1260=1,Medidas!D1260="M",Medidas!D1260="m"),$A1260*LOOKUP($I1260+1,'OMS2007'!$A$3:$A$220,'OMS2007'!B$3:B$220)+(1-$A1260)*LOOKUP($I1260,'OMS2007'!$A$3:$A$220,'OMS2007'!B$3:B$220),$A1260*LOOKUP($I1260+1,'OMS2007'!$A$3:$A$220,'OMS2007'!E$3:E$220)+(1-$A1260)*LOOKUP($I1260,'OMS2007'!$A$3:$A$220,'OMS2007'!E$3:E$220))</f>
        <v>#N/A</v>
      </c>
      <c r="C1260" s="15" t="e">
        <f>IF(OR(Medidas!D1260=1,Medidas!D1260="M",Medidas!D1260="m"),$A1260*LOOKUP($I1260+1,'OMS2007'!$A$3:$A$220,'OMS2007'!C$3:C$220)+(1-$A1260)*LOOKUP($I1260,'OMS2007'!$A$3:$A$220,'OMS2007'!C$3:C$220),$A1260*LOOKUP($I1260+1,'OMS2007'!$A$3:$A$220,'OMS2007'!F$3:F$220)+(1-$A1260)*LOOKUP($I1260,'OMS2007'!$A$3:$A$220,'OMS2007'!F$3:F$220))</f>
        <v>#N/A</v>
      </c>
      <c r="D1260" s="15" t="e">
        <f>IF(OR(Medidas!D1260=1,Medidas!D1260="M",Medidas!D1260="m"),$A1260*LOOKUP($I1260+1,'OMS2007'!$A$3:$A$220,'OMS2007'!D$3:D$220)+(1-$A1260)*LOOKUP($I1260,'OMS2007'!$A$3:$A$220,'OMS2007'!D$3:D$220),$A1260*LOOKUP($I1260+1,'OMS2007'!$A$3:$A$220,'OMS2007'!G$3:G$220)+(1-$A1260)*LOOKUP($I1260,'OMS2007'!$A$3:$A$220,'OMS2007'!G$3:G$220))</f>
        <v>#N/A</v>
      </c>
      <c r="E1260" s="15">
        <f t="shared" si="133"/>
        <v>1</v>
      </c>
      <c r="F1260" s="15">
        <f>IF(OR(Medidas!D1260=1,Medidas!D1260="M",Medidas!D1260="m",Medidas!D1260=2,Medidas!D1260="F",Medidas!D1260="f"),0,1)</f>
        <v>1</v>
      </c>
      <c r="G1260" s="15">
        <f>IF(OR(ISBLANK(Medidas!G1260),(ISBLANK(Medidas!H1260))),1,0)</f>
        <v>1</v>
      </c>
      <c r="H1260" s="15">
        <f>IF(AND(NOT(G1260),OR(Medidas!G1260&lt;20,Medidas!G1260&gt;250,Medidas!H1260&lt;0.5,Medidas!H1260&gt;400)),1,0)</f>
        <v>0</v>
      </c>
      <c r="I1260" s="20">
        <f>(Medidas!F1260-Medidas!E1260)/30.4375</f>
        <v>0</v>
      </c>
      <c r="J1260" s="15" t="e">
        <f>Medidas!H1260/(Medidas!G1260^2)*10000</f>
        <v>#DIV/0!</v>
      </c>
      <c r="K1260" s="15" t="e">
        <f t="shared" si="134"/>
        <v>#DIV/0!</v>
      </c>
      <c r="L1260" s="15" t="e">
        <f t="shared" si="135"/>
        <v>#DIV/0!</v>
      </c>
      <c r="M1260" s="15" t="e">
        <f t="shared" si="136"/>
        <v>#DIV/0!</v>
      </c>
      <c r="N1260" s="15" t="e">
        <f t="shared" si="137"/>
        <v>#N/A</v>
      </c>
      <c r="O1260" s="15" t="e">
        <f t="shared" si="138"/>
        <v>#N/A</v>
      </c>
    </row>
    <row r="1261" spans="1:15" x14ac:dyDescent="0.15">
      <c r="A1261" s="106">
        <f t="shared" si="139"/>
        <v>1</v>
      </c>
      <c r="B1261" s="15" t="e">
        <f>IF(OR(Medidas!D1261=1,Medidas!D1261="M",Medidas!D1261="m"),$A1261*LOOKUP($I1261+1,'OMS2007'!$A$3:$A$220,'OMS2007'!B$3:B$220)+(1-$A1261)*LOOKUP($I1261,'OMS2007'!$A$3:$A$220,'OMS2007'!B$3:B$220),$A1261*LOOKUP($I1261+1,'OMS2007'!$A$3:$A$220,'OMS2007'!E$3:E$220)+(1-$A1261)*LOOKUP($I1261,'OMS2007'!$A$3:$A$220,'OMS2007'!E$3:E$220))</f>
        <v>#N/A</v>
      </c>
      <c r="C1261" s="15" t="e">
        <f>IF(OR(Medidas!D1261=1,Medidas!D1261="M",Medidas!D1261="m"),$A1261*LOOKUP($I1261+1,'OMS2007'!$A$3:$A$220,'OMS2007'!C$3:C$220)+(1-$A1261)*LOOKUP($I1261,'OMS2007'!$A$3:$A$220,'OMS2007'!C$3:C$220),$A1261*LOOKUP($I1261+1,'OMS2007'!$A$3:$A$220,'OMS2007'!F$3:F$220)+(1-$A1261)*LOOKUP($I1261,'OMS2007'!$A$3:$A$220,'OMS2007'!F$3:F$220))</f>
        <v>#N/A</v>
      </c>
      <c r="D1261" s="15" t="e">
        <f>IF(OR(Medidas!D1261=1,Medidas!D1261="M",Medidas!D1261="m"),$A1261*LOOKUP($I1261+1,'OMS2007'!$A$3:$A$220,'OMS2007'!D$3:D$220)+(1-$A1261)*LOOKUP($I1261,'OMS2007'!$A$3:$A$220,'OMS2007'!D$3:D$220),$A1261*LOOKUP($I1261+1,'OMS2007'!$A$3:$A$220,'OMS2007'!G$3:G$220)+(1-$A1261)*LOOKUP($I1261,'OMS2007'!$A$3:$A$220,'OMS2007'!G$3:G$220))</f>
        <v>#N/A</v>
      </c>
      <c r="E1261" s="15">
        <f t="shared" si="133"/>
        <v>1</v>
      </c>
      <c r="F1261" s="15">
        <f>IF(OR(Medidas!D1261=1,Medidas!D1261="M",Medidas!D1261="m",Medidas!D1261=2,Medidas!D1261="F",Medidas!D1261="f"),0,1)</f>
        <v>1</v>
      </c>
      <c r="G1261" s="15">
        <f>IF(OR(ISBLANK(Medidas!G1261),(ISBLANK(Medidas!H1261))),1,0)</f>
        <v>1</v>
      </c>
      <c r="H1261" s="15">
        <f>IF(AND(NOT(G1261),OR(Medidas!G1261&lt;20,Medidas!G1261&gt;250,Medidas!H1261&lt;0.5,Medidas!H1261&gt;400)),1,0)</f>
        <v>0</v>
      </c>
      <c r="I1261" s="20">
        <f>(Medidas!F1261-Medidas!E1261)/30.4375</f>
        <v>0</v>
      </c>
      <c r="J1261" s="15" t="e">
        <f>Medidas!H1261/(Medidas!G1261^2)*10000</f>
        <v>#DIV/0!</v>
      </c>
      <c r="K1261" s="15" t="e">
        <f t="shared" si="134"/>
        <v>#DIV/0!</v>
      </c>
      <c r="L1261" s="15" t="e">
        <f t="shared" si="135"/>
        <v>#DIV/0!</v>
      </c>
      <c r="M1261" s="15" t="e">
        <f t="shared" si="136"/>
        <v>#DIV/0!</v>
      </c>
      <c r="N1261" s="15" t="e">
        <f t="shared" si="137"/>
        <v>#N/A</v>
      </c>
      <c r="O1261" s="15" t="e">
        <f t="shared" si="138"/>
        <v>#N/A</v>
      </c>
    </row>
    <row r="1262" spans="1:15" x14ac:dyDescent="0.15">
      <c r="A1262" s="106">
        <f t="shared" si="139"/>
        <v>1</v>
      </c>
      <c r="B1262" s="15" t="e">
        <f>IF(OR(Medidas!D1262=1,Medidas!D1262="M",Medidas!D1262="m"),$A1262*LOOKUP($I1262+1,'OMS2007'!$A$3:$A$220,'OMS2007'!B$3:B$220)+(1-$A1262)*LOOKUP($I1262,'OMS2007'!$A$3:$A$220,'OMS2007'!B$3:B$220),$A1262*LOOKUP($I1262+1,'OMS2007'!$A$3:$A$220,'OMS2007'!E$3:E$220)+(1-$A1262)*LOOKUP($I1262,'OMS2007'!$A$3:$A$220,'OMS2007'!E$3:E$220))</f>
        <v>#N/A</v>
      </c>
      <c r="C1262" s="15" t="e">
        <f>IF(OR(Medidas!D1262=1,Medidas!D1262="M",Medidas!D1262="m"),$A1262*LOOKUP($I1262+1,'OMS2007'!$A$3:$A$220,'OMS2007'!C$3:C$220)+(1-$A1262)*LOOKUP($I1262,'OMS2007'!$A$3:$A$220,'OMS2007'!C$3:C$220),$A1262*LOOKUP($I1262+1,'OMS2007'!$A$3:$A$220,'OMS2007'!F$3:F$220)+(1-$A1262)*LOOKUP($I1262,'OMS2007'!$A$3:$A$220,'OMS2007'!F$3:F$220))</f>
        <v>#N/A</v>
      </c>
      <c r="D1262" s="15" t="e">
        <f>IF(OR(Medidas!D1262=1,Medidas!D1262="M",Medidas!D1262="m"),$A1262*LOOKUP($I1262+1,'OMS2007'!$A$3:$A$220,'OMS2007'!D$3:D$220)+(1-$A1262)*LOOKUP($I1262,'OMS2007'!$A$3:$A$220,'OMS2007'!D$3:D$220),$A1262*LOOKUP($I1262+1,'OMS2007'!$A$3:$A$220,'OMS2007'!G$3:G$220)+(1-$A1262)*LOOKUP($I1262,'OMS2007'!$A$3:$A$220,'OMS2007'!G$3:G$220))</f>
        <v>#N/A</v>
      </c>
      <c r="E1262" s="15">
        <f t="shared" si="133"/>
        <v>1</v>
      </c>
      <c r="F1262" s="15">
        <f>IF(OR(Medidas!D1262=1,Medidas!D1262="M",Medidas!D1262="m",Medidas!D1262=2,Medidas!D1262="F",Medidas!D1262="f"),0,1)</f>
        <v>1</v>
      </c>
      <c r="G1262" s="15">
        <f>IF(OR(ISBLANK(Medidas!G1262),(ISBLANK(Medidas!H1262))),1,0)</f>
        <v>1</v>
      </c>
      <c r="H1262" s="15">
        <f>IF(AND(NOT(G1262),OR(Medidas!G1262&lt;20,Medidas!G1262&gt;250,Medidas!H1262&lt;0.5,Medidas!H1262&gt;400)),1,0)</f>
        <v>0</v>
      </c>
      <c r="I1262" s="20">
        <f>(Medidas!F1262-Medidas!E1262)/30.4375</f>
        <v>0</v>
      </c>
      <c r="J1262" s="15" t="e">
        <f>Medidas!H1262/(Medidas!G1262^2)*10000</f>
        <v>#DIV/0!</v>
      </c>
      <c r="K1262" s="15" t="e">
        <f t="shared" si="134"/>
        <v>#DIV/0!</v>
      </c>
      <c r="L1262" s="15" t="e">
        <f t="shared" si="135"/>
        <v>#DIV/0!</v>
      </c>
      <c r="M1262" s="15" t="e">
        <f t="shared" si="136"/>
        <v>#DIV/0!</v>
      </c>
      <c r="N1262" s="15" t="e">
        <f t="shared" si="137"/>
        <v>#N/A</v>
      </c>
      <c r="O1262" s="15" t="e">
        <f t="shared" si="138"/>
        <v>#N/A</v>
      </c>
    </row>
    <row r="1263" spans="1:15" x14ac:dyDescent="0.15">
      <c r="A1263" s="106">
        <f t="shared" si="139"/>
        <v>1</v>
      </c>
      <c r="B1263" s="15" t="e">
        <f>IF(OR(Medidas!D1263=1,Medidas!D1263="M",Medidas!D1263="m"),$A1263*LOOKUP($I1263+1,'OMS2007'!$A$3:$A$220,'OMS2007'!B$3:B$220)+(1-$A1263)*LOOKUP($I1263,'OMS2007'!$A$3:$A$220,'OMS2007'!B$3:B$220),$A1263*LOOKUP($I1263+1,'OMS2007'!$A$3:$A$220,'OMS2007'!E$3:E$220)+(1-$A1263)*LOOKUP($I1263,'OMS2007'!$A$3:$A$220,'OMS2007'!E$3:E$220))</f>
        <v>#N/A</v>
      </c>
      <c r="C1263" s="15" t="e">
        <f>IF(OR(Medidas!D1263=1,Medidas!D1263="M",Medidas!D1263="m"),$A1263*LOOKUP($I1263+1,'OMS2007'!$A$3:$A$220,'OMS2007'!C$3:C$220)+(1-$A1263)*LOOKUP($I1263,'OMS2007'!$A$3:$A$220,'OMS2007'!C$3:C$220),$A1263*LOOKUP($I1263+1,'OMS2007'!$A$3:$A$220,'OMS2007'!F$3:F$220)+(1-$A1263)*LOOKUP($I1263,'OMS2007'!$A$3:$A$220,'OMS2007'!F$3:F$220))</f>
        <v>#N/A</v>
      </c>
      <c r="D1263" s="15" t="e">
        <f>IF(OR(Medidas!D1263=1,Medidas!D1263="M",Medidas!D1263="m"),$A1263*LOOKUP($I1263+1,'OMS2007'!$A$3:$A$220,'OMS2007'!D$3:D$220)+(1-$A1263)*LOOKUP($I1263,'OMS2007'!$A$3:$A$220,'OMS2007'!D$3:D$220),$A1263*LOOKUP($I1263+1,'OMS2007'!$A$3:$A$220,'OMS2007'!G$3:G$220)+(1-$A1263)*LOOKUP($I1263,'OMS2007'!$A$3:$A$220,'OMS2007'!G$3:G$220))</f>
        <v>#N/A</v>
      </c>
      <c r="E1263" s="15">
        <f t="shared" si="133"/>
        <v>1</v>
      </c>
      <c r="F1263" s="15">
        <f>IF(OR(Medidas!D1263=1,Medidas!D1263="M",Medidas!D1263="m",Medidas!D1263=2,Medidas!D1263="F",Medidas!D1263="f"),0,1)</f>
        <v>1</v>
      </c>
      <c r="G1263" s="15">
        <f>IF(OR(ISBLANK(Medidas!G1263),(ISBLANK(Medidas!H1263))),1,0)</f>
        <v>1</v>
      </c>
      <c r="H1263" s="15">
        <f>IF(AND(NOT(G1263),OR(Medidas!G1263&lt;20,Medidas!G1263&gt;250,Medidas!H1263&lt;0.5,Medidas!H1263&gt;400)),1,0)</f>
        <v>0</v>
      </c>
      <c r="I1263" s="20">
        <f>(Medidas!F1263-Medidas!E1263)/30.4375</f>
        <v>0</v>
      </c>
      <c r="J1263" s="15" t="e">
        <f>Medidas!H1263/(Medidas!G1263^2)*10000</f>
        <v>#DIV/0!</v>
      </c>
      <c r="K1263" s="15" t="e">
        <f t="shared" si="134"/>
        <v>#DIV/0!</v>
      </c>
      <c r="L1263" s="15" t="e">
        <f t="shared" si="135"/>
        <v>#DIV/0!</v>
      </c>
      <c r="M1263" s="15" t="e">
        <f t="shared" si="136"/>
        <v>#DIV/0!</v>
      </c>
      <c r="N1263" s="15" t="e">
        <f t="shared" si="137"/>
        <v>#N/A</v>
      </c>
      <c r="O1263" s="15" t="e">
        <f t="shared" si="138"/>
        <v>#N/A</v>
      </c>
    </row>
    <row r="1264" spans="1:15" x14ac:dyDescent="0.15">
      <c r="A1264" s="106">
        <f t="shared" si="139"/>
        <v>1</v>
      </c>
      <c r="B1264" s="15" t="e">
        <f>IF(OR(Medidas!D1264=1,Medidas!D1264="M",Medidas!D1264="m"),$A1264*LOOKUP($I1264+1,'OMS2007'!$A$3:$A$220,'OMS2007'!B$3:B$220)+(1-$A1264)*LOOKUP($I1264,'OMS2007'!$A$3:$A$220,'OMS2007'!B$3:B$220),$A1264*LOOKUP($I1264+1,'OMS2007'!$A$3:$A$220,'OMS2007'!E$3:E$220)+(1-$A1264)*LOOKUP($I1264,'OMS2007'!$A$3:$A$220,'OMS2007'!E$3:E$220))</f>
        <v>#N/A</v>
      </c>
      <c r="C1264" s="15" t="e">
        <f>IF(OR(Medidas!D1264=1,Medidas!D1264="M",Medidas!D1264="m"),$A1264*LOOKUP($I1264+1,'OMS2007'!$A$3:$A$220,'OMS2007'!C$3:C$220)+(1-$A1264)*LOOKUP($I1264,'OMS2007'!$A$3:$A$220,'OMS2007'!C$3:C$220),$A1264*LOOKUP($I1264+1,'OMS2007'!$A$3:$A$220,'OMS2007'!F$3:F$220)+(1-$A1264)*LOOKUP($I1264,'OMS2007'!$A$3:$A$220,'OMS2007'!F$3:F$220))</f>
        <v>#N/A</v>
      </c>
      <c r="D1264" s="15" t="e">
        <f>IF(OR(Medidas!D1264=1,Medidas!D1264="M",Medidas!D1264="m"),$A1264*LOOKUP($I1264+1,'OMS2007'!$A$3:$A$220,'OMS2007'!D$3:D$220)+(1-$A1264)*LOOKUP($I1264,'OMS2007'!$A$3:$A$220,'OMS2007'!D$3:D$220),$A1264*LOOKUP($I1264+1,'OMS2007'!$A$3:$A$220,'OMS2007'!G$3:G$220)+(1-$A1264)*LOOKUP($I1264,'OMS2007'!$A$3:$A$220,'OMS2007'!G$3:G$220))</f>
        <v>#N/A</v>
      </c>
      <c r="E1264" s="15">
        <f t="shared" si="133"/>
        <v>1</v>
      </c>
      <c r="F1264" s="15">
        <f>IF(OR(Medidas!D1264=1,Medidas!D1264="M",Medidas!D1264="m",Medidas!D1264=2,Medidas!D1264="F",Medidas!D1264="f"),0,1)</f>
        <v>1</v>
      </c>
      <c r="G1264" s="15">
        <f>IF(OR(ISBLANK(Medidas!G1264),(ISBLANK(Medidas!H1264))),1,0)</f>
        <v>1</v>
      </c>
      <c r="H1264" s="15">
        <f>IF(AND(NOT(G1264),OR(Medidas!G1264&lt;20,Medidas!G1264&gt;250,Medidas!H1264&lt;0.5,Medidas!H1264&gt;400)),1,0)</f>
        <v>0</v>
      </c>
      <c r="I1264" s="20">
        <f>(Medidas!F1264-Medidas!E1264)/30.4375</f>
        <v>0</v>
      </c>
      <c r="J1264" s="15" t="e">
        <f>Medidas!H1264/(Medidas!G1264^2)*10000</f>
        <v>#DIV/0!</v>
      </c>
      <c r="K1264" s="15" t="e">
        <f t="shared" si="134"/>
        <v>#DIV/0!</v>
      </c>
      <c r="L1264" s="15" t="e">
        <f t="shared" si="135"/>
        <v>#DIV/0!</v>
      </c>
      <c r="M1264" s="15" t="e">
        <f t="shared" si="136"/>
        <v>#DIV/0!</v>
      </c>
      <c r="N1264" s="15" t="e">
        <f t="shared" si="137"/>
        <v>#N/A</v>
      </c>
      <c r="O1264" s="15" t="e">
        <f t="shared" si="138"/>
        <v>#N/A</v>
      </c>
    </row>
    <row r="1265" spans="1:15" x14ac:dyDescent="0.15">
      <c r="A1265" s="106">
        <f t="shared" si="139"/>
        <v>1</v>
      </c>
      <c r="B1265" s="15" t="e">
        <f>IF(OR(Medidas!D1265=1,Medidas!D1265="M",Medidas!D1265="m"),$A1265*LOOKUP($I1265+1,'OMS2007'!$A$3:$A$220,'OMS2007'!B$3:B$220)+(1-$A1265)*LOOKUP($I1265,'OMS2007'!$A$3:$A$220,'OMS2007'!B$3:B$220),$A1265*LOOKUP($I1265+1,'OMS2007'!$A$3:$A$220,'OMS2007'!E$3:E$220)+(1-$A1265)*LOOKUP($I1265,'OMS2007'!$A$3:$A$220,'OMS2007'!E$3:E$220))</f>
        <v>#N/A</v>
      </c>
      <c r="C1265" s="15" t="e">
        <f>IF(OR(Medidas!D1265=1,Medidas!D1265="M",Medidas!D1265="m"),$A1265*LOOKUP($I1265+1,'OMS2007'!$A$3:$A$220,'OMS2007'!C$3:C$220)+(1-$A1265)*LOOKUP($I1265,'OMS2007'!$A$3:$A$220,'OMS2007'!C$3:C$220),$A1265*LOOKUP($I1265+1,'OMS2007'!$A$3:$A$220,'OMS2007'!F$3:F$220)+(1-$A1265)*LOOKUP($I1265,'OMS2007'!$A$3:$A$220,'OMS2007'!F$3:F$220))</f>
        <v>#N/A</v>
      </c>
      <c r="D1265" s="15" t="e">
        <f>IF(OR(Medidas!D1265=1,Medidas!D1265="M",Medidas!D1265="m"),$A1265*LOOKUP($I1265+1,'OMS2007'!$A$3:$A$220,'OMS2007'!D$3:D$220)+(1-$A1265)*LOOKUP($I1265,'OMS2007'!$A$3:$A$220,'OMS2007'!D$3:D$220),$A1265*LOOKUP($I1265+1,'OMS2007'!$A$3:$A$220,'OMS2007'!G$3:G$220)+(1-$A1265)*LOOKUP($I1265,'OMS2007'!$A$3:$A$220,'OMS2007'!G$3:G$220))</f>
        <v>#N/A</v>
      </c>
      <c r="E1265" s="15">
        <f t="shared" si="133"/>
        <v>1</v>
      </c>
      <c r="F1265" s="15">
        <f>IF(OR(Medidas!D1265=1,Medidas!D1265="M",Medidas!D1265="m",Medidas!D1265=2,Medidas!D1265="F",Medidas!D1265="f"),0,1)</f>
        <v>1</v>
      </c>
      <c r="G1265" s="15">
        <f>IF(OR(ISBLANK(Medidas!G1265),(ISBLANK(Medidas!H1265))),1,0)</f>
        <v>1</v>
      </c>
      <c r="H1265" s="15">
        <f>IF(AND(NOT(G1265),OR(Medidas!G1265&lt;20,Medidas!G1265&gt;250,Medidas!H1265&lt;0.5,Medidas!H1265&gt;400)),1,0)</f>
        <v>0</v>
      </c>
      <c r="I1265" s="20">
        <f>(Medidas!F1265-Medidas!E1265)/30.4375</f>
        <v>0</v>
      </c>
      <c r="J1265" s="15" t="e">
        <f>Medidas!H1265/(Medidas!G1265^2)*10000</f>
        <v>#DIV/0!</v>
      </c>
      <c r="K1265" s="15" t="e">
        <f t="shared" si="134"/>
        <v>#DIV/0!</v>
      </c>
      <c r="L1265" s="15" t="e">
        <f t="shared" si="135"/>
        <v>#DIV/0!</v>
      </c>
      <c r="M1265" s="15" t="e">
        <f t="shared" si="136"/>
        <v>#DIV/0!</v>
      </c>
      <c r="N1265" s="15" t="e">
        <f t="shared" si="137"/>
        <v>#N/A</v>
      </c>
      <c r="O1265" s="15" t="e">
        <f t="shared" si="138"/>
        <v>#N/A</v>
      </c>
    </row>
    <row r="1266" spans="1:15" x14ac:dyDescent="0.15">
      <c r="A1266" s="106">
        <f t="shared" si="139"/>
        <v>1</v>
      </c>
      <c r="B1266" s="15" t="e">
        <f>IF(OR(Medidas!D1266=1,Medidas!D1266="M",Medidas!D1266="m"),$A1266*LOOKUP($I1266+1,'OMS2007'!$A$3:$A$220,'OMS2007'!B$3:B$220)+(1-$A1266)*LOOKUP($I1266,'OMS2007'!$A$3:$A$220,'OMS2007'!B$3:B$220),$A1266*LOOKUP($I1266+1,'OMS2007'!$A$3:$A$220,'OMS2007'!E$3:E$220)+(1-$A1266)*LOOKUP($I1266,'OMS2007'!$A$3:$A$220,'OMS2007'!E$3:E$220))</f>
        <v>#N/A</v>
      </c>
      <c r="C1266" s="15" t="e">
        <f>IF(OR(Medidas!D1266=1,Medidas!D1266="M",Medidas!D1266="m"),$A1266*LOOKUP($I1266+1,'OMS2007'!$A$3:$A$220,'OMS2007'!C$3:C$220)+(1-$A1266)*LOOKUP($I1266,'OMS2007'!$A$3:$A$220,'OMS2007'!C$3:C$220),$A1266*LOOKUP($I1266+1,'OMS2007'!$A$3:$A$220,'OMS2007'!F$3:F$220)+(1-$A1266)*LOOKUP($I1266,'OMS2007'!$A$3:$A$220,'OMS2007'!F$3:F$220))</f>
        <v>#N/A</v>
      </c>
      <c r="D1266" s="15" t="e">
        <f>IF(OR(Medidas!D1266=1,Medidas!D1266="M",Medidas!D1266="m"),$A1266*LOOKUP($I1266+1,'OMS2007'!$A$3:$A$220,'OMS2007'!D$3:D$220)+(1-$A1266)*LOOKUP($I1266,'OMS2007'!$A$3:$A$220,'OMS2007'!D$3:D$220),$A1266*LOOKUP($I1266+1,'OMS2007'!$A$3:$A$220,'OMS2007'!G$3:G$220)+(1-$A1266)*LOOKUP($I1266,'OMS2007'!$A$3:$A$220,'OMS2007'!G$3:G$220))</f>
        <v>#N/A</v>
      </c>
      <c r="E1266" s="15">
        <f t="shared" si="133"/>
        <v>1</v>
      </c>
      <c r="F1266" s="15">
        <f>IF(OR(Medidas!D1266=1,Medidas!D1266="M",Medidas!D1266="m",Medidas!D1266=2,Medidas!D1266="F",Medidas!D1266="f"),0,1)</f>
        <v>1</v>
      </c>
      <c r="G1266" s="15">
        <f>IF(OR(ISBLANK(Medidas!G1266),(ISBLANK(Medidas!H1266))),1,0)</f>
        <v>1</v>
      </c>
      <c r="H1266" s="15">
        <f>IF(AND(NOT(G1266),OR(Medidas!G1266&lt;20,Medidas!G1266&gt;250,Medidas!H1266&lt;0.5,Medidas!H1266&gt;400)),1,0)</f>
        <v>0</v>
      </c>
      <c r="I1266" s="20">
        <f>(Medidas!F1266-Medidas!E1266)/30.4375</f>
        <v>0</v>
      </c>
      <c r="J1266" s="15" t="e">
        <f>Medidas!H1266/(Medidas!G1266^2)*10000</f>
        <v>#DIV/0!</v>
      </c>
      <c r="K1266" s="15" t="e">
        <f t="shared" si="134"/>
        <v>#DIV/0!</v>
      </c>
      <c r="L1266" s="15" t="e">
        <f t="shared" si="135"/>
        <v>#DIV/0!</v>
      </c>
      <c r="M1266" s="15" t="e">
        <f t="shared" si="136"/>
        <v>#DIV/0!</v>
      </c>
      <c r="N1266" s="15" t="e">
        <f t="shared" si="137"/>
        <v>#N/A</v>
      </c>
      <c r="O1266" s="15" t="e">
        <f t="shared" si="138"/>
        <v>#N/A</v>
      </c>
    </row>
    <row r="1267" spans="1:15" x14ac:dyDescent="0.15">
      <c r="A1267" s="106">
        <f t="shared" si="139"/>
        <v>1</v>
      </c>
      <c r="B1267" s="15" t="e">
        <f>IF(OR(Medidas!D1267=1,Medidas!D1267="M",Medidas!D1267="m"),$A1267*LOOKUP($I1267+1,'OMS2007'!$A$3:$A$220,'OMS2007'!B$3:B$220)+(1-$A1267)*LOOKUP($I1267,'OMS2007'!$A$3:$A$220,'OMS2007'!B$3:B$220),$A1267*LOOKUP($I1267+1,'OMS2007'!$A$3:$A$220,'OMS2007'!E$3:E$220)+(1-$A1267)*LOOKUP($I1267,'OMS2007'!$A$3:$A$220,'OMS2007'!E$3:E$220))</f>
        <v>#N/A</v>
      </c>
      <c r="C1267" s="15" t="e">
        <f>IF(OR(Medidas!D1267=1,Medidas!D1267="M",Medidas!D1267="m"),$A1267*LOOKUP($I1267+1,'OMS2007'!$A$3:$A$220,'OMS2007'!C$3:C$220)+(1-$A1267)*LOOKUP($I1267,'OMS2007'!$A$3:$A$220,'OMS2007'!C$3:C$220),$A1267*LOOKUP($I1267+1,'OMS2007'!$A$3:$A$220,'OMS2007'!F$3:F$220)+(1-$A1267)*LOOKUP($I1267,'OMS2007'!$A$3:$A$220,'OMS2007'!F$3:F$220))</f>
        <v>#N/A</v>
      </c>
      <c r="D1267" s="15" t="e">
        <f>IF(OR(Medidas!D1267=1,Medidas!D1267="M",Medidas!D1267="m"),$A1267*LOOKUP($I1267+1,'OMS2007'!$A$3:$A$220,'OMS2007'!D$3:D$220)+(1-$A1267)*LOOKUP($I1267,'OMS2007'!$A$3:$A$220,'OMS2007'!D$3:D$220),$A1267*LOOKUP($I1267+1,'OMS2007'!$A$3:$A$220,'OMS2007'!G$3:G$220)+(1-$A1267)*LOOKUP($I1267,'OMS2007'!$A$3:$A$220,'OMS2007'!G$3:G$220))</f>
        <v>#N/A</v>
      </c>
      <c r="E1267" s="15">
        <f t="shared" si="133"/>
        <v>1</v>
      </c>
      <c r="F1267" s="15">
        <f>IF(OR(Medidas!D1267=1,Medidas!D1267="M",Medidas!D1267="m",Medidas!D1267=2,Medidas!D1267="F",Medidas!D1267="f"),0,1)</f>
        <v>1</v>
      </c>
      <c r="G1267" s="15">
        <f>IF(OR(ISBLANK(Medidas!G1267),(ISBLANK(Medidas!H1267))),1,0)</f>
        <v>1</v>
      </c>
      <c r="H1267" s="15">
        <f>IF(AND(NOT(G1267),OR(Medidas!G1267&lt;20,Medidas!G1267&gt;250,Medidas!H1267&lt;0.5,Medidas!H1267&gt;400)),1,0)</f>
        <v>0</v>
      </c>
      <c r="I1267" s="20">
        <f>(Medidas!F1267-Medidas!E1267)/30.4375</f>
        <v>0</v>
      </c>
      <c r="J1267" s="15" t="e">
        <f>Medidas!H1267/(Medidas!G1267^2)*10000</f>
        <v>#DIV/0!</v>
      </c>
      <c r="K1267" s="15" t="e">
        <f t="shared" si="134"/>
        <v>#DIV/0!</v>
      </c>
      <c r="L1267" s="15" t="e">
        <f t="shared" si="135"/>
        <v>#DIV/0!</v>
      </c>
      <c r="M1267" s="15" t="e">
        <f t="shared" si="136"/>
        <v>#DIV/0!</v>
      </c>
      <c r="N1267" s="15" t="e">
        <f t="shared" si="137"/>
        <v>#N/A</v>
      </c>
      <c r="O1267" s="15" t="e">
        <f t="shared" si="138"/>
        <v>#N/A</v>
      </c>
    </row>
    <row r="1268" spans="1:15" x14ac:dyDescent="0.15">
      <c r="A1268" s="106">
        <f t="shared" si="139"/>
        <v>1</v>
      </c>
      <c r="B1268" s="15" t="e">
        <f>IF(OR(Medidas!D1268=1,Medidas!D1268="M",Medidas!D1268="m"),$A1268*LOOKUP($I1268+1,'OMS2007'!$A$3:$A$220,'OMS2007'!B$3:B$220)+(1-$A1268)*LOOKUP($I1268,'OMS2007'!$A$3:$A$220,'OMS2007'!B$3:B$220),$A1268*LOOKUP($I1268+1,'OMS2007'!$A$3:$A$220,'OMS2007'!E$3:E$220)+(1-$A1268)*LOOKUP($I1268,'OMS2007'!$A$3:$A$220,'OMS2007'!E$3:E$220))</f>
        <v>#N/A</v>
      </c>
      <c r="C1268" s="15" t="e">
        <f>IF(OR(Medidas!D1268=1,Medidas!D1268="M",Medidas!D1268="m"),$A1268*LOOKUP($I1268+1,'OMS2007'!$A$3:$A$220,'OMS2007'!C$3:C$220)+(1-$A1268)*LOOKUP($I1268,'OMS2007'!$A$3:$A$220,'OMS2007'!C$3:C$220),$A1268*LOOKUP($I1268+1,'OMS2007'!$A$3:$A$220,'OMS2007'!F$3:F$220)+(1-$A1268)*LOOKUP($I1268,'OMS2007'!$A$3:$A$220,'OMS2007'!F$3:F$220))</f>
        <v>#N/A</v>
      </c>
      <c r="D1268" s="15" t="e">
        <f>IF(OR(Medidas!D1268=1,Medidas!D1268="M",Medidas!D1268="m"),$A1268*LOOKUP($I1268+1,'OMS2007'!$A$3:$A$220,'OMS2007'!D$3:D$220)+(1-$A1268)*LOOKUP($I1268,'OMS2007'!$A$3:$A$220,'OMS2007'!D$3:D$220),$A1268*LOOKUP($I1268+1,'OMS2007'!$A$3:$A$220,'OMS2007'!G$3:G$220)+(1-$A1268)*LOOKUP($I1268,'OMS2007'!$A$3:$A$220,'OMS2007'!G$3:G$220))</f>
        <v>#N/A</v>
      </c>
      <c r="E1268" s="15">
        <f t="shared" si="133"/>
        <v>1</v>
      </c>
      <c r="F1268" s="15">
        <f>IF(OR(Medidas!D1268=1,Medidas!D1268="M",Medidas!D1268="m",Medidas!D1268=2,Medidas!D1268="F",Medidas!D1268="f"),0,1)</f>
        <v>1</v>
      </c>
      <c r="G1268" s="15">
        <f>IF(OR(ISBLANK(Medidas!G1268),(ISBLANK(Medidas!H1268))),1,0)</f>
        <v>1</v>
      </c>
      <c r="H1268" s="15">
        <f>IF(AND(NOT(G1268),OR(Medidas!G1268&lt;20,Medidas!G1268&gt;250,Medidas!H1268&lt;0.5,Medidas!H1268&gt;400)),1,0)</f>
        <v>0</v>
      </c>
      <c r="I1268" s="20">
        <f>(Medidas!F1268-Medidas!E1268)/30.4375</f>
        <v>0</v>
      </c>
      <c r="J1268" s="15" t="e">
        <f>Medidas!H1268/(Medidas!G1268^2)*10000</f>
        <v>#DIV/0!</v>
      </c>
      <c r="K1268" s="15" t="e">
        <f t="shared" si="134"/>
        <v>#DIV/0!</v>
      </c>
      <c r="L1268" s="15" t="e">
        <f t="shared" si="135"/>
        <v>#DIV/0!</v>
      </c>
      <c r="M1268" s="15" t="e">
        <f t="shared" si="136"/>
        <v>#DIV/0!</v>
      </c>
      <c r="N1268" s="15" t="e">
        <f t="shared" si="137"/>
        <v>#N/A</v>
      </c>
      <c r="O1268" s="15" t="e">
        <f t="shared" si="138"/>
        <v>#N/A</v>
      </c>
    </row>
    <row r="1269" spans="1:15" x14ac:dyDescent="0.15">
      <c r="A1269" s="106">
        <f t="shared" si="139"/>
        <v>1</v>
      </c>
      <c r="B1269" s="15" t="e">
        <f>IF(OR(Medidas!D1269=1,Medidas!D1269="M",Medidas!D1269="m"),$A1269*LOOKUP($I1269+1,'OMS2007'!$A$3:$A$220,'OMS2007'!B$3:B$220)+(1-$A1269)*LOOKUP($I1269,'OMS2007'!$A$3:$A$220,'OMS2007'!B$3:B$220),$A1269*LOOKUP($I1269+1,'OMS2007'!$A$3:$A$220,'OMS2007'!E$3:E$220)+(1-$A1269)*LOOKUP($I1269,'OMS2007'!$A$3:$A$220,'OMS2007'!E$3:E$220))</f>
        <v>#N/A</v>
      </c>
      <c r="C1269" s="15" t="e">
        <f>IF(OR(Medidas!D1269=1,Medidas!D1269="M",Medidas!D1269="m"),$A1269*LOOKUP($I1269+1,'OMS2007'!$A$3:$A$220,'OMS2007'!C$3:C$220)+(1-$A1269)*LOOKUP($I1269,'OMS2007'!$A$3:$A$220,'OMS2007'!C$3:C$220),$A1269*LOOKUP($I1269+1,'OMS2007'!$A$3:$A$220,'OMS2007'!F$3:F$220)+(1-$A1269)*LOOKUP($I1269,'OMS2007'!$A$3:$A$220,'OMS2007'!F$3:F$220))</f>
        <v>#N/A</v>
      </c>
      <c r="D1269" s="15" t="e">
        <f>IF(OR(Medidas!D1269=1,Medidas!D1269="M",Medidas!D1269="m"),$A1269*LOOKUP($I1269+1,'OMS2007'!$A$3:$A$220,'OMS2007'!D$3:D$220)+(1-$A1269)*LOOKUP($I1269,'OMS2007'!$A$3:$A$220,'OMS2007'!D$3:D$220),$A1269*LOOKUP($I1269+1,'OMS2007'!$A$3:$A$220,'OMS2007'!G$3:G$220)+(1-$A1269)*LOOKUP($I1269,'OMS2007'!$A$3:$A$220,'OMS2007'!G$3:G$220))</f>
        <v>#N/A</v>
      </c>
      <c r="E1269" s="15">
        <f t="shared" si="133"/>
        <v>1</v>
      </c>
      <c r="F1269" s="15">
        <f>IF(OR(Medidas!D1269=1,Medidas!D1269="M",Medidas!D1269="m",Medidas!D1269=2,Medidas!D1269="F",Medidas!D1269="f"),0,1)</f>
        <v>1</v>
      </c>
      <c r="G1269" s="15">
        <f>IF(OR(ISBLANK(Medidas!G1269),(ISBLANK(Medidas!H1269))),1,0)</f>
        <v>1</v>
      </c>
      <c r="H1269" s="15">
        <f>IF(AND(NOT(G1269),OR(Medidas!G1269&lt;20,Medidas!G1269&gt;250,Medidas!H1269&lt;0.5,Medidas!H1269&gt;400)),1,0)</f>
        <v>0</v>
      </c>
      <c r="I1269" s="20">
        <f>(Medidas!F1269-Medidas!E1269)/30.4375</f>
        <v>0</v>
      </c>
      <c r="J1269" s="15" t="e">
        <f>Medidas!H1269/(Medidas!G1269^2)*10000</f>
        <v>#DIV/0!</v>
      </c>
      <c r="K1269" s="15" t="e">
        <f t="shared" si="134"/>
        <v>#DIV/0!</v>
      </c>
      <c r="L1269" s="15" t="e">
        <f t="shared" si="135"/>
        <v>#DIV/0!</v>
      </c>
      <c r="M1269" s="15" t="e">
        <f t="shared" si="136"/>
        <v>#DIV/0!</v>
      </c>
      <c r="N1269" s="15" t="e">
        <f t="shared" si="137"/>
        <v>#N/A</v>
      </c>
      <c r="O1269" s="15" t="e">
        <f t="shared" si="138"/>
        <v>#N/A</v>
      </c>
    </row>
    <row r="1270" spans="1:15" x14ac:dyDescent="0.15">
      <c r="A1270" s="106">
        <f t="shared" si="139"/>
        <v>1</v>
      </c>
      <c r="B1270" s="15" t="e">
        <f>IF(OR(Medidas!D1270=1,Medidas!D1270="M",Medidas!D1270="m"),$A1270*LOOKUP($I1270+1,'OMS2007'!$A$3:$A$220,'OMS2007'!B$3:B$220)+(1-$A1270)*LOOKUP($I1270,'OMS2007'!$A$3:$A$220,'OMS2007'!B$3:B$220),$A1270*LOOKUP($I1270+1,'OMS2007'!$A$3:$A$220,'OMS2007'!E$3:E$220)+(1-$A1270)*LOOKUP($I1270,'OMS2007'!$A$3:$A$220,'OMS2007'!E$3:E$220))</f>
        <v>#N/A</v>
      </c>
      <c r="C1270" s="15" t="e">
        <f>IF(OR(Medidas!D1270=1,Medidas!D1270="M",Medidas!D1270="m"),$A1270*LOOKUP($I1270+1,'OMS2007'!$A$3:$A$220,'OMS2007'!C$3:C$220)+(1-$A1270)*LOOKUP($I1270,'OMS2007'!$A$3:$A$220,'OMS2007'!C$3:C$220),$A1270*LOOKUP($I1270+1,'OMS2007'!$A$3:$A$220,'OMS2007'!F$3:F$220)+(1-$A1270)*LOOKUP($I1270,'OMS2007'!$A$3:$A$220,'OMS2007'!F$3:F$220))</f>
        <v>#N/A</v>
      </c>
      <c r="D1270" s="15" t="e">
        <f>IF(OR(Medidas!D1270=1,Medidas!D1270="M",Medidas!D1270="m"),$A1270*LOOKUP($I1270+1,'OMS2007'!$A$3:$A$220,'OMS2007'!D$3:D$220)+(1-$A1270)*LOOKUP($I1270,'OMS2007'!$A$3:$A$220,'OMS2007'!D$3:D$220),$A1270*LOOKUP($I1270+1,'OMS2007'!$A$3:$A$220,'OMS2007'!G$3:G$220)+(1-$A1270)*LOOKUP($I1270,'OMS2007'!$A$3:$A$220,'OMS2007'!G$3:G$220))</f>
        <v>#N/A</v>
      </c>
      <c r="E1270" s="15">
        <f t="shared" si="133"/>
        <v>1</v>
      </c>
      <c r="F1270" s="15">
        <f>IF(OR(Medidas!D1270=1,Medidas!D1270="M",Medidas!D1270="m",Medidas!D1270=2,Medidas!D1270="F",Medidas!D1270="f"),0,1)</f>
        <v>1</v>
      </c>
      <c r="G1270" s="15">
        <f>IF(OR(ISBLANK(Medidas!G1270),(ISBLANK(Medidas!H1270))),1,0)</f>
        <v>1</v>
      </c>
      <c r="H1270" s="15">
        <f>IF(AND(NOT(G1270),OR(Medidas!G1270&lt;20,Medidas!G1270&gt;250,Medidas!H1270&lt;0.5,Medidas!H1270&gt;400)),1,0)</f>
        <v>0</v>
      </c>
      <c r="I1270" s="20">
        <f>(Medidas!F1270-Medidas!E1270)/30.4375</f>
        <v>0</v>
      </c>
      <c r="J1270" s="15" t="e">
        <f>Medidas!H1270/(Medidas!G1270^2)*10000</f>
        <v>#DIV/0!</v>
      </c>
      <c r="K1270" s="15" t="e">
        <f t="shared" si="134"/>
        <v>#DIV/0!</v>
      </c>
      <c r="L1270" s="15" t="e">
        <f t="shared" si="135"/>
        <v>#DIV/0!</v>
      </c>
      <c r="M1270" s="15" t="e">
        <f t="shared" si="136"/>
        <v>#DIV/0!</v>
      </c>
      <c r="N1270" s="15" t="e">
        <f t="shared" si="137"/>
        <v>#N/A</v>
      </c>
      <c r="O1270" s="15" t="e">
        <f t="shared" si="138"/>
        <v>#N/A</v>
      </c>
    </row>
    <row r="1271" spans="1:15" x14ac:dyDescent="0.15">
      <c r="A1271" s="106">
        <f t="shared" si="139"/>
        <v>1</v>
      </c>
      <c r="B1271" s="15" t="e">
        <f>IF(OR(Medidas!D1271=1,Medidas!D1271="M",Medidas!D1271="m"),$A1271*LOOKUP($I1271+1,'OMS2007'!$A$3:$A$220,'OMS2007'!B$3:B$220)+(1-$A1271)*LOOKUP($I1271,'OMS2007'!$A$3:$A$220,'OMS2007'!B$3:B$220),$A1271*LOOKUP($I1271+1,'OMS2007'!$A$3:$A$220,'OMS2007'!E$3:E$220)+(1-$A1271)*LOOKUP($I1271,'OMS2007'!$A$3:$A$220,'OMS2007'!E$3:E$220))</f>
        <v>#N/A</v>
      </c>
      <c r="C1271" s="15" t="e">
        <f>IF(OR(Medidas!D1271=1,Medidas!D1271="M",Medidas!D1271="m"),$A1271*LOOKUP($I1271+1,'OMS2007'!$A$3:$A$220,'OMS2007'!C$3:C$220)+(1-$A1271)*LOOKUP($I1271,'OMS2007'!$A$3:$A$220,'OMS2007'!C$3:C$220),$A1271*LOOKUP($I1271+1,'OMS2007'!$A$3:$A$220,'OMS2007'!F$3:F$220)+(1-$A1271)*LOOKUP($I1271,'OMS2007'!$A$3:$A$220,'OMS2007'!F$3:F$220))</f>
        <v>#N/A</v>
      </c>
      <c r="D1271" s="15" t="e">
        <f>IF(OR(Medidas!D1271=1,Medidas!D1271="M",Medidas!D1271="m"),$A1271*LOOKUP($I1271+1,'OMS2007'!$A$3:$A$220,'OMS2007'!D$3:D$220)+(1-$A1271)*LOOKUP($I1271,'OMS2007'!$A$3:$A$220,'OMS2007'!D$3:D$220),$A1271*LOOKUP($I1271+1,'OMS2007'!$A$3:$A$220,'OMS2007'!G$3:G$220)+(1-$A1271)*LOOKUP($I1271,'OMS2007'!$A$3:$A$220,'OMS2007'!G$3:G$220))</f>
        <v>#N/A</v>
      </c>
      <c r="E1271" s="15">
        <f t="shared" si="133"/>
        <v>1</v>
      </c>
      <c r="F1271" s="15">
        <f>IF(OR(Medidas!D1271=1,Medidas!D1271="M",Medidas!D1271="m",Medidas!D1271=2,Medidas!D1271="F",Medidas!D1271="f"),0,1)</f>
        <v>1</v>
      </c>
      <c r="G1271" s="15">
        <f>IF(OR(ISBLANK(Medidas!G1271),(ISBLANK(Medidas!H1271))),1,0)</f>
        <v>1</v>
      </c>
      <c r="H1271" s="15">
        <f>IF(AND(NOT(G1271),OR(Medidas!G1271&lt;20,Medidas!G1271&gt;250,Medidas!H1271&lt;0.5,Medidas!H1271&gt;400)),1,0)</f>
        <v>0</v>
      </c>
      <c r="I1271" s="20">
        <f>(Medidas!F1271-Medidas!E1271)/30.4375</f>
        <v>0</v>
      </c>
      <c r="J1271" s="15" t="e">
        <f>Medidas!H1271/(Medidas!G1271^2)*10000</f>
        <v>#DIV/0!</v>
      </c>
      <c r="K1271" s="15" t="e">
        <f t="shared" si="134"/>
        <v>#DIV/0!</v>
      </c>
      <c r="L1271" s="15" t="e">
        <f t="shared" si="135"/>
        <v>#DIV/0!</v>
      </c>
      <c r="M1271" s="15" t="e">
        <f t="shared" si="136"/>
        <v>#DIV/0!</v>
      </c>
      <c r="N1271" s="15" t="e">
        <f t="shared" si="137"/>
        <v>#N/A</v>
      </c>
      <c r="O1271" s="15" t="e">
        <f t="shared" si="138"/>
        <v>#N/A</v>
      </c>
    </row>
    <row r="1272" spans="1:15" x14ac:dyDescent="0.15">
      <c r="A1272" s="106">
        <f t="shared" si="139"/>
        <v>1</v>
      </c>
      <c r="B1272" s="15" t="e">
        <f>IF(OR(Medidas!D1272=1,Medidas!D1272="M",Medidas!D1272="m"),$A1272*LOOKUP($I1272+1,'OMS2007'!$A$3:$A$220,'OMS2007'!B$3:B$220)+(1-$A1272)*LOOKUP($I1272,'OMS2007'!$A$3:$A$220,'OMS2007'!B$3:B$220),$A1272*LOOKUP($I1272+1,'OMS2007'!$A$3:$A$220,'OMS2007'!E$3:E$220)+(1-$A1272)*LOOKUP($I1272,'OMS2007'!$A$3:$A$220,'OMS2007'!E$3:E$220))</f>
        <v>#N/A</v>
      </c>
      <c r="C1272" s="15" t="e">
        <f>IF(OR(Medidas!D1272=1,Medidas!D1272="M",Medidas!D1272="m"),$A1272*LOOKUP($I1272+1,'OMS2007'!$A$3:$A$220,'OMS2007'!C$3:C$220)+(1-$A1272)*LOOKUP($I1272,'OMS2007'!$A$3:$A$220,'OMS2007'!C$3:C$220),$A1272*LOOKUP($I1272+1,'OMS2007'!$A$3:$A$220,'OMS2007'!F$3:F$220)+(1-$A1272)*LOOKUP($I1272,'OMS2007'!$A$3:$A$220,'OMS2007'!F$3:F$220))</f>
        <v>#N/A</v>
      </c>
      <c r="D1272" s="15" t="e">
        <f>IF(OR(Medidas!D1272=1,Medidas!D1272="M",Medidas!D1272="m"),$A1272*LOOKUP($I1272+1,'OMS2007'!$A$3:$A$220,'OMS2007'!D$3:D$220)+(1-$A1272)*LOOKUP($I1272,'OMS2007'!$A$3:$A$220,'OMS2007'!D$3:D$220),$A1272*LOOKUP($I1272+1,'OMS2007'!$A$3:$A$220,'OMS2007'!G$3:G$220)+(1-$A1272)*LOOKUP($I1272,'OMS2007'!$A$3:$A$220,'OMS2007'!G$3:G$220))</f>
        <v>#N/A</v>
      </c>
      <c r="E1272" s="15">
        <f t="shared" si="133"/>
        <v>1</v>
      </c>
      <c r="F1272" s="15">
        <f>IF(OR(Medidas!D1272=1,Medidas!D1272="M",Medidas!D1272="m",Medidas!D1272=2,Medidas!D1272="F",Medidas!D1272="f"),0,1)</f>
        <v>1</v>
      </c>
      <c r="G1272" s="15">
        <f>IF(OR(ISBLANK(Medidas!G1272),(ISBLANK(Medidas!H1272))),1,0)</f>
        <v>1</v>
      </c>
      <c r="H1272" s="15">
        <f>IF(AND(NOT(G1272),OR(Medidas!G1272&lt;20,Medidas!G1272&gt;250,Medidas!H1272&lt;0.5,Medidas!H1272&gt;400)),1,0)</f>
        <v>0</v>
      </c>
      <c r="I1272" s="20">
        <f>(Medidas!F1272-Medidas!E1272)/30.4375</f>
        <v>0</v>
      </c>
      <c r="J1272" s="15" t="e">
        <f>Medidas!H1272/(Medidas!G1272^2)*10000</f>
        <v>#DIV/0!</v>
      </c>
      <c r="K1272" s="15" t="e">
        <f t="shared" si="134"/>
        <v>#DIV/0!</v>
      </c>
      <c r="L1272" s="15" t="e">
        <f t="shared" si="135"/>
        <v>#DIV/0!</v>
      </c>
      <c r="M1272" s="15" t="e">
        <f t="shared" si="136"/>
        <v>#DIV/0!</v>
      </c>
      <c r="N1272" s="15" t="e">
        <f t="shared" si="137"/>
        <v>#N/A</v>
      </c>
      <c r="O1272" s="15" t="e">
        <f t="shared" si="138"/>
        <v>#N/A</v>
      </c>
    </row>
    <row r="1273" spans="1:15" x14ac:dyDescent="0.15">
      <c r="A1273" s="106">
        <f t="shared" si="139"/>
        <v>1</v>
      </c>
      <c r="B1273" s="15" t="e">
        <f>IF(OR(Medidas!D1273=1,Medidas!D1273="M",Medidas!D1273="m"),$A1273*LOOKUP($I1273+1,'OMS2007'!$A$3:$A$220,'OMS2007'!B$3:B$220)+(1-$A1273)*LOOKUP($I1273,'OMS2007'!$A$3:$A$220,'OMS2007'!B$3:B$220),$A1273*LOOKUP($I1273+1,'OMS2007'!$A$3:$A$220,'OMS2007'!E$3:E$220)+(1-$A1273)*LOOKUP($I1273,'OMS2007'!$A$3:$A$220,'OMS2007'!E$3:E$220))</f>
        <v>#N/A</v>
      </c>
      <c r="C1273" s="15" t="e">
        <f>IF(OR(Medidas!D1273=1,Medidas!D1273="M",Medidas!D1273="m"),$A1273*LOOKUP($I1273+1,'OMS2007'!$A$3:$A$220,'OMS2007'!C$3:C$220)+(1-$A1273)*LOOKUP($I1273,'OMS2007'!$A$3:$A$220,'OMS2007'!C$3:C$220),$A1273*LOOKUP($I1273+1,'OMS2007'!$A$3:$A$220,'OMS2007'!F$3:F$220)+(1-$A1273)*LOOKUP($I1273,'OMS2007'!$A$3:$A$220,'OMS2007'!F$3:F$220))</f>
        <v>#N/A</v>
      </c>
      <c r="D1273" s="15" t="e">
        <f>IF(OR(Medidas!D1273=1,Medidas!D1273="M",Medidas!D1273="m"),$A1273*LOOKUP($I1273+1,'OMS2007'!$A$3:$A$220,'OMS2007'!D$3:D$220)+(1-$A1273)*LOOKUP($I1273,'OMS2007'!$A$3:$A$220,'OMS2007'!D$3:D$220),$A1273*LOOKUP($I1273+1,'OMS2007'!$A$3:$A$220,'OMS2007'!G$3:G$220)+(1-$A1273)*LOOKUP($I1273,'OMS2007'!$A$3:$A$220,'OMS2007'!G$3:G$220))</f>
        <v>#N/A</v>
      </c>
      <c r="E1273" s="15">
        <f t="shared" si="133"/>
        <v>1</v>
      </c>
      <c r="F1273" s="15">
        <f>IF(OR(Medidas!D1273=1,Medidas!D1273="M",Medidas!D1273="m",Medidas!D1273=2,Medidas!D1273="F",Medidas!D1273="f"),0,1)</f>
        <v>1</v>
      </c>
      <c r="G1273" s="15">
        <f>IF(OR(ISBLANK(Medidas!G1273),(ISBLANK(Medidas!H1273))),1,0)</f>
        <v>1</v>
      </c>
      <c r="H1273" s="15">
        <f>IF(AND(NOT(G1273),OR(Medidas!G1273&lt;20,Medidas!G1273&gt;250,Medidas!H1273&lt;0.5,Medidas!H1273&gt;400)),1,0)</f>
        <v>0</v>
      </c>
      <c r="I1273" s="20">
        <f>(Medidas!F1273-Medidas!E1273)/30.4375</f>
        <v>0</v>
      </c>
      <c r="J1273" s="15" t="e">
        <f>Medidas!H1273/(Medidas!G1273^2)*10000</f>
        <v>#DIV/0!</v>
      </c>
      <c r="K1273" s="15" t="e">
        <f t="shared" si="134"/>
        <v>#DIV/0!</v>
      </c>
      <c r="L1273" s="15" t="e">
        <f t="shared" si="135"/>
        <v>#DIV/0!</v>
      </c>
      <c r="M1273" s="15" t="e">
        <f t="shared" si="136"/>
        <v>#DIV/0!</v>
      </c>
      <c r="N1273" s="15" t="e">
        <f t="shared" si="137"/>
        <v>#N/A</v>
      </c>
      <c r="O1273" s="15" t="e">
        <f t="shared" si="138"/>
        <v>#N/A</v>
      </c>
    </row>
    <row r="1274" spans="1:15" x14ac:dyDescent="0.15">
      <c r="A1274" s="106">
        <f t="shared" si="139"/>
        <v>1</v>
      </c>
      <c r="B1274" s="15" t="e">
        <f>IF(OR(Medidas!D1274=1,Medidas!D1274="M",Medidas!D1274="m"),$A1274*LOOKUP($I1274+1,'OMS2007'!$A$3:$A$220,'OMS2007'!B$3:B$220)+(1-$A1274)*LOOKUP($I1274,'OMS2007'!$A$3:$A$220,'OMS2007'!B$3:B$220),$A1274*LOOKUP($I1274+1,'OMS2007'!$A$3:$A$220,'OMS2007'!E$3:E$220)+(1-$A1274)*LOOKUP($I1274,'OMS2007'!$A$3:$A$220,'OMS2007'!E$3:E$220))</f>
        <v>#N/A</v>
      </c>
      <c r="C1274" s="15" t="e">
        <f>IF(OR(Medidas!D1274=1,Medidas!D1274="M",Medidas!D1274="m"),$A1274*LOOKUP($I1274+1,'OMS2007'!$A$3:$A$220,'OMS2007'!C$3:C$220)+(1-$A1274)*LOOKUP($I1274,'OMS2007'!$A$3:$A$220,'OMS2007'!C$3:C$220),$A1274*LOOKUP($I1274+1,'OMS2007'!$A$3:$A$220,'OMS2007'!F$3:F$220)+(1-$A1274)*LOOKUP($I1274,'OMS2007'!$A$3:$A$220,'OMS2007'!F$3:F$220))</f>
        <v>#N/A</v>
      </c>
      <c r="D1274" s="15" t="e">
        <f>IF(OR(Medidas!D1274=1,Medidas!D1274="M",Medidas!D1274="m"),$A1274*LOOKUP($I1274+1,'OMS2007'!$A$3:$A$220,'OMS2007'!D$3:D$220)+(1-$A1274)*LOOKUP($I1274,'OMS2007'!$A$3:$A$220,'OMS2007'!D$3:D$220),$A1274*LOOKUP($I1274+1,'OMS2007'!$A$3:$A$220,'OMS2007'!G$3:G$220)+(1-$A1274)*LOOKUP($I1274,'OMS2007'!$A$3:$A$220,'OMS2007'!G$3:G$220))</f>
        <v>#N/A</v>
      </c>
      <c r="E1274" s="15">
        <f t="shared" si="133"/>
        <v>1</v>
      </c>
      <c r="F1274" s="15">
        <f>IF(OR(Medidas!D1274=1,Medidas!D1274="M",Medidas!D1274="m",Medidas!D1274=2,Medidas!D1274="F",Medidas!D1274="f"),0,1)</f>
        <v>1</v>
      </c>
      <c r="G1274" s="15">
        <f>IF(OR(ISBLANK(Medidas!G1274),(ISBLANK(Medidas!H1274))),1,0)</f>
        <v>1</v>
      </c>
      <c r="H1274" s="15">
        <f>IF(AND(NOT(G1274),OR(Medidas!G1274&lt;20,Medidas!G1274&gt;250,Medidas!H1274&lt;0.5,Medidas!H1274&gt;400)),1,0)</f>
        <v>0</v>
      </c>
      <c r="I1274" s="20">
        <f>(Medidas!F1274-Medidas!E1274)/30.4375</f>
        <v>0</v>
      </c>
      <c r="J1274" s="15" t="e">
        <f>Medidas!H1274/(Medidas!G1274^2)*10000</f>
        <v>#DIV/0!</v>
      </c>
      <c r="K1274" s="15" t="e">
        <f t="shared" si="134"/>
        <v>#DIV/0!</v>
      </c>
      <c r="L1274" s="15" t="e">
        <f t="shared" si="135"/>
        <v>#DIV/0!</v>
      </c>
      <c r="M1274" s="15" t="e">
        <f t="shared" si="136"/>
        <v>#DIV/0!</v>
      </c>
      <c r="N1274" s="15" t="e">
        <f t="shared" si="137"/>
        <v>#N/A</v>
      </c>
      <c r="O1274" s="15" t="e">
        <f t="shared" si="138"/>
        <v>#N/A</v>
      </c>
    </row>
    <row r="1275" spans="1:15" x14ac:dyDescent="0.15">
      <c r="A1275" s="106">
        <f t="shared" si="139"/>
        <v>1</v>
      </c>
      <c r="B1275" s="15" t="e">
        <f>IF(OR(Medidas!D1275=1,Medidas!D1275="M",Medidas!D1275="m"),$A1275*LOOKUP($I1275+1,'OMS2007'!$A$3:$A$220,'OMS2007'!B$3:B$220)+(1-$A1275)*LOOKUP($I1275,'OMS2007'!$A$3:$A$220,'OMS2007'!B$3:B$220),$A1275*LOOKUP($I1275+1,'OMS2007'!$A$3:$A$220,'OMS2007'!E$3:E$220)+(1-$A1275)*LOOKUP($I1275,'OMS2007'!$A$3:$A$220,'OMS2007'!E$3:E$220))</f>
        <v>#N/A</v>
      </c>
      <c r="C1275" s="15" t="e">
        <f>IF(OR(Medidas!D1275=1,Medidas!D1275="M",Medidas!D1275="m"),$A1275*LOOKUP($I1275+1,'OMS2007'!$A$3:$A$220,'OMS2007'!C$3:C$220)+(1-$A1275)*LOOKUP($I1275,'OMS2007'!$A$3:$A$220,'OMS2007'!C$3:C$220),$A1275*LOOKUP($I1275+1,'OMS2007'!$A$3:$A$220,'OMS2007'!F$3:F$220)+(1-$A1275)*LOOKUP($I1275,'OMS2007'!$A$3:$A$220,'OMS2007'!F$3:F$220))</f>
        <v>#N/A</v>
      </c>
      <c r="D1275" s="15" t="e">
        <f>IF(OR(Medidas!D1275=1,Medidas!D1275="M",Medidas!D1275="m"),$A1275*LOOKUP($I1275+1,'OMS2007'!$A$3:$A$220,'OMS2007'!D$3:D$220)+(1-$A1275)*LOOKUP($I1275,'OMS2007'!$A$3:$A$220,'OMS2007'!D$3:D$220),$A1275*LOOKUP($I1275+1,'OMS2007'!$A$3:$A$220,'OMS2007'!G$3:G$220)+(1-$A1275)*LOOKUP($I1275,'OMS2007'!$A$3:$A$220,'OMS2007'!G$3:G$220))</f>
        <v>#N/A</v>
      </c>
      <c r="E1275" s="15">
        <f t="shared" si="133"/>
        <v>1</v>
      </c>
      <c r="F1275" s="15">
        <f>IF(OR(Medidas!D1275=1,Medidas!D1275="M",Medidas!D1275="m",Medidas!D1275=2,Medidas!D1275="F",Medidas!D1275="f"),0,1)</f>
        <v>1</v>
      </c>
      <c r="G1275" s="15">
        <f>IF(OR(ISBLANK(Medidas!G1275),(ISBLANK(Medidas!H1275))),1,0)</f>
        <v>1</v>
      </c>
      <c r="H1275" s="15">
        <f>IF(AND(NOT(G1275),OR(Medidas!G1275&lt;20,Medidas!G1275&gt;250,Medidas!H1275&lt;0.5,Medidas!H1275&gt;400)),1,0)</f>
        <v>0</v>
      </c>
      <c r="I1275" s="20">
        <f>(Medidas!F1275-Medidas!E1275)/30.4375</f>
        <v>0</v>
      </c>
      <c r="J1275" s="15" t="e">
        <f>Medidas!H1275/(Medidas!G1275^2)*10000</f>
        <v>#DIV/0!</v>
      </c>
      <c r="K1275" s="15" t="e">
        <f t="shared" si="134"/>
        <v>#DIV/0!</v>
      </c>
      <c r="L1275" s="15" t="e">
        <f t="shared" si="135"/>
        <v>#DIV/0!</v>
      </c>
      <c r="M1275" s="15" t="e">
        <f t="shared" si="136"/>
        <v>#DIV/0!</v>
      </c>
      <c r="N1275" s="15" t="e">
        <f t="shared" si="137"/>
        <v>#N/A</v>
      </c>
      <c r="O1275" s="15" t="e">
        <f t="shared" si="138"/>
        <v>#N/A</v>
      </c>
    </row>
    <row r="1276" spans="1:15" x14ac:dyDescent="0.15">
      <c r="A1276" s="106">
        <f t="shared" si="139"/>
        <v>1</v>
      </c>
      <c r="B1276" s="15" t="e">
        <f>IF(OR(Medidas!D1276=1,Medidas!D1276="M",Medidas!D1276="m"),$A1276*LOOKUP($I1276+1,'OMS2007'!$A$3:$A$220,'OMS2007'!B$3:B$220)+(1-$A1276)*LOOKUP($I1276,'OMS2007'!$A$3:$A$220,'OMS2007'!B$3:B$220),$A1276*LOOKUP($I1276+1,'OMS2007'!$A$3:$A$220,'OMS2007'!E$3:E$220)+(1-$A1276)*LOOKUP($I1276,'OMS2007'!$A$3:$A$220,'OMS2007'!E$3:E$220))</f>
        <v>#N/A</v>
      </c>
      <c r="C1276" s="15" t="e">
        <f>IF(OR(Medidas!D1276=1,Medidas!D1276="M",Medidas!D1276="m"),$A1276*LOOKUP($I1276+1,'OMS2007'!$A$3:$A$220,'OMS2007'!C$3:C$220)+(1-$A1276)*LOOKUP($I1276,'OMS2007'!$A$3:$A$220,'OMS2007'!C$3:C$220),$A1276*LOOKUP($I1276+1,'OMS2007'!$A$3:$A$220,'OMS2007'!F$3:F$220)+(1-$A1276)*LOOKUP($I1276,'OMS2007'!$A$3:$A$220,'OMS2007'!F$3:F$220))</f>
        <v>#N/A</v>
      </c>
      <c r="D1276" s="15" t="e">
        <f>IF(OR(Medidas!D1276=1,Medidas!D1276="M",Medidas!D1276="m"),$A1276*LOOKUP($I1276+1,'OMS2007'!$A$3:$A$220,'OMS2007'!D$3:D$220)+(1-$A1276)*LOOKUP($I1276,'OMS2007'!$A$3:$A$220,'OMS2007'!D$3:D$220),$A1276*LOOKUP($I1276+1,'OMS2007'!$A$3:$A$220,'OMS2007'!G$3:G$220)+(1-$A1276)*LOOKUP($I1276,'OMS2007'!$A$3:$A$220,'OMS2007'!G$3:G$220))</f>
        <v>#N/A</v>
      </c>
      <c r="E1276" s="15">
        <f t="shared" si="133"/>
        <v>1</v>
      </c>
      <c r="F1276" s="15">
        <f>IF(OR(Medidas!D1276=1,Medidas!D1276="M",Medidas!D1276="m",Medidas!D1276=2,Medidas!D1276="F",Medidas!D1276="f"),0,1)</f>
        <v>1</v>
      </c>
      <c r="G1276" s="15">
        <f>IF(OR(ISBLANK(Medidas!G1276),(ISBLANK(Medidas!H1276))),1,0)</f>
        <v>1</v>
      </c>
      <c r="H1276" s="15">
        <f>IF(AND(NOT(G1276),OR(Medidas!G1276&lt;20,Medidas!G1276&gt;250,Medidas!H1276&lt;0.5,Medidas!H1276&gt;400)),1,0)</f>
        <v>0</v>
      </c>
      <c r="I1276" s="20">
        <f>(Medidas!F1276-Medidas!E1276)/30.4375</f>
        <v>0</v>
      </c>
      <c r="J1276" s="15" t="e">
        <f>Medidas!H1276/(Medidas!G1276^2)*10000</f>
        <v>#DIV/0!</v>
      </c>
      <c r="K1276" s="15" t="e">
        <f t="shared" si="134"/>
        <v>#DIV/0!</v>
      </c>
      <c r="L1276" s="15" t="e">
        <f t="shared" si="135"/>
        <v>#DIV/0!</v>
      </c>
      <c r="M1276" s="15" t="e">
        <f t="shared" si="136"/>
        <v>#DIV/0!</v>
      </c>
      <c r="N1276" s="15" t="e">
        <f t="shared" si="137"/>
        <v>#N/A</v>
      </c>
      <c r="O1276" s="15" t="e">
        <f t="shared" si="138"/>
        <v>#N/A</v>
      </c>
    </row>
    <row r="1277" spans="1:15" x14ac:dyDescent="0.15">
      <c r="A1277" s="106">
        <f t="shared" si="139"/>
        <v>1</v>
      </c>
      <c r="B1277" s="15" t="e">
        <f>IF(OR(Medidas!D1277=1,Medidas!D1277="M",Medidas!D1277="m"),$A1277*LOOKUP($I1277+1,'OMS2007'!$A$3:$A$220,'OMS2007'!B$3:B$220)+(1-$A1277)*LOOKUP($I1277,'OMS2007'!$A$3:$A$220,'OMS2007'!B$3:B$220),$A1277*LOOKUP($I1277+1,'OMS2007'!$A$3:$A$220,'OMS2007'!E$3:E$220)+(1-$A1277)*LOOKUP($I1277,'OMS2007'!$A$3:$A$220,'OMS2007'!E$3:E$220))</f>
        <v>#N/A</v>
      </c>
      <c r="C1277" s="15" t="e">
        <f>IF(OR(Medidas!D1277=1,Medidas!D1277="M",Medidas!D1277="m"),$A1277*LOOKUP($I1277+1,'OMS2007'!$A$3:$A$220,'OMS2007'!C$3:C$220)+(1-$A1277)*LOOKUP($I1277,'OMS2007'!$A$3:$A$220,'OMS2007'!C$3:C$220),$A1277*LOOKUP($I1277+1,'OMS2007'!$A$3:$A$220,'OMS2007'!F$3:F$220)+(1-$A1277)*LOOKUP($I1277,'OMS2007'!$A$3:$A$220,'OMS2007'!F$3:F$220))</f>
        <v>#N/A</v>
      </c>
      <c r="D1277" s="15" t="e">
        <f>IF(OR(Medidas!D1277=1,Medidas!D1277="M",Medidas!D1277="m"),$A1277*LOOKUP($I1277+1,'OMS2007'!$A$3:$A$220,'OMS2007'!D$3:D$220)+(1-$A1277)*LOOKUP($I1277,'OMS2007'!$A$3:$A$220,'OMS2007'!D$3:D$220),$A1277*LOOKUP($I1277+1,'OMS2007'!$A$3:$A$220,'OMS2007'!G$3:G$220)+(1-$A1277)*LOOKUP($I1277,'OMS2007'!$A$3:$A$220,'OMS2007'!G$3:G$220))</f>
        <v>#N/A</v>
      </c>
      <c r="E1277" s="15">
        <f t="shared" si="133"/>
        <v>1</v>
      </c>
      <c r="F1277" s="15">
        <f>IF(OR(Medidas!D1277=1,Medidas!D1277="M",Medidas!D1277="m",Medidas!D1277=2,Medidas!D1277="F",Medidas!D1277="f"),0,1)</f>
        <v>1</v>
      </c>
      <c r="G1277" s="15">
        <f>IF(OR(ISBLANK(Medidas!G1277),(ISBLANK(Medidas!H1277))),1,0)</f>
        <v>1</v>
      </c>
      <c r="H1277" s="15">
        <f>IF(AND(NOT(G1277),OR(Medidas!G1277&lt;20,Medidas!G1277&gt;250,Medidas!H1277&lt;0.5,Medidas!H1277&gt;400)),1,0)</f>
        <v>0</v>
      </c>
      <c r="I1277" s="20">
        <f>(Medidas!F1277-Medidas!E1277)/30.4375</f>
        <v>0</v>
      </c>
      <c r="J1277" s="15" t="e">
        <f>Medidas!H1277/(Medidas!G1277^2)*10000</f>
        <v>#DIV/0!</v>
      </c>
      <c r="K1277" s="15" t="e">
        <f t="shared" si="134"/>
        <v>#DIV/0!</v>
      </c>
      <c r="L1277" s="15" t="e">
        <f t="shared" si="135"/>
        <v>#DIV/0!</v>
      </c>
      <c r="M1277" s="15" t="e">
        <f t="shared" si="136"/>
        <v>#DIV/0!</v>
      </c>
      <c r="N1277" s="15" t="e">
        <f t="shared" si="137"/>
        <v>#N/A</v>
      </c>
      <c r="O1277" s="15" t="e">
        <f t="shared" si="138"/>
        <v>#N/A</v>
      </c>
    </row>
    <row r="1278" spans="1:15" x14ac:dyDescent="0.15">
      <c r="A1278" s="106">
        <f t="shared" si="139"/>
        <v>1</v>
      </c>
      <c r="B1278" s="15" t="e">
        <f>IF(OR(Medidas!D1278=1,Medidas!D1278="M",Medidas!D1278="m"),$A1278*LOOKUP($I1278+1,'OMS2007'!$A$3:$A$220,'OMS2007'!B$3:B$220)+(1-$A1278)*LOOKUP($I1278,'OMS2007'!$A$3:$A$220,'OMS2007'!B$3:B$220),$A1278*LOOKUP($I1278+1,'OMS2007'!$A$3:$A$220,'OMS2007'!E$3:E$220)+(1-$A1278)*LOOKUP($I1278,'OMS2007'!$A$3:$A$220,'OMS2007'!E$3:E$220))</f>
        <v>#N/A</v>
      </c>
      <c r="C1278" s="15" t="e">
        <f>IF(OR(Medidas!D1278=1,Medidas!D1278="M",Medidas!D1278="m"),$A1278*LOOKUP($I1278+1,'OMS2007'!$A$3:$A$220,'OMS2007'!C$3:C$220)+(1-$A1278)*LOOKUP($I1278,'OMS2007'!$A$3:$A$220,'OMS2007'!C$3:C$220),$A1278*LOOKUP($I1278+1,'OMS2007'!$A$3:$A$220,'OMS2007'!F$3:F$220)+(1-$A1278)*LOOKUP($I1278,'OMS2007'!$A$3:$A$220,'OMS2007'!F$3:F$220))</f>
        <v>#N/A</v>
      </c>
      <c r="D1278" s="15" t="e">
        <f>IF(OR(Medidas!D1278=1,Medidas!D1278="M",Medidas!D1278="m"),$A1278*LOOKUP($I1278+1,'OMS2007'!$A$3:$A$220,'OMS2007'!D$3:D$220)+(1-$A1278)*LOOKUP($I1278,'OMS2007'!$A$3:$A$220,'OMS2007'!D$3:D$220),$A1278*LOOKUP($I1278+1,'OMS2007'!$A$3:$A$220,'OMS2007'!G$3:G$220)+(1-$A1278)*LOOKUP($I1278,'OMS2007'!$A$3:$A$220,'OMS2007'!G$3:G$220))</f>
        <v>#N/A</v>
      </c>
      <c r="E1278" s="15">
        <f t="shared" si="133"/>
        <v>1</v>
      </c>
      <c r="F1278" s="15">
        <f>IF(OR(Medidas!D1278=1,Medidas!D1278="M",Medidas!D1278="m",Medidas!D1278=2,Medidas!D1278="F",Medidas!D1278="f"),0,1)</f>
        <v>1</v>
      </c>
      <c r="G1278" s="15">
        <f>IF(OR(ISBLANK(Medidas!G1278),(ISBLANK(Medidas!H1278))),1,0)</f>
        <v>1</v>
      </c>
      <c r="H1278" s="15">
        <f>IF(AND(NOT(G1278),OR(Medidas!G1278&lt;20,Medidas!G1278&gt;250,Medidas!H1278&lt;0.5,Medidas!H1278&gt;400)),1,0)</f>
        <v>0</v>
      </c>
      <c r="I1278" s="20">
        <f>(Medidas!F1278-Medidas!E1278)/30.4375</f>
        <v>0</v>
      </c>
      <c r="J1278" s="15" t="e">
        <f>Medidas!H1278/(Medidas!G1278^2)*10000</f>
        <v>#DIV/0!</v>
      </c>
      <c r="K1278" s="15" t="e">
        <f t="shared" si="134"/>
        <v>#DIV/0!</v>
      </c>
      <c r="L1278" s="15" t="e">
        <f t="shared" si="135"/>
        <v>#DIV/0!</v>
      </c>
      <c r="M1278" s="15" t="e">
        <f t="shared" si="136"/>
        <v>#DIV/0!</v>
      </c>
      <c r="N1278" s="15" t="e">
        <f t="shared" si="137"/>
        <v>#N/A</v>
      </c>
      <c r="O1278" s="15" t="e">
        <f t="shared" si="138"/>
        <v>#N/A</v>
      </c>
    </row>
    <row r="1279" spans="1:15" x14ac:dyDescent="0.15">
      <c r="A1279" s="106">
        <f t="shared" si="139"/>
        <v>1</v>
      </c>
      <c r="B1279" s="15" t="e">
        <f>IF(OR(Medidas!D1279=1,Medidas!D1279="M",Medidas!D1279="m"),$A1279*LOOKUP($I1279+1,'OMS2007'!$A$3:$A$220,'OMS2007'!B$3:B$220)+(1-$A1279)*LOOKUP($I1279,'OMS2007'!$A$3:$A$220,'OMS2007'!B$3:B$220),$A1279*LOOKUP($I1279+1,'OMS2007'!$A$3:$A$220,'OMS2007'!E$3:E$220)+(1-$A1279)*LOOKUP($I1279,'OMS2007'!$A$3:$A$220,'OMS2007'!E$3:E$220))</f>
        <v>#N/A</v>
      </c>
      <c r="C1279" s="15" t="e">
        <f>IF(OR(Medidas!D1279=1,Medidas!D1279="M",Medidas!D1279="m"),$A1279*LOOKUP($I1279+1,'OMS2007'!$A$3:$A$220,'OMS2007'!C$3:C$220)+(1-$A1279)*LOOKUP($I1279,'OMS2007'!$A$3:$A$220,'OMS2007'!C$3:C$220),$A1279*LOOKUP($I1279+1,'OMS2007'!$A$3:$A$220,'OMS2007'!F$3:F$220)+(1-$A1279)*LOOKUP($I1279,'OMS2007'!$A$3:$A$220,'OMS2007'!F$3:F$220))</f>
        <v>#N/A</v>
      </c>
      <c r="D1279" s="15" t="e">
        <f>IF(OR(Medidas!D1279=1,Medidas!D1279="M",Medidas!D1279="m"),$A1279*LOOKUP($I1279+1,'OMS2007'!$A$3:$A$220,'OMS2007'!D$3:D$220)+(1-$A1279)*LOOKUP($I1279,'OMS2007'!$A$3:$A$220,'OMS2007'!D$3:D$220),$A1279*LOOKUP($I1279+1,'OMS2007'!$A$3:$A$220,'OMS2007'!G$3:G$220)+(1-$A1279)*LOOKUP($I1279,'OMS2007'!$A$3:$A$220,'OMS2007'!G$3:G$220))</f>
        <v>#N/A</v>
      </c>
      <c r="E1279" s="15">
        <f t="shared" si="133"/>
        <v>1</v>
      </c>
      <c r="F1279" s="15">
        <f>IF(OR(Medidas!D1279=1,Medidas!D1279="M",Medidas!D1279="m",Medidas!D1279=2,Medidas!D1279="F",Medidas!D1279="f"),0,1)</f>
        <v>1</v>
      </c>
      <c r="G1279" s="15">
        <f>IF(OR(ISBLANK(Medidas!G1279),(ISBLANK(Medidas!H1279))),1,0)</f>
        <v>1</v>
      </c>
      <c r="H1279" s="15">
        <f>IF(AND(NOT(G1279),OR(Medidas!G1279&lt;20,Medidas!G1279&gt;250,Medidas!H1279&lt;0.5,Medidas!H1279&gt;400)),1,0)</f>
        <v>0</v>
      </c>
      <c r="I1279" s="20">
        <f>(Medidas!F1279-Medidas!E1279)/30.4375</f>
        <v>0</v>
      </c>
      <c r="J1279" s="15" t="e">
        <f>Medidas!H1279/(Medidas!G1279^2)*10000</f>
        <v>#DIV/0!</v>
      </c>
      <c r="K1279" s="15" t="e">
        <f t="shared" si="134"/>
        <v>#DIV/0!</v>
      </c>
      <c r="L1279" s="15" t="e">
        <f t="shared" si="135"/>
        <v>#DIV/0!</v>
      </c>
      <c r="M1279" s="15" t="e">
        <f t="shared" si="136"/>
        <v>#DIV/0!</v>
      </c>
      <c r="N1279" s="15" t="e">
        <f t="shared" si="137"/>
        <v>#N/A</v>
      </c>
      <c r="O1279" s="15" t="e">
        <f t="shared" si="138"/>
        <v>#N/A</v>
      </c>
    </row>
    <row r="1280" spans="1:15" x14ac:dyDescent="0.15">
      <c r="A1280" s="106">
        <f t="shared" si="139"/>
        <v>1</v>
      </c>
      <c r="B1280" s="15" t="e">
        <f>IF(OR(Medidas!D1280=1,Medidas!D1280="M",Medidas!D1280="m"),$A1280*LOOKUP($I1280+1,'OMS2007'!$A$3:$A$220,'OMS2007'!B$3:B$220)+(1-$A1280)*LOOKUP($I1280,'OMS2007'!$A$3:$A$220,'OMS2007'!B$3:B$220),$A1280*LOOKUP($I1280+1,'OMS2007'!$A$3:$A$220,'OMS2007'!E$3:E$220)+(1-$A1280)*LOOKUP($I1280,'OMS2007'!$A$3:$A$220,'OMS2007'!E$3:E$220))</f>
        <v>#N/A</v>
      </c>
      <c r="C1280" s="15" t="e">
        <f>IF(OR(Medidas!D1280=1,Medidas!D1280="M",Medidas!D1280="m"),$A1280*LOOKUP($I1280+1,'OMS2007'!$A$3:$A$220,'OMS2007'!C$3:C$220)+(1-$A1280)*LOOKUP($I1280,'OMS2007'!$A$3:$A$220,'OMS2007'!C$3:C$220),$A1280*LOOKUP($I1280+1,'OMS2007'!$A$3:$A$220,'OMS2007'!F$3:F$220)+(1-$A1280)*LOOKUP($I1280,'OMS2007'!$A$3:$A$220,'OMS2007'!F$3:F$220))</f>
        <v>#N/A</v>
      </c>
      <c r="D1280" s="15" t="e">
        <f>IF(OR(Medidas!D1280=1,Medidas!D1280="M",Medidas!D1280="m"),$A1280*LOOKUP($I1280+1,'OMS2007'!$A$3:$A$220,'OMS2007'!D$3:D$220)+(1-$A1280)*LOOKUP($I1280,'OMS2007'!$A$3:$A$220,'OMS2007'!D$3:D$220),$A1280*LOOKUP($I1280+1,'OMS2007'!$A$3:$A$220,'OMS2007'!G$3:G$220)+(1-$A1280)*LOOKUP($I1280,'OMS2007'!$A$3:$A$220,'OMS2007'!G$3:G$220))</f>
        <v>#N/A</v>
      </c>
      <c r="E1280" s="15">
        <f t="shared" si="133"/>
        <v>1</v>
      </c>
      <c r="F1280" s="15">
        <f>IF(OR(Medidas!D1280=1,Medidas!D1280="M",Medidas!D1280="m",Medidas!D1280=2,Medidas!D1280="F",Medidas!D1280="f"),0,1)</f>
        <v>1</v>
      </c>
      <c r="G1280" s="15">
        <f>IF(OR(ISBLANK(Medidas!G1280),(ISBLANK(Medidas!H1280))),1,0)</f>
        <v>1</v>
      </c>
      <c r="H1280" s="15">
        <f>IF(AND(NOT(G1280),OR(Medidas!G1280&lt;20,Medidas!G1280&gt;250,Medidas!H1280&lt;0.5,Medidas!H1280&gt;400)),1,0)</f>
        <v>0</v>
      </c>
      <c r="I1280" s="20">
        <f>(Medidas!F1280-Medidas!E1280)/30.4375</f>
        <v>0</v>
      </c>
      <c r="J1280" s="15" t="e">
        <f>Medidas!H1280/(Medidas!G1280^2)*10000</f>
        <v>#DIV/0!</v>
      </c>
      <c r="K1280" s="15" t="e">
        <f t="shared" si="134"/>
        <v>#DIV/0!</v>
      </c>
      <c r="L1280" s="15" t="e">
        <f t="shared" si="135"/>
        <v>#DIV/0!</v>
      </c>
      <c r="M1280" s="15" t="e">
        <f t="shared" si="136"/>
        <v>#DIV/0!</v>
      </c>
      <c r="N1280" s="15" t="e">
        <f t="shared" si="137"/>
        <v>#N/A</v>
      </c>
      <c r="O1280" s="15" t="e">
        <f t="shared" si="138"/>
        <v>#N/A</v>
      </c>
    </row>
    <row r="1281" spans="1:15" x14ac:dyDescent="0.15">
      <c r="A1281" s="106">
        <f t="shared" si="139"/>
        <v>1</v>
      </c>
      <c r="B1281" s="15" t="e">
        <f>IF(OR(Medidas!D1281=1,Medidas!D1281="M",Medidas!D1281="m"),$A1281*LOOKUP($I1281+1,'OMS2007'!$A$3:$A$220,'OMS2007'!B$3:B$220)+(1-$A1281)*LOOKUP($I1281,'OMS2007'!$A$3:$A$220,'OMS2007'!B$3:B$220),$A1281*LOOKUP($I1281+1,'OMS2007'!$A$3:$A$220,'OMS2007'!E$3:E$220)+(1-$A1281)*LOOKUP($I1281,'OMS2007'!$A$3:$A$220,'OMS2007'!E$3:E$220))</f>
        <v>#N/A</v>
      </c>
      <c r="C1281" s="15" t="e">
        <f>IF(OR(Medidas!D1281=1,Medidas!D1281="M",Medidas!D1281="m"),$A1281*LOOKUP($I1281+1,'OMS2007'!$A$3:$A$220,'OMS2007'!C$3:C$220)+(1-$A1281)*LOOKUP($I1281,'OMS2007'!$A$3:$A$220,'OMS2007'!C$3:C$220),$A1281*LOOKUP($I1281+1,'OMS2007'!$A$3:$A$220,'OMS2007'!F$3:F$220)+(1-$A1281)*LOOKUP($I1281,'OMS2007'!$A$3:$A$220,'OMS2007'!F$3:F$220))</f>
        <v>#N/A</v>
      </c>
      <c r="D1281" s="15" t="e">
        <f>IF(OR(Medidas!D1281=1,Medidas!D1281="M",Medidas!D1281="m"),$A1281*LOOKUP($I1281+1,'OMS2007'!$A$3:$A$220,'OMS2007'!D$3:D$220)+(1-$A1281)*LOOKUP($I1281,'OMS2007'!$A$3:$A$220,'OMS2007'!D$3:D$220),$A1281*LOOKUP($I1281+1,'OMS2007'!$A$3:$A$220,'OMS2007'!G$3:G$220)+(1-$A1281)*LOOKUP($I1281,'OMS2007'!$A$3:$A$220,'OMS2007'!G$3:G$220))</f>
        <v>#N/A</v>
      </c>
      <c r="E1281" s="15">
        <f t="shared" si="133"/>
        <v>1</v>
      </c>
      <c r="F1281" s="15">
        <f>IF(OR(Medidas!D1281=1,Medidas!D1281="M",Medidas!D1281="m",Medidas!D1281=2,Medidas!D1281="F",Medidas!D1281="f"),0,1)</f>
        <v>1</v>
      </c>
      <c r="G1281" s="15">
        <f>IF(OR(ISBLANK(Medidas!G1281),(ISBLANK(Medidas!H1281))),1,0)</f>
        <v>1</v>
      </c>
      <c r="H1281" s="15">
        <f>IF(AND(NOT(G1281),OR(Medidas!G1281&lt;20,Medidas!G1281&gt;250,Medidas!H1281&lt;0.5,Medidas!H1281&gt;400)),1,0)</f>
        <v>0</v>
      </c>
      <c r="I1281" s="20">
        <f>(Medidas!F1281-Medidas!E1281)/30.4375</f>
        <v>0</v>
      </c>
      <c r="J1281" s="15" t="e">
        <f>Medidas!H1281/(Medidas!G1281^2)*10000</f>
        <v>#DIV/0!</v>
      </c>
      <c r="K1281" s="15" t="e">
        <f t="shared" si="134"/>
        <v>#DIV/0!</v>
      </c>
      <c r="L1281" s="15" t="e">
        <f t="shared" si="135"/>
        <v>#DIV/0!</v>
      </c>
      <c r="M1281" s="15" t="e">
        <f t="shared" si="136"/>
        <v>#DIV/0!</v>
      </c>
      <c r="N1281" s="15" t="e">
        <f t="shared" si="137"/>
        <v>#N/A</v>
      </c>
      <c r="O1281" s="15" t="e">
        <f t="shared" si="138"/>
        <v>#N/A</v>
      </c>
    </row>
    <row r="1282" spans="1:15" x14ac:dyDescent="0.15">
      <c r="A1282" s="106">
        <f t="shared" si="139"/>
        <v>1</v>
      </c>
      <c r="B1282" s="15" t="e">
        <f>IF(OR(Medidas!D1282=1,Medidas!D1282="M",Medidas!D1282="m"),$A1282*LOOKUP($I1282+1,'OMS2007'!$A$3:$A$220,'OMS2007'!B$3:B$220)+(1-$A1282)*LOOKUP($I1282,'OMS2007'!$A$3:$A$220,'OMS2007'!B$3:B$220),$A1282*LOOKUP($I1282+1,'OMS2007'!$A$3:$A$220,'OMS2007'!E$3:E$220)+(1-$A1282)*LOOKUP($I1282,'OMS2007'!$A$3:$A$220,'OMS2007'!E$3:E$220))</f>
        <v>#N/A</v>
      </c>
      <c r="C1282" s="15" t="e">
        <f>IF(OR(Medidas!D1282=1,Medidas!D1282="M",Medidas!D1282="m"),$A1282*LOOKUP($I1282+1,'OMS2007'!$A$3:$A$220,'OMS2007'!C$3:C$220)+(1-$A1282)*LOOKUP($I1282,'OMS2007'!$A$3:$A$220,'OMS2007'!C$3:C$220),$A1282*LOOKUP($I1282+1,'OMS2007'!$A$3:$A$220,'OMS2007'!F$3:F$220)+(1-$A1282)*LOOKUP($I1282,'OMS2007'!$A$3:$A$220,'OMS2007'!F$3:F$220))</f>
        <v>#N/A</v>
      </c>
      <c r="D1282" s="15" t="e">
        <f>IF(OR(Medidas!D1282=1,Medidas!D1282="M",Medidas!D1282="m"),$A1282*LOOKUP($I1282+1,'OMS2007'!$A$3:$A$220,'OMS2007'!D$3:D$220)+(1-$A1282)*LOOKUP($I1282,'OMS2007'!$A$3:$A$220,'OMS2007'!D$3:D$220),$A1282*LOOKUP($I1282+1,'OMS2007'!$A$3:$A$220,'OMS2007'!G$3:G$220)+(1-$A1282)*LOOKUP($I1282,'OMS2007'!$A$3:$A$220,'OMS2007'!G$3:G$220))</f>
        <v>#N/A</v>
      </c>
      <c r="E1282" s="15">
        <f t="shared" si="133"/>
        <v>1</v>
      </c>
      <c r="F1282" s="15">
        <f>IF(OR(Medidas!D1282=1,Medidas!D1282="M",Medidas!D1282="m",Medidas!D1282=2,Medidas!D1282="F",Medidas!D1282="f"),0,1)</f>
        <v>1</v>
      </c>
      <c r="G1282" s="15">
        <f>IF(OR(ISBLANK(Medidas!G1282),(ISBLANK(Medidas!H1282))),1,0)</f>
        <v>1</v>
      </c>
      <c r="H1282" s="15">
        <f>IF(AND(NOT(G1282),OR(Medidas!G1282&lt;20,Medidas!G1282&gt;250,Medidas!H1282&lt;0.5,Medidas!H1282&gt;400)),1,0)</f>
        <v>0</v>
      </c>
      <c r="I1282" s="20">
        <f>(Medidas!F1282-Medidas!E1282)/30.4375</f>
        <v>0</v>
      </c>
      <c r="J1282" s="15" t="e">
        <f>Medidas!H1282/(Medidas!G1282^2)*10000</f>
        <v>#DIV/0!</v>
      </c>
      <c r="K1282" s="15" t="e">
        <f t="shared" si="134"/>
        <v>#DIV/0!</v>
      </c>
      <c r="L1282" s="15" t="e">
        <f t="shared" si="135"/>
        <v>#DIV/0!</v>
      </c>
      <c r="M1282" s="15" t="e">
        <f t="shared" si="136"/>
        <v>#DIV/0!</v>
      </c>
      <c r="N1282" s="15" t="e">
        <f t="shared" si="137"/>
        <v>#N/A</v>
      </c>
      <c r="O1282" s="15" t="e">
        <f t="shared" si="138"/>
        <v>#N/A</v>
      </c>
    </row>
    <row r="1283" spans="1:15" x14ac:dyDescent="0.15">
      <c r="A1283" s="106">
        <f t="shared" si="139"/>
        <v>1</v>
      </c>
      <c r="B1283" s="15" t="e">
        <f>IF(OR(Medidas!D1283=1,Medidas!D1283="M",Medidas!D1283="m"),$A1283*LOOKUP($I1283+1,'OMS2007'!$A$3:$A$220,'OMS2007'!B$3:B$220)+(1-$A1283)*LOOKUP($I1283,'OMS2007'!$A$3:$A$220,'OMS2007'!B$3:B$220),$A1283*LOOKUP($I1283+1,'OMS2007'!$A$3:$A$220,'OMS2007'!E$3:E$220)+(1-$A1283)*LOOKUP($I1283,'OMS2007'!$A$3:$A$220,'OMS2007'!E$3:E$220))</f>
        <v>#N/A</v>
      </c>
      <c r="C1283" s="15" t="e">
        <f>IF(OR(Medidas!D1283=1,Medidas!D1283="M",Medidas!D1283="m"),$A1283*LOOKUP($I1283+1,'OMS2007'!$A$3:$A$220,'OMS2007'!C$3:C$220)+(1-$A1283)*LOOKUP($I1283,'OMS2007'!$A$3:$A$220,'OMS2007'!C$3:C$220),$A1283*LOOKUP($I1283+1,'OMS2007'!$A$3:$A$220,'OMS2007'!F$3:F$220)+(1-$A1283)*LOOKUP($I1283,'OMS2007'!$A$3:$A$220,'OMS2007'!F$3:F$220))</f>
        <v>#N/A</v>
      </c>
      <c r="D1283" s="15" t="e">
        <f>IF(OR(Medidas!D1283=1,Medidas!D1283="M",Medidas!D1283="m"),$A1283*LOOKUP($I1283+1,'OMS2007'!$A$3:$A$220,'OMS2007'!D$3:D$220)+(1-$A1283)*LOOKUP($I1283,'OMS2007'!$A$3:$A$220,'OMS2007'!D$3:D$220),$A1283*LOOKUP($I1283+1,'OMS2007'!$A$3:$A$220,'OMS2007'!G$3:G$220)+(1-$A1283)*LOOKUP($I1283,'OMS2007'!$A$3:$A$220,'OMS2007'!G$3:G$220))</f>
        <v>#N/A</v>
      </c>
      <c r="E1283" s="15">
        <f t="shared" si="133"/>
        <v>1</v>
      </c>
      <c r="F1283" s="15">
        <f>IF(OR(Medidas!D1283=1,Medidas!D1283="M",Medidas!D1283="m",Medidas!D1283=2,Medidas!D1283="F",Medidas!D1283="f"),0,1)</f>
        <v>1</v>
      </c>
      <c r="G1283" s="15">
        <f>IF(OR(ISBLANK(Medidas!G1283),(ISBLANK(Medidas!H1283))),1,0)</f>
        <v>1</v>
      </c>
      <c r="H1283" s="15">
        <f>IF(AND(NOT(G1283),OR(Medidas!G1283&lt;20,Medidas!G1283&gt;250,Medidas!H1283&lt;0.5,Medidas!H1283&gt;400)),1,0)</f>
        <v>0</v>
      </c>
      <c r="I1283" s="20">
        <f>(Medidas!F1283-Medidas!E1283)/30.4375</f>
        <v>0</v>
      </c>
      <c r="J1283" s="15" t="e">
        <f>Medidas!H1283/(Medidas!G1283^2)*10000</f>
        <v>#DIV/0!</v>
      </c>
      <c r="K1283" s="15" t="e">
        <f t="shared" si="134"/>
        <v>#DIV/0!</v>
      </c>
      <c r="L1283" s="15" t="e">
        <f t="shared" si="135"/>
        <v>#DIV/0!</v>
      </c>
      <c r="M1283" s="15" t="e">
        <f t="shared" si="136"/>
        <v>#DIV/0!</v>
      </c>
      <c r="N1283" s="15" t="e">
        <f t="shared" si="137"/>
        <v>#N/A</v>
      </c>
      <c r="O1283" s="15" t="e">
        <f t="shared" si="138"/>
        <v>#N/A</v>
      </c>
    </row>
    <row r="1284" spans="1:15" x14ac:dyDescent="0.15">
      <c r="A1284" s="106">
        <f t="shared" si="139"/>
        <v>1</v>
      </c>
      <c r="B1284" s="15" t="e">
        <f>IF(OR(Medidas!D1284=1,Medidas!D1284="M",Medidas!D1284="m"),$A1284*LOOKUP($I1284+1,'OMS2007'!$A$3:$A$220,'OMS2007'!B$3:B$220)+(1-$A1284)*LOOKUP($I1284,'OMS2007'!$A$3:$A$220,'OMS2007'!B$3:B$220),$A1284*LOOKUP($I1284+1,'OMS2007'!$A$3:$A$220,'OMS2007'!E$3:E$220)+(1-$A1284)*LOOKUP($I1284,'OMS2007'!$A$3:$A$220,'OMS2007'!E$3:E$220))</f>
        <v>#N/A</v>
      </c>
      <c r="C1284" s="15" t="e">
        <f>IF(OR(Medidas!D1284=1,Medidas!D1284="M",Medidas!D1284="m"),$A1284*LOOKUP($I1284+1,'OMS2007'!$A$3:$A$220,'OMS2007'!C$3:C$220)+(1-$A1284)*LOOKUP($I1284,'OMS2007'!$A$3:$A$220,'OMS2007'!C$3:C$220),$A1284*LOOKUP($I1284+1,'OMS2007'!$A$3:$A$220,'OMS2007'!F$3:F$220)+(1-$A1284)*LOOKUP($I1284,'OMS2007'!$A$3:$A$220,'OMS2007'!F$3:F$220))</f>
        <v>#N/A</v>
      </c>
      <c r="D1284" s="15" t="e">
        <f>IF(OR(Medidas!D1284=1,Medidas!D1284="M",Medidas!D1284="m"),$A1284*LOOKUP($I1284+1,'OMS2007'!$A$3:$A$220,'OMS2007'!D$3:D$220)+(1-$A1284)*LOOKUP($I1284,'OMS2007'!$A$3:$A$220,'OMS2007'!D$3:D$220),$A1284*LOOKUP($I1284+1,'OMS2007'!$A$3:$A$220,'OMS2007'!G$3:G$220)+(1-$A1284)*LOOKUP($I1284,'OMS2007'!$A$3:$A$220,'OMS2007'!G$3:G$220))</f>
        <v>#N/A</v>
      </c>
      <c r="E1284" s="15">
        <f t="shared" ref="E1284:E1347" si="140">IF(OR(I1284&lt;24,I1284&gt;240),1,0)</f>
        <v>1</v>
      </c>
      <c r="F1284" s="15">
        <f>IF(OR(Medidas!D1284=1,Medidas!D1284="M",Medidas!D1284="m",Medidas!D1284=2,Medidas!D1284="F",Medidas!D1284="f"),0,1)</f>
        <v>1</v>
      </c>
      <c r="G1284" s="15">
        <f>IF(OR(ISBLANK(Medidas!G1284),(ISBLANK(Medidas!H1284))),1,0)</f>
        <v>1</v>
      </c>
      <c r="H1284" s="15">
        <f>IF(AND(NOT(G1284),OR(Medidas!G1284&lt;20,Medidas!G1284&gt;250,Medidas!H1284&lt;0.5,Medidas!H1284&gt;400)),1,0)</f>
        <v>0</v>
      </c>
      <c r="I1284" s="20">
        <f>(Medidas!F1284-Medidas!E1284)/30.4375</f>
        <v>0</v>
      </c>
      <c r="J1284" s="15" t="e">
        <f>Medidas!H1284/(Medidas!G1284^2)*10000</f>
        <v>#DIV/0!</v>
      </c>
      <c r="K1284" s="15" t="e">
        <f t="shared" ref="K1284:K1347" si="141">(((J1284/C1284)^B1284)-1)/(B1284*D1284)</f>
        <v>#DIV/0!</v>
      </c>
      <c r="L1284" s="15" t="e">
        <f t="shared" ref="L1284:L1347" si="142">INT(NORMSDIST(K1284)*1000)/10</f>
        <v>#DIV/0!</v>
      </c>
      <c r="M1284" s="15" t="e">
        <f t="shared" ref="M1284:M1347" si="143">IF(OR((J1284-C1284)/N1284&lt;-4,(J1284-C1284)/O1284&gt;8),1,0)</f>
        <v>#DIV/0!</v>
      </c>
      <c r="N1284" s="15" t="e">
        <f t="shared" ref="N1284:N1347" si="144">(C1284-(C1284*(1+B1284*D1284*(-2))^(1/B1284)))/2</f>
        <v>#N/A</v>
      </c>
      <c r="O1284" s="15" t="e">
        <f t="shared" ref="O1284:O1347" si="145">((C1284*(1+B1284*D1284*2)^(1/B1284))-C1284)/2</f>
        <v>#N/A</v>
      </c>
    </row>
    <row r="1285" spans="1:15" x14ac:dyDescent="0.15">
      <c r="A1285" s="106">
        <f t="shared" ref="A1285:A1348" si="146">I1285-INT(I1285+0.5)+1</f>
        <v>1</v>
      </c>
      <c r="B1285" s="15" t="e">
        <f>IF(OR(Medidas!D1285=1,Medidas!D1285="M",Medidas!D1285="m"),$A1285*LOOKUP($I1285+1,'OMS2007'!$A$3:$A$220,'OMS2007'!B$3:B$220)+(1-$A1285)*LOOKUP($I1285,'OMS2007'!$A$3:$A$220,'OMS2007'!B$3:B$220),$A1285*LOOKUP($I1285+1,'OMS2007'!$A$3:$A$220,'OMS2007'!E$3:E$220)+(1-$A1285)*LOOKUP($I1285,'OMS2007'!$A$3:$A$220,'OMS2007'!E$3:E$220))</f>
        <v>#N/A</v>
      </c>
      <c r="C1285" s="15" t="e">
        <f>IF(OR(Medidas!D1285=1,Medidas!D1285="M",Medidas!D1285="m"),$A1285*LOOKUP($I1285+1,'OMS2007'!$A$3:$A$220,'OMS2007'!C$3:C$220)+(1-$A1285)*LOOKUP($I1285,'OMS2007'!$A$3:$A$220,'OMS2007'!C$3:C$220),$A1285*LOOKUP($I1285+1,'OMS2007'!$A$3:$A$220,'OMS2007'!F$3:F$220)+(1-$A1285)*LOOKUP($I1285,'OMS2007'!$A$3:$A$220,'OMS2007'!F$3:F$220))</f>
        <v>#N/A</v>
      </c>
      <c r="D1285" s="15" t="e">
        <f>IF(OR(Medidas!D1285=1,Medidas!D1285="M",Medidas!D1285="m"),$A1285*LOOKUP($I1285+1,'OMS2007'!$A$3:$A$220,'OMS2007'!D$3:D$220)+(1-$A1285)*LOOKUP($I1285,'OMS2007'!$A$3:$A$220,'OMS2007'!D$3:D$220),$A1285*LOOKUP($I1285+1,'OMS2007'!$A$3:$A$220,'OMS2007'!G$3:G$220)+(1-$A1285)*LOOKUP($I1285,'OMS2007'!$A$3:$A$220,'OMS2007'!G$3:G$220))</f>
        <v>#N/A</v>
      </c>
      <c r="E1285" s="15">
        <f t="shared" si="140"/>
        <v>1</v>
      </c>
      <c r="F1285" s="15">
        <f>IF(OR(Medidas!D1285=1,Medidas!D1285="M",Medidas!D1285="m",Medidas!D1285=2,Medidas!D1285="F",Medidas!D1285="f"),0,1)</f>
        <v>1</v>
      </c>
      <c r="G1285" s="15">
        <f>IF(OR(ISBLANK(Medidas!G1285),(ISBLANK(Medidas!H1285))),1,0)</f>
        <v>1</v>
      </c>
      <c r="H1285" s="15">
        <f>IF(AND(NOT(G1285),OR(Medidas!G1285&lt;20,Medidas!G1285&gt;250,Medidas!H1285&lt;0.5,Medidas!H1285&gt;400)),1,0)</f>
        <v>0</v>
      </c>
      <c r="I1285" s="20">
        <f>(Medidas!F1285-Medidas!E1285)/30.4375</f>
        <v>0</v>
      </c>
      <c r="J1285" s="15" t="e">
        <f>Medidas!H1285/(Medidas!G1285^2)*10000</f>
        <v>#DIV/0!</v>
      </c>
      <c r="K1285" s="15" t="e">
        <f t="shared" si="141"/>
        <v>#DIV/0!</v>
      </c>
      <c r="L1285" s="15" t="e">
        <f t="shared" si="142"/>
        <v>#DIV/0!</v>
      </c>
      <c r="M1285" s="15" t="e">
        <f t="shared" si="143"/>
        <v>#DIV/0!</v>
      </c>
      <c r="N1285" s="15" t="e">
        <f t="shared" si="144"/>
        <v>#N/A</v>
      </c>
      <c r="O1285" s="15" t="e">
        <f t="shared" si="145"/>
        <v>#N/A</v>
      </c>
    </row>
    <row r="1286" spans="1:15" x14ac:dyDescent="0.15">
      <c r="A1286" s="106">
        <f t="shared" si="146"/>
        <v>1</v>
      </c>
      <c r="B1286" s="15" t="e">
        <f>IF(OR(Medidas!D1286=1,Medidas!D1286="M",Medidas!D1286="m"),$A1286*LOOKUP($I1286+1,'OMS2007'!$A$3:$A$220,'OMS2007'!B$3:B$220)+(1-$A1286)*LOOKUP($I1286,'OMS2007'!$A$3:$A$220,'OMS2007'!B$3:B$220),$A1286*LOOKUP($I1286+1,'OMS2007'!$A$3:$A$220,'OMS2007'!E$3:E$220)+(1-$A1286)*LOOKUP($I1286,'OMS2007'!$A$3:$A$220,'OMS2007'!E$3:E$220))</f>
        <v>#N/A</v>
      </c>
      <c r="C1286" s="15" t="e">
        <f>IF(OR(Medidas!D1286=1,Medidas!D1286="M",Medidas!D1286="m"),$A1286*LOOKUP($I1286+1,'OMS2007'!$A$3:$A$220,'OMS2007'!C$3:C$220)+(1-$A1286)*LOOKUP($I1286,'OMS2007'!$A$3:$A$220,'OMS2007'!C$3:C$220),$A1286*LOOKUP($I1286+1,'OMS2007'!$A$3:$A$220,'OMS2007'!F$3:F$220)+(1-$A1286)*LOOKUP($I1286,'OMS2007'!$A$3:$A$220,'OMS2007'!F$3:F$220))</f>
        <v>#N/A</v>
      </c>
      <c r="D1286" s="15" t="e">
        <f>IF(OR(Medidas!D1286=1,Medidas!D1286="M",Medidas!D1286="m"),$A1286*LOOKUP($I1286+1,'OMS2007'!$A$3:$A$220,'OMS2007'!D$3:D$220)+(1-$A1286)*LOOKUP($I1286,'OMS2007'!$A$3:$A$220,'OMS2007'!D$3:D$220),$A1286*LOOKUP($I1286+1,'OMS2007'!$A$3:$A$220,'OMS2007'!G$3:G$220)+(1-$A1286)*LOOKUP($I1286,'OMS2007'!$A$3:$A$220,'OMS2007'!G$3:G$220))</f>
        <v>#N/A</v>
      </c>
      <c r="E1286" s="15">
        <f t="shared" si="140"/>
        <v>1</v>
      </c>
      <c r="F1286" s="15">
        <f>IF(OR(Medidas!D1286=1,Medidas!D1286="M",Medidas!D1286="m",Medidas!D1286=2,Medidas!D1286="F",Medidas!D1286="f"),0,1)</f>
        <v>1</v>
      </c>
      <c r="G1286" s="15">
        <f>IF(OR(ISBLANK(Medidas!G1286),(ISBLANK(Medidas!H1286))),1,0)</f>
        <v>1</v>
      </c>
      <c r="H1286" s="15">
        <f>IF(AND(NOT(G1286),OR(Medidas!G1286&lt;20,Medidas!G1286&gt;250,Medidas!H1286&lt;0.5,Medidas!H1286&gt;400)),1,0)</f>
        <v>0</v>
      </c>
      <c r="I1286" s="20">
        <f>(Medidas!F1286-Medidas!E1286)/30.4375</f>
        <v>0</v>
      </c>
      <c r="J1286" s="15" t="e">
        <f>Medidas!H1286/(Medidas!G1286^2)*10000</f>
        <v>#DIV/0!</v>
      </c>
      <c r="K1286" s="15" t="e">
        <f t="shared" si="141"/>
        <v>#DIV/0!</v>
      </c>
      <c r="L1286" s="15" t="e">
        <f t="shared" si="142"/>
        <v>#DIV/0!</v>
      </c>
      <c r="M1286" s="15" t="e">
        <f t="shared" si="143"/>
        <v>#DIV/0!</v>
      </c>
      <c r="N1286" s="15" t="e">
        <f t="shared" si="144"/>
        <v>#N/A</v>
      </c>
      <c r="O1286" s="15" t="e">
        <f t="shared" si="145"/>
        <v>#N/A</v>
      </c>
    </row>
    <row r="1287" spans="1:15" x14ac:dyDescent="0.15">
      <c r="A1287" s="106">
        <f t="shared" si="146"/>
        <v>1</v>
      </c>
      <c r="B1287" s="15" t="e">
        <f>IF(OR(Medidas!D1287=1,Medidas!D1287="M",Medidas!D1287="m"),$A1287*LOOKUP($I1287+1,'OMS2007'!$A$3:$A$220,'OMS2007'!B$3:B$220)+(1-$A1287)*LOOKUP($I1287,'OMS2007'!$A$3:$A$220,'OMS2007'!B$3:B$220),$A1287*LOOKUP($I1287+1,'OMS2007'!$A$3:$A$220,'OMS2007'!E$3:E$220)+(1-$A1287)*LOOKUP($I1287,'OMS2007'!$A$3:$A$220,'OMS2007'!E$3:E$220))</f>
        <v>#N/A</v>
      </c>
      <c r="C1287" s="15" t="e">
        <f>IF(OR(Medidas!D1287=1,Medidas!D1287="M",Medidas!D1287="m"),$A1287*LOOKUP($I1287+1,'OMS2007'!$A$3:$A$220,'OMS2007'!C$3:C$220)+(1-$A1287)*LOOKUP($I1287,'OMS2007'!$A$3:$A$220,'OMS2007'!C$3:C$220),$A1287*LOOKUP($I1287+1,'OMS2007'!$A$3:$A$220,'OMS2007'!F$3:F$220)+(1-$A1287)*LOOKUP($I1287,'OMS2007'!$A$3:$A$220,'OMS2007'!F$3:F$220))</f>
        <v>#N/A</v>
      </c>
      <c r="D1287" s="15" t="e">
        <f>IF(OR(Medidas!D1287=1,Medidas!D1287="M",Medidas!D1287="m"),$A1287*LOOKUP($I1287+1,'OMS2007'!$A$3:$A$220,'OMS2007'!D$3:D$220)+(1-$A1287)*LOOKUP($I1287,'OMS2007'!$A$3:$A$220,'OMS2007'!D$3:D$220),$A1287*LOOKUP($I1287+1,'OMS2007'!$A$3:$A$220,'OMS2007'!G$3:G$220)+(1-$A1287)*LOOKUP($I1287,'OMS2007'!$A$3:$A$220,'OMS2007'!G$3:G$220))</f>
        <v>#N/A</v>
      </c>
      <c r="E1287" s="15">
        <f t="shared" si="140"/>
        <v>1</v>
      </c>
      <c r="F1287" s="15">
        <f>IF(OR(Medidas!D1287=1,Medidas!D1287="M",Medidas!D1287="m",Medidas!D1287=2,Medidas!D1287="F",Medidas!D1287="f"),0,1)</f>
        <v>1</v>
      </c>
      <c r="G1287" s="15">
        <f>IF(OR(ISBLANK(Medidas!G1287),(ISBLANK(Medidas!H1287))),1,0)</f>
        <v>1</v>
      </c>
      <c r="H1287" s="15">
        <f>IF(AND(NOT(G1287),OR(Medidas!G1287&lt;20,Medidas!G1287&gt;250,Medidas!H1287&lt;0.5,Medidas!H1287&gt;400)),1,0)</f>
        <v>0</v>
      </c>
      <c r="I1287" s="20">
        <f>(Medidas!F1287-Medidas!E1287)/30.4375</f>
        <v>0</v>
      </c>
      <c r="J1287" s="15" t="e">
        <f>Medidas!H1287/(Medidas!G1287^2)*10000</f>
        <v>#DIV/0!</v>
      </c>
      <c r="K1287" s="15" t="e">
        <f t="shared" si="141"/>
        <v>#DIV/0!</v>
      </c>
      <c r="L1287" s="15" t="e">
        <f t="shared" si="142"/>
        <v>#DIV/0!</v>
      </c>
      <c r="M1287" s="15" t="e">
        <f t="shared" si="143"/>
        <v>#DIV/0!</v>
      </c>
      <c r="N1287" s="15" t="e">
        <f t="shared" si="144"/>
        <v>#N/A</v>
      </c>
      <c r="O1287" s="15" t="e">
        <f t="shared" si="145"/>
        <v>#N/A</v>
      </c>
    </row>
    <row r="1288" spans="1:15" x14ac:dyDescent="0.15">
      <c r="A1288" s="106">
        <f t="shared" si="146"/>
        <v>1</v>
      </c>
      <c r="B1288" s="15" t="e">
        <f>IF(OR(Medidas!D1288=1,Medidas!D1288="M",Medidas!D1288="m"),$A1288*LOOKUP($I1288+1,'OMS2007'!$A$3:$A$220,'OMS2007'!B$3:B$220)+(1-$A1288)*LOOKUP($I1288,'OMS2007'!$A$3:$A$220,'OMS2007'!B$3:B$220),$A1288*LOOKUP($I1288+1,'OMS2007'!$A$3:$A$220,'OMS2007'!E$3:E$220)+(1-$A1288)*LOOKUP($I1288,'OMS2007'!$A$3:$A$220,'OMS2007'!E$3:E$220))</f>
        <v>#N/A</v>
      </c>
      <c r="C1288" s="15" t="e">
        <f>IF(OR(Medidas!D1288=1,Medidas!D1288="M",Medidas!D1288="m"),$A1288*LOOKUP($I1288+1,'OMS2007'!$A$3:$A$220,'OMS2007'!C$3:C$220)+(1-$A1288)*LOOKUP($I1288,'OMS2007'!$A$3:$A$220,'OMS2007'!C$3:C$220),$A1288*LOOKUP($I1288+1,'OMS2007'!$A$3:$A$220,'OMS2007'!F$3:F$220)+(1-$A1288)*LOOKUP($I1288,'OMS2007'!$A$3:$A$220,'OMS2007'!F$3:F$220))</f>
        <v>#N/A</v>
      </c>
      <c r="D1288" s="15" t="e">
        <f>IF(OR(Medidas!D1288=1,Medidas!D1288="M",Medidas!D1288="m"),$A1288*LOOKUP($I1288+1,'OMS2007'!$A$3:$A$220,'OMS2007'!D$3:D$220)+(1-$A1288)*LOOKUP($I1288,'OMS2007'!$A$3:$A$220,'OMS2007'!D$3:D$220),$A1288*LOOKUP($I1288+1,'OMS2007'!$A$3:$A$220,'OMS2007'!G$3:G$220)+(1-$A1288)*LOOKUP($I1288,'OMS2007'!$A$3:$A$220,'OMS2007'!G$3:G$220))</f>
        <v>#N/A</v>
      </c>
      <c r="E1288" s="15">
        <f t="shared" si="140"/>
        <v>1</v>
      </c>
      <c r="F1288" s="15">
        <f>IF(OR(Medidas!D1288=1,Medidas!D1288="M",Medidas!D1288="m",Medidas!D1288=2,Medidas!D1288="F",Medidas!D1288="f"),0,1)</f>
        <v>1</v>
      </c>
      <c r="G1288" s="15">
        <f>IF(OR(ISBLANK(Medidas!G1288),(ISBLANK(Medidas!H1288))),1,0)</f>
        <v>1</v>
      </c>
      <c r="H1288" s="15">
        <f>IF(AND(NOT(G1288),OR(Medidas!G1288&lt;20,Medidas!G1288&gt;250,Medidas!H1288&lt;0.5,Medidas!H1288&gt;400)),1,0)</f>
        <v>0</v>
      </c>
      <c r="I1288" s="20">
        <f>(Medidas!F1288-Medidas!E1288)/30.4375</f>
        <v>0</v>
      </c>
      <c r="J1288" s="15" t="e">
        <f>Medidas!H1288/(Medidas!G1288^2)*10000</f>
        <v>#DIV/0!</v>
      </c>
      <c r="K1288" s="15" t="e">
        <f t="shared" si="141"/>
        <v>#DIV/0!</v>
      </c>
      <c r="L1288" s="15" t="e">
        <f t="shared" si="142"/>
        <v>#DIV/0!</v>
      </c>
      <c r="M1288" s="15" t="e">
        <f t="shared" si="143"/>
        <v>#DIV/0!</v>
      </c>
      <c r="N1288" s="15" t="e">
        <f t="shared" si="144"/>
        <v>#N/A</v>
      </c>
      <c r="O1288" s="15" t="e">
        <f t="shared" si="145"/>
        <v>#N/A</v>
      </c>
    </row>
    <row r="1289" spans="1:15" x14ac:dyDescent="0.15">
      <c r="A1289" s="106">
        <f t="shared" si="146"/>
        <v>1</v>
      </c>
      <c r="B1289" s="15" t="e">
        <f>IF(OR(Medidas!D1289=1,Medidas!D1289="M",Medidas!D1289="m"),$A1289*LOOKUP($I1289+1,'OMS2007'!$A$3:$A$220,'OMS2007'!B$3:B$220)+(1-$A1289)*LOOKUP($I1289,'OMS2007'!$A$3:$A$220,'OMS2007'!B$3:B$220),$A1289*LOOKUP($I1289+1,'OMS2007'!$A$3:$A$220,'OMS2007'!E$3:E$220)+(1-$A1289)*LOOKUP($I1289,'OMS2007'!$A$3:$A$220,'OMS2007'!E$3:E$220))</f>
        <v>#N/A</v>
      </c>
      <c r="C1289" s="15" t="e">
        <f>IF(OR(Medidas!D1289=1,Medidas!D1289="M",Medidas!D1289="m"),$A1289*LOOKUP($I1289+1,'OMS2007'!$A$3:$A$220,'OMS2007'!C$3:C$220)+(1-$A1289)*LOOKUP($I1289,'OMS2007'!$A$3:$A$220,'OMS2007'!C$3:C$220),$A1289*LOOKUP($I1289+1,'OMS2007'!$A$3:$A$220,'OMS2007'!F$3:F$220)+(1-$A1289)*LOOKUP($I1289,'OMS2007'!$A$3:$A$220,'OMS2007'!F$3:F$220))</f>
        <v>#N/A</v>
      </c>
      <c r="D1289" s="15" t="e">
        <f>IF(OR(Medidas!D1289=1,Medidas!D1289="M",Medidas!D1289="m"),$A1289*LOOKUP($I1289+1,'OMS2007'!$A$3:$A$220,'OMS2007'!D$3:D$220)+(1-$A1289)*LOOKUP($I1289,'OMS2007'!$A$3:$A$220,'OMS2007'!D$3:D$220),$A1289*LOOKUP($I1289+1,'OMS2007'!$A$3:$A$220,'OMS2007'!G$3:G$220)+(1-$A1289)*LOOKUP($I1289,'OMS2007'!$A$3:$A$220,'OMS2007'!G$3:G$220))</f>
        <v>#N/A</v>
      </c>
      <c r="E1289" s="15">
        <f t="shared" si="140"/>
        <v>1</v>
      </c>
      <c r="F1289" s="15">
        <f>IF(OR(Medidas!D1289=1,Medidas!D1289="M",Medidas!D1289="m",Medidas!D1289=2,Medidas!D1289="F",Medidas!D1289="f"),0,1)</f>
        <v>1</v>
      </c>
      <c r="G1289" s="15">
        <f>IF(OR(ISBLANK(Medidas!G1289),(ISBLANK(Medidas!H1289))),1,0)</f>
        <v>1</v>
      </c>
      <c r="H1289" s="15">
        <f>IF(AND(NOT(G1289),OR(Medidas!G1289&lt;20,Medidas!G1289&gt;250,Medidas!H1289&lt;0.5,Medidas!H1289&gt;400)),1,0)</f>
        <v>0</v>
      </c>
      <c r="I1289" s="20">
        <f>(Medidas!F1289-Medidas!E1289)/30.4375</f>
        <v>0</v>
      </c>
      <c r="J1289" s="15" t="e">
        <f>Medidas!H1289/(Medidas!G1289^2)*10000</f>
        <v>#DIV/0!</v>
      </c>
      <c r="K1289" s="15" t="e">
        <f t="shared" si="141"/>
        <v>#DIV/0!</v>
      </c>
      <c r="L1289" s="15" t="e">
        <f t="shared" si="142"/>
        <v>#DIV/0!</v>
      </c>
      <c r="M1289" s="15" t="e">
        <f t="shared" si="143"/>
        <v>#DIV/0!</v>
      </c>
      <c r="N1289" s="15" t="e">
        <f t="shared" si="144"/>
        <v>#N/A</v>
      </c>
      <c r="O1289" s="15" t="e">
        <f t="shared" si="145"/>
        <v>#N/A</v>
      </c>
    </row>
    <row r="1290" spans="1:15" x14ac:dyDescent="0.15">
      <c r="A1290" s="106">
        <f t="shared" si="146"/>
        <v>1</v>
      </c>
      <c r="B1290" s="15" t="e">
        <f>IF(OR(Medidas!D1290=1,Medidas!D1290="M",Medidas!D1290="m"),$A1290*LOOKUP($I1290+1,'OMS2007'!$A$3:$A$220,'OMS2007'!B$3:B$220)+(1-$A1290)*LOOKUP($I1290,'OMS2007'!$A$3:$A$220,'OMS2007'!B$3:B$220),$A1290*LOOKUP($I1290+1,'OMS2007'!$A$3:$A$220,'OMS2007'!E$3:E$220)+(1-$A1290)*LOOKUP($I1290,'OMS2007'!$A$3:$A$220,'OMS2007'!E$3:E$220))</f>
        <v>#N/A</v>
      </c>
      <c r="C1290" s="15" t="e">
        <f>IF(OR(Medidas!D1290=1,Medidas!D1290="M",Medidas!D1290="m"),$A1290*LOOKUP($I1290+1,'OMS2007'!$A$3:$A$220,'OMS2007'!C$3:C$220)+(1-$A1290)*LOOKUP($I1290,'OMS2007'!$A$3:$A$220,'OMS2007'!C$3:C$220),$A1290*LOOKUP($I1290+1,'OMS2007'!$A$3:$A$220,'OMS2007'!F$3:F$220)+(1-$A1290)*LOOKUP($I1290,'OMS2007'!$A$3:$A$220,'OMS2007'!F$3:F$220))</f>
        <v>#N/A</v>
      </c>
      <c r="D1290" s="15" t="e">
        <f>IF(OR(Medidas!D1290=1,Medidas!D1290="M",Medidas!D1290="m"),$A1290*LOOKUP($I1290+1,'OMS2007'!$A$3:$A$220,'OMS2007'!D$3:D$220)+(1-$A1290)*LOOKUP($I1290,'OMS2007'!$A$3:$A$220,'OMS2007'!D$3:D$220),$A1290*LOOKUP($I1290+1,'OMS2007'!$A$3:$A$220,'OMS2007'!G$3:G$220)+(1-$A1290)*LOOKUP($I1290,'OMS2007'!$A$3:$A$220,'OMS2007'!G$3:G$220))</f>
        <v>#N/A</v>
      </c>
      <c r="E1290" s="15">
        <f t="shared" si="140"/>
        <v>1</v>
      </c>
      <c r="F1290" s="15">
        <f>IF(OR(Medidas!D1290=1,Medidas!D1290="M",Medidas!D1290="m",Medidas!D1290=2,Medidas!D1290="F",Medidas!D1290="f"),0,1)</f>
        <v>1</v>
      </c>
      <c r="G1290" s="15">
        <f>IF(OR(ISBLANK(Medidas!G1290),(ISBLANK(Medidas!H1290))),1,0)</f>
        <v>1</v>
      </c>
      <c r="H1290" s="15">
        <f>IF(AND(NOT(G1290),OR(Medidas!G1290&lt;20,Medidas!G1290&gt;250,Medidas!H1290&lt;0.5,Medidas!H1290&gt;400)),1,0)</f>
        <v>0</v>
      </c>
      <c r="I1290" s="20">
        <f>(Medidas!F1290-Medidas!E1290)/30.4375</f>
        <v>0</v>
      </c>
      <c r="J1290" s="15" t="e">
        <f>Medidas!H1290/(Medidas!G1290^2)*10000</f>
        <v>#DIV/0!</v>
      </c>
      <c r="K1290" s="15" t="e">
        <f t="shared" si="141"/>
        <v>#DIV/0!</v>
      </c>
      <c r="L1290" s="15" t="e">
        <f t="shared" si="142"/>
        <v>#DIV/0!</v>
      </c>
      <c r="M1290" s="15" t="e">
        <f t="shared" si="143"/>
        <v>#DIV/0!</v>
      </c>
      <c r="N1290" s="15" t="e">
        <f t="shared" si="144"/>
        <v>#N/A</v>
      </c>
      <c r="O1290" s="15" t="e">
        <f t="shared" si="145"/>
        <v>#N/A</v>
      </c>
    </row>
    <row r="1291" spans="1:15" x14ac:dyDescent="0.15">
      <c r="A1291" s="106">
        <f t="shared" si="146"/>
        <v>1</v>
      </c>
      <c r="B1291" s="15" t="e">
        <f>IF(OR(Medidas!D1291=1,Medidas!D1291="M",Medidas!D1291="m"),$A1291*LOOKUP($I1291+1,'OMS2007'!$A$3:$A$220,'OMS2007'!B$3:B$220)+(1-$A1291)*LOOKUP($I1291,'OMS2007'!$A$3:$A$220,'OMS2007'!B$3:B$220),$A1291*LOOKUP($I1291+1,'OMS2007'!$A$3:$A$220,'OMS2007'!E$3:E$220)+(1-$A1291)*LOOKUP($I1291,'OMS2007'!$A$3:$A$220,'OMS2007'!E$3:E$220))</f>
        <v>#N/A</v>
      </c>
      <c r="C1291" s="15" t="e">
        <f>IF(OR(Medidas!D1291=1,Medidas!D1291="M",Medidas!D1291="m"),$A1291*LOOKUP($I1291+1,'OMS2007'!$A$3:$A$220,'OMS2007'!C$3:C$220)+(1-$A1291)*LOOKUP($I1291,'OMS2007'!$A$3:$A$220,'OMS2007'!C$3:C$220),$A1291*LOOKUP($I1291+1,'OMS2007'!$A$3:$A$220,'OMS2007'!F$3:F$220)+(1-$A1291)*LOOKUP($I1291,'OMS2007'!$A$3:$A$220,'OMS2007'!F$3:F$220))</f>
        <v>#N/A</v>
      </c>
      <c r="D1291" s="15" t="e">
        <f>IF(OR(Medidas!D1291=1,Medidas!D1291="M",Medidas!D1291="m"),$A1291*LOOKUP($I1291+1,'OMS2007'!$A$3:$A$220,'OMS2007'!D$3:D$220)+(1-$A1291)*LOOKUP($I1291,'OMS2007'!$A$3:$A$220,'OMS2007'!D$3:D$220),$A1291*LOOKUP($I1291+1,'OMS2007'!$A$3:$A$220,'OMS2007'!G$3:G$220)+(1-$A1291)*LOOKUP($I1291,'OMS2007'!$A$3:$A$220,'OMS2007'!G$3:G$220))</f>
        <v>#N/A</v>
      </c>
      <c r="E1291" s="15">
        <f t="shared" si="140"/>
        <v>1</v>
      </c>
      <c r="F1291" s="15">
        <f>IF(OR(Medidas!D1291=1,Medidas!D1291="M",Medidas!D1291="m",Medidas!D1291=2,Medidas!D1291="F",Medidas!D1291="f"),0,1)</f>
        <v>1</v>
      </c>
      <c r="G1291" s="15">
        <f>IF(OR(ISBLANK(Medidas!G1291),(ISBLANK(Medidas!H1291))),1,0)</f>
        <v>1</v>
      </c>
      <c r="H1291" s="15">
        <f>IF(AND(NOT(G1291),OR(Medidas!G1291&lt;20,Medidas!G1291&gt;250,Medidas!H1291&lt;0.5,Medidas!H1291&gt;400)),1,0)</f>
        <v>0</v>
      </c>
      <c r="I1291" s="20">
        <f>(Medidas!F1291-Medidas!E1291)/30.4375</f>
        <v>0</v>
      </c>
      <c r="J1291" s="15" t="e">
        <f>Medidas!H1291/(Medidas!G1291^2)*10000</f>
        <v>#DIV/0!</v>
      </c>
      <c r="K1291" s="15" t="e">
        <f t="shared" si="141"/>
        <v>#DIV/0!</v>
      </c>
      <c r="L1291" s="15" t="e">
        <f t="shared" si="142"/>
        <v>#DIV/0!</v>
      </c>
      <c r="M1291" s="15" t="e">
        <f t="shared" si="143"/>
        <v>#DIV/0!</v>
      </c>
      <c r="N1291" s="15" t="e">
        <f t="shared" si="144"/>
        <v>#N/A</v>
      </c>
      <c r="O1291" s="15" t="e">
        <f t="shared" si="145"/>
        <v>#N/A</v>
      </c>
    </row>
    <row r="1292" spans="1:15" x14ac:dyDescent="0.15">
      <c r="A1292" s="106">
        <f t="shared" si="146"/>
        <v>1</v>
      </c>
      <c r="B1292" s="15" t="e">
        <f>IF(OR(Medidas!D1292=1,Medidas!D1292="M",Medidas!D1292="m"),$A1292*LOOKUP($I1292+1,'OMS2007'!$A$3:$A$220,'OMS2007'!B$3:B$220)+(1-$A1292)*LOOKUP($I1292,'OMS2007'!$A$3:$A$220,'OMS2007'!B$3:B$220),$A1292*LOOKUP($I1292+1,'OMS2007'!$A$3:$A$220,'OMS2007'!E$3:E$220)+(1-$A1292)*LOOKUP($I1292,'OMS2007'!$A$3:$A$220,'OMS2007'!E$3:E$220))</f>
        <v>#N/A</v>
      </c>
      <c r="C1292" s="15" t="e">
        <f>IF(OR(Medidas!D1292=1,Medidas!D1292="M",Medidas!D1292="m"),$A1292*LOOKUP($I1292+1,'OMS2007'!$A$3:$A$220,'OMS2007'!C$3:C$220)+(1-$A1292)*LOOKUP($I1292,'OMS2007'!$A$3:$A$220,'OMS2007'!C$3:C$220),$A1292*LOOKUP($I1292+1,'OMS2007'!$A$3:$A$220,'OMS2007'!F$3:F$220)+(1-$A1292)*LOOKUP($I1292,'OMS2007'!$A$3:$A$220,'OMS2007'!F$3:F$220))</f>
        <v>#N/A</v>
      </c>
      <c r="D1292" s="15" t="e">
        <f>IF(OR(Medidas!D1292=1,Medidas!D1292="M",Medidas!D1292="m"),$A1292*LOOKUP($I1292+1,'OMS2007'!$A$3:$A$220,'OMS2007'!D$3:D$220)+(1-$A1292)*LOOKUP($I1292,'OMS2007'!$A$3:$A$220,'OMS2007'!D$3:D$220),$A1292*LOOKUP($I1292+1,'OMS2007'!$A$3:$A$220,'OMS2007'!G$3:G$220)+(1-$A1292)*LOOKUP($I1292,'OMS2007'!$A$3:$A$220,'OMS2007'!G$3:G$220))</f>
        <v>#N/A</v>
      </c>
      <c r="E1292" s="15">
        <f t="shared" si="140"/>
        <v>1</v>
      </c>
      <c r="F1292" s="15">
        <f>IF(OR(Medidas!D1292=1,Medidas!D1292="M",Medidas!D1292="m",Medidas!D1292=2,Medidas!D1292="F",Medidas!D1292="f"),0,1)</f>
        <v>1</v>
      </c>
      <c r="G1292" s="15">
        <f>IF(OR(ISBLANK(Medidas!G1292),(ISBLANK(Medidas!H1292))),1,0)</f>
        <v>1</v>
      </c>
      <c r="H1292" s="15">
        <f>IF(AND(NOT(G1292),OR(Medidas!G1292&lt;20,Medidas!G1292&gt;250,Medidas!H1292&lt;0.5,Medidas!H1292&gt;400)),1,0)</f>
        <v>0</v>
      </c>
      <c r="I1292" s="20">
        <f>(Medidas!F1292-Medidas!E1292)/30.4375</f>
        <v>0</v>
      </c>
      <c r="J1292" s="15" t="e">
        <f>Medidas!H1292/(Medidas!G1292^2)*10000</f>
        <v>#DIV/0!</v>
      </c>
      <c r="K1292" s="15" t="e">
        <f t="shared" si="141"/>
        <v>#DIV/0!</v>
      </c>
      <c r="L1292" s="15" t="e">
        <f t="shared" si="142"/>
        <v>#DIV/0!</v>
      </c>
      <c r="M1292" s="15" t="e">
        <f t="shared" si="143"/>
        <v>#DIV/0!</v>
      </c>
      <c r="N1292" s="15" t="e">
        <f t="shared" si="144"/>
        <v>#N/A</v>
      </c>
      <c r="O1292" s="15" t="e">
        <f t="shared" si="145"/>
        <v>#N/A</v>
      </c>
    </row>
    <row r="1293" spans="1:15" x14ac:dyDescent="0.15">
      <c r="A1293" s="106">
        <f t="shared" si="146"/>
        <v>1</v>
      </c>
      <c r="B1293" s="15" t="e">
        <f>IF(OR(Medidas!D1293=1,Medidas!D1293="M",Medidas!D1293="m"),$A1293*LOOKUP($I1293+1,'OMS2007'!$A$3:$A$220,'OMS2007'!B$3:B$220)+(1-$A1293)*LOOKUP($I1293,'OMS2007'!$A$3:$A$220,'OMS2007'!B$3:B$220),$A1293*LOOKUP($I1293+1,'OMS2007'!$A$3:$A$220,'OMS2007'!E$3:E$220)+(1-$A1293)*LOOKUP($I1293,'OMS2007'!$A$3:$A$220,'OMS2007'!E$3:E$220))</f>
        <v>#N/A</v>
      </c>
      <c r="C1293" s="15" t="e">
        <f>IF(OR(Medidas!D1293=1,Medidas!D1293="M",Medidas!D1293="m"),$A1293*LOOKUP($I1293+1,'OMS2007'!$A$3:$A$220,'OMS2007'!C$3:C$220)+(1-$A1293)*LOOKUP($I1293,'OMS2007'!$A$3:$A$220,'OMS2007'!C$3:C$220),$A1293*LOOKUP($I1293+1,'OMS2007'!$A$3:$A$220,'OMS2007'!F$3:F$220)+(1-$A1293)*LOOKUP($I1293,'OMS2007'!$A$3:$A$220,'OMS2007'!F$3:F$220))</f>
        <v>#N/A</v>
      </c>
      <c r="D1293" s="15" t="e">
        <f>IF(OR(Medidas!D1293=1,Medidas!D1293="M",Medidas!D1293="m"),$A1293*LOOKUP($I1293+1,'OMS2007'!$A$3:$A$220,'OMS2007'!D$3:D$220)+(1-$A1293)*LOOKUP($I1293,'OMS2007'!$A$3:$A$220,'OMS2007'!D$3:D$220),$A1293*LOOKUP($I1293+1,'OMS2007'!$A$3:$A$220,'OMS2007'!G$3:G$220)+(1-$A1293)*LOOKUP($I1293,'OMS2007'!$A$3:$A$220,'OMS2007'!G$3:G$220))</f>
        <v>#N/A</v>
      </c>
      <c r="E1293" s="15">
        <f t="shared" si="140"/>
        <v>1</v>
      </c>
      <c r="F1293" s="15">
        <f>IF(OR(Medidas!D1293=1,Medidas!D1293="M",Medidas!D1293="m",Medidas!D1293=2,Medidas!D1293="F",Medidas!D1293="f"),0,1)</f>
        <v>1</v>
      </c>
      <c r="G1293" s="15">
        <f>IF(OR(ISBLANK(Medidas!G1293),(ISBLANK(Medidas!H1293))),1,0)</f>
        <v>1</v>
      </c>
      <c r="H1293" s="15">
        <f>IF(AND(NOT(G1293),OR(Medidas!G1293&lt;20,Medidas!G1293&gt;250,Medidas!H1293&lt;0.5,Medidas!H1293&gt;400)),1,0)</f>
        <v>0</v>
      </c>
      <c r="I1293" s="20">
        <f>(Medidas!F1293-Medidas!E1293)/30.4375</f>
        <v>0</v>
      </c>
      <c r="J1293" s="15" t="e">
        <f>Medidas!H1293/(Medidas!G1293^2)*10000</f>
        <v>#DIV/0!</v>
      </c>
      <c r="K1293" s="15" t="e">
        <f t="shared" si="141"/>
        <v>#DIV/0!</v>
      </c>
      <c r="L1293" s="15" t="e">
        <f t="shared" si="142"/>
        <v>#DIV/0!</v>
      </c>
      <c r="M1293" s="15" t="e">
        <f t="shared" si="143"/>
        <v>#DIV/0!</v>
      </c>
      <c r="N1293" s="15" t="e">
        <f t="shared" si="144"/>
        <v>#N/A</v>
      </c>
      <c r="O1293" s="15" t="e">
        <f t="shared" si="145"/>
        <v>#N/A</v>
      </c>
    </row>
    <row r="1294" spans="1:15" x14ac:dyDescent="0.15">
      <c r="A1294" s="106">
        <f t="shared" si="146"/>
        <v>1</v>
      </c>
      <c r="B1294" s="15" t="e">
        <f>IF(OR(Medidas!D1294=1,Medidas!D1294="M",Medidas!D1294="m"),$A1294*LOOKUP($I1294+1,'OMS2007'!$A$3:$A$220,'OMS2007'!B$3:B$220)+(1-$A1294)*LOOKUP($I1294,'OMS2007'!$A$3:$A$220,'OMS2007'!B$3:B$220),$A1294*LOOKUP($I1294+1,'OMS2007'!$A$3:$A$220,'OMS2007'!E$3:E$220)+(1-$A1294)*LOOKUP($I1294,'OMS2007'!$A$3:$A$220,'OMS2007'!E$3:E$220))</f>
        <v>#N/A</v>
      </c>
      <c r="C1294" s="15" t="e">
        <f>IF(OR(Medidas!D1294=1,Medidas!D1294="M",Medidas!D1294="m"),$A1294*LOOKUP($I1294+1,'OMS2007'!$A$3:$A$220,'OMS2007'!C$3:C$220)+(1-$A1294)*LOOKUP($I1294,'OMS2007'!$A$3:$A$220,'OMS2007'!C$3:C$220),$A1294*LOOKUP($I1294+1,'OMS2007'!$A$3:$A$220,'OMS2007'!F$3:F$220)+(1-$A1294)*LOOKUP($I1294,'OMS2007'!$A$3:$A$220,'OMS2007'!F$3:F$220))</f>
        <v>#N/A</v>
      </c>
      <c r="D1294" s="15" t="e">
        <f>IF(OR(Medidas!D1294=1,Medidas!D1294="M",Medidas!D1294="m"),$A1294*LOOKUP($I1294+1,'OMS2007'!$A$3:$A$220,'OMS2007'!D$3:D$220)+(1-$A1294)*LOOKUP($I1294,'OMS2007'!$A$3:$A$220,'OMS2007'!D$3:D$220),$A1294*LOOKUP($I1294+1,'OMS2007'!$A$3:$A$220,'OMS2007'!G$3:G$220)+(1-$A1294)*LOOKUP($I1294,'OMS2007'!$A$3:$A$220,'OMS2007'!G$3:G$220))</f>
        <v>#N/A</v>
      </c>
      <c r="E1294" s="15">
        <f t="shared" si="140"/>
        <v>1</v>
      </c>
      <c r="F1294" s="15">
        <f>IF(OR(Medidas!D1294=1,Medidas!D1294="M",Medidas!D1294="m",Medidas!D1294=2,Medidas!D1294="F",Medidas!D1294="f"),0,1)</f>
        <v>1</v>
      </c>
      <c r="G1294" s="15">
        <f>IF(OR(ISBLANK(Medidas!G1294),(ISBLANK(Medidas!H1294))),1,0)</f>
        <v>1</v>
      </c>
      <c r="H1294" s="15">
        <f>IF(AND(NOT(G1294),OR(Medidas!G1294&lt;20,Medidas!G1294&gt;250,Medidas!H1294&lt;0.5,Medidas!H1294&gt;400)),1,0)</f>
        <v>0</v>
      </c>
      <c r="I1294" s="20">
        <f>(Medidas!F1294-Medidas!E1294)/30.4375</f>
        <v>0</v>
      </c>
      <c r="J1294" s="15" t="e">
        <f>Medidas!H1294/(Medidas!G1294^2)*10000</f>
        <v>#DIV/0!</v>
      </c>
      <c r="K1294" s="15" t="e">
        <f t="shared" si="141"/>
        <v>#DIV/0!</v>
      </c>
      <c r="L1294" s="15" t="e">
        <f t="shared" si="142"/>
        <v>#DIV/0!</v>
      </c>
      <c r="M1294" s="15" t="e">
        <f t="shared" si="143"/>
        <v>#DIV/0!</v>
      </c>
      <c r="N1294" s="15" t="e">
        <f t="shared" si="144"/>
        <v>#N/A</v>
      </c>
      <c r="O1294" s="15" t="e">
        <f t="shared" si="145"/>
        <v>#N/A</v>
      </c>
    </row>
    <row r="1295" spans="1:15" x14ac:dyDescent="0.15">
      <c r="A1295" s="106">
        <f t="shared" si="146"/>
        <v>1</v>
      </c>
      <c r="B1295" s="15" t="e">
        <f>IF(OR(Medidas!D1295=1,Medidas!D1295="M",Medidas!D1295="m"),$A1295*LOOKUP($I1295+1,'OMS2007'!$A$3:$A$220,'OMS2007'!B$3:B$220)+(1-$A1295)*LOOKUP($I1295,'OMS2007'!$A$3:$A$220,'OMS2007'!B$3:B$220),$A1295*LOOKUP($I1295+1,'OMS2007'!$A$3:$A$220,'OMS2007'!E$3:E$220)+(1-$A1295)*LOOKUP($I1295,'OMS2007'!$A$3:$A$220,'OMS2007'!E$3:E$220))</f>
        <v>#N/A</v>
      </c>
      <c r="C1295" s="15" t="e">
        <f>IF(OR(Medidas!D1295=1,Medidas!D1295="M",Medidas!D1295="m"),$A1295*LOOKUP($I1295+1,'OMS2007'!$A$3:$A$220,'OMS2007'!C$3:C$220)+(1-$A1295)*LOOKUP($I1295,'OMS2007'!$A$3:$A$220,'OMS2007'!C$3:C$220),$A1295*LOOKUP($I1295+1,'OMS2007'!$A$3:$A$220,'OMS2007'!F$3:F$220)+(1-$A1295)*LOOKUP($I1295,'OMS2007'!$A$3:$A$220,'OMS2007'!F$3:F$220))</f>
        <v>#N/A</v>
      </c>
      <c r="D1295" s="15" t="e">
        <f>IF(OR(Medidas!D1295=1,Medidas!D1295="M",Medidas!D1295="m"),$A1295*LOOKUP($I1295+1,'OMS2007'!$A$3:$A$220,'OMS2007'!D$3:D$220)+(1-$A1295)*LOOKUP($I1295,'OMS2007'!$A$3:$A$220,'OMS2007'!D$3:D$220),$A1295*LOOKUP($I1295+1,'OMS2007'!$A$3:$A$220,'OMS2007'!G$3:G$220)+(1-$A1295)*LOOKUP($I1295,'OMS2007'!$A$3:$A$220,'OMS2007'!G$3:G$220))</f>
        <v>#N/A</v>
      </c>
      <c r="E1295" s="15">
        <f t="shared" si="140"/>
        <v>1</v>
      </c>
      <c r="F1295" s="15">
        <f>IF(OR(Medidas!D1295=1,Medidas!D1295="M",Medidas!D1295="m",Medidas!D1295=2,Medidas!D1295="F",Medidas!D1295="f"),0,1)</f>
        <v>1</v>
      </c>
      <c r="G1295" s="15">
        <f>IF(OR(ISBLANK(Medidas!G1295),(ISBLANK(Medidas!H1295))),1,0)</f>
        <v>1</v>
      </c>
      <c r="H1295" s="15">
        <f>IF(AND(NOT(G1295),OR(Medidas!G1295&lt;20,Medidas!G1295&gt;250,Medidas!H1295&lt;0.5,Medidas!H1295&gt;400)),1,0)</f>
        <v>0</v>
      </c>
      <c r="I1295" s="20">
        <f>(Medidas!F1295-Medidas!E1295)/30.4375</f>
        <v>0</v>
      </c>
      <c r="J1295" s="15" t="e">
        <f>Medidas!H1295/(Medidas!G1295^2)*10000</f>
        <v>#DIV/0!</v>
      </c>
      <c r="K1295" s="15" t="e">
        <f t="shared" si="141"/>
        <v>#DIV/0!</v>
      </c>
      <c r="L1295" s="15" t="e">
        <f t="shared" si="142"/>
        <v>#DIV/0!</v>
      </c>
      <c r="M1295" s="15" t="e">
        <f t="shared" si="143"/>
        <v>#DIV/0!</v>
      </c>
      <c r="N1295" s="15" t="e">
        <f t="shared" si="144"/>
        <v>#N/A</v>
      </c>
      <c r="O1295" s="15" t="e">
        <f t="shared" si="145"/>
        <v>#N/A</v>
      </c>
    </row>
    <row r="1296" spans="1:15" x14ac:dyDescent="0.15">
      <c r="A1296" s="106">
        <f t="shared" si="146"/>
        <v>1</v>
      </c>
      <c r="B1296" s="15" t="e">
        <f>IF(OR(Medidas!D1296=1,Medidas!D1296="M",Medidas!D1296="m"),$A1296*LOOKUP($I1296+1,'OMS2007'!$A$3:$A$220,'OMS2007'!B$3:B$220)+(1-$A1296)*LOOKUP($I1296,'OMS2007'!$A$3:$A$220,'OMS2007'!B$3:B$220),$A1296*LOOKUP($I1296+1,'OMS2007'!$A$3:$A$220,'OMS2007'!E$3:E$220)+(1-$A1296)*LOOKUP($I1296,'OMS2007'!$A$3:$A$220,'OMS2007'!E$3:E$220))</f>
        <v>#N/A</v>
      </c>
      <c r="C1296" s="15" t="e">
        <f>IF(OR(Medidas!D1296=1,Medidas!D1296="M",Medidas!D1296="m"),$A1296*LOOKUP($I1296+1,'OMS2007'!$A$3:$A$220,'OMS2007'!C$3:C$220)+(1-$A1296)*LOOKUP($I1296,'OMS2007'!$A$3:$A$220,'OMS2007'!C$3:C$220),$A1296*LOOKUP($I1296+1,'OMS2007'!$A$3:$A$220,'OMS2007'!F$3:F$220)+(1-$A1296)*LOOKUP($I1296,'OMS2007'!$A$3:$A$220,'OMS2007'!F$3:F$220))</f>
        <v>#N/A</v>
      </c>
      <c r="D1296" s="15" t="e">
        <f>IF(OR(Medidas!D1296=1,Medidas!D1296="M",Medidas!D1296="m"),$A1296*LOOKUP($I1296+1,'OMS2007'!$A$3:$A$220,'OMS2007'!D$3:D$220)+(1-$A1296)*LOOKUP($I1296,'OMS2007'!$A$3:$A$220,'OMS2007'!D$3:D$220),$A1296*LOOKUP($I1296+1,'OMS2007'!$A$3:$A$220,'OMS2007'!G$3:G$220)+(1-$A1296)*LOOKUP($I1296,'OMS2007'!$A$3:$A$220,'OMS2007'!G$3:G$220))</f>
        <v>#N/A</v>
      </c>
      <c r="E1296" s="15">
        <f t="shared" si="140"/>
        <v>1</v>
      </c>
      <c r="F1296" s="15">
        <f>IF(OR(Medidas!D1296=1,Medidas!D1296="M",Medidas!D1296="m",Medidas!D1296=2,Medidas!D1296="F",Medidas!D1296="f"),0,1)</f>
        <v>1</v>
      </c>
      <c r="G1296" s="15">
        <f>IF(OR(ISBLANK(Medidas!G1296),(ISBLANK(Medidas!H1296))),1,0)</f>
        <v>1</v>
      </c>
      <c r="H1296" s="15">
        <f>IF(AND(NOT(G1296),OR(Medidas!G1296&lt;20,Medidas!G1296&gt;250,Medidas!H1296&lt;0.5,Medidas!H1296&gt;400)),1,0)</f>
        <v>0</v>
      </c>
      <c r="I1296" s="20">
        <f>(Medidas!F1296-Medidas!E1296)/30.4375</f>
        <v>0</v>
      </c>
      <c r="J1296" s="15" t="e">
        <f>Medidas!H1296/(Medidas!G1296^2)*10000</f>
        <v>#DIV/0!</v>
      </c>
      <c r="K1296" s="15" t="e">
        <f t="shared" si="141"/>
        <v>#DIV/0!</v>
      </c>
      <c r="L1296" s="15" t="e">
        <f t="shared" si="142"/>
        <v>#DIV/0!</v>
      </c>
      <c r="M1296" s="15" t="e">
        <f t="shared" si="143"/>
        <v>#DIV/0!</v>
      </c>
      <c r="N1296" s="15" t="e">
        <f t="shared" si="144"/>
        <v>#N/A</v>
      </c>
      <c r="O1296" s="15" t="e">
        <f t="shared" si="145"/>
        <v>#N/A</v>
      </c>
    </row>
    <row r="1297" spans="1:15" x14ac:dyDescent="0.15">
      <c r="A1297" s="106">
        <f t="shared" si="146"/>
        <v>1</v>
      </c>
      <c r="B1297" s="15" t="e">
        <f>IF(OR(Medidas!D1297=1,Medidas!D1297="M",Medidas!D1297="m"),$A1297*LOOKUP($I1297+1,'OMS2007'!$A$3:$A$220,'OMS2007'!B$3:B$220)+(1-$A1297)*LOOKUP($I1297,'OMS2007'!$A$3:$A$220,'OMS2007'!B$3:B$220),$A1297*LOOKUP($I1297+1,'OMS2007'!$A$3:$A$220,'OMS2007'!E$3:E$220)+(1-$A1297)*LOOKUP($I1297,'OMS2007'!$A$3:$A$220,'OMS2007'!E$3:E$220))</f>
        <v>#N/A</v>
      </c>
      <c r="C1297" s="15" t="e">
        <f>IF(OR(Medidas!D1297=1,Medidas!D1297="M",Medidas!D1297="m"),$A1297*LOOKUP($I1297+1,'OMS2007'!$A$3:$A$220,'OMS2007'!C$3:C$220)+(1-$A1297)*LOOKUP($I1297,'OMS2007'!$A$3:$A$220,'OMS2007'!C$3:C$220),$A1297*LOOKUP($I1297+1,'OMS2007'!$A$3:$A$220,'OMS2007'!F$3:F$220)+(1-$A1297)*LOOKUP($I1297,'OMS2007'!$A$3:$A$220,'OMS2007'!F$3:F$220))</f>
        <v>#N/A</v>
      </c>
      <c r="D1297" s="15" t="e">
        <f>IF(OR(Medidas!D1297=1,Medidas!D1297="M",Medidas!D1297="m"),$A1297*LOOKUP($I1297+1,'OMS2007'!$A$3:$A$220,'OMS2007'!D$3:D$220)+(1-$A1297)*LOOKUP($I1297,'OMS2007'!$A$3:$A$220,'OMS2007'!D$3:D$220),$A1297*LOOKUP($I1297+1,'OMS2007'!$A$3:$A$220,'OMS2007'!G$3:G$220)+(1-$A1297)*LOOKUP($I1297,'OMS2007'!$A$3:$A$220,'OMS2007'!G$3:G$220))</f>
        <v>#N/A</v>
      </c>
      <c r="E1297" s="15">
        <f t="shared" si="140"/>
        <v>1</v>
      </c>
      <c r="F1297" s="15">
        <f>IF(OR(Medidas!D1297=1,Medidas!D1297="M",Medidas!D1297="m",Medidas!D1297=2,Medidas!D1297="F",Medidas!D1297="f"),0,1)</f>
        <v>1</v>
      </c>
      <c r="G1297" s="15">
        <f>IF(OR(ISBLANK(Medidas!G1297),(ISBLANK(Medidas!H1297))),1,0)</f>
        <v>1</v>
      </c>
      <c r="H1297" s="15">
        <f>IF(AND(NOT(G1297),OR(Medidas!G1297&lt;20,Medidas!G1297&gt;250,Medidas!H1297&lt;0.5,Medidas!H1297&gt;400)),1,0)</f>
        <v>0</v>
      </c>
      <c r="I1297" s="20">
        <f>(Medidas!F1297-Medidas!E1297)/30.4375</f>
        <v>0</v>
      </c>
      <c r="J1297" s="15" t="e">
        <f>Medidas!H1297/(Medidas!G1297^2)*10000</f>
        <v>#DIV/0!</v>
      </c>
      <c r="K1297" s="15" t="e">
        <f t="shared" si="141"/>
        <v>#DIV/0!</v>
      </c>
      <c r="L1297" s="15" t="e">
        <f t="shared" si="142"/>
        <v>#DIV/0!</v>
      </c>
      <c r="M1297" s="15" t="e">
        <f t="shared" si="143"/>
        <v>#DIV/0!</v>
      </c>
      <c r="N1297" s="15" t="e">
        <f t="shared" si="144"/>
        <v>#N/A</v>
      </c>
      <c r="O1297" s="15" t="e">
        <f t="shared" si="145"/>
        <v>#N/A</v>
      </c>
    </row>
    <row r="1298" spans="1:15" x14ac:dyDescent="0.15">
      <c r="A1298" s="106">
        <f t="shared" si="146"/>
        <v>1</v>
      </c>
      <c r="B1298" s="15" t="e">
        <f>IF(OR(Medidas!D1298=1,Medidas!D1298="M",Medidas!D1298="m"),$A1298*LOOKUP($I1298+1,'OMS2007'!$A$3:$A$220,'OMS2007'!B$3:B$220)+(1-$A1298)*LOOKUP($I1298,'OMS2007'!$A$3:$A$220,'OMS2007'!B$3:B$220),$A1298*LOOKUP($I1298+1,'OMS2007'!$A$3:$A$220,'OMS2007'!E$3:E$220)+(1-$A1298)*LOOKUP($I1298,'OMS2007'!$A$3:$A$220,'OMS2007'!E$3:E$220))</f>
        <v>#N/A</v>
      </c>
      <c r="C1298" s="15" t="e">
        <f>IF(OR(Medidas!D1298=1,Medidas!D1298="M",Medidas!D1298="m"),$A1298*LOOKUP($I1298+1,'OMS2007'!$A$3:$A$220,'OMS2007'!C$3:C$220)+(1-$A1298)*LOOKUP($I1298,'OMS2007'!$A$3:$A$220,'OMS2007'!C$3:C$220),$A1298*LOOKUP($I1298+1,'OMS2007'!$A$3:$A$220,'OMS2007'!F$3:F$220)+(1-$A1298)*LOOKUP($I1298,'OMS2007'!$A$3:$A$220,'OMS2007'!F$3:F$220))</f>
        <v>#N/A</v>
      </c>
      <c r="D1298" s="15" t="e">
        <f>IF(OR(Medidas!D1298=1,Medidas!D1298="M",Medidas!D1298="m"),$A1298*LOOKUP($I1298+1,'OMS2007'!$A$3:$A$220,'OMS2007'!D$3:D$220)+(1-$A1298)*LOOKUP($I1298,'OMS2007'!$A$3:$A$220,'OMS2007'!D$3:D$220),$A1298*LOOKUP($I1298+1,'OMS2007'!$A$3:$A$220,'OMS2007'!G$3:G$220)+(1-$A1298)*LOOKUP($I1298,'OMS2007'!$A$3:$A$220,'OMS2007'!G$3:G$220))</f>
        <v>#N/A</v>
      </c>
      <c r="E1298" s="15">
        <f t="shared" si="140"/>
        <v>1</v>
      </c>
      <c r="F1298" s="15">
        <f>IF(OR(Medidas!D1298=1,Medidas!D1298="M",Medidas!D1298="m",Medidas!D1298=2,Medidas!D1298="F",Medidas!D1298="f"),0,1)</f>
        <v>1</v>
      </c>
      <c r="G1298" s="15">
        <f>IF(OR(ISBLANK(Medidas!G1298),(ISBLANK(Medidas!H1298))),1,0)</f>
        <v>1</v>
      </c>
      <c r="H1298" s="15">
        <f>IF(AND(NOT(G1298),OR(Medidas!G1298&lt;20,Medidas!G1298&gt;250,Medidas!H1298&lt;0.5,Medidas!H1298&gt;400)),1,0)</f>
        <v>0</v>
      </c>
      <c r="I1298" s="20">
        <f>(Medidas!F1298-Medidas!E1298)/30.4375</f>
        <v>0</v>
      </c>
      <c r="J1298" s="15" t="e">
        <f>Medidas!H1298/(Medidas!G1298^2)*10000</f>
        <v>#DIV/0!</v>
      </c>
      <c r="K1298" s="15" t="e">
        <f t="shared" si="141"/>
        <v>#DIV/0!</v>
      </c>
      <c r="L1298" s="15" t="e">
        <f t="shared" si="142"/>
        <v>#DIV/0!</v>
      </c>
      <c r="M1298" s="15" t="e">
        <f t="shared" si="143"/>
        <v>#DIV/0!</v>
      </c>
      <c r="N1298" s="15" t="e">
        <f t="shared" si="144"/>
        <v>#N/A</v>
      </c>
      <c r="O1298" s="15" t="e">
        <f t="shared" si="145"/>
        <v>#N/A</v>
      </c>
    </row>
    <row r="1299" spans="1:15" x14ac:dyDescent="0.15">
      <c r="A1299" s="106">
        <f t="shared" si="146"/>
        <v>1</v>
      </c>
      <c r="B1299" s="15" t="e">
        <f>IF(OR(Medidas!D1299=1,Medidas!D1299="M",Medidas!D1299="m"),$A1299*LOOKUP($I1299+1,'OMS2007'!$A$3:$A$220,'OMS2007'!B$3:B$220)+(1-$A1299)*LOOKUP($I1299,'OMS2007'!$A$3:$A$220,'OMS2007'!B$3:B$220),$A1299*LOOKUP($I1299+1,'OMS2007'!$A$3:$A$220,'OMS2007'!E$3:E$220)+(1-$A1299)*LOOKUP($I1299,'OMS2007'!$A$3:$A$220,'OMS2007'!E$3:E$220))</f>
        <v>#N/A</v>
      </c>
      <c r="C1299" s="15" t="e">
        <f>IF(OR(Medidas!D1299=1,Medidas!D1299="M",Medidas!D1299="m"),$A1299*LOOKUP($I1299+1,'OMS2007'!$A$3:$A$220,'OMS2007'!C$3:C$220)+(1-$A1299)*LOOKUP($I1299,'OMS2007'!$A$3:$A$220,'OMS2007'!C$3:C$220),$A1299*LOOKUP($I1299+1,'OMS2007'!$A$3:$A$220,'OMS2007'!F$3:F$220)+(1-$A1299)*LOOKUP($I1299,'OMS2007'!$A$3:$A$220,'OMS2007'!F$3:F$220))</f>
        <v>#N/A</v>
      </c>
      <c r="D1299" s="15" t="e">
        <f>IF(OR(Medidas!D1299=1,Medidas!D1299="M",Medidas!D1299="m"),$A1299*LOOKUP($I1299+1,'OMS2007'!$A$3:$A$220,'OMS2007'!D$3:D$220)+(1-$A1299)*LOOKUP($I1299,'OMS2007'!$A$3:$A$220,'OMS2007'!D$3:D$220),$A1299*LOOKUP($I1299+1,'OMS2007'!$A$3:$A$220,'OMS2007'!G$3:G$220)+(1-$A1299)*LOOKUP($I1299,'OMS2007'!$A$3:$A$220,'OMS2007'!G$3:G$220))</f>
        <v>#N/A</v>
      </c>
      <c r="E1299" s="15">
        <f t="shared" si="140"/>
        <v>1</v>
      </c>
      <c r="F1299" s="15">
        <f>IF(OR(Medidas!D1299=1,Medidas!D1299="M",Medidas!D1299="m",Medidas!D1299=2,Medidas!D1299="F",Medidas!D1299="f"),0,1)</f>
        <v>1</v>
      </c>
      <c r="G1299" s="15">
        <f>IF(OR(ISBLANK(Medidas!G1299),(ISBLANK(Medidas!H1299))),1,0)</f>
        <v>1</v>
      </c>
      <c r="H1299" s="15">
        <f>IF(AND(NOT(G1299),OR(Medidas!G1299&lt;20,Medidas!G1299&gt;250,Medidas!H1299&lt;0.5,Medidas!H1299&gt;400)),1,0)</f>
        <v>0</v>
      </c>
      <c r="I1299" s="20">
        <f>(Medidas!F1299-Medidas!E1299)/30.4375</f>
        <v>0</v>
      </c>
      <c r="J1299" s="15" t="e">
        <f>Medidas!H1299/(Medidas!G1299^2)*10000</f>
        <v>#DIV/0!</v>
      </c>
      <c r="K1299" s="15" t="e">
        <f t="shared" si="141"/>
        <v>#DIV/0!</v>
      </c>
      <c r="L1299" s="15" t="e">
        <f t="shared" si="142"/>
        <v>#DIV/0!</v>
      </c>
      <c r="M1299" s="15" t="e">
        <f t="shared" si="143"/>
        <v>#DIV/0!</v>
      </c>
      <c r="N1299" s="15" t="e">
        <f t="shared" si="144"/>
        <v>#N/A</v>
      </c>
      <c r="O1299" s="15" t="e">
        <f t="shared" si="145"/>
        <v>#N/A</v>
      </c>
    </row>
    <row r="1300" spans="1:15" x14ac:dyDescent="0.15">
      <c r="A1300" s="106">
        <f t="shared" si="146"/>
        <v>1</v>
      </c>
      <c r="B1300" s="15" t="e">
        <f>IF(OR(Medidas!D1300=1,Medidas!D1300="M",Medidas!D1300="m"),$A1300*LOOKUP($I1300+1,'OMS2007'!$A$3:$A$220,'OMS2007'!B$3:B$220)+(1-$A1300)*LOOKUP($I1300,'OMS2007'!$A$3:$A$220,'OMS2007'!B$3:B$220),$A1300*LOOKUP($I1300+1,'OMS2007'!$A$3:$A$220,'OMS2007'!E$3:E$220)+(1-$A1300)*LOOKUP($I1300,'OMS2007'!$A$3:$A$220,'OMS2007'!E$3:E$220))</f>
        <v>#N/A</v>
      </c>
      <c r="C1300" s="15" t="e">
        <f>IF(OR(Medidas!D1300=1,Medidas!D1300="M",Medidas!D1300="m"),$A1300*LOOKUP($I1300+1,'OMS2007'!$A$3:$A$220,'OMS2007'!C$3:C$220)+(1-$A1300)*LOOKUP($I1300,'OMS2007'!$A$3:$A$220,'OMS2007'!C$3:C$220),$A1300*LOOKUP($I1300+1,'OMS2007'!$A$3:$A$220,'OMS2007'!F$3:F$220)+(1-$A1300)*LOOKUP($I1300,'OMS2007'!$A$3:$A$220,'OMS2007'!F$3:F$220))</f>
        <v>#N/A</v>
      </c>
      <c r="D1300" s="15" t="e">
        <f>IF(OR(Medidas!D1300=1,Medidas!D1300="M",Medidas!D1300="m"),$A1300*LOOKUP($I1300+1,'OMS2007'!$A$3:$A$220,'OMS2007'!D$3:D$220)+(1-$A1300)*LOOKUP($I1300,'OMS2007'!$A$3:$A$220,'OMS2007'!D$3:D$220),$A1300*LOOKUP($I1300+1,'OMS2007'!$A$3:$A$220,'OMS2007'!G$3:G$220)+(1-$A1300)*LOOKUP($I1300,'OMS2007'!$A$3:$A$220,'OMS2007'!G$3:G$220))</f>
        <v>#N/A</v>
      </c>
      <c r="E1300" s="15">
        <f t="shared" si="140"/>
        <v>1</v>
      </c>
      <c r="F1300" s="15">
        <f>IF(OR(Medidas!D1300=1,Medidas!D1300="M",Medidas!D1300="m",Medidas!D1300=2,Medidas!D1300="F",Medidas!D1300="f"),0,1)</f>
        <v>1</v>
      </c>
      <c r="G1300" s="15">
        <f>IF(OR(ISBLANK(Medidas!G1300),(ISBLANK(Medidas!H1300))),1,0)</f>
        <v>1</v>
      </c>
      <c r="H1300" s="15">
        <f>IF(AND(NOT(G1300),OR(Medidas!G1300&lt;20,Medidas!G1300&gt;250,Medidas!H1300&lt;0.5,Medidas!H1300&gt;400)),1,0)</f>
        <v>0</v>
      </c>
      <c r="I1300" s="20">
        <f>(Medidas!F1300-Medidas!E1300)/30.4375</f>
        <v>0</v>
      </c>
      <c r="J1300" s="15" t="e">
        <f>Medidas!H1300/(Medidas!G1300^2)*10000</f>
        <v>#DIV/0!</v>
      </c>
      <c r="K1300" s="15" t="e">
        <f t="shared" si="141"/>
        <v>#DIV/0!</v>
      </c>
      <c r="L1300" s="15" t="e">
        <f t="shared" si="142"/>
        <v>#DIV/0!</v>
      </c>
      <c r="M1300" s="15" t="e">
        <f t="shared" si="143"/>
        <v>#DIV/0!</v>
      </c>
      <c r="N1300" s="15" t="e">
        <f t="shared" si="144"/>
        <v>#N/A</v>
      </c>
      <c r="O1300" s="15" t="e">
        <f t="shared" si="145"/>
        <v>#N/A</v>
      </c>
    </row>
    <row r="1301" spans="1:15" x14ac:dyDescent="0.15">
      <c r="A1301" s="106">
        <f t="shared" si="146"/>
        <v>1</v>
      </c>
      <c r="B1301" s="15" t="e">
        <f>IF(OR(Medidas!D1301=1,Medidas!D1301="M",Medidas!D1301="m"),$A1301*LOOKUP($I1301+1,'OMS2007'!$A$3:$A$220,'OMS2007'!B$3:B$220)+(1-$A1301)*LOOKUP($I1301,'OMS2007'!$A$3:$A$220,'OMS2007'!B$3:B$220),$A1301*LOOKUP($I1301+1,'OMS2007'!$A$3:$A$220,'OMS2007'!E$3:E$220)+(1-$A1301)*LOOKUP($I1301,'OMS2007'!$A$3:$A$220,'OMS2007'!E$3:E$220))</f>
        <v>#N/A</v>
      </c>
      <c r="C1301" s="15" t="e">
        <f>IF(OR(Medidas!D1301=1,Medidas!D1301="M",Medidas!D1301="m"),$A1301*LOOKUP($I1301+1,'OMS2007'!$A$3:$A$220,'OMS2007'!C$3:C$220)+(1-$A1301)*LOOKUP($I1301,'OMS2007'!$A$3:$A$220,'OMS2007'!C$3:C$220),$A1301*LOOKUP($I1301+1,'OMS2007'!$A$3:$A$220,'OMS2007'!F$3:F$220)+(1-$A1301)*LOOKUP($I1301,'OMS2007'!$A$3:$A$220,'OMS2007'!F$3:F$220))</f>
        <v>#N/A</v>
      </c>
      <c r="D1301" s="15" t="e">
        <f>IF(OR(Medidas!D1301=1,Medidas!D1301="M",Medidas!D1301="m"),$A1301*LOOKUP($I1301+1,'OMS2007'!$A$3:$A$220,'OMS2007'!D$3:D$220)+(1-$A1301)*LOOKUP($I1301,'OMS2007'!$A$3:$A$220,'OMS2007'!D$3:D$220),$A1301*LOOKUP($I1301+1,'OMS2007'!$A$3:$A$220,'OMS2007'!G$3:G$220)+(1-$A1301)*LOOKUP($I1301,'OMS2007'!$A$3:$A$220,'OMS2007'!G$3:G$220))</f>
        <v>#N/A</v>
      </c>
      <c r="E1301" s="15">
        <f t="shared" si="140"/>
        <v>1</v>
      </c>
      <c r="F1301" s="15">
        <f>IF(OR(Medidas!D1301=1,Medidas!D1301="M",Medidas!D1301="m",Medidas!D1301=2,Medidas!D1301="F",Medidas!D1301="f"),0,1)</f>
        <v>1</v>
      </c>
      <c r="G1301" s="15">
        <f>IF(OR(ISBLANK(Medidas!G1301),(ISBLANK(Medidas!H1301))),1,0)</f>
        <v>1</v>
      </c>
      <c r="H1301" s="15">
        <f>IF(AND(NOT(G1301),OR(Medidas!G1301&lt;20,Medidas!G1301&gt;250,Medidas!H1301&lt;0.5,Medidas!H1301&gt;400)),1,0)</f>
        <v>0</v>
      </c>
      <c r="I1301" s="20">
        <f>(Medidas!F1301-Medidas!E1301)/30.4375</f>
        <v>0</v>
      </c>
      <c r="J1301" s="15" t="e">
        <f>Medidas!H1301/(Medidas!G1301^2)*10000</f>
        <v>#DIV/0!</v>
      </c>
      <c r="K1301" s="15" t="e">
        <f t="shared" si="141"/>
        <v>#DIV/0!</v>
      </c>
      <c r="L1301" s="15" t="e">
        <f t="shared" si="142"/>
        <v>#DIV/0!</v>
      </c>
      <c r="M1301" s="15" t="e">
        <f t="shared" si="143"/>
        <v>#DIV/0!</v>
      </c>
      <c r="N1301" s="15" t="e">
        <f t="shared" si="144"/>
        <v>#N/A</v>
      </c>
      <c r="O1301" s="15" t="e">
        <f t="shared" si="145"/>
        <v>#N/A</v>
      </c>
    </row>
    <row r="1302" spans="1:15" x14ac:dyDescent="0.15">
      <c r="A1302" s="106">
        <f t="shared" si="146"/>
        <v>1</v>
      </c>
      <c r="B1302" s="15" t="e">
        <f>IF(OR(Medidas!D1302=1,Medidas!D1302="M",Medidas!D1302="m"),$A1302*LOOKUP($I1302+1,'OMS2007'!$A$3:$A$220,'OMS2007'!B$3:B$220)+(1-$A1302)*LOOKUP($I1302,'OMS2007'!$A$3:$A$220,'OMS2007'!B$3:B$220),$A1302*LOOKUP($I1302+1,'OMS2007'!$A$3:$A$220,'OMS2007'!E$3:E$220)+(1-$A1302)*LOOKUP($I1302,'OMS2007'!$A$3:$A$220,'OMS2007'!E$3:E$220))</f>
        <v>#N/A</v>
      </c>
      <c r="C1302" s="15" t="e">
        <f>IF(OR(Medidas!D1302=1,Medidas!D1302="M",Medidas!D1302="m"),$A1302*LOOKUP($I1302+1,'OMS2007'!$A$3:$A$220,'OMS2007'!C$3:C$220)+(1-$A1302)*LOOKUP($I1302,'OMS2007'!$A$3:$A$220,'OMS2007'!C$3:C$220),$A1302*LOOKUP($I1302+1,'OMS2007'!$A$3:$A$220,'OMS2007'!F$3:F$220)+(1-$A1302)*LOOKUP($I1302,'OMS2007'!$A$3:$A$220,'OMS2007'!F$3:F$220))</f>
        <v>#N/A</v>
      </c>
      <c r="D1302" s="15" t="e">
        <f>IF(OR(Medidas!D1302=1,Medidas!D1302="M",Medidas!D1302="m"),$A1302*LOOKUP($I1302+1,'OMS2007'!$A$3:$A$220,'OMS2007'!D$3:D$220)+(1-$A1302)*LOOKUP($I1302,'OMS2007'!$A$3:$A$220,'OMS2007'!D$3:D$220),$A1302*LOOKUP($I1302+1,'OMS2007'!$A$3:$A$220,'OMS2007'!G$3:G$220)+(1-$A1302)*LOOKUP($I1302,'OMS2007'!$A$3:$A$220,'OMS2007'!G$3:G$220))</f>
        <v>#N/A</v>
      </c>
      <c r="E1302" s="15">
        <f t="shared" si="140"/>
        <v>1</v>
      </c>
      <c r="F1302" s="15">
        <f>IF(OR(Medidas!D1302=1,Medidas!D1302="M",Medidas!D1302="m",Medidas!D1302=2,Medidas!D1302="F",Medidas!D1302="f"),0,1)</f>
        <v>1</v>
      </c>
      <c r="G1302" s="15">
        <f>IF(OR(ISBLANK(Medidas!G1302),(ISBLANK(Medidas!H1302))),1,0)</f>
        <v>1</v>
      </c>
      <c r="H1302" s="15">
        <f>IF(AND(NOT(G1302),OR(Medidas!G1302&lt;20,Medidas!G1302&gt;250,Medidas!H1302&lt;0.5,Medidas!H1302&gt;400)),1,0)</f>
        <v>0</v>
      </c>
      <c r="I1302" s="20">
        <f>(Medidas!F1302-Medidas!E1302)/30.4375</f>
        <v>0</v>
      </c>
      <c r="J1302" s="15" t="e">
        <f>Medidas!H1302/(Medidas!G1302^2)*10000</f>
        <v>#DIV/0!</v>
      </c>
      <c r="K1302" s="15" t="e">
        <f t="shared" si="141"/>
        <v>#DIV/0!</v>
      </c>
      <c r="L1302" s="15" t="e">
        <f t="shared" si="142"/>
        <v>#DIV/0!</v>
      </c>
      <c r="M1302" s="15" t="e">
        <f t="shared" si="143"/>
        <v>#DIV/0!</v>
      </c>
      <c r="N1302" s="15" t="e">
        <f t="shared" si="144"/>
        <v>#N/A</v>
      </c>
      <c r="O1302" s="15" t="e">
        <f t="shared" si="145"/>
        <v>#N/A</v>
      </c>
    </row>
    <row r="1303" spans="1:15" x14ac:dyDescent="0.15">
      <c r="A1303" s="106">
        <f t="shared" si="146"/>
        <v>1</v>
      </c>
      <c r="B1303" s="15" t="e">
        <f>IF(OR(Medidas!D1303=1,Medidas!D1303="M",Medidas!D1303="m"),$A1303*LOOKUP($I1303+1,'OMS2007'!$A$3:$A$220,'OMS2007'!B$3:B$220)+(1-$A1303)*LOOKUP($I1303,'OMS2007'!$A$3:$A$220,'OMS2007'!B$3:B$220),$A1303*LOOKUP($I1303+1,'OMS2007'!$A$3:$A$220,'OMS2007'!E$3:E$220)+(1-$A1303)*LOOKUP($I1303,'OMS2007'!$A$3:$A$220,'OMS2007'!E$3:E$220))</f>
        <v>#N/A</v>
      </c>
      <c r="C1303" s="15" t="e">
        <f>IF(OR(Medidas!D1303=1,Medidas!D1303="M",Medidas!D1303="m"),$A1303*LOOKUP($I1303+1,'OMS2007'!$A$3:$A$220,'OMS2007'!C$3:C$220)+(1-$A1303)*LOOKUP($I1303,'OMS2007'!$A$3:$A$220,'OMS2007'!C$3:C$220),$A1303*LOOKUP($I1303+1,'OMS2007'!$A$3:$A$220,'OMS2007'!F$3:F$220)+(1-$A1303)*LOOKUP($I1303,'OMS2007'!$A$3:$A$220,'OMS2007'!F$3:F$220))</f>
        <v>#N/A</v>
      </c>
      <c r="D1303" s="15" t="e">
        <f>IF(OR(Medidas!D1303=1,Medidas!D1303="M",Medidas!D1303="m"),$A1303*LOOKUP($I1303+1,'OMS2007'!$A$3:$A$220,'OMS2007'!D$3:D$220)+(1-$A1303)*LOOKUP($I1303,'OMS2007'!$A$3:$A$220,'OMS2007'!D$3:D$220),$A1303*LOOKUP($I1303+1,'OMS2007'!$A$3:$A$220,'OMS2007'!G$3:G$220)+(1-$A1303)*LOOKUP($I1303,'OMS2007'!$A$3:$A$220,'OMS2007'!G$3:G$220))</f>
        <v>#N/A</v>
      </c>
      <c r="E1303" s="15">
        <f t="shared" si="140"/>
        <v>1</v>
      </c>
      <c r="F1303" s="15">
        <f>IF(OR(Medidas!D1303=1,Medidas!D1303="M",Medidas!D1303="m",Medidas!D1303=2,Medidas!D1303="F",Medidas!D1303="f"),0,1)</f>
        <v>1</v>
      </c>
      <c r="G1303" s="15">
        <f>IF(OR(ISBLANK(Medidas!G1303),(ISBLANK(Medidas!H1303))),1,0)</f>
        <v>1</v>
      </c>
      <c r="H1303" s="15">
        <f>IF(AND(NOT(G1303),OR(Medidas!G1303&lt;20,Medidas!G1303&gt;250,Medidas!H1303&lt;0.5,Medidas!H1303&gt;400)),1,0)</f>
        <v>0</v>
      </c>
      <c r="I1303" s="20">
        <f>(Medidas!F1303-Medidas!E1303)/30.4375</f>
        <v>0</v>
      </c>
      <c r="J1303" s="15" t="e">
        <f>Medidas!H1303/(Medidas!G1303^2)*10000</f>
        <v>#DIV/0!</v>
      </c>
      <c r="K1303" s="15" t="e">
        <f t="shared" si="141"/>
        <v>#DIV/0!</v>
      </c>
      <c r="L1303" s="15" t="e">
        <f t="shared" si="142"/>
        <v>#DIV/0!</v>
      </c>
      <c r="M1303" s="15" t="e">
        <f t="shared" si="143"/>
        <v>#DIV/0!</v>
      </c>
      <c r="N1303" s="15" t="e">
        <f t="shared" si="144"/>
        <v>#N/A</v>
      </c>
      <c r="O1303" s="15" t="e">
        <f t="shared" si="145"/>
        <v>#N/A</v>
      </c>
    </row>
    <row r="1304" spans="1:15" x14ac:dyDescent="0.15">
      <c r="A1304" s="106">
        <f t="shared" si="146"/>
        <v>1</v>
      </c>
      <c r="B1304" s="15" t="e">
        <f>IF(OR(Medidas!D1304=1,Medidas!D1304="M",Medidas!D1304="m"),$A1304*LOOKUP($I1304+1,'OMS2007'!$A$3:$A$220,'OMS2007'!B$3:B$220)+(1-$A1304)*LOOKUP($I1304,'OMS2007'!$A$3:$A$220,'OMS2007'!B$3:B$220),$A1304*LOOKUP($I1304+1,'OMS2007'!$A$3:$A$220,'OMS2007'!E$3:E$220)+(1-$A1304)*LOOKUP($I1304,'OMS2007'!$A$3:$A$220,'OMS2007'!E$3:E$220))</f>
        <v>#N/A</v>
      </c>
      <c r="C1304" s="15" t="e">
        <f>IF(OR(Medidas!D1304=1,Medidas!D1304="M",Medidas!D1304="m"),$A1304*LOOKUP($I1304+1,'OMS2007'!$A$3:$A$220,'OMS2007'!C$3:C$220)+(1-$A1304)*LOOKUP($I1304,'OMS2007'!$A$3:$A$220,'OMS2007'!C$3:C$220),$A1304*LOOKUP($I1304+1,'OMS2007'!$A$3:$A$220,'OMS2007'!F$3:F$220)+(1-$A1304)*LOOKUP($I1304,'OMS2007'!$A$3:$A$220,'OMS2007'!F$3:F$220))</f>
        <v>#N/A</v>
      </c>
      <c r="D1304" s="15" t="e">
        <f>IF(OR(Medidas!D1304=1,Medidas!D1304="M",Medidas!D1304="m"),$A1304*LOOKUP($I1304+1,'OMS2007'!$A$3:$A$220,'OMS2007'!D$3:D$220)+(1-$A1304)*LOOKUP($I1304,'OMS2007'!$A$3:$A$220,'OMS2007'!D$3:D$220),$A1304*LOOKUP($I1304+1,'OMS2007'!$A$3:$A$220,'OMS2007'!G$3:G$220)+(1-$A1304)*LOOKUP($I1304,'OMS2007'!$A$3:$A$220,'OMS2007'!G$3:G$220))</f>
        <v>#N/A</v>
      </c>
      <c r="E1304" s="15">
        <f t="shared" si="140"/>
        <v>1</v>
      </c>
      <c r="F1304" s="15">
        <f>IF(OR(Medidas!D1304=1,Medidas!D1304="M",Medidas!D1304="m",Medidas!D1304=2,Medidas!D1304="F",Medidas!D1304="f"),0,1)</f>
        <v>1</v>
      </c>
      <c r="G1304" s="15">
        <f>IF(OR(ISBLANK(Medidas!G1304),(ISBLANK(Medidas!H1304))),1,0)</f>
        <v>1</v>
      </c>
      <c r="H1304" s="15">
        <f>IF(AND(NOT(G1304),OR(Medidas!G1304&lt;20,Medidas!G1304&gt;250,Medidas!H1304&lt;0.5,Medidas!H1304&gt;400)),1,0)</f>
        <v>0</v>
      </c>
      <c r="I1304" s="20">
        <f>(Medidas!F1304-Medidas!E1304)/30.4375</f>
        <v>0</v>
      </c>
      <c r="J1304" s="15" t="e">
        <f>Medidas!H1304/(Medidas!G1304^2)*10000</f>
        <v>#DIV/0!</v>
      </c>
      <c r="K1304" s="15" t="e">
        <f t="shared" si="141"/>
        <v>#DIV/0!</v>
      </c>
      <c r="L1304" s="15" t="e">
        <f t="shared" si="142"/>
        <v>#DIV/0!</v>
      </c>
      <c r="M1304" s="15" t="e">
        <f t="shared" si="143"/>
        <v>#DIV/0!</v>
      </c>
      <c r="N1304" s="15" t="e">
        <f t="shared" si="144"/>
        <v>#N/A</v>
      </c>
      <c r="O1304" s="15" t="e">
        <f t="shared" si="145"/>
        <v>#N/A</v>
      </c>
    </row>
    <row r="1305" spans="1:15" x14ac:dyDescent="0.15">
      <c r="A1305" s="106">
        <f t="shared" si="146"/>
        <v>1</v>
      </c>
      <c r="B1305" s="15" t="e">
        <f>IF(OR(Medidas!D1305=1,Medidas!D1305="M",Medidas!D1305="m"),$A1305*LOOKUP($I1305+1,'OMS2007'!$A$3:$A$220,'OMS2007'!B$3:B$220)+(1-$A1305)*LOOKUP($I1305,'OMS2007'!$A$3:$A$220,'OMS2007'!B$3:B$220),$A1305*LOOKUP($I1305+1,'OMS2007'!$A$3:$A$220,'OMS2007'!E$3:E$220)+(1-$A1305)*LOOKUP($I1305,'OMS2007'!$A$3:$A$220,'OMS2007'!E$3:E$220))</f>
        <v>#N/A</v>
      </c>
      <c r="C1305" s="15" t="e">
        <f>IF(OR(Medidas!D1305=1,Medidas!D1305="M",Medidas!D1305="m"),$A1305*LOOKUP($I1305+1,'OMS2007'!$A$3:$A$220,'OMS2007'!C$3:C$220)+(1-$A1305)*LOOKUP($I1305,'OMS2007'!$A$3:$A$220,'OMS2007'!C$3:C$220),$A1305*LOOKUP($I1305+1,'OMS2007'!$A$3:$A$220,'OMS2007'!F$3:F$220)+(1-$A1305)*LOOKUP($I1305,'OMS2007'!$A$3:$A$220,'OMS2007'!F$3:F$220))</f>
        <v>#N/A</v>
      </c>
      <c r="D1305" s="15" t="e">
        <f>IF(OR(Medidas!D1305=1,Medidas!D1305="M",Medidas!D1305="m"),$A1305*LOOKUP($I1305+1,'OMS2007'!$A$3:$A$220,'OMS2007'!D$3:D$220)+(1-$A1305)*LOOKUP($I1305,'OMS2007'!$A$3:$A$220,'OMS2007'!D$3:D$220),$A1305*LOOKUP($I1305+1,'OMS2007'!$A$3:$A$220,'OMS2007'!G$3:G$220)+(1-$A1305)*LOOKUP($I1305,'OMS2007'!$A$3:$A$220,'OMS2007'!G$3:G$220))</f>
        <v>#N/A</v>
      </c>
      <c r="E1305" s="15">
        <f t="shared" si="140"/>
        <v>1</v>
      </c>
      <c r="F1305" s="15">
        <f>IF(OR(Medidas!D1305=1,Medidas!D1305="M",Medidas!D1305="m",Medidas!D1305=2,Medidas!D1305="F",Medidas!D1305="f"),0,1)</f>
        <v>1</v>
      </c>
      <c r="G1305" s="15">
        <f>IF(OR(ISBLANK(Medidas!G1305),(ISBLANK(Medidas!H1305))),1,0)</f>
        <v>1</v>
      </c>
      <c r="H1305" s="15">
        <f>IF(AND(NOT(G1305),OR(Medidas!G1305&lt;20,Medidas!G1305&gt;250,Medidas!H1305&lt;0.5,Medidas!H1305&gt;400)),1,0)</f>
        <v>0</v>
      </c>
      <c r="I1305" s="20">
        <f>(Medidas!F1305-Medidas!E1305)/30.4375</f>
        <v>0</v>
      </c>
      <c r="J1305" s="15" t="e">
        <f>Medidas!H1305/(Medidas!G1305^2)*10000</f>
        <v>#DIV/0!</v>
      </c>
      <c r="K1305" s="15" t="e">
        <f t="shared" si="141"/>
        <v>#DIV/0!</v>
      </c>
      <c r="L1305" s="15" t="e">
        <f t="shared" si="142"/>
        <v>#DIV/0!</v>
      </c>
      <c r="M1305" s="15" t="e">
        <f t="shared" si="143"/>
        <v>#DIV/0!</v>
      </c>
      <c r="N1305" s="15" t="e">
        <f t="shared" si="144"/>
        <v>#N/A</v>
      </c>
      <c r="O1305" s="15" t="e">
        <f t="shared" si="145"/>
        <v>#N/A</v>
      </c>
    </row>
    <row r="1306" spans="1:15" x14ac:dyDescent="0.15">
      <c r="A1306" s="106">
        <f t="shared" si="146"/>
        <v>1</v>
      </c>
      <c r="B1306" s="15" t="e">
        <f>IF(OR(Medidas!D1306=1,Medidas!D1306="M",Medidas!D1306="m"),$A1306*LOOKUP($I1306+1,'OMS2007'!$A$3:$A$220,'OMS2007'!B$3:B$220)+(1-$A1306)*LOOKUP($I1306,'OMS2007'!$A$3:$A$220,'OMS2007'!B$3:B$220),$A1306*LOOKUP($I1306+1,'OMS2007'!$A$3:$A$220,'OMS2007'!E$3:E$220)+(1-$A1306)*LOOKUP($I1306,'OMS2007'!$A$3:$A$220,'OMS2007'!E$3:E$220))</f>
        <v>#N/A</v>
      </c>
      <c r="C1306" s="15" t="e">
        <f>IF(OR(Medidas!D1306=1,Medidas!D1306="M",Medidas!D1306="m"),$A1306*LOOKUP($I1306+1,'OMS2007'!$A$3:$A$220,'OMS2007'!C$3:C$220)+(1-$A1306)*LOOKUP($I1306,'OMS2007'!$A$3:$A$220,'OMS2007'!C$3:C$220),$A1306*LOOKUP($I1306+1,'OMS2007'!$A$3:$A$220,'OMS2007'!F$3:F$220)+(1-$A1306)*LOOKUP($I1306,'OMS2007'!$A$3:$A$220,'OMS2007'!F$3:F$220))</f>
        <v>#N/A</v>
      </c>
      <c r="D1306" s="15" t="e">
        <f>IF(OR(Medidas!D1306=1,Medidas!D1306="M",Medidas!D1306="m"),$A1306*LOOKUP($I1306+1,'OMS2007'!$A$3:$A$220,'OMS2007'!D$3:D$220)+(1-$A1306)*LOOKUP($I1306,'OMS2007'!$A$3:$A$220,'OMS2007'!D$3:D$220),$A1306*LOOKUP($I1306+1,'OMS2007'!$A$3:$A$220,'OMS2007'!G$3:G$220)+(1-$A1306)*LOOKUP($I1306,'OMS2007'!$A$3:$A$220,'OMS2007'!G$3:G$220))</f>
        <v>#N/A</v>
      </c>
      <c r="E1306" s="15">
        <f t="shared" si="140"/>
        <v>1</v>
      </c>
      <c r="F1306" s="15">
        <f>IF(OR(Medidas!D1306=1,Medidas!D1306="M",Medidas!D1306="m",Medidas!D1306=2,Medidas!D1306="F",Medidas!D1306="f"),0,1)</f>
        <v>1</v>
      </c>
      <c r="G1306" s="15">
        <f>IF(OR(ISBLANK(Medidas!G1306),(ISBLANK(Medidas!H1306))),1,0)</f>
        <v>1</v>
      </c>
      <c r="H1306" s="15">
        <f>IF(AND(NOT(G1306),OR(Medidas!G1306&lt;20,Medidas!G1306&gt;250,Medidas!H1306&lt;0.5,Medidas!H1306&gt;400)),1,0)</f>
        <v>0</v>
      </c>
      <c r="I1306" s="20">
        <f>(Medidas!F1306-Medidas!E1306)/30.4375</f>
        <v>0</v>
      </c>
      <c r="J1306" s="15" t="e">
        <f>Medidas!H1306/(Medidas!G1306^2)*10000</f>
        <v>#DIV/0!</v>
      </c>
      <c r="K1306" s="15" t="e">
        <f t="shared" si="141"/>
        <v>#DIV/0!</v>
      </c>
      <c r="L1306" s="15" t="e">
        <f t="shared" si="142"/>
        <v>#DIV/0!</v>
      </c>
      <c r="M1306" s="15" t="e">
        <f t="shared" si="143"/>
        <v>#DIV/0!</v>
      </c>
      <c r="N1306" s="15" t="e">
        <f t="shared" si="144"/>
        <v>#N/A</v>
      </c>
      <c r="O1306" s="15" t="e">
        <f t="shared" si="145"/>
        <v>#N/A</v>
      </c>
    </row>
    <row r="1307" spans="1:15" x14ac:dyDescent="0.15">
      <c r="A1307" s="106">
        <f t="shared" si="146"/>
        <v>1</v>
      </c>
      <c r="B1307" s="15" t="e">
        <f>IF(OR(Medidas!D1307=1,Medidas!D1307="M",Medidas!D1307="m"),$A1307*LOOKUP($I1307+1,'OMS2007'!$A$3:$A$220,'OMS2007'!B$3:B$220)+(1-$A1307)*LOOKUP($I1307,'OMS2007'!$A$3:$A$220,'OMS2007'!B$3:B$220),$A1307*LOOKUP($I1307+1,'OMS2007'!$A$3:$A$220,'OMS2007'!E$3:E$220)+(1-$A1307)*LOOKUP($I1307,'OMS2007'!$A$3:$A$220,'OMS2007'!E$3:E$220))</f>
        <v>#N/A</v>
      </c>
      <c r="C1307" s="15" t="e">
        <f>IF(OR(Medidas!D1307=1,Medidas!D1307="M",Medidas!D1307="m"),$A1307*LOOKUP($I1307+1,'OMS2007'!$A$3:$A$220,'OMS2007'!C$3:C$220)+(1-$A1307)*LOOKUP($I1307,'OMS2007'!$A$3:$A$220,'OMS2007'!C$3:C$220),$A1307*LOOKUP($I1307+1,'OMS2007'!$A$3:$A$220,'OMS2007'!F$3:F$220)+(1-$A1307)*LOOKUP($I1307,'OMS2007'!$A$3:$A$220,'OMS2007'!F$3:F$220))</f>
        <v>#N/A</v>
      </c>
      <c r="D1307" s="15" t="e">
        <f>IF(OR(Medidas!D1307=1,Medidas!D1307="M",Medidas!D1307="m"),$A1307*LOOKUP($I1307+1,'OMS2007'!$A$3:$A$220,'OMS2007'!D$3:D$220)+(1-$A1307)*LOOKUP($I1307,'OMS2007'!$A$3:$A$220,'OMS2007'!D$3:D$220),$A1307*LOOKUP($I1307+1,'OMS2007'!$A$3:$A$220,'OMS2007'!G$3:G$220)+(1-$A1307)*LOOKUP($I1307,'OMS2007'!$A$3:$A$220,'OMS2007'!G$3:G$220))</f>
        <v>#N/A</v>
      </c>
      <c r="E1307" s="15">
        <f t="shared" si="140"/>
        <v>1</v>
      </c>
      <c r="F1307" s="15">
        <f>IF(OR(Medidas!D1307=1,Medidas!D1307="M",Medidas!D1307="m",Medidas!D1307=2,Medidas!D1307="F",Medidas!D1307="f"),0,1)</f>
        <v>1</v>
      </c>
      <c r="G1307" s="15">
        <f>IF(OR(ISBLANK(Medidas!G1307),(ISBLANK(Medidas!H1307))),1,0)</f>
        <v>1</v>
      </c>
      <c r="H1307" s="15">
        <f>IF(AND(NOT(G1307),OR(Medidas!G1307&lt;20,Medidas!G1307&gt;250,Medidas!H1307&lt;0.5,Medidas!H1307&gt;400)),1,0)</f>
        <v>0</v>
      </c>
      <c r="I1307" s="20">
        <f>(Medidas!F1307-Medidas!E1307)/30.4375</f>
        <v>0</v>
      </c>
      <c r="J1307" s="15" t="e">
        <f>Medidas!H1307/(Medidas!G1307^2)*10000</f>
        <v>#DIV/0!</v>
      </c>
      <c r="K1307" s="15" t="e">
        <f t="shared" si="141"/>
        <v>#DIV/0!</v>
      </c>
      <c r="L1307" s="15" t="e">
        <f t="shared" si="142"/>
        <v>#DIV/0!</v>
      </c>
      <c r="M1307" s="15" t="e">
        <f t="shared" si="143"/>
        <v>#DIV/0!</v>
      </c>
      <c r="N1307" s="15" t="e">
        <f t="shared" si="144"/>
        <v>#N/A</v>
      </c>
      <c r="O1307" s="15" t="e">
        <f t="shared" si="145"/>
        <v>#N/A</v>
      </c>
    </row>
    <row r="1308" spans="1:15" x14ac:dyDescent="0.15">
      <c r="A1308" s="106">
        <f t="shared" si="146"/>
        <v>1</v>
      </c>
      <c r="B1308" s="15" t="e">
        <f>IF(OR(Medidas!D1308=1,Medidas!D1308="M",Medidas!D1308="m"),$A1308*LOOKUP($I1308+1,'OMS2007'!$A$3:$A$220,'OMS2007'!B$3:B$220)+(1-$A1308)*LOOKUP($I1308,'OMS2007'!$A$3:$A$220,'OMS2007'!B$3:B$220),$A1308*LOOKUP($I1308+1,'OMS2007'!$A$3:$A$220,'OMS2007'!E$3:E$220)+(1-$A1308)*LOOKUP($I1308,'OMS2007'!$A$3:$A$220,'OMS2007'!E$3:E$220))</f>
        <v>#N/A</v>
      </c>
      <c r="C1308" s="15" t="e">
        <f>IF(OR(Medidas!D1308=1,Medidas!D1308="M",Medidas!D1308="m"),$A1308*LOOKUP($I1308+1,'OMS2007'!$A$3:$A$220,'OMS2007'!C$3:C$220)+(1-$A1308)*LOOKUP($I1308,'OMS2007'!$A$3:$A$220,'OMS2007'!C$3:C$220),$A1308*LOOKUP($I1308+1,'OMS2007'!$A$3:$A$220,'OMS2007'!F$3:F$220)+(1-$A1308)*LOOKUP($I1308,'OMS2007'!$A$3:$A$220,'OMS2007'!F$3:F$220))</f>
        <v>#N/A</v>
      </c>
      <c r="D1308" s="15" t="e">
        <f>IF(OR(Medidas!D1308=1,Medidas!D1308="M",Medidas!D1308="m"),$A1308*LOOKUP($I1308+1,'OMS2007'!$A$3:$A$220,'OMS2007'!D$3:D$220)+(1-$A1308)*LOOKUP($I1308,'OMS2007'!$A$3:$A$220,'OMS2007'!D$3:D$220),$A1308*LOOKUP($I1308+1,'OMS2007'!$A$3:$A$220,'OMS2007'!G$3:G$220)+(1-$A1308)*LOOKUP($I1308,'OMS2007'!$A$3:$A$220,'OMS2007'!G$3:G$220))</f>
        <v>#N/A</v>
      </c>
      <c r="E1308" s="15">
        <f t="shared" si="140"/>
        <v>1</v>
      </c>
      <c r="F1308" s="15">
        <f>IF(OR(Medidas!D1308=1,Medidas!D1308="M",Medidas!D1308="m",Medidas!D1308=2,Medidas!D1308="F",Medidas!D1308="f"),0,1)</f>
        <v>1</v>
      </c>
      <c r="G1308" s="15">
        <f>IF(OR(ISBLANK(Medidas!G1308),(ISBLANK(Medidas!H1308))),1,0)</f>
        <v>1</v>
      </c>
      <c r="H1308" s="15">
        <f>IF(AND(NOT(G1308),OR(Medidas!G1308&lt;20,Medidas!G1308&gt;250,Medidas!H1308&lt;0.5,Medidas!H1308&gt;400)),1,0)</f>
        <v>0</v>
      </c>
      <c r="I1308" s="20">
        <f>(Medidas!F1308-Medidas!E1308)/30.4375</f>
        <v>0</v>
      </c>
      <c r="J1308" s="15" t="e">
        <f>Medidas!H1308/(Medidas!G1308^2)*10000</f>
        <v>#DIV/0!</v>
      </c>
      <c r="K1308" s="15" t="e">
        <f t="shared" si="141"/>
        <v>#DIV/0!</v>
      </c>
      <c r="L1308" s="15" t="e">
        <f t="shared" si="142"/>
        <v>#DIV/0!</v>
      </c>
      <c r="M1308" s="15" t="e">
        <f t="shared" si="143"/>
        <v>#DIV/0!</v>
      </c>
      <c r="N1308" s="15" t="e">
        <f t="shared" si="144"/>
        <v>#N/A</v>
      </c>
      <c r="O1308" s="15" t="e">
        <f t="shared" si="145"/>
        <v>#N/A</v>
      </c>
    </row>
    <row r="1309" spans="1:15" x14ac:dyDescent="0.15">
      <c r="A1309" s="106">
        <f t="shared" si="146"/>
        <v>1</v>
      </c>
      <c r="B1309" s="15" t="e">
        <f>IF(OR(Medidas!D1309=1,Medidas!D1309="M",Medidas!D1309="m"),$A1309*LOOKUP($I1309+1,'OMS2007'!$A$3:$A$220,'OMS2007'!B$3:B$220)+(1-$A1309)*LOOKUP($I1309,'OMS2007'!$A$3:$A$220,'OMS2007'!B$3:B$220),$A1309*LOOKUP($I1309+1,'OMS2007'!$A$3:$A$220,'OMS2007'!E$3:E$220)+(1-$A1309)*LOOKUP($I1309,'OMS2007'!$A$3:$A$220,'OMS2007'!E$3:E$220))</f>
        <v>#N/A</v>
      </c>
      <c r="C1309" s="15" t="e">
        <f>IF(OR(Medidas!D1309=1,Medidas!D1309="M",Medidas!D1309="m"),$A1309*LOOKUP($I1309+1,'OMS2007'!$A$3:$A$220,'OMS2007'!C$3:C$220)+(1-$A1309)*LOOKUP($I1309,'OMS2007'!$A$3:$A$220,'OMS2007'!C$3:C$220),$A1309*LOOKUP($I1309+1,'OMS2007'!$A$3:$A$220,'OMS2007'!F$3:F$220)+(1-$A1309)*LOOKUP($I1309,'OMS2007'!$A$3:$A$220,'OMS2007'!F$3:F$220))</f>
        <v>#N/A</v>
      </c>
      <c r="D1309" s="15" t="e">
        <f>IF(OR(Medidas!D1309=1,Medidas!D1309="M",Medidas!D1309="m"),$A1309*LOOKUP($I1309+1,'OMS2007'!$A$3:$A$220,'OMS2007'!D$3:D$220)+(1-$A1309)*LOOKUP($I1309,'OMS2007'!$A$3:$A$220,'OMS2007'!D$3:D$220),$A1309*LOOKUP($I1309+1,'OMS2007'!$A$3:$A$220,'OMS2007'!G$3:G$220)+(1-$A1309)*LOOKUP($I1309,'OMS2007'!$A$3:$A$220,'OMS2007'!G$3:G$220))</f>
        <v>#N/A</v>
      </c>
      <c r="E1309" s="15">
        <f t="shared" si="140"/>
        <v>1</v>
      </c>
      <c r="F1309" s="15">
        <f>IF(OR(Medidas!D1309=1,Medidas!D1309="M",Medidas!D1309="m",Medidas!D1309=2,Medidas!D1309="F",Medidas!D1309="f"),0,1)</f>
        <v>1</v>
      </c>
      <c r="G1309" s="15">
        <f>IF(OR(ISBLANK(Medidas!G1309),(ISBLANK(Medidas!H1309))),1,0)</f>
        <v>1</v>
      </c>
      <c r="H1309" s="15">
        <f>IF(AND(NOT(G1309),OR(Medidas!G1309&lt;20,Medidas!G1309&gt;250,Medidas!H1309&lt;0.5,Medidas!H1309&gt;400)),1,0)</f>
        <v>0</v>
      </c>
      <c r="I1309" s="20">
        <f>(Medidas!F1309-Medidas!E1309)/30.4375</f>
        <v>0</v>
      </c>
      <c r="J1309" s="15" t="e">
        <f>Medidas!H1309/(Medidas!G1309^2)*10000</f>
        <v>#DIV/0!</v>
      </c>
      <c r="K1309" s="15" t="e">
        <f t="shared" si="141"/>
        <v>#DIV/0!</v>
      </c>
      <c r="L1309" s="15" t="e">
        <f t="shared" si="142"/>
        <v>#DIV/0!</v>
      </c>
      <c r="M1309" s="15" t="e">
        <f t="shared" si="143"/>
        <v>#DIV/0!</v>
      </c>
      <c r="N1309" s="15" t="e">
        <f t="shared" si="144"/>
        <v>#N/A</v>
      </c>
      <c r="O1309" s="15" t="e">
        <f t="shared" si="145"/>
        <v>#N/A</v>
      </c>
    </row>
    <row r="1310" spans="1:15" x14ac:dyDescent="0.15">
      <c r="A1310" s="106">
        <f t="shared" si="146"/>
        <v>1</v>
      </c>
      <c r="B1310" s="15" t="e">
        <f>IF(OR(Medidas!D1310=1,Medidas!D1310="M",Medidas!D1310="m"),$A1310*LOOKUP($I1310+1,'OMS2007'!$A$3:$A$220,'OMS2007'!B$3:B$220)+(1-$A1310)*LOOKUP($I1310,'OMS2007'!$A$3:$A$220,'OMS2007'!B$3:B$220),$A1310*LOOKUP($I1310+1,'OMS2007'!$A$3:$A$220,'OMS2007'!E$3:E$220)+(1-$A1310)*LOOKUP($I1310,'OMS2007'!$A$3:$A$220,'OMS2007'!E$3:E$220))</f>
        <v>#N/A</v>
      </c>
      <c r="C1310" s="15" t="e">
        <f>IF(OR(Medidas!D1310=1,Medidas!D1310="M",Medidas!D1310="m"),$A1310*LOOKUP($I1310+1,'OMS2007'!$A$3:$A$220,'OMS2007'!C$3:C$220)+(1-$A1310)*LOOKUP($I1310,'OMS2007'!$A$3:$A$220,'OMS2007'!C$3:C$220),$A1310*LOOKUP($I1310+1,'OMS2007'!$A$3:$A$220,'OMS2007'!F$3:F$220)+(1-$A1310)*LOOKUP($I1310,'OMS2007'!$A$3:$A$220,'OMS2007'!F$3:F$220))</f>
        <v>#N/A</v>
      </c>
      <c r="D1310" s="15" t="e">
        <f>IF(OR(Medidas!D1310=1,Medidas!D1310="M",Medidas!D1310="m"),$A1310*LOOKUP($I1310+1,'OMS2007'!$A$3:$A$220,'OMS2007'!D$3:D$220)+(1-$A1310)*LOOKUP($I1310,'OMS2007'!$A$3:$A$220,'OMS2007'!D$3:D$220),$A1310*LOOKUP($I1310+1,'OMS2007'!$A$3:$A$220,'OMS2007'!G$3:G$220)+(1-$A1310)*LOOKUP($I1310,'OMS2007'!$A$3:$A$220,'OMS2007'!G$3:G$220))</f>
        <v>#N/A</v>
      </c>
      <c r="E1310" s="15">
        <f t="shared" si="140"/>
        <v>1</v>
      </c>
      <c r="F1310" s="15">
        <f>IF(OR(Medidas!D1310=1,Medidas!D1310="M",Medidas!D1310="m",Medidas!D1310=2,Medidas!D1310="F",Medidas!D1310="f"),0,1)</f>
        <v>1</v>
      </c>
      <c r="G1310" s="15">
        <f>IF(OR(ISBLANK(Medidas!G1310),(ISBLANK(Medidas!H1310))),1,0)</f>
        <v>1</v>
      </c>
      <c r="H1310" s="15">
        <f>IF(AND(NOT(G1310),OR(Medidas!G1310&lt;20,Medidas!G1310&gt;250,Medidas!H1310&lt;0.5,Medidas!H1310&gt;400)),1,0)</f>
        <v>0</v>
      </c>
      <c r="I1310" s="20">
        <f>(Medidas!F1310-Medidas!E1310)/30.4375</f>
        <v>0</v>
      </c>
      <c r="J1310" s="15" t="e">
        <f>Medidas!H1310/(Medidas!G1310^2)*10000</f>
        <v>#DIV/0!</v>
      </c>
      <c r="K1310" s="15" t="e">
        <f t="shared" si="141"/>
        <v>#DIV/0!</v>
      </c>
      <c r="L1310" s="15" t="e">
        <f t="shared" si="142"/>
        <v>#DIV/0!</v>
      </c>
      <c r="M1310" s="15" t="e">
        <f t="shared" si="143"/>
        <v>#DIV/0!</v>
      </c>
      <c r="N1310" s="15" t="e">
        <f t="shared" si="144"/>
        <v>#N/A</v>
      </c>
      <c r="O1310" s="15" t="e">
        <f t="shared" si="145"/>
        <v>#N/A</v>
      </c>
    </row>
    <row r="1311" spans="1:15" x14ac:dyDescent="0.15">
      <c r="A1311" s="106">
        <f t="shared" si="146"/>
        <v>1</v>
      </c>
      <c r="B1311" s="15" t="e">
        <f>IF(OR(Medidas!D1311=1,Medidas!D1311="M",Medidas!D1311="m"),$A1311*LOOKUP($I1311+1,'OMS2007'!$A$3:$A$220,'OMS2007'!B$3:B$220)+(1-$A1311)*LOOKUP($I1311,'OMS2007'!$A$3:$A$220,'OMS2007'!B$3:B$220),$A1311*LOOKUP($I1311+1,'OMS2007'!$A$3:$A$220,'OMS2007'!E$3:E$220)+(1-$A1311)*LOOKUP($I1311,'OMS2007'!$A$3:$A$220,'OMS2007'!E$3:E$220))</f>
        <v>#N/A</v>
      </c>
      <c r="C1311" s="15" t="e">
        <f>IF(OR(Medidas!D1311=1,Medidas!D1311="M",Medidas!D1311="m"),$A1311*LOOKUP($I1311+1,'OMS2007'!$A$3:$A$220,'OMS2007'!C$3:C$220)+(1-$A1311)*LOOKUP($I1311,'OMS2007'!$A$3:$A$220,'OMS2007'!C$3:C$220),$A1311*LOOKUP($I1311+1,'OMS2007'!$A$3:$A$220,'OMS2007'!F$3:F$220)+(1-$A1311)*LOOKUP($I1311,'OMS2007'!$A$3:$A$220,'OMS2007'!F$3:F$220))</f>
        <v>#N/A</v>
      </c>
      <c r="D1311" s="15" t="e">
        <f>IF(OR(Medidas!D1311=1,Medidas!D1311="M",Medidas!D1311="m"),$A1311*LOOKUP($I1311+1,'OMS2007'!$A$3:$A$220,'OMS2007'!D$3:D$220)+(1-$A1311)*LOOKUP($I1311,'OMS2007'!$A$3:$A$220,'OMS2007'!D$3:D$220),$A1311*LOOKUP($I1311+1,'OMS2007'!$A$3:$A$220,'OMS2007'!G$3:G$220)+(1-$A1311)*LOOKUP($I1311,'OMS2007'!$A$3:$A$220,'OMS2007'!G$3:G$220))</f>
        <v>#N/A</v>
      </c>
      <c r="E1311" s="15">
        <f t="shared" si="140"/>
        <v>1</v>
      </c>
      <c r="F1311" s="15">
        <f>IF(OR(Medidas!D1311=1,Medidas!D1311="M",Medidas!D1311="m",Medidas!D1311=2,Medidas!D1311="F",Medidas!D1311="f"),0,1)</f>
        <v>1</v>
      </c>
      <c r="G1311" s="15">
        <f>IF(OR(ISBLANK(Medidas!G1311),(ISBLANK(Medidas!H1311))),1,0)</f>
        <v>1</v>
      </c>
      <c r="H1311" s="15">
        <f>IF(AND(NOT(G1311),OR(Medidas!G1311&lt;20,Medidas!G1311&gt;250,Medidas!H1311&lt;0.5,Medidas!H1311&gt;400)),1,0)</f>
        <v>0</v>
      </c>
      <c r="I1311" s="20">
        <f>(Medidas!F1311-Medidas!E1311)/30.4375</f>
        <v>0</v>
      </c>
      <c r="J1311" s="15" t="e">
        <f>Medidas!H1311/(Medidas!G1311^2)*10000</f>
        <v>#DIV/0!</v>
      </c>
      <c r="K1311" s="15" t="e">
        <f t="shared" si="141"/>
        <v>#DIV/0!</v>
      </c>
      <c r="L1311" s="15" t="e">
        <f t="shared" si="142"/>
        <v>#DIV/0!</v>
      </c>
      <c r="M1311" s="15" t="e">
        <f t="shared" si="143"/>
        <v>#DIV/0!</v>
      </c>
      <c r="N1311" s="15" t="e">
        <f t="shared" si="144"/>
        <v>#N/A</v>
      </c>
      <c r="O1311" s="15" t="e">
        <f t="shared" si="145"/>
        <v>#N/A</v>
      </c>
    </row>
    <row r="1312" spans="1:15" x14ac:dyDescent="0.15">
      <c r="A1312" s="106">
        <f t="shared" si="146"/>
        <v>1</v>
      </c>
      <c r="B1312" s="15" t="e">
        <f>IF(OR(Medidas!D1312=1,Medidas!D1312="M",Medidas!D1312="m"),$A1312*LOOKUP($I1312+1,'OMS2007'!$A$3:$A$220,'OMS2007'!B$3:B$220)+(1-$A1312)*LOOKUP($I1312,'OMS2007'!$A$3:$A$220,'OMS2007'!B$3:B$220),$A1312*LOOKUP($I1312+1,'OMS2007'!$A$3:$A$220,'OMS2007'!E$3:E$220)+(1-$A1312)*LOOKUP($I1312,'OMS2007'!$A$3:$A$220,'OMS2007'!E$3:E$220))</f>
        <v>#N/A</v>
      </c>
      <c r="C1312" s="15" t="e">
        <f>IF(OR(Medidas!D1312=1,Medidas!D1312="M",Medidas!D1312="m"),$A1312*LOOKUP($I1312+1,'OMS2007'!$A$3:$A$220,'OMS2007'!C$3:C$220)+(1-$A1312)*LOOKUP($I1312,'OMS2007'!$A$3:$A$220,'OMS2007'!C$3:C$220),$A1312*LOOKUP($I1312+1,'OMS2007'!$A$3:$A$220,'OMS2007'!F$3:F$220)+(1-$A1312)*LOOKUP($I1312,'OMS2007'!$A$3:$A$220,'OMS2007'!F$3:F$220))</f>
        <v>#N/A</v>
      </c>
      <c r="D1312" s="15" t="e">
        <f>IF(OR(Medidas!D1312=1,Medidas!D1312="M",Medidas!D1312="m"),$A1312*LOOKUP($I1312+1,'OMS2007'!$A$3:$A$220,'OMS2007'!D$3:D$220)+(1-$A1312)*LOOKUP($I1312,'OMS2007'!$A$3:$A$220,'OMS2007'!D$3:D$220),$A1312*LOOKUP($I1312+1,'OMS2007'!$A$3:$A$220,'OMS2007'!G$3:G$220)+(1-$A1312)*LOOKUP($I1312,'OMS2007'!$A$3:$A$220,'OMS2007'!G$3:G$220))</f>
        <v>#N/A</v>
      </c>
      <c r="E1312" s="15">
        <f t="shared" si="140"/>
        <v>1</v>
      </c>
      <c r="F1312" s="15">
        <f>IF(OR(Medidas!D1312=1,Medidas!D1312="M",Medidas!D1312="m",Medidas!D1312=2,Medidas!D1312="F",Medidas!D1312="f"),0,1)</f>
        <v>1</v>
      </c>
      <c r="G1312" s="15">
        <f>IF(OR(ISBLANK(Medidas!G1312),(ISBLANK(Medidas!H1312))),1,0)</f>
        <v>1</v>
      </c>
      <c r="H1312" s="15">
        <f>IF(AND(NOT(G1312),OR(Medidas!G1312&lt;20,Medidas!G1312&gt;250,Medidas!H1312&lt;0.5,Medidas!H1312&gt;400)),1,0)</f>
        <v>0</v>
      </c>
      <c r="I1312" s="20">
        <f>(Medidas!F1312-Medidas!E1312)/30.4375</f>
        <v>0</v>
      </c>
      <c r="J1312" s="15" t="e">
        <f>Medidas!H1312/(Medidas!G1312^2)*10000</f>
        <v>#DIV/0!</v>
      </c>
      <c r="K1312" s="15" t="e">
        <f t="shared" si="141"/>
        <v>#DIV/0!</v>
      </c>
      <c r="L1312" s="15" t="e">
        <f t="shared" si="142"/>
        <v>#DIV/0!</v>
      </c>
      <c r="M1312" s="15" t="e">
        <f t="shared" si="143"/>
        <v>#DIV/0!</v>
      </c>
      <c r="N1312" s="15" t="e">
        <f t="shared" si="144"/>
        <v>#N/A</v>
      </c>
      <c r="O1312" s="15" t="e">
        <f t="shared" si="145"/>
        <v>#N/A</v>
      </c>
    </row>
    <row r="1313" spans="1:15" x14ac:dyDescent="0.15">
      <c r="A1313" s="106">
        <f t="shared" si="146"/>
        <v>1</v>
      </c>
      <c r="B1313" s="15" t="e">
        <f>IF(OR(Medidas!D1313=1,Medidas!D1313="M",Medidas!D1313="m"),$A1313*LOOKUP($I1313+1,'OMS2007'!$A$3:$A$220,'OMS2007'!B$3:B$220)+(1-$A1313)*LOOKUP($I1313,'OMS2007'!$A$3:$A$220,'OMS2007'!B$3:B$220),$A1313*LOOKUP($I1313+1,'OMS2007'!$A$3:$A$220,'OMS2007'!E$3:E$220)+(1-$A1313)*LOOKUP($I1313,'OMS2007'!$A$3:$A$220,'OMS2007'!E$3:E$220))</f>
        <v>#N/A</v>
      </c>
      <c r="C1313" s="15" t="e">
        <f>IF(OR(Medidas!D1313=1,Medidas!D1313="M",Medidas!D1313="m"),$A1313*LOOKUP($I1313+1,'OMS2007'!$A$3:$A$220,'OMS2007'!C$3:C$220)+(1-$A1313)*LOOKUP($I1313,'OMS2007'!$A$3:$A$220,'OMS2007'!C$3:C$220),$A1313*LOOKUP($I1313+1,'OMS2007'!$A$3:$A$220,'OMS2007'!F$3:F$220)+(1-$A1313)*LOOKUP($I1313,'OMS2007'!$A$3:$A$220,'OMS2007'!F$3:F$220))</f>
        <v>#N/A</v>
      </c>
      <c r="D1313" s="15" t="e">
        <f>IF(OR(Medidas!D1313=1,Medidas!D1313="M",Medidas!D1313="m"),$A1313*LOOKUP($I1313+1,'OMS2007'!$A$3:$A$220,'OMS2007'!D$3:D$220)+(1-$A1313)*LOOKUP($I1313,'OMS2007'!$A$3:$A$220,'OMS2007'!D$3:D$220),$A1313*LOOKUP($I1313+1,'OMS2007'!$A$3:$A$220,'OMS2007'!G$3:G$220)+(1-$A1313)*LOOKUP($I1313,'OMS2007'!$A$3:$A$220,'OMS2007'!G$3:G$220))</f>
        <v>#N/A</v>
      </c>
      <c r="E1313" s="15">
        <f t="shared" si="140"/>
        <v>1</v>
      </c>
      <c r="F1313" s="15">
        <f>IF(OR(Medidas!D1313=1,Medidas!D1313="M",Medidas!D1313="m",Medidas!D1313=2,Medidas!D1313="F",Medidas!D1313="f"),0,1)</f>
        <v>1</v>
      </c>
      <c r="G1313" s="15">
        <f>IF(OR(ISBLANK(Medidas!G1313),(ISBLANK(Medidas!H1313))),1,0)</f>
        <v>1</v>
      </c>
      <c r="H1313" s="15">
        <f>IF(AND(NOT(G1313),OR(Medidas!G1313&lt;20,Medidas!G1313&gt;250,Medidas!H1313&lt;0.5,Medidas!H1313&gt;400)),1,0)</f>
        <v>0</v>
      </c>
      <c r="I1313" s="20">
        <f>(Medidas!F1313-Medidas!E1313)/30.4375</f>
        <v>0</v>
      </c>
      <c r="J1313" s="15" t="e">
        <f>Medidas!H1313/(Medidas!G1313^2)*10000</f>
        <v>#DIV/0!</v>
      </c>
      <c r="K1313" s="15" t="e">
        <f t="shared" si="141"/>
        <v>#DIV/0!</v>
      </c>
      <c r="L1313" s="15" t="e">
        <f t="shared" si="142"/>
        <v>#DIV/0!</v>
      </c>
      <c r="M1313" s="15" t="e">
        <f t="shared" si="143"/>
        <v>#DIV/0!</v>
      </c>
      <c r="N1313" s="15" t="e">
        <f t="shared" si="144"/>
        <v>#N/A</v>
      </c>
      <c r="O1313" s="15" t="e">
        <f t="shared" si="145"/>
        <v>#N/A</v>
      </c>
    </row>
    <row r="1314" spans="1:15" x14ac:dyDescent="0.15">
      <c r="A1314" s="106">
        <f t="shared" si="146"/>
        <v>1</v>
      </c>
      <c r="B1314" s="15" t="e">
        <f>IF(OR(Medidas!D1314=1,Medidas!D1314="M",Medidas!D1314="m"),$A1314*LOOKUP($I1314+1,'OMS2007'!$A$3:$A$220,'OMS2007'!B$3:B$220)+(1-$A1314)*LOOKUP($I1314,'OMS2007'!$A$3:$A$220,'OMS2007'!B$3:B$220),$A1314*LOOKUP($I1314+1,'OMS2007'!$A$3:$A$220,'OMS2007'!E$3:E$220)+(1-$A1314)*LOOKUP($I1314,'OMS2007'!$A$3:$A$220,'OMS2007'!E$3:E$220))</f>
        <v>#N/A</v>
      </c>
      <c r="C1314" s="15" t="e">
        <f>IF(OR(Medidas!D1314=1,Medidas!D1314="M",Medidas!D1314="m"),$A1314*LOOKUP($I1314+1,'OMS2007'!$A$3:$A$220,'OMS2007'!C$3:C$220)+(1-$A1314)*LOOKUP($I1314,'OMS2007'!$A$3:$A$220,'OMS2007'!C$3:C$220),$A1314*LOOKUP($I1314+1,'OMS2007'!$A$3:$A$220,'OMS2007'!F$3:F$220)+(1-$A1314)*LOOKUP($I1314,'OMS2007'!$A$3:$A$220,'OMS2007'!F$3:F$220))</f>
        <v>#N/A</v>
      </c>
      <c r="D1314" s="15" t="e">
        <f>IF(OR(Medidas!D1314=1,Medidas!D1314="M",Medidas!D1314="m"),$A1314*LOOKUP($I1314+1,'OMS2007'!$A$3:$A$220,'OMS2007'!D$3:D$220)+(1-$A1314)*LOOKUP($I1314,'OMS2007'!$A$3:$A$220,'OMS2007'!D$3:D$220),$A1314*LOOKUP($I1314+1,'OMS2007'!$A$3:$A$220,'OMS2007'!G$3:G$220)+(1-$A1314)*LOOKUP($I1314,'OMS2007'!$A$3:$A$220,'OMS2007'!G$3:G$220))</f>
        <v>#N/A</v>
      </c>
      <c r="E1314" s="15">
        <f t="shared" si="140"/>
        <v>1</v>
      </c>
      <c r="F1314" s="15">
        <f>IF(OR(Medidas!D1314=1,Medidas!D1314="M",Medidas!D1314="m",Medidas!D1314=2,Medidas!D1314="F",Medidas!D1314="f"),0,1)</f>
        <v>1</v>
      </c>
      <c r="G1314" s="15">
        <f>IF(OR(ISBLANK(Medidas!G1314),(ISBLANK(Medidas!H1314))),1,0)</f>
        <v>1</v>
      </c>
      <c r="H1314" s="15">
        <f>IF(AND(NOT(G1314),OR(Medidas!G1314&lt;20,Medidas!G1314&gt;250,Medidas!H1314&lt;0.5,Medidas!H1314&gt;400)),1,0)</f>
        <v>0</v>
      </c>
      <c r="I1314" s="20">
        <f>(Medidas!F1314-Medidas!E1314)/30.4375</f>
        <v>0</v>
      </c>
      <c r="J1314" s="15" t="e">
        <f>Medidas!H1314/(Medidas!G1314^2)*10000</f>
        <v>#DIV/0!</v>
      </c>
      <c r="K1314" s="15" t="e">
        <f t="shared" si="141"/>
        <v>#DIV/0!</v>
      </c>
      <c r="L1314" s="15" t="e">
        <f t="shared" si="142"/>
        <v>#DIV/0!</v>
      </c>
      <c r="M1314" s="15" t="e">
        <f t="shared" si="143"/>
        <v>#DIV/0!</v>
      </c>
      <c r="N1314" s="15" t="e">
        <f t="shared" si="144"/>
        <v>#N/A</v>
      </c>
      <c r="O1314" s="15" t="e">
        <f t="shared" si="145"/>
        <v>#N/A</v>
      </c>
    </row>
    <row r="1315" spans="1:15" x14ac:dyDescent="0.15">
      <c r="A1315" s="106">
        <f t="shared" si="146"/>
        <v>1</v>
      </c>
      <c r="B1315" s="15" t="e">
        <f>IF(OR(Medidas!D1315=1,Medidas!D1315="M",Medidas!D1315="m"),$A1315*LOOKUP($I1315+1,'OMS2007'!$A$3:$A$220,'OMS2007'!B$3:B$220)+(1-$A1315)*LOOKUP($I1315,'OMS2007'!$A$3:$A$220,'OMS2007'!B$3:B$220),$A1315*LOOKUP($I1315+1,'OMS2007'!$A$3:$A$220,'OMS2007'!E$3:E$220)+(1-$A1315)*LOOKUP($I1315,'OMS2007'!$A$3:$A$220,'OMS2007'!E$3:E$220))</f>
        <v>#N/A</v>
      </c>
      <c r="C1315" s="15" t="e">
        <f>IF(OR(Medidas!D1315=1,Medidas!D1315="M",Medidas!D1315="m"),$A1315*LOOKUP($I1315+1,'OMS2007'!$A$3:$A$220,'OMS2007'!C$3:C$220)+(1-$A1315)*LOOKUP($I1315,'OMS2007'!$A$3:$A$220,'OMS2007'!C$3:C$220),$A1315*LOOKUP($I1315+1,'OMS2007'!$A$3:$A$220,'OMS2007'!F$3:F$220)+(1-$A1315)*LOOKUP($I1315,'OMS2007'!$A$3:$A$220,'OMS2007'!F$3:F$220))</f>
        <v>#N/A</v>
      </c>
      <c r="D1315" s="15" t="e">
        <f>IF(OR(Medidas!D1315=1,Medidas!D1315="M",Medidas!D1315="m"),$A1315*LOOKUP($I1315+1,'OMS2007'!$A$3:$A$220,'OMS2007'!D$3:D$220)+(1-$A1315)*LOOKUP($I1315,'OMS2007'!$A$3:$A$220,'OMS2007'!D$3:D$220),$A1315*LOOKUP($I1315+1,'OMS2007'!$A$3:$A$220,'OMS2007'!G$3:G$220)+(1-$A1315)*LOOKUP($I1315,'OMS2007'!$A$3:$A$220,'OMS2007'!G$3:G$220))</f>
        <v>#N/A</v>
      </c>
      <c r="E1315" s="15">
        <f t="shared" si="140"/>
        <v>1</v>
      </c>
      <c r="F1315" s="15">
        <f>IF(OR(Medidas!D1315=1,Medidas!D1315="M",Medidas!D1315="m",Medidas!D1315=2,Medidas!D1315="F",Medidas!D1315="f"),0,1)</f>
        <v>1</v>
      </c>
      <c r="G1315" s="15">
        <f>IF(OR(ISBLANK(Medidas!G1315),(ISBLANK(Medidas!H1315))),1,0)</f>
        <v>1</v>
      </c>
      <c r="H1315" s="15">
        <f>IF(AND(NOT(G1315),OR(Medidas!G1315&lt;20,Medidas!G1315&gt;250,Medidas!H1315&lt;0.5,Medidas!H1315&gt;400)),1,0)</f>
        <v>0</v>
      </c>
      <c r="I1315" s="20">
        <f>(Medidas!F1315-Medidas!E1315)/30.4375</f>
        <v>0</v>
      </c>
      <c r="J1315" s="15" t="e">
        <f>Medidas!H1315/(Medidas!G1315^2)*10000</f>
        <v>#DIV/0!</v>
      </c>
      <c r="K1315" s="15" t="e">
        <f t="shared" si="141"/>
        <v>#DIV/0!</v>
      </c>
      <c r="L1315" s="15" t="e">
        <f t="shared" si="142"/>
        <v>#DIV/0!</v>
      </c>
      <c r="M1315" s="15" t="e">
        <f t="shared" si="143"/>
        <v>#DIV/0!</v>
      </c>
      <c r="N1315" s="15" t="e">
        <f t="shared" si="144"/>
        <v>#N/A</v>
      </c>
      <c r="O1315" s="15" t="e">
        <f t="shared" si="145"/>
        <v>#N/A</v>
      </c>
    </row>
    <row r="1316" spans="1:15" x14ac:dyDescent="0.15">
      <c r="A1316" s="106">
        <f t="shared" si="146"/>
        <v>1</v>
      </c>
      <c r="B1316" s="15" t="e">
        <f>IF(OR(Medidas!D1316=1,Medidas!D1316="M",Medidas!D1316="m"),$A1316*LOOKUP($I1316+1,'OMS2007'!$A$3:$A$220,'OMS2007'!B$3:B$220)+(1-$A1316)*LOOKUP($I1316,'OMS2007'!$A$3:$A$220,'OMS2007'!B$3:B$220),$A1316*LOOKUP($I1316+1,'OMS2007'!$A$3:$A$220,'OMS2007'!E$3:E$220)+(1-$A1316)*LOOKUP($I1316,'OMS2007'!$A$3:$A$220,'OMS2007'!E$3:E$220))</f>
        <v>#N/A</v>
      </c>
      <c r="C1316" s="15" t="e">
        <f>IF(OR(Medidas!D1316=1,Medidas!D1316="M",Medidas!D1316="m"),$A1316*LOOKUP($I1316+1,'OMS2007'!$A$3:$A$220,'OMS2007'!C$3:C$220)+(1-$A1316)*LOOKUP($I1316,'OMS2007'!$A$3:$A$220,'OMS2007'!C$3:C$220),$A1316*LOOKUP($I1316+1,'OMS2007'!$A$3:$A$220,'OMS2007'!F$3:F$220)+(1-$A1316)*LOOKUP($I1316,'OMS2007'!$A$3:$A$220,'OMS2007'!F$3:F$220))</f>
        <v>#N/A</v>
      </c>
      <c r="D1316" s="15" t="e">
        <f>IF(OR(Medidas!D1316=1,Medidas!D1316="M",Medidas!D1316="m"),$A1316*LOOKUP($I1316+1,'OMS2007'!$A$3:$A$220,'OMS2007'!D$3:D$220)+(1-$A1316)*LOOKUP($I1316,'OMS2007'!$A$3:$A$220,'OMS2007'!D$3:D$220),$A1316*LOOKUP($I1316+1,'OMS2007'!$A$3:$A$220,'OMS2007'!G$3:G$220)+(1-$A1316)*LOOKUP($I1316,'OMS2007'!$A$3:$A$220,'OMS2007'!G$3:G$220))</f>
        <v>#N/A</v>
      </c>
      <c r="E1316" s="15">
        <f t="shared" si="140"/>
        <v>1</v>
      </c>
      <c r="F1316" s="15">
        <f>IF(OR(Medidas!D1316=1,Medidas!D1316="M",Medidas!D1316="m",Medidas!D1316=2,Medidas!D1316="F",Medidas!D1316="f"),0,1)</f>
        <v>1</v>
      </c>
      <c r="G1316" s="15">
        <f>IF(OR(ISBLANK(Medidas!G1316),(ISBLANK(Medidas!H1316))),1,0)</f>
        <v>1</v>
      </c>
      <c r="H1316" s="15">
        <f>IF(AND(NOT(G1316),OR(Medidas!G1316&lt;20,Medidas!G1316&gt;250,Medidas!H1316&lt;0.5,Medidas!H1316&gt;400)),1,0)</f>
        <v>0</v>
      </c>
      <c r="I1316" s="20">
        <f>(Medidas!F1316-Medidas!E1316)/30.4375</f>
        <v>0</v>
      </c>
      <c r="J1316" s="15" t="e">
        <f>Medidas!H1316/(Medidas!G1316^2)*10000</f>
        <v>#DIV/0!</v>
      </c>
      <c r="K1316" s="15" t="e">
        <f t="shared" si="141"/>
        <v>#DIV/0!</v>
      </c>
      <c r="L1316" s="15" t="e">
        <f t="shared" si="142"/>
        <v>#DIV/0!</v>
      </c>
      <c r="M1316" s="15" t="e">
        <f t="shared" si="143"/>
        <v>#DIV/0!</v>
      </c>
      <c r="N1316" s="15" t="e">
        <f t="shared" si="144"/>
        <v>#N/A</v>
      </c>
      <c r="O1316" s="15" t="e">
        <f t="shared" si="145"/>
        <v>#N/A</v>
      </c>
    </row>
    <row r="1317" spans="1:15" x14ac:dyDescent="0.15">
      <c r="A1317" s="106">
        <f t="shared" si="146"/>
        <v>1</v>
      </c>
      <c r="B1317" s="15" t="e">
        <f>IF(OR(Medidas!D1317=1,Medidas!D1317="M",Medidas!D1317="m"),$A1317*LOOKUP($I1317+1,'OMS2007'!$A$3:$A$220,'OMS2007'!B$3:B$220)+(1-$A1317)*LOOKUP($I1317,'OMS2007'!$A$3:$A$220,'OMS2007'!B$3:B$220),$A1317*LOOKUP($I1317+1,'OMS2007'!$A$3:$A$220,'OMS2007'!E$3:E$220)+(1-$A1317)*LOOKUP($I1317,'OMS2007'!$A$3:$A$220,'OMS2007'!E$3:E$220))</f>
        <v>#N/A</v>
      </c>
      <c r="C1317" s="15" t="e">
        <f>IF(OR(Medidas!D1317=1,Medidas!D1317="M",Medidas!D1317="m"),$A1317*LOOKUP($I1317+1,'OMS2007'!$A$3:$A$220,'OMS2007'!C$3:C$220)+(1-$A1317)*LOOKUP($I1317,'OMS2007'!$A$3:$A$220,'OMS2007'!C$3:C$220),$A1317*LOOKUP($I1317+1,'OMS2007'!$A$3:$A$220,'OMS2007'!F$3:F$220)+(1-$A1317)*LOOKUP($I1317,'OMS2007'!$A$3:$A$220,'OMS2007'!F$3:F$220))</f>
        <v>#N/A</v>
      </c>
      <c r="D1317" s="15" t="e">
        <f>IF(OR(Medidas!D1317=1,Medidas!D1317="M",Medidas!D1317="m"),$A1317*LOOKUP($I1317+1,'OMS2007'!$A$3:$A$220,'OMS2007'!D$3:D$220)+(1-$A1317)*LOOKUP($I1317,'OMS2007'!$A$3:$A$220,'OMS2007'!D$3:D$220),$A1317*LOOKUP($I1317+1,'OMS2007'!$A$3:$A$220,'OMS2007'!G$3:G$220)+(1-$A1317)*LOOKUP($I1317,'OMS2007'!$A$3:$A$220,'OMS2007'!G$3:G$220))</f>
        <v>#N/A</v>
      </c>
      <c r="E1317" s="15">
        <f t="shared" si="140"/>
        <v>1</v>
      </c>
      <c r="F1317" s="15">
        <f>IF(OR(Medidas!D1317=1,Medidas!D1317="M",Medidas!D1317="m",Medidas!D1317=2,Medidas!D1317="F",Medidas!D1317="f"),0,1)</f>
        <v>1</v>
      </c>
      <c r="G1317" s="15">
        <f>IF(OR(ISBLANK(Medidas!G1317),(ISBLANK(Medidas!H1317))),1,0)</f>
        <v>1</v>
      </c>
      <c r="H1317" s="15">
        <f>IF(AND(NOT(G1317),OR(Medidas!G1317&lt;20,Medidas!G1317&gt;250,Medidas!H1317&lt;0.5,Medidas!H1317&gt;400)),1,0)</f>
        <v>0</v>
      </c>
      <c r="I1317" s="20">
        <f>(Medidas!F1317-Medidas!E1317)/30.4375</f>
        <v>0</v>
      </c>
      <c r="J1317" s="15" t="e">
        <f>Medidas!H1317/(Medidas!G1317^2)*10000</f>
        <v>#DIV/0!</v>
      </c>
      <c r="K1317" s="15" t="e">
        <f t="shared" si="141"/>
        <v>#DIV/0!</v>
      </c>
      <c r="L1317" s="15" t="e">
        <f t="shared" si="142"/>
        <v>#DIV/0!</v>
      </c>
      <c r="M1317" s="15" t="e">
        <f t="shared" si="143"/>
        <v>#DIV/0!</v>
      </c>
      <c r="N1317" s="15" t="e">
        <f t="shared" si="144"/>
        <v>#N/A</v>
      </c>
      <c r="O1317" s="15" t="e">
        <f t="shared" si="145"/>
        <v>#N/A</v>
      </c>
    </row>
    <row r="1318" spans="1:15" x14ac:dyDescent="0.15">
      <c r="A1318" s="106">
        <f t="shared" si="146"/>
        <v>1</v>
      </c>
      <c r="B1318" s="15" t="e">
        <f>IF(OR(Medidas!D1318=1,Medidas!D1318="M",Medidas!D1318="m"),$A1318*LOOKUP($I1318+1,'OMS2007'!$A$3:$A$220,'OMS2007'!B$3:B$220)+(1-$A1318)*LOOKUP($I1318,'OMS2007'!$A$3:$A$220,'OMS2007'!B$3:B$220),$A1318*LOOKUP($I1318+1,'OMS2007'!$A$3:$A$220,'OMS2007'!E$3:E$220)+(1-$A1318)*LOOKUP($I1318,'OMS2007'!$A$3:$A$220,'OMS2007'!E$3:E$220))</f>
        <v>#N/A</v>
      </c>
      <c r="C1318" s="15" t="e">
        <f>IF(OR(Medidas!D1318=1,Medidas!D1318="M",Medidas!D1318="m"),$A1318*LOOKUP($I1318+1,'OMS2007'!$A$3:$A$220,'OMS2007'!C$3:C$220)+(1-$A1318)*LOOKUP($I1318,'OMS2007'!$A$3:$A$220,'OMS2007'!C$3:C$220),$A1318*LOOKUP($I1318+1,'OMS2007'!$A$3:$A$220,'OMS2007'!F$3:F$220)+(1-$A1318)*LOOKUP($I1318,'OMS2007'!$A$3:$A$220,'OMS2007'!F$3:F$220))</f>
        <v>#N/A</v>
      </c>
      <c r="D1318" s="15" t="e">
        <f>IF(OR(Medidas!D1318=1,Medidas!D1318="M",Medidas!D1318="m"),$A1318*LOOKUP($I1318+1,'OMS2007'!$A$3:$A$220,'OMS2007'!D$3:D$220)+(1-$A1318)*LOOKUP($I1318,'OMS2007'!$A$3:$A$220,'OMS2007'!D$3:D$220),$A1318*LOOKUP($I1318+1,'OMS2007'!$A$3:$A$220,'OMS2007'!G$3:G$220)+(1-$A1318)*LOOKUP($I1318,'OMS2007'!$A$3:$A$220,'OMS2007'!G$3:G$220))</f>
        <v>#N/A</v>
      </c>
      <c r="E1318" s="15">
        <f t="shared" si="140"/>
        <v>1</v>
      </c>
      <c r="F1318" s="15">
        <f>IF(OR(Medidas!D1318=1,Medidas!D1318="M",Medidas!D1318="m",Medidas!D1318=2,Medidas!D1318="F",Medidas!D1318="f"),0,1)</f>
        <v>1</v>
      </c>
      <c r="G1318" s="15">
        <f>IF(OR(ISBLANK(Medidas!G1318),(ISBLANK(Medidas!H1318))),1,0)</f>
        <v>1</v>
      </c>
      <c r="H1318" s="15">
        <f>IF(AND(NOT(G1318),OR(Medidas!G1318&lt;20,Medidas!G1318&gt;250,Medidas!H1318&lt;0.5,Medidas!H1318&gt;400)),1,0)</f>
        <v>0</v>
      </c>
      <c r="I1318" s="20">
        <f>(Medidas!F1318-Medidas!E1318)/30.4375</f>
        <v>0</v>
      </c>
      <c r="J1318" s="15" t="e">
        <f>Medidas!H1318/(Medidas!G1318^2)*10000</f>
        <v>#DIV/0!</v>
      </c>
      <c r="K1318" s="15" t="e">
        <f t="shared" si="141"/>
        <v>#DIV/0!</v>
      </c>
      <c r="L1318" s="15" t="e">
        <f t="shared" si="142"/>
        <v>#DIV/0!</v>
      </c>
      <c r="M1318" s="15" t="e">
        <f t="shared" si="143"/>
        <v>#DIV/0!</v>
      </c>
      <c r="N1318" s="15" t="e">
        <f t="shared" si="144"/>
        <v>#N/A</v>
      </c>
      <c r="O1318" s="15" t="e">
        <f t="shared" si="145"/>
        <v>#N/A</v>
      </c>
    </row>
    <row r="1319" spans="1:15" x14ac:dyDescent="0.15">
      <c r="A1319" s="106">
        <f t="shared" si="146"/>
        <v>1</v>
      </c>
      <c r="B1319" s="15" t="e">
        <f>IF(OR(Medidas!D1319=1,Medidas!D1319="M",Medidas!D1319="m"),$A1319*LOOKUP($I1319+1,'OMS2007'!$A$3:$A$220,'OMS2007'!B$3:B$220)+(1-$A1319)*LOOKUP($I1319,'OMS2007'!$A$3:$A$220,'OMS2007'!B$3:B$220),$A1319*LOOKUP($I1319+1,'OMS2007'!$A$3:$A$220,'OMS2007'!E$3:E$220)+(1-$A1319)*LOOKUP($I1319,'OMS2007'!$A$3:$A$220,'OMS2007'!E$3:E$220))</f>
        <v>#N/A</v>
      </c>
      <c r="C1319" s="15" t="e">
        <f>IF(OR(Medidas!D1319=1,Medidas!D1319="M",Medidas!D1319="m"),$A1319*LOOKUP($I1319+1,'OMS2007'!$A$3:$A$220,'OMS2007'!C$3:C$220)+(1-$A1319)*LOOKUP($I1319,'OMS2007'!$A$3:$A$220,'OMS2007'!C$3:C$220),$A1319*LOOKUP($I1319+1,'OMS2007'!$A$3:$A$220,'OMS2007'!F$3:F$220)+(1-$A1319)*LOOKUP($I1319,'OMS2007'!$A$3:$A$220,'OMS2007'!F$3:F$220))</f>
        <v>#N/A</v>
      </c>
      <c r="D1319" s="15" t="e">
        <f>IF(OR(Medidas!D1319=1,Medidas!D1319="M",Medidas!D1319="m"),$A1319*LOOKUP($I1319+1,'OMS2007'!$A$3:$A$220,'OMS2007'!D$3:D$220)+(1-$A1319)*LOOKUP($I1319,'OMS2007'!$A$3:$A$220,'OMS2007'!D$3:D$220),$A1319*LOOKUP($I1319+1,'OMS2007'!$A$3:$A$220,'OMS2007'!G$3:G$220)+(1-$A1319)*LOOKUP($I1319,'OMS2007'!$A$3:$A$220,'OMS2007'!G$3:G$220))</f>
        <v>#N/A</v>
      </c>
      <c r="E1319" s="15">
        <f t="shared" si="140"/>
        <v>1</v>
      </c>
      <c r="F1319" s="15">
        <f>IF(OR(Medidas!D1319=1,Medidas!D1319="M",Medidas!D1319="m",Medidas!D1319=2,Medidas!D1319="F",Medidas!D1319="f"),0,1)</f>
        <v>1</v>
      </c>
      <c r="G1319" s="15">
        <f>IF(OR(ISBLANK(Medidas!G1319),(ISBLANK(Medidas!H1319))),1,0)</f>
        <v>1</v>
      </c>
      <c r="H1319" s="15">
        <f>IF(AND(NOT(G1319),OR(Medidas!G1319&lt;20,Medidas!G1319&gt;250,Medidas!H1319&lt;0.5,Medidas!H1319&gt;400)),1,0)</f>
        <v>0</v>
      </c>
      <c r="I1319" s="20">
        <f>(Medidas!F1319-Medidas!E1319)/30.4375</f>
        <v>0</v>
      </c>
      <c r="J1319" s="15" t="e">
        <f>Medidas!H1319/(Medidas!G1319^2)*10000</f>
        <v>#DIV/0!</v>
      </c>
      <c r="K1319" s="15" t="e">
        <f t="shared" si="141"/>
        <v>#DIV/0!</v>
      </c>
      <c r="L1319" s="15" t="e">
        <f t="shared" si="142"/>
        <v>#DIV/0!</v>
      </c>
      <c r="M1319" s="15" t="e">
        <f t="shared" si="143"/>
        <v>#DIV/0!</v>
      </c>
      <c r="N1319" s="15" t="e">
        <f t="shared" si="144"/>
        <v>#N/A</v>
      </c>
      <c r="O1319" s="15" t="e">
        <f t="shared" si="145"/>
        <v>#N/A</v>
      </c>
    </row>
    <row r="1320" spans="1:15" x14ac:dyDescent="0.15">
      <c r="A1320" s="106">
        <f t="shared" si="146"/>
        <v>1</v>
      </c>
      <c r="B1320" s="15" t="e">
        <f>IF(OR(Medidas!D1320=1,Medidas!D1320="M",Medidas!D1320="m"),$A1320*LOOKUP($I1320+1,'OMS2007'!$A$3:$A$220,'OMS2007'!B$3:B$220)+(1-$A1320)*LOOKUP($I1320,'OMS2007'!$A$3:$A$220,'OMS2007'!B$3:B$220),$A1320*LOOKUP($I1320+1,'OMS2007'!$A$3:$A$220,'OMS2007'!E$3:E$220)+(1-$A1320)*LOOKUP($I1320,'OMS2007'!$A$3:$A$220,'OMS2007'!E$3:E$220))</f>
        <v>#N/A</v>
      </c>
      <c r="C1320" s="15" t="e">
        <f>IF(OR(Medidas!D1320=1,Medidas!D1320="M",Medidas!D1320="m"),$A1320*LOOKUP($I1320+1,'OMS2007'!$A$3:$A$220,'OMS2007'!C$3:C$220)+(1-$A1320)*LOOKUP($I1320,'OMS2007'!$A$3:$A$220,'OMS2007'!C$3:C$220),$A1320*LOOKUP($I1320+1,'OMS2007'!$A$3:$A$220,'OMS2007'!F$3:F$220)+(1-$A1320)*LOOKUP($I1320,'OMS2007'!$A$3:$A$220,'OMS2007'!F$3:F$220))</f>
        <v>#N/A</v>
      </c>
      <c r="D1320" s="15" t="e">
        <f>IF(OR(Medidas!D1320=1,Medidas!D1320="M",Medidas!D1320="m"),$A1320*LOOKUP($I1320+1,'OMS2007'!$A$3:$A$220,'OMS2007'!D$3:D$220)+(1-$A1320)*LOOKUP($I1320,'OMS2007'!$A$3:$A$220,'OMS2007'!D$3:D$220),$A1320*LOOKUP($I1320+1,'OMS2007'!$A$3:$A$220,'OMS2007'!G$3:G$220)+(1-$A1320)*LOOKUP($I1320,'OMS2007'!$A$3:$A$220,'OMS2007'!G$3:G$220))</f>
        <v>#N/A</v>
      </c>
      <c r="E1320" s="15">
        <f t="shared" si="140"/>
        <v>1</v>
      </c>
      <c r="F1320" s="15">
        <f>IF(OR(Medidas!D1320=1,Medidas!D1320="M",Medidas!D1320="m",Medidas!D1320=2,Medidas!D1320="F",Medidas!D1320="f"),0,1)</f>
        <v>1</v>
      </c>
      <c r="G1320" s="15">
        <f>IF(OR(ISBLANK(Medidas!G1320),(ISBLANK(Medidas!H1320))),1,0)</f>
        <v>1</v>
      </c>
      <c r="H1320" s="15">
        <f>IF(AND(NOT(G1320),OR(Medidas!G1320&lt;20,Medidas!G1320&gt;250,Medidas!H1320&lt;0.5,Medidas!H1320&gt;400)),1,0)</f>
        <v>0</v>
      </c>
      <c r="I1320" s="20">
        <f>(Medidas!F1320-Medidas!E1320)/30.4375</f>
        <v>0</v>
      </c>
      <c r="J1320" s="15" t="e">
        <f>Medidas!H1320/(Medidas!G1320^2)*10000</f>
        <v>#DIV/0!</v>
      </c>
      <c r="K1320" s="15" t="e">
        <f t="shared" si="141"/>
        <v>#DIV/0!</v>
      </c>
      <c r="L1320" s="15" t="e">
        <f t="shared" si="142"/>
        <v>#DIV/0!</v>
      </c>
      <c r="M1320" s="15" t="e">
        <f t="shared" si="143"/>
        <v>#DIV/0!</v>
      </c>
      <c r="N1320" s="15" t="e">
        <f t="shared" si="144"/>
        <v>#N/A</v>
      </c>
      <c r="O1320" s="15" t="e">
        <f t="shared" si="145"/>
        <v>#N/A</v>
      </c>
    </row>
    <row r="1321" spans="1:15" x14ac:dyDescent="0.15">
      <c r="A1321" s="106">
        <f t="shared" si="146"/>
        <v>1</v>
      </c>
      <c r="B1321" s="15" t="e">
        <f>IF(OR(Medidas!D1321=1,Medidas!D1321="M",Medidas!D1321="m"),$A1321*LOOKUP($I1321+1,'OMS2007'!$A$3:$A$220,'OMS2007'!B$3:B$220)+(1-$A1321)*LOOKUP($I1321,'OMS2007'!$A$3:$A$220,'OMS2007'!B$3:B$220),$A1321*LOOKUP($I1321+1,'OMS2007'!$A$3:$A$220,'OMS2007'!E$3:E$220)+(1-$A1321)*LOOKUP($I1321,'OMS2007'!$A$3:$A$220,'OMS2007'!E$3:E$220))</f>
        <v>#N/A</v>
      </c>
      <c r="C1321" s="15" t="e">
        <f>IF(OR(Medidas!D1321=1,Medidas!D1321="M",Medidas!D1321="m"),$A1321*LOOKUP($I1321+1,'OMS2007'!$A$3:$A$220,'OMS2007'!C$3:C$220)+(1-$A1321)*LOOKUP($I1321,'OMS2007'!$A$3:$A$220,'OMS2007'!C$3:C$220),$A1321*LOOKUP($I1321+1,'OMS2007'!$A$3:$A$220,'OMS2007'!F$3:F$220)+(1-$A1321)*LOOKUP($I1321,'OMS2007'!$A$3:$A$220,'OMS2007'!F$3:F$220))</f>
        <v>#N/A</v>
      </c>
      <c r="D1321" s="15" t="e">
        <f>IF(OR(Medidas!D1321=1,Medidas!D1321="M",Medidas!D1321="m"),$A1321*LOOKUP($I1321+1,'OMS2007'!$A$3:$A$220,'OMS2007'!D$3:D$220)+(1-$A1321)*LOOKUP($I1321,'OMS2007'!$A$3:$A$220,'OMS2007'!D$3:D$220),$A1321*LOOKUP($I1321+1,'OMS2007'!$A$3:$A$220,'OMS2007'!G$3:G$220)+(1-$A1321)*LOOKUP($I1321,'OMS2007'!$A$3:$A$220,'OMS2007'!G$3:G$220))</f>
        <v>#N/A</v>
      </c>
      <c r="E1321" s="15">
        <f t="shared" si="140"/>
        <v>1</v>
      </c>
      <c r="F1321" s="15">
        <f>IF(OR(Medidas!D1321=1,Medidas!D1321="M",Medidas!D1321="m",Medidas!D1321=2,Medidas!D1321="F",Medidas!D1321="f"),0,1)</f>
        <v>1</v>
      </c>
      <c r="G1321" s="15">
        <f>IF(OR(ISBLANK(Medidas!G1321),(ISBLANK(Medidas!H1321))),1,0)</f>
        <v>1</v>
      </c>
      <c r="H1321" s="15">
        <f>IF(AND(NOT(G1321),OR(Medidas!G1321&lt;20,Medidas!G1321&gt;250,Medidas!H1321&lt;0.5,Medidas!H1321&gt;400)),1,0)</f>
        <v>0</v>
      </c>
      <c r="I1321" s="20">
        <f>(Medidas!F1321-Medidas!E1321)/30.4375</f>
        <v>0</v>
      </c>
      <c r="J1321" s="15" t="e">
        <f>Medidas!H1321/(Medidas!G1321^2)*10000</f>
        <v>#DIV/0!</v>
      </c>
      <c r="K1321" s="15" t="e">
        <f t="shared" si="141"/>
        <v>#DIV/0!</v>
      </c>
      <c r="L1321" s="15" t="e">
        <f t="shared" si="142"/>
        <v>#DIV/0!</v>
      </c>
      <c r="M1321" s="15" t="e">
        <f t="shared" si="143"/>
        <v>#DIV/0!</v>
      </c>
      <c r="N1321" s="15" t="e">
        <f t="shared" si="144"/>
        <v>#N/A</v>
      </c>
      <c r="O1321" s="15" t="e">
        <f t="shared" si="145"/>
        <v>#N/A</v>
      </c>
    </row>
    <row r="1322" spans="1:15" x14ac:dyDescent="0.15">
      <c r="A1322" s="106">
        <f t="shared" si="146"/>
        <v>1</v>
      </c>
      <c r="B1322" s="15" t="e">
        <f>IF(OR(Medidas!D1322=1,Medidas!D1322="M",Medidas!D1322="m"),$A1322*LOOKUP($I1322+1,'OMS2007'!$A$3:$A$220,'OMS2007'!B$3:B$220)+(1-$A1322)*LOOKUP($I1322,'OMS2007'!$A$3:$A$220,'OMS2007'!B$3:B$220),$A1322*LOOKUP($I1322+1,'OMS2007'!$A$3:$A$220,'OMS2007'!E$3:E$220)+(1-$A1322)*LOOKUP($I1322,'OMS2007'!$A$3:$A$220,'OMS2007'!E$3:E$220))</f>
        <v>#N/A</v>
      </c>
      <c r="C1322" s="15" t="e">
        <f>IF(OR(Medidas!D1322=1,Medidas!D1322="M",Medidas!D1322="m"),$A1322*LOOKUP($I1322+1,'OMS2007'!$A$3:$A$220,'OMS2007'!C$3:C$220)+(1-$A1322)*LOOKUP($I1322,'OMS2007'!$A$3:$A$220,'OMS2007'!C$3:C$220),$A1322*LOOKUP($I1322+1,'OMS2007'!$A$3:$A$220,'OMS2007'!F$3:F$220)+(1-$A1322)*LOOKUP($I1322,'OMS2007'!$A$3:$A$220,'OMS2007'!F$3:F$220))</f>
        <v>#N/A</v>
      </c>
      <c r="D1322" s="15" t="e">
        <f>IF(OR(Medidas!D1322=1,Medidas!D1322="M",Medidas!D1322="m"),$A1322*LOOKUP($I1322+1,'OMS2007'!$A$3:$A$220,'OMS2007'!D$3:D$220)+(1-$A1322)*LOOKUP($I1322,'OMS2007'!$A$3:$A$220,'OMS2007'!D$3:D$220),$A1322*LOOKUP($I1322+1,'OMS2007'!$A$3:$A$220,'OMS2007'!G$3:G$220)+(1-$A1322)*LOOKUP($I1322,'OMS2007'!$A$3:$A$220,'OMS2007'!G$3:G$220))</f>
        <v>#N/A</v>
      </c>
      <c r="E1322" s="15">
        <f t="shared" si="140"/>
        <v>1</v>
      </c>
      <c r="F1322" s="15">
        <f>IF(OR(Medidas!D1322=1,Medidas!D1322="M",Medidas!D1322="m",Medidas!D1322=2,Medidas!D1322="F",Medidas!D1322="f"),0,1)</f>
        <v>1</v>
      </c>
      <c r="G1322" s="15">
        <f>IF(OR(ISBLANK(Medidas!G1322),(ISBLANK(Medidas!H1322))),1,0)</f>
        <v>1</v>
      </c>
      <c r="H1322" s="15">
        <f>IF(AND(NOT(G1322),OR(Medidas!G1322&lt;20,Medidas!G1322&gt;250,Medidas!H1322&lt;0.5,Medidas!H1322&gt;400)),1,0)</f>
        <v>0</v>
      </c>
      <c r="I1322" s="20">
        <f>(Medidas!F1322-Medidas!E1322)/30.4375</f>
        <v>0</v>
      </c>
      <c r="J1322" s="15" t="e">
        <f>Medidas!H1322/(Medidas!G1322^2)*10000</f>
        <v>#DIV/0!</v>
      </c>
      <c r="K1322" s="15" t="e">
        <f t="shared" si="141"/>
        <v>#DIV/0!</v>
      </c>
      <c r="L1322" s="15" t="e">
        <f t="shared" si="142"/>
        <v>#DIV/0!</v>
      </c>
      <c r="M1322" s="15" t="e">
        <f t="shared" si="143"/>
        <v>#DIV/0!</v>
      </c>
      <c r="N1322" s="15" t="e">
        <f t="shared" si="144"/>
        <v>#N/A</v>
      </c>
      <c r="O1322" s="15" t="e">
        <f t="shared" si="145"/>
        <v>#N/A</v>
      </c>
    </row>
    <row r="1323" spans="1:15" x14ac:dyDescent="0.15">
      <c r="A1323" s="106">
        <f t="shared" si="146"/>
        <v>1</v>
      </c>
      <c r="B1323" s="15" t="e">
        <f>IF(OR(Medidas!D1323=1,Medidas!D1323="M",Medidas!D1323="m"),$A1323*LOOKUP($I1323+1,'OMS2007'!$A$3:$A$220,'OMS2007'!B$3:B$220)+(1-$A1323)*LOOKUP($I1323,'OMS2007'!$A$3:$A$220,'OMS2007'!B$3:B$220),$A1323*LOOKUP($I1323+1,'OMS2007'!$A$3:$A$220,'OMS2007'!E$3:E$220)+(1-$A1323)*LOOKUP($I1323,'OMS2007'!$A$3:$A$220,'OMS2007'!E$3:E$220))</f>
        <v>#N/A</v>
      </c>
      <c r="C1323" s="15" t="e">
        <f>IF(OR(Medidas!D1323=1,Medidas!D1323="M",Medidas!D1323="m"),$A1323*LOOKUP($I1323+1,'OMS2007'!$A$3:$A$220,'OMS2007'!C$3:C$220)+(1-$A1323)*LOOKUP($I1323,'OMS2007'!$A$3:$A$220,'OMS2007'!C$3:C$220),$A1323*LOOKUP($I1323+1,'OMS2007'!$A$3:$A$220,'OMS2007'!F$3:F$220)+(1-$A1323)*LOOKUP($I1323,'OMS2007'!$A$3:$A$220,'OMS2007'!F$3:F$220))</f>
        <v>#N/A</v>
      </c>
      <c r="D1323" s="15" t="e">
        <f>IF(OR(Medidas!D1323=1,Medidas!D1323="M",Medidas!D1323="m"),$A1323*LOOKUP($I1323+1,'OMS2007'!$A$3:$A$220,'OMS2007'!D$3:D$220)+(1-$A1323)*LOOKUP($I1323,'OMS2007'!$A$3:$A$220,'OMS2007'!D$3:D$220),$A1323*LOOKUP($I1323+1,'OMS2007'!$A$3:$A$220,'OMS2007'!G$3:G$220)+(1-$A1323)*LOOKUP($I1323,'OMS2007'!$A$3:$A$220,'OMS2007'!G$3:G$220))</f>
        <v>#N/A</v>
      </c>
      <c r="E1323" s="15">
        <f t="shared" si="140"/>
        <v>1</v>
      </c>
      <c r="F1323" s="15">
        <f>IF(OR(Medidas!D1323=1,Medidas!D1323="M",Medidas!D1323="m",Medidas!D1323=2,Medidas!D1323="F",Medidas!D1323="f"),0,1)</f>
        <v>1</v>
      </c>
      <c r="G1323" s="15">
        <f>IF(OR(ISBLANK(Medidas!G1323),(ISBLANK(Medidas!H1323))),1,0)</f>
        <v>1</v>
      </c>
      <c r="H1323" s="15">
        <f>IF(AND(NOT(G1323),OR(Medidas!G1323&lt;20,Medidas!G1323&gt;250,Medidas!H1323&lt;0.5,Medidas!H1323&gt;400)),1,0)</f>
        <v>0</v>
      </c>
      <c r="I1323" s="20">
        <f>(Medidas!F1323-Medidas!E1323)/30.4375</f>
        <v>0</v>
      </c>
      <c r="J1323" s="15" t="e">
        <f>Medidas!H1323/(Medidas!G1323^2)*10000</f>
        <v>#DIV/0!</v>
      </c>
      <c r="K1323" s="15" t="e">
        <f t="shared" si="141"/>
        <v>#DIV/0!</v>
      </c>
      <c r="L1323" s="15" t="e">
        <f t="shared" si="142"/>
        <v>#DIV/0!</v>
      </c>
      <c r="M1323" s="15" t="e">
        <f t="shared" si="143"/>
        <v>#DIV/0!</v>
      </c>
      <c r="N1323" s="15" t="e">
        <f t="shared" si="144"/>
        <v>#N/A</v>
      </c>
      <c r="O1323" s="15" t="e">
        <f t="shared" si="145"/>
        <v>#N/A</v>
      </c>
    </row>
    <row r="1324" spans="1:15" x14ac:dyDescent="0.15">
      <c r="A1324" s="106">
        <f t="shared" si="146"/>
        <v>1</v>
      </c>
      <c r="B1324" s="15" t="e">
        <f>IF(OR(Medidas!D1324=1,Medidas!D1324="M",Medidas!D1324="m"),$A1324*LOOKUP($I1324+1,'OMS2007'!$A$3:$A$220,'OMS2007'!B$3:B$220)+(1-$A1324)*LOOKUP($I1324,'OMS2007'!$A$3:$A$220,'OMS2007'!B$3:B$220),$A1324*LOOKUP($I1324+1,'OMS2007'!$A$3:$A$220,'OMS2007'!E$3:E$220)+(1-$A1324)*LOOKUP($I1324,'OMS2007'!$A$3:$A$220,'OMS2007'!E$3:E$220))</f>
        <v>#N/A</v>
      </c>
      <c r="C1324" s="15" t="e">
        <f>IF(OR(Medidas!D1324=1,Medidas!D1324="M",Medidas!D1324="m"),$A1324*LOOKUP($I1324+1,'OMS2007'!$A$3:$A$220,'OMS2007'!C$3:C$220)+(1-$A1324)*LOOKUP($I1324,'OMS2007'!$A$3:$A$220,'OMS2007'!C$3:C$220),$A1324*LOOKUP($I1324+1,'OMS2007'!$A$3:$A$220,'OMS2007'!F$3:F$220)+(1-$A1324)*LOOKUP($I1324,'OMS2007'!$A$3:$A$220,'OMS2007'!F$3:F$220))</f>
        <v>#N/A</v>
      </c>
      <c r="D1324" s="15" t="e">
        <f>IF(OR(Medidas!D1324=1,Medidas!D1324="M",Medidas!D1324="m"),$A1324*LOOKUP($I1324+1,'OMS2007'!$A$3:$A$220,'OMS2007'!D$3:D$220)+(1-$A1324)*LOOKUP($I1324,'OMS2007'!$A$3:$A$220,'OMS2007'!D$3:D$220),$A1324*LOOKUP($I1324+1,'OMS2007'!$A$3:$A$220,'OMS2007'!G$3:G$220)+(1-$A1324)*LOOKUP($I1324,'OMS2007'!$A$3:$A$220,'OMS2007'!G$3:G$220))</f>
        <v>#N/A</v>
      </c>
      <c r="E1324" s="15">
        <f t="shared" si="140"/>
        <v>1</v>
      </c>
      <c r="F1324" s="15">
        <f>IF(OR(Medidas!D1324=1,Medidas!D1324="M",Medidas!D1324="m",Medidas!D1324=2,Medidas!D1324="F",Medidas!D1324="f"),0,1)</f>
        <v>1</v>
      </c>
      <c r="G1324" s="15">
        <f>IF(OR(ISBLANK(Medidas!G1324),(ISBLANK(Medidas!H1324))),1,0)</f>
        <v>1</v>
      </c>
      <c r="H1324" s="15">
        <f>IF(AND(NOT(G1324),OR(Medidas!G1324&lt;20,Medidas!G1324&gt;250,Medidas!H1324&lt;0.5,Medidas!H1324&gt;400)),1,0)</f>
        <v>0</v>
      </c>
      <c r="I1324" s="20">
        <f>(Medidas!F1324-Medidas!E1324)/30.4375</f>
        <v>0</v>
      </c>
      <c r="J1324" s="15" t="e">
        <f>Medidas!H1324/(Medidas!G1324^2)*10000</f>
        <v>#DIV/0!</v>
      </c>
      <c r="K1324" s="15" t="e">
        <f t="shared" si="141"/>
        <v>#DIV/0!</v>
      </c>
      <c r="L1324" s="15" t="e">
        <f t="shared" si="142"/>
        <v>#DIV/0!</v>
      </c>
      <c r="M1324" s="15" t="e">
        <f t="shared" si="143"/>
        <v>#DIV/0!</v>
      </c>
      <c r="N1324" s="15" t="e">
        <f t="shared" si="144"/>
        <v>#N/A</v>
      </c>
      <c r="O1324" s="15" t="e">
        <f t="shared" si="145"/>
        <v>#N/A</v>
      </c>
    </row>
    <row r="1325" spans="1:15" x14ac:dyDescent="0.15">
      <c r="A1325" s="106">
        <f t="shared" si="146"/>
        <v>1</v>
      </c>
      <c r="B1325" s="15" t="e">
        <f>IF(OR(Medidas!D1325=1,Medidas!D1325="M",Medidas!D1325="m"),$A1325*LOOKUP($I1325+1,'OMS2007'!$A$3:$A$220,'OMS2007'!B$3:B$220)+(1-$A1325)*LOOKUP($I1325,'OMS2007'!$A$3:$A$220,'OMS2007'!B$3:B$220),$A1325*LOOKUP($I1325+1,'OMS2007'!$A$3:$A$220,'OMS2007'!E$3:E$220)+(1-$A1325)*LOOKUP($I1325,'OMS2007'!$A$3:$A$220,'OMS2007'!E$3:E$220))</f>
        <v>#N/A</v>
      </c>
      <c r="C1325" s="15" t="e">
        <f>IF(OR(Medidas!D1325=1,Medidas!D1325="M",Medidas!D1325="m"),$A1325*LOOKUP($I1325+1,'OMS2007'!$A$3:$A$220,'OMS2007'!C$3:C$220)+(1-$A1325)*LOOKUP($I1325,'OMS2007'!$A$3:$A$220,'OMS2007'!C$3:C$220),$A1325*LOOKUP($I1325+1,'OMS2007'!$A$3:$A$220,'OMS2007'!F$3:F$220)+(1-$A1325)*LOOKUP($I1325,'OMS2007'!$A$3:$A$220,'OMS2007'!F$3:F$220))</f>
        <v>#N/A</v>
      </c>
      <c r="D1325" s="15" t="e">
        <f>IF(OR(Medidas!D1325=1,Medidas!D1325="M",Medidas!D1325="m"),$A1325*LOOKUP($I1325+1,'OMS2007'!$A$3:$A$220,'OMS2007'!D$3:D$220)+(1-$A1325)*LOOKUP($I1325,'OMS2007'!$A$3:$A$220,'OMS2007'!D$3:D$220),$A1325*LOOKUP($I1325+1,'OMS2007'!$A$3:$A$220,'OMS2007'!G$3:G$220)+(1-$A1325)*LOOKUP($I1325,'OMS2007'!$A$3:$A$220,'OMS2007'!G$3:G$220))</f>
        <v>#N/A</v>
      </c>
      <c r="E1325" s="15">
        <f t="shared" si="140"/>
        <v>1</v>
      </c>
      <c r="F1325" s="15">
        <f>IF(OR(Medidas!D1325=1,Medidas!D1325="M",Medidas!D1325="m",Medidas!D1325=2,Medidas!D1325="F",Medidas!D1325="f"),0,1)</f>
        <v>1</v>
      </c>
      <c r="G1325" s="15">
        <f>IF(OR(ISBLANK(Medidas!G1325),(ISBLANK(Medidas!H1325))),1,0)</f>
        <v>1</v>
      </c>
      <c r="H1325" s="15">
        <f>IF(AND(NOT(G1325),OR(Medidas!G1325&lt;20,Medidas!G1325&gt;250,Medidas!H1325&lt;0.5,Medidas!H1325&gt;400)),1,0)</f>
        <v>0</v>
      </c>
      <c r="I1325" s="20">
        <f>(Medidas!F1325-Medidas!E1325)/30.4375</f>
        <v>0</v>
      </c>
      <c r="J1325" s="15" t="e">
        <f>Medidas!H1325/(Medidas!G1325^2)*10000</f>
        <v>#DIV/0!</v>
      </c>
      <c r="K1325" s="15" t="e">
        <f t="shared" si="141"/>
        <v>#DIV/0!</v>
      </c>
      <c r="L1325" s="15" t="e">
        <f t="shared" si="142"/>
        <v>#DIV/0!</v>
      </c>
      <c r="M1325" s="15" t="e">
        <f t="shared" si="143"/>
        <v>#DIV/0!</v>
      </c>
      <c r="N1325" s="15" t="e">
        <f t="shared" si="144"/>
        <v>#N/A</v>
      </c>
      <c r="O1325" s="15" t="e">
        <f t="shared" si="145"/>
        <v>#N/A</v>
      </c>
    </row>
    <row r="1326" spans="1:15" x14ac:dyDescent="0.15">
      <c r="A1326" s="106">
        <f t="shared" si="146"/>
        <v>1</v>
      </c>
      <c r="B1326" s="15" t="e">
        <f>IF(OR(Medidas!D1326=1,Medidas!D1326="M",Medidas!D1326="m"),$A1326*LOOKUP($I1326+1,'OMS2007'!$A$3:$A$220,'OMS2007'!B$3:B$220)+(1-$A1326)*LOOKUP($I1326,'OMS2007'!$A$3:$A$220,'OMS2007'!B$3:B$220),$A1326*LOOKUP($I1326+1,'OMS2007'!$A$3:$A$220,'OMS2007'!E$3:E$220)+(1-$A1326)*LOOKUP($I1326,'OMS2007'!$A$3:$A$220,'OMS2007'!E$3:E$220))</f>
        <v>#N/A</v>
      </c>
      <c r="C1326" s="15" t="e">
        <f>IF(OR(Medidas!D1326=1,Medidas!D1326="M",Medidas!D1326="m"),$A1326*LOOKUP($I1326+1,'OMS2007'!$A$3:$A$220,'OMS2007'!C$3:C$220)+(1-$A1326)*LOOKUP($I1326,'OMS2007'!$A$3:$A$220,'OMS2007'!C$3:C$220),$A1326*LOOKUP($I1326+1,'OMS2007'!$A$3:$A$220,'OMS2007'!F$3:F$220)+(1-$A1326)*LOOKUP($I1326,'OMS2007'!$A$3:$A$220,'OMS2007'!F$3:F$220))</f>
        <v>#N/A</v>
      </c>
      <c r="D1326" s="15" t="e">
        <f>IF(OR(Medidas!D1326=1,Medidas!D1326="M",Medidas!D1326="m"),$A1326*LOOKUP($I1326+1,'OMS2007'!$A$3:$A$220,'OMS2007'!D$3:D$220)+(1-$A1326)*LOOKUP($I1326,'OMS2007'!$A$3:$A$220,'OMS2007'!D$3:D$220),$A1326*LOOKUP($I1326+1,'OMS2007'!$A$3:$A$220,'OMS2007'!G$3:G$220)+(1-$A1326)*LOOKUP($I1326,'OMS2007'!$A$3:$A$220,'OMS2007'!G$3:G$220))</f>
        <v>#N/A</v>
      </c>
      <c r="E1326" s="15">
        <f t="shared" si="140"/>
        <v>1</v>
      </c>
      <c r="F1326" s="15">
        <f>IF(OR(Medidas!D1326=1,Medidas!D1326="M",Medidas!D1326="m",Medidas!D1326=2,Medidas!D1326="F",Medidas!D1326="f"),0,1)</f>
        <v>1</v>
      </c>
      <c r="G1326" s="15">
        <f>IF(OR(ISBLANK(Medidas!G1326),(ISBLANK(Medidas!H1326))),1,0)</f>
        <v>1</v>
      </c>
      <c r="H1326" s="15">
        <f>IF(AND(NOT(G1326),OR(Medidas!G1326&lt;20,Medidas!G1326&gt;250,Medidas!H1326&lt;0.5,Medidas!H1326&gt;400)),1,0)</f>
        <v>0</v>
      </c>
      <c r="I1326" s="20">
        <f>(Medidas!F1326-Medidas!E1326)/30.4375</f>
        <v>0</v>
      </c>
      <c r="J1326" s="15" t="e">
        <f>Medidas!H1326/(Medidas!G1326^2)*10000</f>
        <v>#DIV/0!</v>
      </c>
      <c r="K1326" s="15" t="e">
        <f t="shared" si="141"/>
        <v>#DIV/0!</v>
      </c>
      <c r="L1326" s="15" t="e">
        <f t="shared" si="142"/>
        <v>#DIV/0!</v>
      </c>
      <c r="M1326" s="15" t="e">
        <f t="shared" si="143"/>
        <v>#DIV/0!</v>
      </c>
      <c r="N1326" s="15" t="e">
        <f t="shared" si="144"/>
        <v>#N/A</v>
      </c>
      <c r="O1326" s="15" t="e">
        <f t="shared" si="145"/>
        <v>#N/A</v>
      </c>
    </row>
    <row r="1327" spans="1:15" x14ac:dyDescent="0.15">
      <c r="A1327" s="106">
        <f t="shared" si="146"/>
        <v>1</v>
      </c>
      <c r="B1327" s="15" t="e">
        <f>IF(OR(Medidas!D1327=1,Medidas!D1327="M",Medidas!D1327="m"),$A1327*LOOKUP($I1327+1,'OMS2007'!$A$3:$A$220,'OMS2007'!B$3:B$220)+(1-$A1327)*LOOKUP($I1327,'OMS2007'!$A$3:$A$220,'OMS2007'!B$3:B$220),$A1327*LOOKUP($I1327+1,'OMS2007'!$A$3:$A$220,'OMS2007'!E$3:E$220)+(1-$A1327)*LOOKUP($I1327,'OMS2007'!$A$3:$A$220,'OMS2007'!E$3:E$220))</f>
        <v>#N/A</v>
      </c>
      <c r="C1327" s="15" t="e">
        <f>IF(OR(Medidas!D1327=1,Medidas!D1327="M",Medidas!D1327="m"),$A1327*LOOKUP($I1327+1,'OMS2007'!$A$3:$A$220,'OMS2007'!C$3:C$220)+(1-$A1327)*LOOKUP($I1327,'OMS2007'!$A$3:$A$220,'OMS2007'!C$3:C$220),$A1327*LOOKUP($I1327+1,'OMS2007'!$A$3:$A$220,'OMS2007'!F$3:F$220)+(1-$A1327)*LOOKUP($I1327,'OMS2007'!$A$3:$A$220,'OMS2007'!F$3:F$220))</f>
        <v>#N/A</v>
      </c>
      <c r="D1327" s="15" t="e">
        <f>IF(OR(Medidas!D1327=1,Medidas!D1327="M",Medidas!D1327="m"),$A1327*LOOKUP($I1327+1,'OMS2007'!$A$3:$A$220,'OMS2007'!D$3:D$220)+(1-$A1327)*LOOKUP($I1327,'OMS2007'!$A$3:$A$220,'OMS2007'!D$3:D$220),$A1327*LOOKUP($I1327+1,'OMS2007'!$A$3:$A$220,'OMS2007'!G$3:G$220)+(1-$A1327)*LOOKUP($I1327,'OMS2007'!$A$3:$A$220,'OMS2007'!G$3:G$220))</f>
        <v>#N/A</v>
      </c>
      <c r="E1327" s="15">
        <f t="shared" si="140"/>
        <v>1</v>
      </c>
      <c r="F1327" s="15">
        <f>IF(OR(Medidas!D1327=1,Medidas!D1327="M",Medidas!D1327="m",Medidas!D1327=2,Medidas!D1327="F",Medidas!D1327="f"),0,1)</f>
        <v>1</v>
      </c>
      <c r="G1327" s="15">
        <f>IF(OR(ISBLANK(Medidas!G1327),(ISBLANK(Medidas!H1327))),1,0)</f>
        <v>1</v>
      </c>
      <c r="H1327" s="15">
        <f>IF(AND(NOT(G1327),OR(Medidas!G1327&lt;20,Medidas!G1327&gt;250,Medidas!H1327&lt;0.5,Medidas!H1327&gt;400)),1,0)</f>
        <v>0</v>
      </c>
      <c r="I1327" s="20">
        <f>(Medidas!F1327-Medidas!E1327)/30.4375</f>
        <v>0</v>
      </c>
      <c r="J1327" s="15" t="e">
        <f>Medidas!H1327/(Medidas!G1327^2)*10000</f>
        <v>#DIV/0!</v>
      </c>
      <c r="K1327" s="15" t="e">
        <f t="shared" si="141"/>
        <v>#DIV/0!</v>
      </c>
      <c r="L1327" s="15" t="e">
        <f t="shared" si="142"/>
        <v>#DIV/0!</v>
      </c>
      <c r="M1327" s="15" t="e">
        <f t="shared" si="143"/>
        <v>#DIV/0!</v>
      </c>
      <c r="N1327" s="15" t="e">
        <f t="shared" si="144"/>
        <v>#N/A</v>
      </c>
      <c r="O1327" s="15" t="e">
        <f t="shared" si="145"/>
        <v>#N/A</v>
      </c>
    </row>
    <row r="1328" spans="1:15" x14ac:dyDescent="0.15">
      <c r="A1328" s="106">
        <f t="shared" si="146"/>
        <v>1</v>
      </c>
      <c r="B1328" s="15" t="e">
        <f>IF(OR(Medidas!D1328=1,Medidas!D1328="M",Medidas!D1328="m"),$A1328*LOOKUP($I1328+1,'OMS2007'!$A$3:$A$220,'OMS2007'!B$3:B$220)+(1-$A1328)*LOOKUP($I1328,'OMS2007'!$A$3:$A$220,'OMS2007'!B$3:B$220),$A1328*LOOKUP($I1328+1,'OMS2007'!$A$3:$A$220,'OMS2007'!E$3:E$220)+(1-$A1328)*LOOKUP($I1328,'OMS2007'!$A$3:$A$220,'OMS2007'!E$3:E$220))</f>
        <v>#N/A</v>
      </c>
      <c r="C1328" s="15" t="e">
        <f>IF(OR(Medidas!D1328=1,Medidas!D1328="M",Medidas!D1328="m"),$A1328*LOOKUP($I1328+1,'OMS2007'!$A$3:$A$220,'OMS2007'!C$3:C$220)+(1-$A1328)*LOOKUP($I1328,'OMS2007'!$A$3:$A$220,'OMS2007'!C$3:C$220),$A1328*LOOKUP($I1328+1,'OMS2007'!$A$3:$A$220,'OMS2007'!F$3:F$220)+(1-$A1328)*LOOKUP($I1328,'OMS2007'!$A$3:$A$220,'OMS2007'!F$3:F$220))</f>
        <v>#N/A</v>
      </c>
      <c r="D1328" s="15" t="e">
        <f>IF(OR(Medidas!D1328=1,Medidas!D1328="M",Medidas!D1328="m"),$A1328*LOOKUP($I1328+1,'OMS2007'!$A$3:$A$220,'OMS2007'!D$3:D$220)+(1-$A1328)*LOOKUP($I1328,'OMS2007'!$A$3:$A$220,'OMS2007'!D$3:D$220),$A1328*LOOKUP($I1328+1,'OMS2007'!$A$3:$A$220,'OMS2007'!G$3:G$220)+(1-$A1328)*LOOKUP($I1328,'OMS2007'!$A$3:$A$220,'OMS2007'!G$3:G$220))</f>
        <v>#N/A</v>
      </c>
      <c r="E1328" s="15">
        <f t="shared" si="140"/>
        <v>1</v>
      </c>
      <c r="F1328" s="15">
        <f>IF(OR(Medidas!D1328=1,Medidas!D1328="M",Medidas!D1328="m",Medidas!D1328=2,Medidas!D1328="F",Medidas!D1328="f"),0,1)</f>
        <v>1</v>
      </c>
      <c r="G1328" s="15">
        <f>IF(OR(ISBLANK(Medidas!G1328),(ISBLANK(Medidas!H1328))),1,0)</f>
        <v>1</v>
      </c>
      <c r="H1328" s="15">
        <f>IF(AND(NOT(G1328),OR(Medidas!G1328&lt;20,Medidas!G1328&gt;250,Medidas!H1328&lt;0.5,Medidas!H1328&gt;400)),1,0)</f>
        <v>0</v>
      </c>
      <c r="I1328" s="20">
        <f>(Medidas!F1328-Medidas!E1328)/30.4375</f>
        <v>0</v>
      </c>
      <c r="J1328" s="15" t="e">
        <f>Medidas!H1328/(Medidas!G1328^2)*10000</f>
        <v>#DIV/0!</v>
      </c>
      <c r="K1328" s="15" t="e">
        <f t="shared" si="141"/>
        <v>#DIV/0!</v>
      </c>
      <c r="L1328" s="15" t="e">
        <f t="shared" si="142"/>
        <v>#DIV/0!</v>
      </c>
      <c r="M1328" s="15" t="e">
        <f t="shared" si="143"/>
        <v>#DIV/0!</v>
      </c>
      <c r="N1328" s="15" t="e">
        <f t="shared" si="144"/>
        <v>#N/A</v>
      </c>
      <c r="O1328" s="15" t="e">
        <f t="shared" si="145"/>
        <v>#N/A</v>
      </c>
    </row>
    <row r="1329" spans="1:15" x14ac:dyDescent="0.15">
      <c r="A1329" s="106">
        <f t="shared" si="146"/>
        <v>1</v>
      </c>
      <c r="B1329" s="15" t="e">
        <f>IF(OR(Medidas!D1329=1,Medidas!D1329="M",Medidas!D1329="m"),$A1329*LOOKUP($I1329+1,'OMS2007'!$A$3:$A$220,'OMS2007'!B$3:B$220)+(1-$A1329)*LOOKUP($I1329,'OMS2007'!$A$3:$A$220,'OMS2007'!B$3:B$220),$A1329*LOOKUP($I1329+1,'OMS2007'!$A$3:$A$220,'OMS2007'!E$3:E$220)+(1-$A1329)*LOOKUP($I1329,'OMS2007'!$A$3:$A$220,'OMS2007'!E$3:E$220))</f>
        <v>#N/A</v>
      </c>
      <c r="C1329" s="15" t="e">
        <f>IF(OR(Medidas!D1329=1,Medidas!D1329="M",Medidas!D1329="m"),$A1329*LOOKUP($I1329+1,'OMS2007'!$A$3:$A$220,'OMS2007'!C$3:C$220)+(1-$A1329)*LOOKUP($I1329,'OMS2007'!$A$3:$A$220,'OMS2007'!C$3:C$220),$A1329*LOOKUP($I1329+1,'OMS2007'!$A$3:$A$220,'OMS2007'!F$3:F$220)+(1-$A1329)*LOOKUP($I1329,'OMS2007'!$A$3:$A$220,'OMS2007'!F$3:F$220))</f>
        <v>#N/A</v>
      </c>
      <c r="D1329" s="15" t="e">
        <f>IF(OR(Medidas!D1329=1,Medidas!D1329="M",Medidas!D1329="m"),$A1329*LOOKUP($I1329+1,'OMS2007'!$A$3:$A$220,'OMS2007'!D$3:D$220)+(1-$A1329)*LOOKUP($I1329,'OMS2007'!$A$3:$A$220,'OMS2007'!D$3:D$220),$A1329*LOOKUP($I1329+1,'OMS2007'!$A$3:$A$220,'OMS2007'!G$3:G$220)+(1-$A1329)*LOOKUP($I1329,'OMS2007'!$A$3:$A$220,'OMS2007'!G$3:G$220))</f>
        <v>#N/A</v>
      </c>
      <c r="E1329" s="15">
        <f t="shared" si="140"/>
        <v>1</v>
      </c>
      <c r="F1329" s="15">
        <f>IF(OR(Medidas!D1329=1,Medidas!D1329="M",Medidas!D1329="m",Medidas!D1329=2,Medidas!D1329="F",Medidas!D1329="f"),0,1)</f>
        <v>1</v>
      </c>
      <c r="G1329" s="15">
        <f>IF(OR(ISBLANK(Medidas!G1329),(ISBLANK(Medidas!H1329))),1,0)</f>
        <v>1</v>
      </c>
      <c r="H1329" s="15">
        <f>IF(AND(NOT(G1329),OR(Medidas!G1329&lt;20,Medidas!G1329&gt;250,Medidas!H1329&lt;0.5,Medidas!H1329&gt;400)),1,0)</f>
        <v>0</v>
      </c>
      <c r="I1329" s="20">
        <f>(Medidas!F1329-Medidas!E1329)/30.4375</f>
        <v>0</v>
      </c>
      <c r="J1329" s="15" t="e">
        <f>Medidas!H1329/(Medidas!G1329^2)*10000</f>
        <v>#DIV/0!</v>
      </c>
      <c r="K1329" s="15" t="e">
        <f t="shared" si="141"/>
        <v>#DIV/0!</v>
      </c>
      <c r="L1329" s="15" t="e">
        <f t="shared" si="142"/>
        <v>#DIV/0!</v>
      </c>
      <c r="M1329" s="15" t="e">
        <f t="shared" si="143"/>
        <v>#DIV/0!</v>
      </c>
      <c r="N1329" s="15" t="e">
        <f t="shared" si="144"/>
        <v>#N/A</v>
      </c>
      <c r="O1329" s="15" t="e">
        <f t="shared" si="145"/>
        <v>#N/A</v>
      </c>
    </row>
    <row r="1330" spans="1:15" x14ac:dyDescent="0.15">
      <c r="A1330" s="106">
        <f t="shared" si="146"/>
        <v>1</v>
      </c>
      <c r="B1330" s="15" t="e">
        <f>IF(OR(Medidas!D1330=1,Medidas!D1330="M",Medidas!D1330="m"),$A1330*LOOKUP($I1330+1,'OMS2007'!$A$3:$A$220,'OMS2007'!B$3:B$220)+(1-$A1330)*LOOKUP($I1330,'OMS2007'!$A$3:$A$220,'OMS2007'!B$3:B$220),$A1330*LOOKUP($I1330+1,'OMS2007'!$A$3:$A$220,'OMS2007'!E$3:E$220)+(1-$A1330)*LOOKUP($I1330,'OMS2007'!$A$3:$A$220,'OMS2007'!E$3:E$220))</f>
        <v>#N/A</v>
      </c>
      <c r="C1330" s="15" t="e">
        <f>IF(OR(Medidas!D1330=1,Medidas!D1330="M",Medidas!D1330="m"),$A1330*LOOKUP($I1330+1,'OMS2007'!$A$3:$A$220,'OMS2007'!C$3:C$220)+(1-$A1330)*LOOKUP($I1330,'OMS2007'!$A$3:$A$220,'OMS2007'!C$3:C$220),$A1330*LOOKUP($I1330+1,'OMS2007'!$A$3:$A$220,'OMS2007'!F$3:F$220)+(1-$A1330)*LOOKUP($I1330,'OMS2007'!$A$3:$A$220,'OMS2007'!F$3:F$220))</f>
        <v>#N/A</v>
      </c>
      <c r="D1330" s="15" t="e">
        <f>IF(OR(Medidas!D1330=1,Medidas!D1330="M",Medidas!D1330="m"),$A1330*LOOKUP($I1330+1,'OMS2007'!$A$3:$A$220,'OMS2007'!D$3:D$220)+(1-$A1330)*LOOKUP($I1330,'OMS2007'!$A$3:$A$220,'OMS2007'!D$3:D$220),$A1330*LOOKUP($I1330+1,'OMS2007'!$A$3:$A$220,'OMS2007'!G$3:G$220)+(1-$A1330)*LOOKUP($I1330,'OMS2007'!$A$3:$A$220,'OMS2007'!G$3:G$220))</f>
        <v>#N/A</v>
      </c>
      <c r="E1330" s="15">
        <f t="shared" si="140"/>
        <v>1</v>
      </c>
      <c r="F1330" s="15">
        <f>IF(OR(Medidas!D1330=1,Medidas!D1330="M",Medidas!D1330="m",Medidas!D1330=2,Medidas!D1330="F",Medidas!D1330="f"),0,1)</f>
        <v>1</v>
      </c>
      <c r="G1330" s="15">
        <f>IF(OR(ISBLANK(Medidas!G1330),(ISBLANK(Medidas!H1330))),1,0)</f>
        <v>1</v>
      </c>
      <c r="H1330" s="15">
        <f>IF(AND(NOT(G1330),OR(Medidas!G1330&lt;20,Medidas!G1330&gt;250,Medidas!H1330&lt;0.5,Medidas!H1330&gt;400)),1,0)</f>
        <v>0</v>
      </c>
      <c r="I1330" s="20">
        <f>(Medidas!F1330-Medidas!E1330)/30.4375</f>
        <v>0</v>
      </c>
      <c r="J1330" s="15" t="e">
        <f>Medidas!H1330/(Medidas!G1330^2)*10000</f>
        <v>#DIV/0!</v>
      </c>
      <c r="K1330" s="15" t="e">
        <f t="shared" si="141"/>
        <v>#DIV/0!</v>
      </c>
      <c r="L1330" s="15" t="e">
        <f t="shared" si="142"/>
        <v>#DIV/0!</v>
      </c>
      <c r="M1330" s="15" t="e">
        <f t="shared" si="143"/>
        <v>#DIV/0!</v>
      </c>
      <c r="N1330" s="15" t="e">
        <f t="shared" si="144"/>
        <v>#N/A</v>
      </c>
      <c r="O1330" s="15" t="e">
        <f t="shared" si="145"/>
        <v>#N/A</v>
      </c>
    </row>
    <row r="1331" spans="1:15" x14ac:dyDescent="0.15">
      <c r="A1331" s="106">
        <f t="shared" si="146"/>
        <v>1</v>
      </c>
      <c r="B1331" s="15" t="e">
        <f>IF(OR(Medidas!D1331=1,Medidas!D1331="M",Medidas!D1331="m"),$A1331*LOOKUP($I1331+1,'OMS2007'!$A$3:$A$220,'OMS2007'!B$3:B$220)+(1-$A1331)*LOOKUP($I1331,'OMS2007'!$A$3:$A$220,'OMS2007'!B$3:B$220),$A1331*LOOKUP($I1331+1,'OMS2007'!$A$3:$A$220,'OMS2007'!E$3:E$220)+(1-$A1331)*LOOKUP($I1331,'OMS2007'!$A$3:$A$220,'OMS2007'!E$3:E$220))</f>
        <v>#N/A</v>
      </c>
      <c r="C1331" s="15" t="e">
        <f>IF(OR(Medidas!D1331=1,Medidas!D1331="M",Medidas!D1331="m"),$A1331*LOOKUP($I1331+1,'OMS2007'!$A$3:$A$220,'OMS2007'!C$3:C$220)+(1-$A1331)*LOOKUP($I1331,'OMS2007'!$A$3:$A$220,'OMS2007'!C$3:C$220),$A1331*LOOKUP($I1331+1,'OMS2007'!$A$3:$A$220,'OMS2007'!F$3:F$220)+(1-$A1331)*LOOKUP($I1331,'OMS2007'!$A$3:$A$220,'OMS2007'!F$3:F$220))</f>
        <v>#N/A</v>
      </c>
      <c r="D1331" s="15" t="e">
        <f>IF(OR(Medidas!D1331=1,Medidas!D1331="M",Medidas!D1331="m"),$A1331*LOOKUP($I1331+1,'OMS2007'!$A$3:$A$220,'OMS2007'!D$3:D$220)+(1-$A1331)*LOOKUP($I1331,'OMS2007'!$A$3:$A$220,'OMS2007'!D$3:D$220),$A1331*LOOKUP($I1331+1,'OMS2007'!$A$3:$A$220,'OMS2007'!G$3:G$220)+(1-$A1331)*LOOKUP($I1331,'OMS2007'!$A$3:$A$220,'OMS2007'!G$3:G$220))</f>
        <v>#N/A</v>
      </c>
      <c r="E1331" s="15">
        <f t="shared" si="140"/>
        <v>1</v>
      </c>
      <c r="F1331" s="15">
        <f>IF(OR(Medidas!D1331=1,Medidas!D1331="M",Medidas!D1331="m",Medidas!D1331=2,Medidas!D1331="F",Medidas!D1331="f"),0,1)</f>
        <v>1</v>
      </c>
      <c r="G1331" s="15">
        <f>IF(OR(ISBLANK(Medidas!G1331),(ISBLANK(Medidas!H1331))),1,0)</f>
        <v>1</v>
      </c>
      <c r="H1331" s="15">
        <f>IF(AND(NOT(G1331),OR(Medidas!G1331&lt;20,Medidas!G1331&gt;250,Medidas!H1331&lt;0.5,Medidas!H1331&gt;400)),1,0)</f>
        <v>0</v>
      </c>
      <c r="I1331" s="20">
        <f>(Medidas!F1331-Medidas!E1331)/30.4375</f>
        <v>0</v>
      </c>
      <c r="J1331" s="15" t="e">
        <f>Medidas!H1331/(Medidas!G1331^2)*10000</f>
        <v>#DIV/0!</v>
      </c>
      <c r="K1331" s="15" t="e">
        <f t="shared" si="141"/>
        <v>#DIV/0!</v>
      </c>
      <c r="L1331" s="15" t="e">
        <f t="shared" si="142"/>
        <v>#DIV/0!</v>
      </c>
      <c r="M1331" s="15" t="e">
        <f t="shared" si="143"/>
        <v>#DIV/0!</v>
      </c>
      <c r="N1331" s="15" t="e">
        <f t="shared" si="144"/>
        <v>#N/A</v>
      </c>
      <c r="O1331" s="15" t="e">
        <f t="shared" si="145"/>
        <v>#N/A</v>
      </c>
    </row>
    <row r="1332" spans="1:15" x14ac:dyDescent="0.15">
      <c r="A1332" s="106">
        <f t="shared" si="146"/>
        <v>1</v>
      </c>
      <c r="B1332" s="15" t="e">
        <f>IF(OR(Medidas!D1332=1,Medidas!D1332="M",Medidas!D1332="m"),$A1332*LOOKUP($I1332+1,'OMS2007'!$A$3:$A$220,'OMS2007'!B$3:B$220)+(1-$A1332)*LOOKUP($I1332,'OMS2007'!$A$3:$A$220,'OMS2007'!B$3:B$220),$A1332*LOOKUP($I1332+1,'OMS2007'!$A$3:$A$220,'OMS2007'!E$3:E$220)+(1-$A1332)*LOOKUP($I1332,'OMS2007'!$A$3:$A$220,'OMS2007'!E$3:E$220))</f>
        <v>#N/A</v>
      </c>
      <c r="C1332" s="15" t="e">
        <f>IF(OR(Medidas!D1332=1,Medidas!D1332="M",Medidas!D1332="m"),$A1332*LOOKUP($I1332+1,'OMS2007'!$A$3:$A$220,'OMS2007'!C$3:C$220)+(1-$A1332)*LOOKUP($I1332,'OMS2007'!$A$3:$A$220,'OMS2007'!C$3:C$220),$A1332*LOOKUP($I1332+1,'OMS2007'!$A$3:$A$220,'OMS2007'!F$3:F$220)+(1-$A1332)*LOOKUP($I1332,'OMS2007'!$A$3:$A$220,'OMS2007'!F$3:F$220))</f>
        <v>#N/A</v>
      </c>
      <c r="D1332" s="15" t="e">
        <f>IF(OR(Medidas!D1332=1,Medidas!D1332="M",Medidas!D1332="m"),$A1332*LOOKUP($I1332+1,'OMS2007'!$A$3:$A$220,'OMS2007'!D$3:D$220)+(1-$A1332)*LOOKUP($I1332,'OMS2007'!$A$3:$A$220,'OMS2007'!D$3:D$220),$A1332*LOOKUP($I1332+1,'OMS2007'!$A$3:$A$220,'OMS2007'!G$3:G$220)+(1-$A1332)*LOOKUP($I1332,'OMS2007'!$A$3:$A$220,'OMS2007'!G$3:G$220))</f>
        <v>#N/A</v>
      </c>
      <c r="E1332" s="15">
        <f t="shared" si="140"/>
        <v>1</v>
      </c>
      <c r="F1332" s="15">
        <f>IF(OR(Medidas!D1332=1,Medidas!D1332="M",Medidas!D1332="m",Medidas!D1332=2,Medidas!D1332="F",Medidas!D1332="f"),0,1)</f>
        <v>1</v>
      </c>
      <c r="G1332" s="15">
        <f>IF(OR(ISBLANK(Medidas!G1332),(ISBLANK(Medidas!H1332))),1,0)</f>
        <v>1</v>
      </c>
      <c r="H1332" s="15">
        <f>IF(AND(NOT(G1332),OR(Medidas!G1332&lt;20,Medidas!G1332&gt;250,Medidas!H1332&lt;0.5,Medidas!H1332&gt;400)),1,0)</f>
        <v>0</v>
      </c>
      <c r="I1332" s="20">
        <f>(Medidas!F1332-Medidas!E1332)/30.4375</f>
        <v>0</v>
      </c>
      <c r="J1332" s="15" t="e">
        <f>Medidas!H1332/(Medidas!G1332^2)*10000</f>
        <v>#DIV/0!</v>
      </c>
      <c r="K1332" s="15" t="e">
        <f t="shared" si="141"/>
        <v>#DIV/0!</v>
      </c>
      <c r="L1332" s="15" t="e">
        <f t="shared" si="142"/>
        <v>#DIV/0!</v>
      </c>
      <c r="M1332" s="15" t="e">
        <f t="shared" si="143"/>
        <v>#DIV/0!</v>
      </c>
      <c r="N1332" s="15" t="e">
        <f t="shared" si="144"/>
        <v>#N/A</v>
      </c>
      <c r="O1332" s="15" t="e">
        <f t="shared" si="145"/>
        <v>#N/A</v>
      </c>
    </row>
    <row r="1333" spans="1:15" x14ac:dyDescent="0.15">
      <c r="A1333" s="106">
        <f t="shared" si="146"/>
        <v>1</v>
      </c>
      <c r="B1333" s="15" t="e">
        <f>IF(OR(Medidas!D1333=1,Medidas!D1333="M",Medidas!D1333="m"),$A1333*LOOKUP($I1333+1,'OMS2007'!$A$3:$A$220,'OMS2007'!B$3:B$220)+(1-$A1333)*LOOKUP($I1333,'OMS2007'!$A$3:$A$220,'OMS2007'!B$3:B$220),$A1333*LOOKUP($I1333+1,'OMS2007'!$A$3:$A$220,'OMS2007'!E$3:E$220)+(1-$A1333)*LOOKUP($I1333,'OMS2007'!$A$3:$A$220,'OMS2007'!E$3:E$220))</f>
        <v>#N/A</v>
      </c>
      <c r="C1333" s="15" t="e">
        <f>IF(OR(Medidas!D1333=1,Medidas!D1333="M",Medidas!D1333="m"),$A1333*LOOKUP($I1333+1,'OMS2007'!$A$3:$A$220,'OMS2007'!C$3:C$220)+(1-$A1333)*LOOKUP($I1333,'OMS2007'!$A$3:$A$220,'OMS2007'!C$3:C$220),$A1333*LOOKUP($I1333+1,'OMS2007'!$A$3:$A$220,'OMS2007'!F$3:F$220)+(1-$A1333)*LOOKUP($I1333,'OMS2007'!$A$3:$A$220,'OMS2007'!F$3:F$220))</f>
        <v>#N/A</v>
      </c>
      <c r="D1333" s="15" t="e">
        <f>IF(OR(Medidas!D1333=1,Medidas!D1333="M",Medidas!D1333="m"),$A1333*LOOKUP($I1333+1,'OMS2007'!$A$3:$A$220,'OMS2007'!D$3:D$220)+(1-$A1333)*LOOKUP($I1333,'OMS2007'!$A$3:$A$220,'OMS2007'!D$3:D$220),$A1333*LOOKUP($I1333+1,'OMS2007'!$A$3:$A$220,'OMS2007'!G$3:G$220)+(1-$A1333)*LOOKUP($I1333,'OMS2007'!$A$3:$A$220,'OMS2007'!G$3:G$220))</f>
        <v>#N/A</v>
      </c>
      <c r="E1333" s="15">
        <f t="shared" si="140"/>
        <v>1</v>
      </c>
      <c r="F1333" s="15">
        <f>IF(OR(Medidas!D1333=1,Medidas!D1333="M",Medidas!D1333="m",Medidas!D1333=2,Medidas!D1333="F",Medidas!D1333="f"),0,1)</f>
        <v>1</v>
      </c>
      <c r="G1333" s="15">
        <f>IF(OR(ISBLANK(Medidas!G1333),(ISBLANK(Medidas!H1333))),1,0)</f>
        <v>1</v>
      </c>
      <c r="H1333" s="15">
        <f>IF(AND(NOT(G1333),OR(Medidas!G1333&lt;20,Medidas!G1333&gt;250,Medidas!H1333&lt;0.5,Medidas!H1333&gt;400)),1,0)</f>
        <v>0</v>
      </c>
      <c r="I1333" s="20">
        <f>(Medidas!F1333-Medidas!E1333)/30.4375</f>
        <v>0</v>
      </c>
      <c r="J1333" s="15" t="e">
        <f>Medidas!H1333/(Medidas!G1333^2)*10000</f>
        <v>#DIV/0!</v>
      </c>
      <c r="K1333" s="15" t="e">
        <f t="shared" si="141"/>
        <v>#DIV/0!</v>
      </c>
      <c r="L1333" s="15" t="e">
        <f t="shared" si="142"/>
        <v>#DIV/0!</v>
      </c>
      <c r="M1333" s="15" t="e">
        <f t="shared" si="143"/>
        <v>#DIV/0!</v>
      </c>
      <c r="N1333" s="15" t="e">
        <f t="shared" si="144"/>
        <v>#N/A</v>
      </c>
      <c r="O1333" s="15" t="e">
        <f t="shared" si="145"/>
        <v>#N/A</v>
      </c>
    </row>
    <row r="1334" spans="1:15" x14ac:dyDescent="0.15">
      <c r="A1334" s="106">
        <f t="shared" si="146"/>
        <v>1</v>
      </c>
      <c r="B1334" s="15" t="e">
        <f>IF(OR(Medidas!D1334=1,Medidas!D1334="M",Medidas!D1334="m"),$A1334*LOOKUP($I1334+1,'OMS2007'!$A$3:$A$220,'OMS2007'!B$3:B$220)+(1-$A1334)*LOOKUP($I1334,'OMS2007'!$A$3:$A$220,'OMS2007'!B$3:B$220),$A1334*LOOKUP($I1334+1,'OMS2007'!$A$3:$A$220,'OMS2007'!E$3:E$220)+(1-$A1334)*LOOKUP($I1334,'OMS2007'!$A$3:$A$220,'OMS2007'!E$3:E$220))</f>
        <v>#N/A</v>
      </c>
      <c r="C1334" s="15" t="e">
        <f>IF(OR(Medidas!D1334=1,Medidas!D1334="M",Medidas!D1334="m"),$A1334*LOOKUP($I1334+1,'OMS2007'!$A$3:$A$220,'OMS2007'!C$3:C$220)+(1-$A1334)*LOOKUP($I1334,'OMS2007'!$A$3:$A$220,'OMS2007'!C$3:C$220),$A1334*LOOKUP($I1334+1,'OMS2007'!$A$3:$A$220,'OMS2007'!F$3:F$220)+(1-$A1334)*LOOKUP($I1334,'OMS2007'!$A$3:$A$220,'OMS2007'!F$3:F$220))</f>
        <v>#N/A</v>
      </c>
      <c r="D1334" s="15" t="e">
        <f>IF(OR(Medidas!D1334=1,Medidas!D1334="M",Medidas!D1334="m"),$A1334*LOOKUP($I1334+1,'OMS2007'!$A$3:$A$220,'OMS2007'!D$3:D$220)+(1-$A1334)*LOOKUP($I1334,'OMS2007'!$A$3:$A$220,'OMS2007'!D$3:D$220),$A1334*LOOKUP($I1334+1,'OMS2007'!$A$3:$A$220,'OMS2007'!G$3:G$220)+(1-$A1334)*LOOKUP($I1334,'OMS2007'!$A$3:$A$220,'OMS2007'!G$3:G$220))</f>
        <v>#N/A</v>
      </c>
      <c r="E1334" s="15">
        <f t="shared" si="140"/>
        <v>1</v>
      </c>
      <c r="F1334" s="15">
        <f>IF(OR(Medidas!D1334=1,Medidas!D1334="M",Medidas!D1334="m",Medidas!D1334=2,Medidas!D1334="F",Medidas!D1334="f"),0,1)</f>
        <v>1</v>
      </c>
      <c r="G1334" s="15">
        <f>IF(OR(ISBLANK(Medidas!G1334),(ISBLANK(Medidas!H1334))),1,0)</f>
        <v>1</v>
      </c>
      <c r="H1334" s="15">
        <f>IF(AND(NOT(G1334),OR(Medidas!G1334&lt;20,Medidas!G1334&gt;250,Medidas!H1334&lt;0.5,Medidas!H1334&gt;400)),1,0)</f>
        <v>0</v>
      </c>
      <c r="I1334" s="20">
        <f>(Medidas!F1334-Medidas!E1334)/30.4375</f>
        <v>0</v>
      </c>
      <c r="J1334" s="15" t="e">
        <f>Medidas!H1334/(Medidas!G1334^2)*10000</f>
        <v>#DIV/0!</v>
      </c>
      <c r="K1334" s="15" t="e">
        <f t="shared" si="141"/>
        <v>#DIV/0!</v>
      </c>
      <c r="L1334" s="15" t="e">
        <f t="shared" si="142"/>
        <v>#DIV/0!</v>
      </c>
      <c r="M1334" s="15" t="e">
        <f t="shared" si="143"/>
        <v>#DIV/0!</v>
      </c>
      <c r="N1334" s="15" t="e">
        <f t="shared" si="144"/>
        <v>#N/A</v>
      </c>
      <c r="O1334" s="15" t="e">
        <f t="shared" si="145"/>
        <v>#N/A</v>
      </c>
    </row>
    <row r="1335" spans="1:15" x14ac:dyDescent="0.15">
      <c r="A1335" s="106">
        <f t="shared" si="146"/>
        <v>1</v>
      </c>
      <c r="B1335" s="15" t="e">
        <f>IF(OR(Medidas!D1335=1,Medidas!D1335="M",Medidas!D1335="m"),$A1335*LOOKUP($I1335+1,'OMS2007'!$A$3:$A$220,'OMS2007'!B$3:B$220)+(1-$A1335)*LOOKUP($I1335,'OMS2007'!$A$3:$A$220,'OMS2007'!B$3:B$220),$A1335*LOOKUP($I1335+1,'OMS2007'!$A$3:$A$220,'OMS2007'!E$3:E$220)+(1-$A1335)*LOOKUP($I1335,'OMS2007'!$A$3:$A$220,'OMS2007'!E$3:E$220))</f>
        <v>#N/A</v>
      </c>
      <c r="C1335" s="15" t="e">
        <f>IF(OR(Medidas!D1335=1,Medidas!D1335="M",Medidas!D1335="m"),$A1335*LOOKUP($I1335+1,'OMS2007'!$A$3:$A$220,'OMS2007'!C$3:C$220)+(1-$A1335)*LOOKUP($I1335,'OMS2007'!$A$3:$A$220,'OMS2007'!C$3:C$220),$A1335*LOOKUP($I1335+1,'OMS2007'!$A$3:$A$220,'OMS2007'!F$3:F$220)+(1-$A1335)*LOOKUP($I1335,'OMS2007'!$A$3:$A$220,'OMS2007'!F$3:F$220))</f>
        <v>#N/A</v>
      </c>
      <c r="D1335" s="15" t="e">
        <f>IF(OR(Medidas!D1335=1,Medidas!D1335="M",Medidas!D1335="m"),$A1335*LOOKUP($I1335+1,'OMS2007'!$A$3:$A$220,'OMS2007'!D$3:D$220)+(1-$A1335)*LOOKUP($I1335,'OMS2007'!$A$3:$A$220,'OMS2007'!D$3:D$220),$A1335*LOOKUP($I1335+1,'OMS2007'!$A$3:$A$220,'OMS2007'!G$3:G$220)+(1-$A1335)*LOOKUP($I1335,'OMS2007'!$A$3:$A$220,'OMS2007'!G$3:G$220))</f>
        <v>#N/A</v>
      </c>
      <c r="E1335" s="15">
        <f t="shared" si="140"/>
        <v>1</v>
      </c>
      <c r="F1335" s="15">
        <f>IF(OR(Medidas!D1335=1,Medidas!D1335="M",Medidas!D1335="m",Medidas!D1335=2,Medidas!D1335="F",Medidas!D1335="f"),0,1)</f>
        <v>1</v>
      </c>
      <c r="G1335" s="15">
        <f>IF(OR(ISBLANK(Medidas!G1335),(ISBLANK(Medidas!H1335))),1,0)</f>
        <v>1</v>
      </c>
      <c r="H1335" s="15">
        <f>IF(AND(NOT(G1335),OR(Medidas!G1335&lt;20,Medidas!G1335&gt;250,Medidas!H1335&lt;0.5,Medidas!H1335&gt;400)),1,0)</f>
        <v>0</v>
      </c>
      <c r="I1335" s="20">
        <f>(Medidas!F1335-Medidas!E1335)/30.4375</f>
        <v>0</v>
      </c>
      <c r="J1335" s="15" t="e">
        <f>Medidas!H1335/(Medidas!G1335^2)*10000</f>
        <v>#DIV/0!</v>
      </c>
      <c r="K1335" s="15" t="e">
        <f t="shared" si="141"/>
        <v>#DIV/0!</v>
      </c>
      <c r="L1335" s="15" t="e">
        <f t="shared" si="142"/>
        <v>#DIV/0!</v>
      </c>
      <c r="M1335" s="15" t="e">
        <f t="shared" si="143"/>
        <v>#DIV/0!</v>
      </c>
      <c r="N1335" s="15" t="e">
        <f t="shared" si="144"/>
        <v>#N/A</v>
      </c>
      <c r="O1335" s="15" t="e">
        <f t="shared" si="145"/>
        <v>#N/A</v>
      </c>
    </row>
    <row r="1336" spans="1:15" x14ac:dyDescent="0.15">
      <c r="A1336" s="106">
        <f t="shared" si="146"/>
        <v>1</v>
      </c>
      <c r="B1336" s="15" t="e">
        <f>IF(OR(Medidas!D1336=1,Medidas!D1336="M",Medidas!D1336="m"),$A1336*LOOKUP($I1336+1,'OMS2007'!$A$3:$A$220,'OMS2007'!B$3:B$220)+(1-$A1336)*LOOKUP($I1336,'OMS2007'!$A$3:$A$220,'OMS2007'!B$3:B$220),$A1336*LOOKUP($I1336+1,'OMS2007'!$A$3:$A$220,'OMS2007'!E$3:E$220)+(1-$A1336)*LOOKUP($I1336,'OMS2007'!$A$3:$A$220,'OMS2007'!E$3:E$220))</f>
        <v>#N/A</v>
      </c>
      <c r="C1336" s="15" t="e">
        <f>IF(OR(Medidas!D1336=1,Medidas!D1336="M",Medidas!D1336="m"),$A1336*LOOKUP($I1336+1,'OMS2007'!$A$3:$A$220,'OMS2007'!C$3:C$220)+(1-$A1336)*LOOKUP($I1336,'OMS2007'!$A$3:$A$220,'OMS2007'!C$3:C$220),$A1336*LOOKUP($I1336+1,'OMS2007'!$A$3:$A$220,'OMS2007'!F$3:F$220)+(1-$A1336)*LOOKUP($I1336,'OMS2007'!$A$3:$A$220,'OMS2007'!F$3:F$220))</f>
        <v>#N/A</v>
      </c>
      <c r="D1336" s="15" t="e">
        <f>IF(OR(Medidas!D1336=1,Medidas!D1336="M",Medidas!D1336="m"),$A1336*LOOKUP($I1336+1,'OMS2007'!$A$3:$A$220,'OMS2007'!D$3:D$220)+(1-$A1336)*LOOKUP($I1336,'OMS2007'!$A$3:$A$220,'OMS2007'!D$3:D$220),$A1336*LOOKUP($I1336+1,'OMS2007'!$A$3:$A$220,'OMS2007'!G$3:G$220)+(1-$A1336)*LOOKUP($I1336,'OMS2007'!$A$3:$A$220,'OMS2007'!G$3:G$220))</f>
        <v>#N/A</v>
      </c>
      <c r="E1336" s="15">
        <f t="shared" si="140"/>
        <v>1</v>
      </c>
      <c r="F1336" s="15">
        <f>IF(OR(Medidas!D1336=1,Medidas!D1336="M",Medidas!D1336="m",Medidas!D1336=2,Medidas!D1336="F",Medidas!D1336="f"),0,1)</f>
        <v>1</v>
      </c>
      <c r="G1336" s="15">
        <f>IF(OR(ISBLANK(Medidas!G1336),(ISBLANK(Medidas!H1336))),1,0)</f>
        <v>1</v>
      </c>
      <c r="H1336" s="15">
        <f>IF(AND(NOT(G1336),OR(Medidas!G1336&lt;20,Medidas!G1336&gt;250,Medidas!H1336&lt;0.5,Medidas!H1336&gt;400)),1,0)</f>
        <v>0</v>
      </c>
      <c r="I1336" s="20">
        <f>(Medidas!F1336-Medidas!E1336)/30.4375</f>
        <v>0</v>
      </c>
      <c r="J1336" s="15" t="e">
        <f>Medidas!H1336/(Medidas!G1336^2)*10000</f>
        <v>#DIV/0!</v>
      </c>
      <c r="K1336" s="15" t="e">
        <f t="shared" si="141"/>
        <v>#DIV/0!</v>
      </c>
      <c r="L1336" s="15" t="e">
        <f t="shared" si="142"/>
        <v>#DIV/0!</v>
      </c>
      <c r="M1336" s="15" t="e">
        <f t="shared" si="143"/>
        <v>#DIV/0!</v>
      </c>
      <c r="N1336" s="15" t="e">
        <f t="shared" si="144"/>
        <v>#N/A</v>
      </c>
      <c r="O1336" s="15" t="e">
        <f t="shared" si="145"/>
        <v>#N/A</v>
      </c>
    </row>
    <row r="1337" spans="1:15" x14ac:dyDescent="0.15">
      <c r="A1337" s="106">
        <f t="shared" si="146"/>
        <v>1</v>
      </c>
      <c r="B1337" s="15" t="e">
        <f>IF(OR(Medidas!D1337=1,Medidas!D1337="M",Medidas!D1337="m"),$A1337*LOOKUP($I1337+1,'OMS2007'!$A$3:$A$220,'OMS2007'!B$3:B$220)+(1-$A1337)*LOOKUP($I1337,'OMS2007'!$A$3:$A$220,'OMS2007'!B$3:B$220),$A1337*LOOKUP($I1337+1,'OMS2007'!$A$3:$A$220,'OMS2007'!E$3:E$220)+(1-$A1337)*LOOKUP($I1337,'OMS2007'!$A$3:$A$220,'OMS2007'!E$3:E$220))</f>
        <v>#N/A</v>
      </c>
      <c r="C1337" s="15" t="e">
        <f>IF(OR(Medidas!D1337=1,Medidas!D1337="M",Medidas!D1337="m"),$A1337*LOOKUP($I1337+1,'OMS2007'!$A$3:$A$220,'OMS2007'!C$3:C$220)+(1-$A1337)*LOOKUP($I1337,'OMS2007'!$A$3:$A$220,'OMS2007'!C$3:C$220),$A1337*LOOKUP($I1337+1,'OMS2007'!$A$3:$A$220,'OMS2007'!F$3:F$220)+(1-$A1337)*LOOKUP($I1337,'OMS2007'!$A$3:$A$220,'OMS2007'!F$3:F$220))</f>
        <v>#N/A</v>
      </c>
      <c r="D1337" s="15" t="e">
        <f>IF(OR(Medidas!D1337=1,Medidas!D1337="M",Medidas!D1337="m"),$A1337*LOOKUP($I1337+1,'OMS2007'!$A$3:$A$220,'OMS2007'!D$3:D$220)+(1-$A1337)*LOOKUP($I1337,'OMS2007'!$A$3:$A$220,'OMS2007'!D$3:D$220),$A1337*LOOKUP($I1337+1,'OMS2007'!$A$3:$A$220,'OMS2007'!G$3:G$220)+(1-$A1337)*LOOKUP($I1337,'OMS2007'!$A$3:$A$220,'OMS2007'!G$3:G$220))</f>
        <v>#N/A</v>
      </c>
      <c r="E1337" s="15">
        <f t="shared" si="140"/>
        <v>1</v>
      </c>
      <c r="F1337" s="15">
        <f>IF(OR(Medidas!D1337=1,Medidas!D1337="M",Medidas!D1337="m",Medidas!D1337=2,Medidas!D1337="F",Medidas!D1337="f"),0,1)</f>
        <v>1</v>
      </c>
      <c r="G1337" s="15">
        <f>IF(OR(ISBLANK(Medidas!G1337),(ISBLANK(Medidas!H1337))),1,0)</f>
        <v>1</v>
      </c>
      <c r="H1337" s="15">
        <f>IF(AND(NOT(G1337),OR(Medidas!G1337&lt;20,Medidas!G1337&gt;250,Medidas!H1337&lt;0.5,Medidas!H1337&gt;400)),1,0)</f>
        <v>0</v>
      </c>
      <c r="I1337" s="20">
        <f>(Medidas!F1337-Medidas!E1337)/30.4375</f>
        <v>0</v>
      </c>
      <c r="J1337" s="15" t="e">
        <f>Medidas!H1337/(Medidas!G1337^2)*10000</f>
        <v>#DIV/0!</v>
      </c>
      <c r="K1337" s="15" t="e">
        <f t="shared" si="141"/>
        <v>#DIV/0!</v>
      </c>
      <c r="L1337" s="15" t="e">
        <f t="shared" si="142"/>
        <v>#DIV/0!</v>
      </c>
      <c r="M1337" s="15" t="e">
        <f t="shared" si="143"/>
        <v>#DIV/0!</v>
      </c>
      <c r="N1337" s="15" t="e">
        <f t="shared" si="144"/>
        <v>#N/A</v>
      </c>
      <c r="O1337" s="15" t="e">
        <f t="shared" si="145"/>
        <v>#N/A</v>
      </c>
    </row>
    <row r="1338" spans="1:15" x14ac:dyDescent="0.15">
      <c r="A1338" s="106">
        <f t="shared" si="146"/>
        <v>1</v>
      </c>
      <c r="B1338" s="15" t="e">
        <f>IF(OR(Medidas!D1338=1,Medidas!D1338="M",Medidas!D1338="m"),$A1338*LOOKUP($I1338+1,'OMS2007'!$A$3:$A$220,'OMS2007'!B$3:B$220)+(1-$A1338)*LOOKUP($I1338,'OMS2007'!$A$3:$A$220,'OMS2007'!B$3:B$220),$A1338*LOOKUP($I1338+1,'OMS2007'!$A$3:$A$220,'OMS2007'!E$3:E$220)+(1-$A1338)*LOOKUP($I1338,'OMS2007'!$A$3:$A$220,'OMS2007'!E$3:E$220))</f>
        <v>#N/A</v>
      </c>
      <c r="C1338" s="15" t="e">
        <f>IF(OR(Medidas!D1338=1,Medidas!D1338="M",Medidas!D1338="m"),$A1338*LOOKUP($I1338+1,'OMS2007'!$A$3:$A$220,'OMS2007'!C$3:C$220)+(1-$A1338)*LOOKUP($I1338,'OMS2007'!$A$3:$A$220,'OMS2007'!C$3:C$220),$A1338*LOOKUP($I1338+1,'OMS2007'!$A$3:$A$220,'OMS2007'!F$3:F$220)+(1-$A1338)*LOOKUP($I1338,'OMS2007'!$A$3:$A$220,'OMS2007'!F$3:F$220))</f>
        <v>#N/A</v>
      </c>
      <c r="D1338" s="15" t="e">
        <f>IF(OR(Medidas!D1338=1,Medidas!D1338="M",Medidas!D1338="m"),$A1338*LOOKUP($I1338+1,'OMS2007'!$A$3:$A$220,'OMS2007'!D$3:D$220)+(1-$A1338)*LOOKUP($I1338,'OMS2007'!$A$3:$A$220,'OMS2007'!D$3:D$220),$A1338*LOOKUP($I1338+1,'OMS2007'!$A$3:$A$220,'OMS2007'!G$3:G$220)+(1-$A1338)*LOOKUP($I1338,'OMS2007'!$A$3:$A$220,'OMS2007'!G$3:G$220))</f>
        <v>#N/A</v>
      </c>
      <c r="E1338" s="15">
        <f t="shared" si="140"/>
        <v>1</v>
      </c>
      <c r="F1338" s="15">
        <f>IF(OR(Medidas!D1338=1,Medidas!D1338="M",Medidas!D1338="m",Medidas!D1338=2,Medidas!D1338="F",Medidas!D1338="f"),0,1)</f>
        <v>1</v>
      </c>
      <c r="G1338" s="15">
        <f>IF(OR(ISBLANK(Medidas!G1338),(ISBLANK(Medidas!H1338))),1,0)</f>
        <v>1</v>
      </c>
      <c r="H1338" s="15">
        <f>IF(AND(NOT(G1338),OR(Medidas!G1338&lt;20,Medidas!G1338&gt;250,Medidas!H1338&lt;0.5,Medidas!H1338&gt;400)),1,0)</f>
        <v>0</v>
      </c>
      <c r="I1338" s="20">
        <f>(Medidas!F1338-Medidas!E1338)/30.4375</f>
        <v>0</v>
      </c>
      <c r="J1338" s="15" t="e">
        <f>Medidas!H1338/(Medidas!G1338^2)*10000</f>
        <v>#DIV/0!</v>
      </c>
      <c r="K1338" s="15" t="e">
        <f t="shared" si="141"/>
        <v>#DIV/0!</v>
      </c>
      <c r="L1338" s="15" t="e">
        <f t="shared" si="142"/>
        <v>#DIV/0!</v>
      </c>
      <c r="M1338" s="15" t="e">
        <f t="shared" si="143"/>
        <v>#DIV/0!</v>
      </c>
      <c r="N1338" s="15" t="e">
        <f t="shared" si="144"/>
        <v>#N/A</v>
      </c>
      <c r="O1338" s="15" t="e">
        <f t="shared" si="145"/>
        <v>#N/A</v>
      </c>
    </row>
    <row r="1339" spans="1:15" x14ac:dyDescent="0.15">
      <c r="A1339" s="106">
        <f t="shared" si="146"/>
        <v>1</v>
      </c>
      <c r="B1339" s="15" t="e">
        <f>IF(OR(Medidas!D1339=1,Medidas!D1339="M",Medidas!D1339="m"),$A1339*LOOKUP($I1339+1,'OMS2007'!$A$3:$A$220,'OMS2007'!B$3:B$220)+(1-$A1339)*LOOKUP($I1339,'OMS2007'!$A$3:$A$220,'OMS2007'!B$3:B$220),$A1339*LOOKUP($I1339+1,'OMS2007'!$A$3:$A$220,'OMS2007'!E$3:E$220)+(1-$A1339)*LOOKUP($I1339,'OMS2007'!$A$3:$A$220,'OMS2007'!E$3:E$220))</f>
        <v>#N/A</v>
      </c>
      <c r="C1339" s="15" t="e">
        <f>IF(OR(Medidas!D1339=1,Medidas!D1339="M",Medidas!D1339="m"),$A1339*LOOKUP($I1339+1,'OMS2007'!$A$3:$A$220,'OMS2007'!C$3:C$220)+(1-$A1339)*LOOKUP($I1339,'OMS2007'!$A$3:$A$220,'OMS2007'!C$3:C$220),$A1339*LOOKUP($I1339+1,'OMS2007'!$A$3:$A$220,'OMS2007'!F$3:F$220)+(1-$A1339)*LOOKUP($I1339,'OMS2007'!$A$3:$A$220,'OMS2007'!F$3:F$220))</f>
        <v>#N/A</v>
      </c>
      <c r="D1339" s="15" t="e">
        <f>IF(OR(Medidas!D1339=1,Medidas!D1339="M",Medidas!D1339="m"),$A1339*LOOKUP($I1339+1,'OMS2007'!$A$3:$A$220,'OMS2007'!D$3:D$220)+(1-$A1339)*LOOKUP($I1339,'OMS2007'!$A$3:$A$220,'OMS2007'!D$3:D$220),$A1339*LOOKUP($I1339+1,'OMS2007'!$A$3:$A$220,'OMS2007'!G$3:G$220)+(1-$A1339)*LOOKUP($I1339,'OMS2007'!$A$3:$A$220,'OMS2007'!G$3:G$220))</f>
        <v>#N/A</v>
      </c>
      <c r="E1339" s="15">
        <f t="shared" si="140"/>
        <v>1</v>
      </c>
      <c r="F1339" s="15">
        <f>IF(OR(Medidas!D1339=1,Medidas!D1339="M",Medidas!D1339="m",Medidas!D1339=2,Medidas!D1339="F",Medidas!D1339="f"),0,1)</f>
        <v>1</v>
      </c>
      <c r="G1339" s="15">
        <f>IF(OR(ISBLANK(Medidas!G1339),(ISBLANK(Medidas!H1339))),1,0)</f>
        <v>1</v>
      </c>
      <c r="H1339" s="15">
        <f>IF(AND(NOT(G1339),OR(Medidas!G1339&lt;20,Medidas!G1339&gt;250,Medidas!H1339&lt;0.5,Medidas!H1339&gt;400)),1,0)</f>
        <v>0</v>
      </c>
      <c r="I1339" s="20">
        <f>(Medidas!F1339-Medidas!E1339)/30.4375</f>
        <v>0</v>
      </c>
      <c r="J1339" s="15" t="e">
        <f>Medidas!H1339/(Medidas!G1339^2)*10000</f>
        <v>#DIV/0!</v>
      </c>
      <c r="K1339" s="15" t="e">
        <f t="shared" si="141"/>
        <v>#DIV/0!</v>
      </c>
      <c r="L1339" s="15" t="e">
        <f t="shared" si="142"/>
        <v>#DIV/0!</v>
      </c>
      <c r="M1339" s="15" t="e">
        <f t="shared" si="143"/>
        <v>#DIV/0!</v>
      </c>
      <c r="N1339" s="15" t="e">
        <f t="shared" si="144"/>
        <v>#N/A</v>
      </c>
      <c r="O1339" s="15" t="e">
        <f t="shared" si="145"/>
        <v>#N/A</v>
      </c>
    </row>
    <row r="1340" spans="1:15" x14ac:dyDescent="0.15">
      <c r="A1340" s="106">
        <f t="shared" si="146"/>
        <v>1</v>
      </c>
      <c r="B1340" s="15" t="e">
        <f>IF(OR(Medidas!D1340=1,Medidas!D1340="M",Medidas!D1340="m"),$A1340*LOOKUP($I1340+1,'OMS2007'!$A$3:$A$220,'OMS2007'!B$3:B$220)+(1-$A1340)*LOOKUP($I1340,'OMS2007'!$A$3:$A$220,'OMS2007'!B$3:B$220),$A1340*LOOKUP($I1340+1,'OMS2007'!$A$3:$A$220,'OMS2007'!E$3:E$220)+(1-$A1340)*LOOKUP($I1340,'OMS2007'!$A$3:$A$220,'OMS2007'!E$3:E$220))</f>
        <v>#N/A</v>
      </c>
      <c r="C1340" s="15" t="e">
        <f>IF(OR(Medidas!D1340=1,Medidas!D1340="M",Medidas!D1340="m"),$A1340*LOOKUP($I1340+1,'OMS2007'!$A$3:$A$220,'OMS2007'!C$3:C$220)+(1-$A1340)*LOOKUP($I1340,'OMS2007'!$A$3:$A$220,'OMS2007'!C$3:C$220),$A1340*LOOKUP($I1340+1,'OMS2007'!$A$3:$A$220,'OMS2007'!F$3:F$220)+(1-$A1340)*LOOKUP($I1340,'OMS2007'!$A$3:$A$220,'OMS2007'!F$3:F$220))</f>
        <v>#N/A</v>
      </c>
      <c r="D1340" s="15" t="e">
        <f>IF(OR(Medidas!D1340=1,Medidas!D1340="M",Medidas!D1340="m"),$A1340*LOOKUP($I1340+1,'OMS2007'!$A$3:$A$220,'OMS2007'!D$3:D$220)+(1-$A1340)*LOOKUP($I1340,'OMS2007'!$A$3:$A$220,'OMS2007'!D$3:D$220),$A1340*LOOKUP($I1340+1,'OMS2007'!$A$3:$A$220,'OMS2007'!G$3:G$220)+(1-$A1340)*LOOKUP($I1340,'OMS2007'!$A$3:$A$220,'OMS2007'!G$3:G$220))</f>
        <v>#N/A</v>
      </c>
      <c r="E1340" s="15">
        <f t="shared" si="140"/>
        <v>1</v>
      </c>
      <c r="F1340" s="15">
        <f>IF(OR(Medidas!D1340=1,Medidas!D1340="M",Medidas!D1340="m",Medidas!D1340=2,Medidas!D1340="F",Medidas!D1340="f"),0,1)</f>
        <v>1</v>
      </c>
      <c r="G1340" s="15">
        <f>IF(OR(ISBLANK(Medidas!G1340),(ISBLANK(Medidas!H1340))),1,0)</f>
        <v>1</v>
      </c>
      <c r="H1340" s="15">
        <f>IF(AND(NOT(G1340),OR(Medidas!G1340&lt;20,Medidas!G1340&gt;250,Medidas!H1340&lt;0.5,Medidas!H1340&gt;400)),1,0)</f>
        <v>0</v>
      </c>
      <c r="I1340" s="20">
        <f>(Medidas!F1340-Medidas!E1340)/30.4375</f>
        <v>0</v>
      </c>
      <c r="J1340" s="15" t="e">
        <f>Medidas!H1340/(Medidas!G1340^2)*10000</f>
        <v>#DIV/0!</v>
      </c>
      <c r="K1340" s="15" t="e">
        <f t="shared" si="141"/>
        <v>#DIV/0!</v>
      </c>
      <c r="L1340" s="15" t="e">
        <f t="shared" si="142"/>
        <v>#DIV/0!</v>
      </c>
      <c r="M1340" s="15" t="e">
        <f t="shared" si="143"/>
        <v>#DIV/0!</v>
      </c>
      <c r="N1340" s="15" t="e">
        <f t="shared" si="144"/>
        <v>#N/A</v>
      </c>
      <c r="O1340" s="15" t="e">
        <f t="shared" si="145"/>
        <v>#N/A</v>
      </c>
    </row>
    <row r="1341" spans="1:15" x14ac:dyDescent="0.15">
      <c r="A1341" s="106">
        <f t="shared" si="146"/>
        <v>1</v>
      </c>
      <c r="B1341" s="15" t="e">
        <f>IF(OR(Medidas!D1341=1,Medidas!D1341="M",Medidas!D1341="m"),$A1341*LOOKUP($I1341+1,'OMS2007'!$A$3:$A$220,'OMS2007'!B$3:B$220)+(1-$A1341)*LOOKUP($I1341,'OMS2007'!$A$3:$A$220,'OMS2007'!B$3:B$220),$A1341*LOOKUP($I1341+1,'OMS2007'!$A$3:$A$220,'OMS2007'!E$3:E$220)+(1-$A1341)*LOOKUP($I1341,'OMS2007'!$A$3:$A$220,'OMS2007'!E$3:E$220))</f>
        <v>#N/A</v>
      </c>
      <c r="C1341" s="15" t="e">
        <f>IF(OR(Medidas!D1341=1,Medidas!D1341="M",Medidas!D1341="m"),$A1341*LOOKUP($I1341+1,'OMS2007'!$A$3:$A$220,'OMS2007'!C$3:C$220)+(1-$A1341)*LOOKUP($I1341,'OMS2007'!$A$3:$A$220,'OMS2007'!C$3:C$220),$A1341*LOOKUP($I1341+1,'OMS2007'!$A$3:$A$220,'OMS2007'!F$3:F$220)+(1-$A1341)*LOOKUP($I1341,'OMS2007'!$A$3:$A$220,'OMS2007'!F$3:F$220))</f>
        <v>#N/A</v>
      </c>
      <c r="D1341" s="15" t="e">
        <f>IF(OR(Medidas!D1341=1,Medidas!D1341="M",Medidas!D1341="m"),$A1341*LOOKUP($I1341+1,'OMS2007'!$A$3:$A$220,'OMS2007'!D$3:D$220)+(1-$A1341)*LOOKUP($I1341,'OMS2007'!$A$3:$A$220,'OMS2007'!D$3:D$220),$A1341*LOOKUP($I1341+1,'OMS2007'!$A$3:$A$220,'OMS2007'!G$3:G$220)+(1-$A1341)*LOOKUP($I1341,'OMS2007'!$A$3:$A$220,'OMS2007'!G$3:G$220))</f>
        <v>#N/A</v>
      </c>
      <c r="E1341" s="15">
        <f t="shared" si="140"/>
        <v>1</v>
      </c>
      <c r="F1341" s="15">
        <f>IF(OR(Medidas!D1341=1,Medidas!D1341="M",Medidas!D1341="m",Medidas!D1341=2,Medidas!D1341="F",Medidas!D1341="f"),0,1)</f>
        <v>1</v>
      </c>
      <c r="G1341" s="15">
        <f>IF(OR(ISBLANK(Medidas!G1341),(ISBLANK(Medidas!H1341))),1,0)</f>
        <v>1</v>
      </c>
      <c r="H1341" s="15">
        <f>IF(AND(NOT(G1341),OR(Medidas!G1341&lt;20,Medidas!G1341&gt;250,Medidas!H1341&lt;0.5,Medidas!H1341&gt;400)),1,0)</f>
        <v>0</v>
      </c>
      <c r="I1341" s="20">
        <f>(Medidas!F1341-Medidas!E1341)/30.4375</f>
        <v>0</v>
      </c>
      <c r="J1341" s="15" t="e">
        <f>Medidas!H1341/(Medidas!G1341^2)*10000</f>
        <v>#DIV/0!</v>
      </c>
      <c r="K1341" s="15" t="e">
        <f t="shared" si="141"/>
        <v>#DIV/0!</v>
      </c>
      <c r="L1341" s="15" t="e">
        <f t="shared" si="142"/>
        <v>#DIV/0!</v>
      </c>
      <c r="M1341" s="15" t="e">
        <f t="shared" si="143"/>
        <v>#DIV/0!</v>
      </c>
      <c r="N1341" s="15" t="e">
        <f t="shared" si="144"/>
        <v>#N/A</v>
      </c>
      <c r="O1341" s="15" t="e">
        <f t="shared" si="145"/>
        <v>#N/A</v>
      </c>
    </row>
    <row r="1342" spans="1:15" x14ac:dyDescent="0.15">
      <c r="A1342" s="106">
        <f t="shared" si="146"/>
        <v>1</v>
      </c>
      <c r="B1342" s="15" t="e">
        <f>IF(OR(Medidas!D1342=1,Medidas!D1342="M",Medidas!D1342="m"),$A1342*LOOKUP($I1342+1,'OMS2007'!$A$3:$A$220,'OMS2007'!B$3:B$220)+(1-$A1342)*LOOKUP($I1342,'OMS2007'!$A$3:$A$220,'OMS2007'!B$3:B$220),$A1342*LOOKUP($I1342+1,'OMS2007'!$A$3:$A$220,'OMS2007'!E$3:E$220)+(1-$A1342)*LOOKUP($I1342,'OMS2007'!$A$3:$A$220,'OMS2007'!E$3:E$220))</f>
        <v>#N/A</v>
      </c>
      <c r="C1342" s="15" t="e">
        <f>IF(OR(Medidas!D1342=1,Medidas!D1342="M",Medidas!D1342="m"),$A1342*LOOKUP($I1342+1,'OMS2007'!$A$3:$A$220,'OMS2007'!C$3:C$220)+(1-$A1342)*LOOKUP($I1342,'OMS2007'!$A$3:$A$220,'OMS2007'!C$3:C$220),$A1342*LOOKUP($I1342+1,'OMS2007'!$A$3:$A$220,'OMS2007'!F$3:F$220)+(1-$A1342)*LOOKUP($I1342,'OMS2007'!$A$3:$A$220,'OMS2007'!F$3:F$220))</f>
        <v>#N/A</v>
      </c>
      <c r="D1342" s="15" t="e">
        <f>IF(OR(Medidas!D1342=1,Medidas!D1342="M",Medidas!D1342="m"),$A1342*LOOKUP($I1342+1,'OMS2007'!$A$3:$A$220,'OMS2007'!D$3:D$220)+(1-$A1342)*LOOKUP($I1342,'OMS2007'!$A$3:$A$220,'OMS2007'!D$3:D$220),$A1342*LOOKUP($I1342+1,'OMS2007'!$A$3:$A$220,'OMS2007'!G$3:G$220)+(1-$A1342)*LOOKUP($I1342,'OMS2007'!$A$3:$A$220,'OMS2007'!G$3:G$220))</f>
        <v>#N/A</v>
      </c>
      <c r="E1342" s="15">
        <f t="shared" si="140"/>
        <v>1</v>
      </c>
      <c r="F1342" s="15">
        <f>IF(OR(Medidas!D1342=1,Medidas!D1342="M",Medidas!D1342="m",Medidas!D1342=2,Medidas!D1342="F",Medidas!D1342="f"),0,1)</f>
        <v>1</v>
      </c>
      <c r="G1342" s="15">
        <f>IF(OR(ISBLANK(Medidas!G1342),(ISBLANK(Medidas!H1342))),1,0)</f>
        <v>1</v>
      </c>
      <c r="H1342" s="15">
        <f>IF(AND(NOT(G1342),OR(Medidas!G1342&lt;20,Medidas!G1342&gt;250,Medidas!H1342&lt;0.5,Medidas!H1342&gt;400)),1,0)</f>
        <v>0</v>
      </c>
      <c r="I1342" s="20">
        <f>(Medidas!F1342-Medidas!E1342)/30.4375</f>
        <v>0</v>
      </c>
      <c r="J1342" s="15" t="e">
        <f>Medidas!H1342/(Medidas!G1342^2)*10000</f>
        <v>#DIV/0!</v>
      </c>
      <c r="K1342" s="15" t="e">
        <f t="shared" si="141"/>
        <v>#DIV/0!</v>
      </c>
      <c r="L1342" s="15" t="e">
        <f t="shared" si="142"/>
        <v>#DIV/0!</v>
      </c>
      <c r="M1342" s="15" t="e">
        <f t="shared" si="143"/>
        <v>#DIV/0!</v>
      </c>
      <c r="N1342" s="15" t="e">
        <f t="shared" si="144"/>
        <v>#N/A</v>
      </c>
      <c r="O1342" s="15" t="e">
        <f t="shared" si="145"/>
        <v>#N/A</v>
      </c>
    </row>
    <row r="1343" spans="1:15" x14ac:dyDescent="0.15">
      <c r="A1343" s="106">
        <f t="shared" si="146"/>
        <v>1</v>
      </c>
      <c r="B1343" s="15" t="e">
        <f>IF(OR(Medidas!D1343=1,Medidas!D1343="M",Medidas!D1343="m"),$A1343*LOOKUP($I1343+1,'OMS2007'!$A$3:$A$220,'OMS2007'!B$3:B$220)+(1-$A1343)*LOOKUP($I1343,'OMS2007'!$A$3:$A$220,'OMS2007'!B$3:B$220),$A1343*LOOKUP($I1343+1,'OMS2007'!$A$3:$A$220,'OMS2007'!E$3:E$220)+(1-$A1343)*LOOKUP($I1343,'OMS2007'!$A$3:$A$220,'OMS2007'!E$3:E$220))</f>
        <v>#N/A</v>
      </c>
      <c r="C1343" s="15" t="e">
        <f>IF(OR(Medidas!D1343=1,Medidas!D1343="M",Medidas!D1343="m"),$A1343*LOOKUP($I1343+1,'OMS2007'!$A$3:$A$220,'OMS2007'!C$3:C$220)+(1-$A1343)*LOOKUP($I1343,'OMS2007'!$A$3:$A$220,'OMS2007'!C$3:C$220),$A1343*LOOKUP($I1343+1,'OMS2007'!$A$3:$A$220,'OMS2007'!F$3:F$220)+(1-$A1343)*LOOKUP($I1343,'OMS2007'!$A$3:$A$220,'OMS2007'!F$3:F$220))</f>
        <v>#N/A</v>
      </c>
      <c r="D1343" s="15" t="e">
        <f>IF(OR(Medidas!D1343=1,Medidas!D1343="M",Medidas!D1343="m"),$A1343*LOOKUP($I1343+1,'OMS2007'!$A$3:$A$220,'OMS2007'!D$3:D$220)+(1-$A1343)*LOOKUP($I1343,'OMS2007'!$A$3:$A$220,'OMS2007'!D$3:D$220),$A1343*LOOKUP($I1343+1,'OMS2007'!$A$3:$A$220,'OMS2007'!G$3:G$220)+(1-$A1343)*LOOKUP($I1343,'OMS2007'!$A$3:$A$220,'OMS2007'!G$3:G$220))</f>
        <v>#N/A</v>
      </c>
      <c r="E1343" s="15">
        <f t="shared" si="140"/>
        <v>1</v>
      </c>
      <c r="F1343" s="15">
        <f>IF(OR(Medidas!D1343=1,Medidas!D1343="M",Medidas!D1343="m",Medidas!D1343=2,Medidas!D1343="F",Medidas!D1343="f"),0,1)</f>
        <v>1</v>
      </c>
      <c r="G1343" s="15">
        <f>IF(OR(ISBLANK(Medidas!G1343),(ISBLANK(Medidas!H1343))),1,0)</f>
        <v>1</v>
      </c>
      <c r="H1343" s="15">
        <f>IF(AND(NOT(G1343),OR(Medidas!G1343&lt;20,Medidas!G1343&gt;250,Medidas!H1343&lt;0.5,Medidas!H1343&gt;400)),1,0)</f>
        <v>0</v>
      </c>
      <c r="I1343" s="20">
        <f>(Medidas!F1343-Medidas!E1343)/30.4375</f>
        <v>0</v>
      </c>
      <c r="J1343" s="15" t="e">
        <f>Medidas!H1343/(Medidas!G1343^2)*10000</f>
        <v>#DIV/0!</v>
      </c>
      <c r="K1343" s="15" t="e">
        <f t="shared" si="141"/>
        <v>#DIV/0!</v>
      </c>
      <c r="L1343" s="15" t="e">
        <f t="shared" si="142"/>
        <v>#DIV/0!</v>
      </c>
      <c r="M1343" s="15" t="e">
        <f t="shared" si="143"/>
        <v>#DIV/0!</v>
      </c>
      <c r="N1343" s="15" t="e">
        <f t="shared" si="144"/>
        <v>#N/A</v>
      </c>
      <c r="O1343" s="15" t="e">
        <f t="shared" si="145"/>
        <v>#N/A</v>
      </c>
    </row>
    <row r="1344" spans="1:15" x14ac:dyDescent="0.15">
      <c r="A1344" s="106">
        <f t="shared" si="146"/>
        <v>1</v>
      </c>
      <c r="B1344" s="15" t="e">
        <f>IF(OR(Medidas!D1344=1,Medidas!D1344="M",Medidas!D1344="m"),$A1344*LOOKUP($I1344+1,'OMS2007'!$A$3:$A$220,'OMS2007'!B$3:B$220)+(1-$A1344)*LOOKUP($I1344,'OMS2007'!$A$3:$A$220,'OMS2007'!B$3:B$220),$A1344*LOOKUP($I1344+1,'OMS2007'!$A$3:$A$220,'OMS2007'!E$3:E$220)+(1-$A1344)*LOOKUP($I1344,'OMS2007'!$A$3:$A$220,'OMS2007'!E$3:E$220))</f>
        <v>#N/A</v>
      </c>
      <c r="C1344" s="15" t="e">
        <f>IF(OR(Medidas!D1344=1,Medidas!D1344="M",Medidas!D1344="m"),$A1344*LOOKUP($I1344+1,'OMS2007'!$A$3:$A$220,'OMS2007'!C$3:C$220)+(1-$A1344)*LOOKUP($I1344,'OMS2007'!$A$3:$A$220,'OMS2007'!C$3:C$220),$A1344*LOOKUP($I1344+1,'OMS2007'!$A$3:$A$220,'OMS2007'!F$3:F$220)+(1-$A1344)*LOOKUP($I1344,'OMS2007'!$A$3:$A$220,'OMS2007'!F$3:F$220))</f>
        <v>#N/A</v>
      </c>
      <c r="D1344" s="15" t="e">
        <f>IF(OR(Medidas!D1344=1,Medidas!D1344="M",Medidas!D1344="m"),$A1344*LOOKUP($I1344+1,'OMS2007'!$A$3:$A$220,'OMS2007'!D$3:D$220)+(1-$A1344)*LOOKUP($I1344,'OMS2007'!$A$3:$A$220,'OMS2007'!D$3:D$220),$A1344*LOOKUP($I1344+1,'OMS2007'!$A$3:$A$220,'OMS2007'!G$3:G$220)+(1-$A1344)*LOOKUP($I1344,'OMS2007'!$A$3:$A$220,'OMS2007'!G$3:G$220))</f>
        <v>#N/A</v>
      </c>
      <c r="E1344" s="15">
        <f t="shared" si="140"/>
        <v>1</v>
      </c>
      <c r="F1344" s="15">
        <f>IF(OR(Medidas!D1344=1,Medidas!D1344="M",Medidas!D1344="m",Medidas!D1344=2,Medidas!D1344="F",Medidas!D1344="f"),0,1)</f>
        <v>1</v>
      </c>
      <c r="G1344" s="15">
        <f>IF(OR(ISBLANK(Medidas!G1344),(ISBLANK(Medidas!H1344))),1,0)</f>
        <v>1</v>
      </c>
      <c r="H1344" s="15">
        <f>IF(AND(NOT(G1344),OR(Medidas!G1344&lt;20,Medidas!G1344&gt;250,Medidas!H1344&lt;0.5,Medidas!H1344&gt;400)),1,0)</f>
        <v>0</v>
      </c>
      <c r="I1344" s="20">
        <f>(Medidas!F1344-Medidas!E1344)/30.4375</f>
        <v>0</v>
      </c>
      <c r="J1344" s="15" t="e">
        <f>Medidas!H1344/(Medidas!G1344^2)*10000</f>
        <v>#DIV/0!</v>
      </c>
      <c r="K1344" s="15" t="e">
        <f t="shared" si="141"/>
        <v>#DIV/0!</v>
      </c>
      <c r="L1344" s="15" t="e">
        <f t="shared" si="142"/>
        <v>#DIV/0!</v>
      </c>
      <c r="M1344" s="15" t="e">
        <f t="shared" si="143"/>
        <v>#DIV/0!</v>
      </c>
      <c r="N1344" s="15" t="e">
        <f t="shared" si="144"/>
        <v>#N/A</v>
      </c>
      <c r="O1344" s="15" t="e">
        <f t="shared" si="145"/>
        <v>#N/A</v>
      </c>
    </row>
    <row r="1345" spans="1:15" x14ac:dyDescent="0.15">
      <c r="A1345" s="106">
        <f t="shared" si="146"/>
        <v>1</v>
      </c>
      <c r="B1345" s="15" t="e">
        <f>IF(OR(Medidas!D1345=1,Medidas!D1345="M",Medidas!D1345="m"),$A1345*LOOKUP($I1345+1,'OMS2007'!$A$3:$A$220,'OMS2007'!B$3:B$220)+(1-$A1345)*LOOKUP($I1345,'OMS2007'!$A$3:$A$220,'OMS2007'!B$3:B$220),$A1345*LOOKUP($I1345+1,'OMS2007'!$A$3:$A$220,'OMS2007'!E$3:E$220)+(1-$A1345)*LOOKUP($I1345,'OMS2007'!$A$3:$A$220,'OMS2007'!E$3:E$220))</f>
        <v>#N/A</v>
      </c>
      <c r="C1345" s="15" t="e">
        <f>IF(OR(Medidas!D1345=1,Medidas!D1345="M",Medidas!D1345="m"),$A1345*LOOKUP($I1345+1,'OMS2007'!$A$3:$A$220,'OMS2007'!C$3:C$220)+(1-$A1345)*LOOKUP($I1345,'OMS2007'!$A$3:$A$220,'OMS2007'!C$3:C$220),$A1345*LOOKUP($I1345+1,'OMS2007'!$A$3:$A$220,'OMS2007'!F$3:F$220)+(1-$A1345)*LOOKUP($I1345,'OMS2007'!$A$3:$A$220,'OMS2007'!F$3:F$220))</f>
        <v>#N/A</v>
      </c>
      <c r="D1345" s="15" t="e">
        <f>IF(OR(Medidas!D1345=1,Medidas!D1345="M",Medidas!D1345="m"),$A1345*LOOKUP($I1345+1,'OMS2007'!$A$3:$A$220,'OMS2007'!D$3:D$220)+(1-$A1345)*LOOKUP($I1345,'OMS2007'!$A$3:$A$220,'OMS2007'!D$3:D$220),$A1345*LOOKUP($I1345+1,'OMS2007'!$A$3:$A$220,'OMS2007'!G$3:G$220)+(1-$A1345)*LOOKUP($I1345,'OMS2007'!$A$3:$A$220,'OMS2007'!G$3:G$220))</f>
        <v>#N/A</v>
      </c>
      <c r="E1345" s="15">
        <f t="shared" si="140"/>
        <v>1</v>
      </c>
      <c r="F1345" s="15">
        <f>IF(OR(Medidas!D1345=1,Medidas!D1345="M",Medidas!D1345="m",Medidas!D1345=2,Medidas!D1345="F",Medidas!D1345="f"),0,1)</f>
        <v>1</v>
      </c>
      <c r="G1345" s="15">
        <f>IF(OR(ISBLANK(Medidas!G1345),(ISBLANK(Medidas!H1345))),1,0)</f>
        <v>1</v>
      </c>
      <c r="H1345" s="15">
        <f>IF(AND(NOT(G1345),OR(Medidas!G1345&lt;20,Medidas!G1345&gt;250,Medidas!H1345&lt;0.5,Medidas!H1345&gt;400)),1,0)</f>
        <v>0</v>
      </c>
      <c r="I1345" s="20">
        <f>(Medidas!F1345-Medidas!E1345)/30.4375</f>
        <v>0</v>
      </c>
      <c r="J1345" s="15" t="e">
        <f>Medidas!H1345/(Medidas!G1345^2)*10000</f>
        <v>#DIV/0!</v>
      </c>
      <c r="K1345" s="15" t="e">
        <f t="shared" si="141"/>
        <v>#DIV/0!</v>
      </c>
      <c r="L1345" s="15" t="e">
        <f t="shared" si="142"/>
        <v>#DIV/0!</v>
      </c>
      <c r="M1345" s="15" t="e">
        <f t="shared" si="143"/>
        <v>#DIV/0!</v>
      </c>
      <c r="N1345" s="15" t="e">
        <f t="shared" si="144"/>
        <v>#N/A</v>
      </c>
      <c r="O1345" s="15" t="e">
        <f t="shared" si="145"/>
        <v>#N/A</v>
      </c>
    </row>
    <row r="1346" spans="1:15" x14ac:dyDescent="0.15">
      <c r="A1346" s="106">
        <f t="shared" si="146"/>
        <v>1</v>
      </c>
      <c r="B1346" s="15" t="e">
        <f>IF(OR(Medidas!D1346=1,Medidas!D1346="M",Medidas!D1346="m"),$A1346*LOOKUP($I1346+1,'OMS2007'!$A$3:$A$220,'OMS2007'!B$3:B$220)+(1-$A1346)*LOOKUP($I1346,'OMS2007'!$A$3:$A$220,'OMS2007'!B$3:B$220),$A1346*LOOKUP($I1346+1,'OMS2007'!$A$3:$A$220,'OMS2007'!E$3:E$220)+(1-$A1346)*LOOKUP($I1346,'OMS2007'!$A$3:$A$220,'OMS2007'!E$3:E$220))</f>
        <v>#N/A</v>
      </c>
      <c r="C1346" s="15" t="e">
        <f>IF(OR(Medidas!D1346=1,Medidas!D1346="M",Medidas!D1346="m"),$A1346*LOOKUP($I1346+1,'OMS2007'!$A$3:$A$220,'OMS2007'!C$3:C$220)+(1-$A1346)*LOOKUP($I1346,'OMS2007'!$A$3:$A$220,'OMS2007'!C$3:C$220),$A1346*LOOKUP($I1346+1,'OMS2007'!$A$3:$A$220,'OMS2007'!F$3:F$220)+(1-$A1346)*LOOKUP($I1346,'OMS2007'!$A$3:$A$220,'OMS2007'!F$3:F$220))</f>
        <v>#N/A</v>
      </c>
      <c r="D1346" s="15" t="e">
        <f>IF(OR(Medidas!D1346=1,Medidas!D1346="M",Medidas!D1346="m"),$A1346*LOOKUP($I1346+1,'OMS2007'!$A$3:$A$220,'OMS2007'!D$3:D$220)+(1-$A1346)*LOOKUP($I1346,'OMS2007'!$A$3:$A$220,'OMS2007'!D$3:D$220),$A1346*LOOKUP($I1346+1,'OMS2007'!$A$3:$A$220,'OMS2007'!G$3:G$220)+(1-$A1346)*LOOKUP($I1346,'OMS2007'!$A$3:$A$220,'OMS2007'!G$3:G$220))</f>
        <v>#N/A</v>
      </c>
      <c r="E1346" s="15">
        <f t="shared" si="140"/>
        <v>1</v>
      </c>
      <c r="F1346" s="15">
        <f>IF(OR(Medidas!D1346=1,Medidas!D1346="M",Medidas!D1346="m",Medidas!D1346=2,Medidas!D1346="F",Medidas!D1346="f"),0,1)</f>
        <v>1</v>
      </c>
      <c r="G1346" s="15">
        <f>IF(OR(ISBLANK(Medidas!G1346),(ISBLANK(Medidas!H1346))),1,0)</f>
        <v>1</v>
      </c>
      <c r="H1346" s="15">
        <f>IF(AND(NOT(G1346),OR(Medidas!G1346&lt;20,Medidas!G1346&gt;250,Medidas!H1346&lt;0.5,Medidas!H1346&gt;400)),1,0)</f>
        <v>0</v>
      </c>
      <c r="I1346" s="20">
        <f>(Medidas!F1346-Medidas!E1346)/30.4375</f>
        <v>0</v>
      </c>
      <c r="J1346" s="15" t="e">
        <f>Medidas!H1346/(Medidas!G1346^2)*10000</f>
        <v>#DIV/0!</v>
      </c>
      <c r="K1346" s="15" t="e">
        <f t="shared" si="141"/>
        <v>#DIV/0!</v>
      </c>
      <c r="L1346" s="15" t="e">
        <f t="shared" si="142"/>
        <v>#DIV/0!</v>
      </c>
      <c r="M1346" s="15" t="e">
        <f t="shared" si="143"/>
        <v>#DIV/0!</v>
      </c>
      <c r="N1346" s="15" t="e">
        <f t="shared" si="144"/>
        <v>#N/A</v>
      </c>
      <c r="O1346" s="15" t="e">
        <f t="shared" si="145"/>
        <v>#N/A</v>
      </c>
    </row>
    <row r="1347" spans="1:15" x14ac:dyDescent="0.15">
      <c r="A1347" s="106">
        <f t="shared" si="146"/>
        <v>1</v>
      </c>
      <c r="B1347" s="15" t="e">
        <f>IF(OR(Medidas!D1347=1,Medidas!D1347="M",Medidas!D1347="m"),$A1347*LOOKUP($I1347+1,'OMS2007'!$A$3:$A$220,'OMS2007'!B$3:B$220)+(1-$A1347)*LOOKUP($I1347,'OMS2007'!$A$3:$A$220,'OMS2007'!B$3:B$220),$A1347*LOOKUP($I1347+1,'OMS2007'!$A$3:$A$220,'OMS2007'!E$3:E$220)+(1-$A1347)*LOOKUP($I1347,'OMS2007'!$A$3:$A$220,'OMS2007'!E$3:E$220))</f>
        <v>#N/A</v>
      </c>
      <c r="C1347" s="15" t="e">
        <f>IF(OR(Medidas!D1347=1,Medidas!D1347="M",Medidas!D1347="m"),$A1347*LOOKUP($I1347+1,'OMS2007'!$A$3:$A$220,'OMS2007'!C$3:C$220)+(1-$A1347)*LOOKUP($I1347,'OMS2007'!$A$3:$A$220,'OMS2007'!C$3:C$220),$A1347*LOOKUP($I1347+1,'OMS2007'!$A$3:$A$220,'OMS2007'!F$3:F$220)+(1-$A1347)*LOOKUP($I1347,'OMS2007'!$A$3:$A$220,'OMS2007'!F$3:F$220))</f>
        <v>#N/A</v>
      </c>
      <c r="D1347" s="15" t="e">
        <f>IF(OR(Medidas!D1347=1,Medidas!D1347="M",Medidas!D1347="m"),$A1347*LOOKUP($I1347+1,'OMS2007'!$A$3:$A$220,'OMS2007'!D$3:D$220)+(1-$A1347)*LOOKUP($I1347,'OMS2007'!$A$3:$A$220,'OMS2007'!D$3:D$220),$A1347*LOOKUP($I1347+1,'OMS2007'!$A$3:$A$220,'OMS2007'!G$3:G$220)+(1-$A1347)*LOOKUP($I1347,'OMS2007'!$A$3:$A$220,'OMS2007'!G$3:G$220))</f>
        <v>#N/A</v>
      </c>
      <c r="E1347" s="15">
        <f t="shared" si="140"/>
        <v>1</v>
      </c>
      <c r="F1347" s="15">
        <f>IF(OR(Medidas!D1347=1,Medidas!D1347="M",Medidas!D1347="m",Medidas!D1347=2,Medidas!D1347="F",Medidas!D1347="f"),0,1)</f>
        <v>1</v>
      </c>
      <c r="G1347" s="15">
        <f>IF(OR(ISBLANK(Medidas!G1347),(ISBLANK(Medidas!H1347))),1,0)</f>
        <v>1</v>
      </c>
      <c r="H1347" s="15">
        <f>IF(AND(NOT(G1347),OR(Medidas!G1347&lt;20,Medidas!G1347&gt;250,Medidas!H1347&lt;0.5,Medidas!H1347&gt;400)),1,0)</f>
        <v>0</v>
      </c>
      <c r="I1347" s="20">
        <f>(Medidas!F1347-Medidas!E1347)/30.4375</f>
        <v>0</v>
      </c>
      <c r="J1347" s="15" t="e">
        <f>Medidas!H1347/(Medidas!G1347^2)*10000</f>
        <v>#DIV/0!</v>
      </c>
      <c r="K1347" s="15" t="e">
        <f t="shared" si="141"/>
        <v>#DIV/0!</v>
      </c>
      <c r="L1347" s="15" t="e">
        <f t="shared" si="142"/>
        <v>#DIV/0!</v>
      </c>
      <c r="M1347" s="15" t="e">
        <f t="shared" si="143"/>
        <v>#DIV/0!</v>
      </c>
      <c r="N1347" s="15" t="e">
        <f t="shared" si="144"/>
        <v>#N/A</v>
      </c>
      <c r="O1347" s="15" t="e">
        <f t="shared" si="145"/>
        <v>#N/A</v>
      </c>
    </row>
    <row r="1348" spans="1:15" x14ac:dyDescent="0.15">
      <c r="A1348" s="106">
        <f t="shared" si="146"/>
        <v>1</v>
      </c>
      <c r="B1348" s="15" t="e">
        <f>IF(OR(Medidas!D1348=1,Medidas!D1348="M",Medidas!D1348="m"),$A1348*LOOKUP($I1348+1,'OMS2007'!$A$3:$A$220,'OMS2007'!B$3:B$220)+(1-$A1348)*LOOKUP($I1348,'OMS2007'!$A$3:$A$220,'OMS2007'!B$3:B$220),$A1348*LOOKUP($I1348+1,'OMS2007'!$A$3:$A$220,'OMS2007'!E$3:E$220)+(1-$A1348)*LOOKUP($I1348,'OMS2007'!$A$3:$A$220,'OMS2007'!E$3:E$220))</f>
        <v>#N/A</v>
      </c>
      <c r="C1348" s="15" t="e">
        <f>IF(OR(Medidas!D1348=1,Medidas!D1348="M",Medidas!D1348="m"),$A1348*LOOKUP($I1348+1,'OMS2007'!$A$3:$A$220,'OMS2007'!C$3:C$220)+(1-$A1348)*LOOKUP($I1348,'OMS2007'!$A$3:$A$220,'OMS2007'!C$3:C$220),$A1348*LOOKUP($I1348+1,'OMS2007'!$A$3:$A$220,'OMS2007'!F$3:F$220)+(1-$A1348)*LOOKUP($I1348,'OMS2007'!$A$3:$A$220,'OMS2007'!F$3:F$220))</f>
        <v>#N/A</v>
      </c>
      <c r="D1348" s="15" t="e">
        <f>IF(OR(Medidas!D1348=1,Medidas!D1348="M",Medidas!D1348="m"),$A1348*LOOKUP($I1348+1,'OMS2007'!$A$3:$A$220,'OMS2007'!D$3:D$220)+(1-$A1348)*LOOKUP($I1348,'OMS2007'!$A$3:$A$220,'OMS2007'!D$3:D$220),$A1348*LOOKUP($I1348+1,'OMS2007'!$A$3:$A$220,'OMS2007'!G$3:G$220)+(1-$A1348)*LOOKUP($I1348,'OMS2007'!$A$3:$A$220,'OMS2007'!G$3:G$220))</f>
        <v>#N/A</v>
      </c>
      <c r="E1348" s="15">
        <f t="shared" ref="E1348:E1411" si="147">IF(OR(I1348&lt;24,I1348&gt;240),1,0)</f>
        <v>1</v>
      </c>
      <c r="F1348" s="15">
        <f>IF(OR(Medidas!D1348=1,Medidas!D1348="M",Medidas!D1348="m",Medidas!D1348=2,Medidas!D1348="F",Medidas!D1348="f"),0,1)</f>
        <v>1</v>
      </c>
      <c r="G1348" s="15">
        <f>IF(OR(ISBLANK(Medidas!G1348),(ISBLANK(Medidas!H1348))),1,0)</f>
        <v>1</v>
      </c>
      <c r="H1348" s="15">
        <f>IF(AND(NOT(G1348),OR(Medidas!G1348&lt;20,Medidas!G1348&gt;250,Medidas!H1348&lt;0.5,Medidas!H1348&gt;400)),1,0)</f>
        <v>0</v>
      </c>
      <c r="I1348" s="20">
        <f>(Medidas!F1348-Medidas!E1348)/30.4375</f>
        <v>0</v>
      </c>
      <c r="J1348" s="15" t="e">
        <f>Medidas!H1348/(Medidas!G1348^2)*10000</f>
        <v>#DIV/0!</v>
      </c>
      <c r="K1348" s="15" t="e">
        <f t="shared" ref="K1348:K1411" si="148">(((J1348/C1348)^B1348)-1)/(B1348*D1348)</f>
        <v>#DIV/0!</v>
      </c>
      <c r="L1348" s="15" t="e">
        <f t="shared" ref="L1348:L1411" si="149">INT(NORMSDIST(K1348)*1000)/10</f>
        <v>#DIV/0!</v>
      </c>
      <c r="M1348" s="15" t="e">
        <f t="shared" ref="M1348:M1411" si="150">IF(OR((J1348-C1348)/N1348&lt;-4,(J1348-C1348)/O1348&gt;8),1,0)</f>
        <v>#DIV/0!</v>
      </c>
      <c r="N1348" s="15" t="e">
        <f t="shared" ref="N1348:N1411" si="151">(C1348-(C1348*(1+B1348*D1348*(-2))^(1/B1348)))/2</f>
        <v>#N/A</v>
      </c>
      <c r="O1348" s="15" t="e">
        <f t="shared" ref="O1348:O1411" si="152">((C1348*(1+B1348*D1348*2)^(1/B1348))-C1348)/2</f>
        <v>#N/A</v>
      </c>
    </row>
    <row r="1349" spans="1:15" x14ac:dyDescent="0.15">
      <c r="A1349" s="106">
        <f t="shared" ref="A1349:A1412" si="153">I1349-INT(I1349+0.5)+1</f>
        <v>1</v>
      </c>
      <c r="B1349" s="15" t="e">
        <f>IF(OR(Medidas!D1349=1,Medidas!D1349="M",Medidas!D1349="m"),$A1349*LOOKUP($I1349+1,'OMS2007'!$A$3:$A$220,'OMS2007'!B$3:B$220)+(1-$A1349)*LOOKUP($I1349,'OMS2007'!$A$3:$A$220,'OMS2007'!B$3:B$220),$A1349*LOOKUP($I1349+1,'OMS2007'!$A$3:$A$220,'OMS2007'!E$3:E$220)+(1-$A1349)*LOOKUP($I1349,'OMS2007'!$A$3:$A$220,'OMS2007'!E$3:E$220))</f>
        <v>#N/A</v>
      </c>
      <c r="C1349" s="15" t="e">
        <f>IF(OR(Medidas!D1349=1,Medidas!D1349="M",Medidas!D1349="m"),$A1349*LOOKUP($I1349+1,'OMS2007'!$A$3:$A$220,'OMS2007'!C$3:C$220)+(1-$A1349)*LOOKUP($I1349,'OMS2007'!$A$3:$A$220,'OMS2007'!C$3:C$220),$A1349*LOOKUP($I1349+1,'OMS2007'!$A$3:$A$220,'OMS2007'!F$3:F$220)+(1-$A1349)*LOOKUP($I1349,'OMS2007'!$A$3:$A$220,'OMS2007'!F$3:F$220))</f>
        <v>#N/A</v>
      </c>
      <c r="D1349" s="15" t="e">
        <f>IF(OR(Medidas!D1349=1,Medidas!D1349="M",Medidas!D1349="m"),$A1349*LOOKUP($I1349+1,'OMS2007'!$A$3:$A$220,'OMS2007'!D$3:D$220)+(1-$A1349)*LOOKUP($I1349,'OMS2007'!$A$3:$A$220,'OMS2007'!D$3:D$220),$A1349*LOOKUP($I1349+1,'OMS2007'!$A$3:$A$220,'OMS2007'!G$3:G$220)+(1-$A1349)*LOOKUP($I1349,'OMS2007'!$A$3:$A$220,'OMS2007'!G$3:G$220))</f>
        <v>#N/A</v>
      </c>
      <c r="E1349" s="15">
        <f t="shared" si="147"/>
        <v>1</v>
      </c>
      <c r="F1349" s="15">
        <f>IF(OR(Medidas!D1349=1,Medidas!D1349="M",Medidas!D1349="m",Medidas!D1349=2,Medidas!D1349="F",Medidas!D1349="f"),0,1)</f>
        <v>1</v>
      </c>
      <c r="G1349" s="15">
        <f>IF(OR(ISBLANK(Medidas!G1349),(ISBLANK(Medidas!H1349))),1,0)</f>
        <v>1</v>
      </c>
      <c r="H1349" s="15">
        <f>IF(AND(NOT(G1349),OR(Medidas!G1349&lt;20,Medidas!G1349&gt;250,Medidas!H1349&lt;0.5,Medidas!H1349&gt;400)),1,0)</f>
        <v>0</v>
      </c>
      <c r="I1349" s="20">
        <f>(Medidas!F1349-Medidas!E1349)/30.4375</f>
        <v>0</v>
      </c>
      <c r="J1349" s="15" t="e">
        <f>Medidas!H1349/(Medidas!G1349^2)*10000</f>
        <v>#DIV/0!</v>
      </c>
      <c r="K1349" s="15" t="e">
        <f t="shared" si="148"/>
        <v>#DIV/0!</v>
      </c>
      <c r="L1349" s="15" t="e">
        <f t="shared" si="149"/>
        <v>#DIV/0!</v>
      </c>
      <c r="M1349" s="15" t="e">
        <f t="shared" si="150"/>
        <v>#DIV/0!</v>
      </c>
      <c r="N1349" s="15" t="e">
        <f t="shared" si="151"/>
        <v>#N/A</v>
      </c>
      <c r="O1349" s="15" t="e">
        <f t="shared" si="152"/>
        <v>#N/A</v>
      </c>
    </row>
    <row r="1350" spans="1:15" x14ac:dyDescent="0.15">
      <c r="A1350" s="106">
        <f t="shared" si="153"/>
        <v>1</v>
      </c>
      <c r="B1350" s="15" t="e">
        <f>IF(OR(Medidas!D1350=1,Medidas!D1350="M",Medidas!D1350="m"),$A1350*LOOKUP($I1350+1,'OMS2007'!$A$3:$A$220,'OMS2007'!B$3:B$220)+(1-$A1350)*LOOKUP($I1350,'OMS2007'!$A$3:$A$220,'OMS2007'!B$3:B$220),$A1350*LOOKUP($I1350+1,'OMS2007'!$A$3:$A$220,'OMS2007'!E$3:E$220)+(1-$A1350)*LOOKUP($I1350,'OMS2007'!$A$3:$A$220,'OMS2007'!E$3:E$220))</f>
        <v>#N/A</v>
      </c>
      <c r="C1350" s="15" t="e">
        <f>IF(OR(Medidas!D1350=1,Medidas!D1350="M",Medidas!D1350="m"),$A1350*LOOKUP($I1350+1,'OMS2007'!$A$3:$A$220,'OMS2007'!C$3:C$220)+(1-$A1350)*LOOKUP($I1350,'OMS2007'!$A$3:$A$220,'OMS2007'!C$3:C$220),$A1350*LOOKUP($I1350+1,'OMS2007'!$A$3:$A$220,'OMS2007'!F$3:F$220)+(1-$A1350)*LOOKUP($I1350,'OMS2007'!$A$3:$A$220,'OMS2007'!F$3:F$220))</f>
        <v>#N/A</v>
      </c>
      <c r="D1350" s="15" t="e">
        <f>IF(OR(Medidas!D1350=1,Medidas!D1350="M",Medidas!D1350="m"),$A1350*LOOKUP($I1350+1,'OMS2007'!$A$3:$A$220,'OMS2007'!D$3:D$220)+(1-$A1350)*LOOKUP($I1350,'OMS2007'!$A$3:$A$220,'OMS2007'!D$3:D$220),$A1350*LOOKUP($I1350+1,'OMS2007'!$A$3:$A$220,'OMS2007'!G$3:G$220)+(1-$A1350)*LOOKUP($I1350,'OMS2007'!$A$3:$A$220,'OMS2007'!G$3:G$220))</f>
        <v>#N/A</v>
      </c>
      <c r="E1350" s="15">
        <f t="shared" si="147"/>
        <v>1</v>
      </c>
      <c r="F1350" s="15">
        <f>IF(OR(Medidas!D1350=1,Medidas!D1350="M",Medidas!D1350="m",Medidas!D1350=2,Medidas!D1350="F",Medidas!D1350="f"),0,1)</f>
        <v>1</v>
      </c>
      <c r="G1350" s="15">
        <f>IF(OR(ISBLANK(Medidas!G1350),(ISBLANK(Medidas!H1350))),1,0)</f>
        <v>1</v>
      </c>
      <c r="H1350" s="15">
        <f>IF(AND(NOT(G1350),OR(Medidas!G1350&lt;20,Medidas!G1350&gt;250,Medidas!H1350&lt;0.5,Medidas!H1350&gt;400)),1,0)</f>
        <v>0</v>
      </c>
      <c r="I1350" s="20">
        <f>(Medidas!F1350-Medidas!E1350)/30.4375</f>
        <v>0</v>
      </c>
      <c r="J1350" s="15" t="e">
        <f>Medidas!H1350/(Medidas!G1350^2)*10000</f>
        <v>#DIV/0!</v>
      </c>
      <c r="K1350" s="15" t="e">
        <f t="shared" si="148"/>
        <v>#DIV/0!</v>
      </c>
      <c r="L1350" s="15" t="e">
        <f t="shared" si="149"/>
        <v>#DIV/0!</v>
      </c>
      <c r="M1350" s="15" t="e">
        <f t="shared" si="150"/>
        <v>#DIV/0!</v>
      </c>
      <c r="N1350" s="15" t="e">
        <f t="shared" si="151"/>
        <v>#N/A</v>
      </c>
      <c r="O1350" s="15" t="e">
        <f t="shared" si="152"/>
        <v>#N/A</v>
      </c>
    </row>
    <row r="1351" spans="1:15" x14ac:dyDescent="0.15">
      <c r="A1351" s="106">
        <f t="shared" si="153"/>
        <v>1</v>
      </c>
      <c r="B1351" s="15" t="e">
        <f>IF(OR(Medidas!D1351=1,Medidas!D1351="M",Medidas!D1351="m"),$A1351*LOOKUP($I1351+1,'OMS2007'!$A$3:$A$220,'OMS2007'!B$3:B$220)+(1-$A1351)*LOOKUP($I1351,'OMS2007'!$A$3:$A$220,'OMS2007'!B$3:B$220),$A1351*LOOKUP($I1351+1,'OMS2007'!$A$3:$A$220,'OMS2007'!E$3:E$220)+(1-$A1351)*LOOKUP($I1351,'OMS2007'!$A$3:$A$220,'OMS2007'!E$3:E$220))</f>
        <v>#N/A</v>
      </c>
      <c r="C1351" s="15" t="e">
        <f>IF(OR(Medidas!D1351=1,Medidas!D1351="M",Medidas!D1351="m"),$A1351*LOOKUP($I1351+1,'OMS2007'!$A$3:$A$220,'OMS2007'!C$3:C$220)+(1-$A1351)*LOOKUP($I1351,'OMS2007'!$A$3:$A$220,'OMS2007'!C$3:C$220),$A1351*LOOKUP($I1351+1,'OMS2007'!$A$3:$A$220,'OMS2007'!F$3:F$220)+(1-$A1351)*LOOKUP($I1351,'OMS2007'!$A$3:$A$220,'OMS2007'!F$3:F$220))</f>
        <v>#N/A</v>
      </c>
      <c r="D1351" s="15" t="e">
        <f>IF(OR(Medidas!D1351=1,Medidas!D1351="M",Medidas!D1351="m"),$A1351*LOOKUP($I1351+1,'OMS2007'!$A$3:$A$220,'OMS2007'!D$3:D$220)+(1-$A1351)*LOOKUP($I1351,'OMS2007'!$A$3:$A$220,'OMS2007'!D$3:D$220),$A1351*LOOKUP($I1351+1,'OMS2007'!$A$3:$A$220,'OMS2007'!G$3:G$220)+(1-$A1351)*LOOKUP($I1351,'OMS2007'!$A$3:$A$220,'OMS2007'!G$3:G$220))</f>
        <v>#N/A</v>
      </c>
      <c r="E1351" s="15">
        <f t="shared" si="147"/>
        <v>1</v>
      </c>
      <c r="F1351" s="15">
        <f>IF(OR(Medidas!D1351=1,Medidas!D1351="M",Medidas!D1351="m",Medidas!D1351=2,Medidas!D1351="F",Medidas!D1351="f"),0,1)</f>
        <v>1</v>
      </c>
      <c r="G1351" s="15">
        <f>IF(OR(ISBLANK(Medidas!G1351),(ISBLANK(Medidas!H1351))),1,0)</f>
        <v>1</v>
      </c>
      <c r="H1351" s="15">
        <f>IF(AND(NOT(G1351),OR(Medidas!G1351&lt;20,Medidas!G1351&gt;250,Medidas!H1351&lt;0.5,Medidas!H1351&gt;400)),1,0)</f>
        <v>0</v>
      </c>
      <c r="I1351" s="20">
        <f>(Medidas!F1351-Medidas!E1351)/30.4375</f>
        <v>0</v>
      </c>
      <c r="J1351" s="15" t="e">
        <f>Medidas!H1351/(Medidas!G1351^2)*10000</f>
        <v>#DIV/0!</v>
      </c>
      <c r="K1351" s="15" t="e">
        <f t="shared" si="148"/>
        <v>#DIV/0!</v>
      </c>
      <c r="L1351" s="15" t="e">
        <f t="shared" si="149"/>
        <v>#DIV/0!</v>
      </c>
      <c r="M1351" s="15" t="e">
        <f t="shared" si="150"/>
        <v>#DIV/0!</v>
      </c>
      <c r="N1351" s="15" t="e">
        <f t="shared" si="151"/>
        <v>#N/A</v>
      </c>
      <c r="O1351" s="15" t="e">
        <f t="shared" si="152"/>
        <v>#N/A</v>
      </c>
    </row>
    <row r="1352" spans="1:15" x14ac:dyDescent="0.15">
      <c r="A1352" s="106">
        <f t="shared" si="153"/>
        <v>1</v>
      </c>
      <c r="B1352" s="15" t="e">
        <f>IF(OR(Medidas!D1352=1,Medidas!D1352="M",Medidas!D1352="m"),$A1352*LOOKUP($I1352+1,'OMS2007'!$A$3:$A$220,'OMS2007'!B$3:B$220)+(1-$A1352)*LOOKUP($I1352,'OMS2007'!$A$3:$A$220,'OMS2007'!B$3:B$220),$A1352*LOOKUP($I1352+1,'OMS2007'!$A$3:$A$220,'OMS2007'!E$3:E$220)+(1-$A1352)*LOOKUP($I1352,'OMS2007'!$A$3:$A$220,'OMS2007'!E$3:E$220))</f>
        <v>#N/A</v>
      </c>
      <c r="C1352" s="15" t="e">
        <f>IF(OR(Medidas!D1352=1,Medidas!D1352="M",Medidas!D1352="m"),$A1352*LOOKUP($I1352+1,'OMS2007'!$A$3:$A$220,'OMS2007'!C$3:C$220)+(1-$A1352)*LOOKUP($I1352,'OMS2007'!$A$3:$A$220,'OMS2007'!C$3:C$220),$A1352*LOOKUP($I1352+1,'OMS2007'!$A$3:$A$220,'OMS2007'!F$3:F$220)+(1-$A1352)*LOOKUP($I1352,'OMS2007'!$A$3:$A$220,'OMS2007'!F$3:F$220))</f>
        <v>#N/A</v>
      </c>
      <c r="D1352" s="15" t="e">
        <f>IF(OR(Medidas!D1352=1,Medidas!D1352="M",Medidas!D1352="m"),$A1352*LOOKUP($I1352+1,'OMS2007'!$A$3:$A$220,'OMS2007'!D$3:D$220)+(1-$A1352)*LOOKUP($I1352,'OMS2007'!$A$3:$A$220,'OMS2007'!D$3:D$220),$A1352*LOOKUP($I1352+1,'OMS2007'!$A$3:$A$220,'OMS2007'!G$3:G$220)+(1-$A1352)*LOOKUP($I1352,'OMS2007'!$A$3:$A$220,'OMS2007'!G$3:G$220))</f>
        <v>#N/A</v>
      </c>
      <c r="E1352" s="15">
        <f t="shared" si="147"/>
        <v>1</v>
      </c>
      <c r="F1352" s="15">
        <f>IF(OR(Medidas!D1352=1,Medidas!D1352="M",Medidas!D1352="m",Medidas!D1352=2,Medidas!D1352="F",Medidas!D1352="f"),0,1)</f>
        <v>1</v>
      </c>
      <c r="G1352" s="15">
        <f>IF(OR(ISBLANK(Medidas!G1352),(ISBLANK(Medidas!H1352))),1,0)</f>
        <v>1</v>
      </c>
      <c r="H1352" s="15">
        <f>IF(AND(NOT(G1352),OR(Medidas!G1352&lt;20,Medidas!G1352&gt;250,Medidas!H1352&lt;0.5,Medidas!H1352&gt;400)),1,0)</f>
        <v>0</v>
      </c>
      <c r="I1352" s="20">
        <f>(Medidas!F1352-Medidas!E1352)/30.4375</f>
        <v>0</v>
      </c>
      <c r="J1352" s="15" t="e">
        <f>Medidas!H1352/(Medidas!G1352^2)*10000</f>
        <v>#DIV/0!</v>
      </c>
      <c r="K1352" s="15" t="e">
        <f t="shared" si="148"/>
        <v>#DIV/0!</v>
      </c>
      <c r="L1352" s="15" t="e">
        <f t="shared" si="149"/>
        <v>#DIV/0!</v>
      </c>
      <c r="M1352" s="15" t="e">
        <f t="shared" si="150"/>
        <v>#DIV/0!</v>
      </c>
      <c r="N1352" s="15" t="e">
        <f t="shared" si="151"/>
        <v>#N/A</v>
      </c>
      <c r="O1352" s="15" t="e">
        <f t="shared" si="152"/>
        <v>#N/A</v>
      </c>
    </row>
    <row r="1353" spans="1:15" x14ac:dyDescent="0.15">
      <c r="A1353" s="106">
        <f t="shared" si="153"/>
        <v>1</v>
      </c>
      <c r="B1353" s="15" t="e">
        <f>IF(OR(Medidas!D1353=1,Medidas!D1353="M",Medidas!D1353="m"),$A1353*LOOKUP($I1353+1,'OMS2007'!$A$3:$A$220,'OMS2007'!B$3:B$220)+(1-$A1353)*LOOKUP($I1353,'OMS2007'!$A$3:$A$220,'OMS2007'!B$3:B$220),$A1353*LOOKUP($I1353+1,'OMS2007'!$A$3:$A$220,'OMS2007'!E$3:E$220)+(1-$A1353)*LOOKUP($I1353,'OMS2007'!$A$3:$A$220,'OMS2007'!E$3:E$220))</f>
        <v>#N/A</v>
      </c>
      <c r="C1353" s="15" t="e">
        <f>IF(OR(Medidas!D1353=1,Medidas!D1353="M",Medidas!D1353="m"),$A1353*LOOKUP($I1353+1,'OMS2007'!$A$3:$A$220,'OMS2007'!C$3:C$220)+(1-$A1353)*LOOKUP($I1353,'OMS2007'!$A$3:$A$220,'OMS2007'!C$3:C$220),$A1353*LOOKUP($I1353+1,'OMS2007'!$A$3:$A$220,'OMS2007'!F$3:F$220)+(1-$A1353)*LOOKUP($I1353,'OMS2007'!$A$3:$A$220,'OMS2007'!F$3:F$220))</f>
        <v>#N/A</v>
      </c>
      <c r="D1353" s="15" t="e">
        <f>IF(OR(Medidas!D1353=1,Medidas!D1353="M",Medidas!D1353="m"),$A1353*LOOKUP($I1353+1,'OMS2007'!$A$3:$A$220,'OMS2007'!D$3:D$220)+(1-$A1353)*LOOKUP($I1353,'OMS2007'!$A$3:$A$220,'OMS2007'!D$3:D$220),$A1353*LOOKUP($I1353+1,'OMS2007'!$A$3:$A$220,'OMS2007'!G$3:G$220)+(1-$A1353)*LOOKUP($I1353,'OMS2007'!$A$3:$A$220,'OMS2007'!G$3:G$220))</f>
        <v>#N/A</v>
      </c>
      <c r="E1353" s="15">
        <f t="shared" si="147"/>
        <v>1</v>
      </c>
      <c r="F1353" s="15">
        <f>IF(OR(Medidas!D1353=1,Medidas!D1353="M",Medidas!D1353="m",Medidas!D1353=2,Medidas!D1353="F",Medidas!D1353="f"),0,1)</f>
        <v>1</v>
      </c>
      <c r="G1353" s="15">
        <f>IF(OR(ISBLANK(Medidas!G1353),(ISBLANK(Medidas!H1353))),1,0)</f>
        <v>1</v>
      </c>
      <c r="H1353" s="15">
        <f>IF(AND(NOT(G1353),OR(Medidas!G1353&lt;20,Medidas!G1353&gt;250,Medidas!H1353&lt;0.5,Medidas!H1353&gt;400)),1,0)</f>
        <v>0</v>
      </c>
      <c r="I1353" s="20">
        <f>(Medidas!F1353-Medidas!E1353)/30.4375</f>
        <v>0</v>
      </c>
      <c r="J1353" s="15" t="e">
        <f>Medidas!H1353/(Medidas!G1353^2)*10000</f>
        <v>#DIV/0!</v>
      </c>
      <c r="K1353" s="15" t="e">
        <f t="shared" si="148"/>
        <v>#DIV/0!</v>
      </c>
      <c r="L1353" s="15" t="e">
        <f t="shared" si="149"/>
        <v>#DIV/0!</v>
      </c>
      <c r="M1353" s="15" t="e">
        <f t="shared" si="150"/>
        <v>#DIV/0!</v>
      </c>
      <c r="N1353" s="15" t="e">
        <f t="shared" si="151"/>
        <v>#N/A</v>
      </c>
      <c r="O1353" s="15" t="e">
        <f t="shared" si="152"/>
        <v>#N/A</v>
      </c>
    </row>
    <row r="1354" spans="1:15" x14ac:dyDescent="0.15">
      <c r="A1354" s="106">
        <f t="shared" si="153"/>
        <v>1</v>
      </c>
      <c r="B1354" s="15" t="e">
        <f>IF(OR(Medidas!D1354=1,Medidas!D1354="M",Medidas!D1354="m"),$A1354*LOOKUP($I1354+1,'OMS2007'!$A$3:$A$220,'OMS2007'!B$3:B$220)+(1-$A1354)*LOOKUP($I1354,'OMS2007'!$A$3:$A$220,'OMS2007'!B$3:B$220),$A1354*LOOKUP($I1354+1,'OMS2007'!$A$3:$A$220,'OMS2007'!E$3:E$220)+(1-$A1354)*LOOKUP($I1354,'OMS2007'!$A$3:$A$220,'OMS2007'!E$3:E$220))</f>
        <v>#N/A</v>
      </c>
      <c r="C1354" s="15" t="e">
        <f>IF(OR(Medidas!D1354=1,Medidas!D1354="M",Medidas!D1354="m"),$A1354*LOOKUP($I1354+1,'OMS2007'!$A$3:$A$220,'OMS2007'!C$3:C$220)+(1-$A1354)*LOOKUP($I1354,'OMS2007'!$A$3:$A$220,'OMS2007'!C$3:C$220),$A1354*LOOKUP($I1354+1,'OMS2007'!$A$3:$A$220,'OMS2007'!F$3:F$220)+(1-$A1354)*LOOKUP($I1354,'OMS2007'!$A$3:$A$220,'OMS2007'!F$3:F$220))</f>
        <v>#N/A</v>
      </c>
      <c r="D1354" s="15" t="e">
        <f>IF(OR(Medidas!D1354=1,Medidas!D1354="M",Medidas!D1354="m"),$A1354*LOOKUP($I1354+1,'OMS2007'!$A$3:$A$220,'OMS2007'!D$3:D$220)+(1-$A1354)*LOOKUP($I1354,'OMS2007'!$A$3:$A$220,'OMS2007'!D$3:D$220),$A1354*LOOKUP($I1354+1,'OMS2007'!$A$3:$A$220,'OMS2007'!G$3:G$220)+(1-$A1354)*LOOKUP($I1354,'OMS2007'!$A$3:$A$220,'OMS2007'!G$3:G$220))</f>
        <v>#N/A</v>
      </c>
      <c r="E1354" s="15">
        <f t="shared" si="147"/>
        <v>1</v>
      </c>
      <c r="F1354" s="15">
        <f>IF(OR(Medidas!D1354=1,Medidas!D1354="M",Medidas!D1354="m",Medidas!D1354=2,Medidas!D1354="F",Medidas!D1354="f"),0,1)</f>
        <v>1</v>
      </c>
      <c r="G1354" s="15">
        <f>IF(OR(ISBLANK(Medidas!G1354),(ISBLANK(Medidas!H1354))),1,0)</f>
        <v>1</v>
      </c>
      <c r="H1354" s="15">
        <f>IF(AND(NOT(G1354),OR(Medidas!G1354&lt;20,Medidas!G1354&gt;250,Medidas!H1354&lt;0.5,Medidas!H1354&gt;400)),1,0)</f>
        <v>0</v>
      </c>
      <c r="I1354" s="20">
        <f>(Medidas!F1354-Medidas!E1354)/30.4375</f>
        <v>0</v>
      </c>
      <c r="J1354" s="15" t="e">
        <f>Medidas!H1354/(Medidas!G1354^2)*10000</f>
        <v>#DIV/0!</v>
      </c>
      <c r="K1354" s="15" t="e">
        <f t="shared" si="148"/>
        <v>#DIV/0!</v>
      </c>
      <c r="L1354" s="15" t="e">
        <f t="shared" si="149"/>
        <v>#DIV/0!</v>
      </c>
      <c r="M1354" s="15" t="e">
        <f t="shared" si="150"/>
        <v>#DIV/0!</v>
      </c>
      <c r="N1354" s="15" t="e">
        <f t="shared" si="151"/>
        <v>#N/A</v>
      </c>
      <c r="O1354" s="15" t="e">
        <f t="shared" si="152"/>
        <v>#N/A</v>
      </c>
    </row>
    <row r="1355" spans="1:15" x14ac:dyDescent="0.15">
      <c r="A1355" s="106">
        <f t="shared" si="153"/>
        <v>1</v>
      </c>
      <c r="B1355" s="15" t="e">
        <f>IF(OR(Medidas!D1355=1,Medidas!D1355="M",Medidas!D1355="m"),$A1355*LOOKUP($I1355+1,'OMS2007'!$A$3:$A$220,'OMS2007'!B$3:B$220)+(1-$A1355)*LOOKUP($I1355,'OMS2007'!$A$3:$A$220,'OMS2007'!B$3:B$220),$A1355*LOOKUP($I1355+1,'OMS2007'!$A$3:$A$220,'OMS2007'!E$3:E$220)+(1-$A1355)*LOOKUP($I1355,'OMS2007'!$A$3:$A$220,'OMS2007'!E$3:E$220))</f>
        <v>#N/A</v>
      </c>
      <c r="C1355" s="15" t="e">
        <f>IF(OR(Medidas!D1355=1,Medidas!D1355="M",Medidas!D1355="m"),$A1355*LOOKUP($I1355+1,'OMS2007'!$A$3:$A$220,'OMS2007'!C$3:C$220)+(1-$A1355)*LOOKUP($I1355,'OMS2007'!$A$3:$A$220,'OMS2007'!C$3:C$220),$A1355*LOOKUP($I1355+1,'OMS2007'!$A$3:$A$220,'OMS2007'!F$3:F$220)+(1-$A1355)*LOOKUP($I1355,'OMS2007'!$A$3:$A$220,'OMS2007'!F$3:F$220))</f>
        <v>#N/A</v>
      </c>
      <c r="D1355" s="15" t="e">
        <f>IF(OR(Medidas!D1355=1,Medidas!D1355="M",Medidas!D1355="m"),$A1355*LOOKUP($I1355+1,'OMS2007'!$A$3:$A$220,'OMS2007'!D$3:D$220)+(1-$A1355)*LOOKUP($I1355,'OMS2007'!$A$3:$A$220,'OMS2007'!D$3:D$220),$A1355*LOOKUP($I1355+1,'OMS2007'!$A$3:$A$220,'OMS2007'!G$3:G$220)+(1-$A1355)*LOOKUP($I1355,'OMS2007'!$A$3:$A$220,'OMS2007'!G$3:G$220))</f>
        <v>#N/A</v>
      </c>
      <c r="E1355" s="15">
        <f t="shared" si="147"/>
        <v>1</v>
      </c>
      <c r="F1355" s="15">
        <f>IF(OR(Medidas!D1355=1,Medidas!D1355="M",Medidas!D1355="m",Medidas!D1355=2,Medidas!D1355="F",Medidas!D1355="f"),0,1)</f>
        <v>1</v>
      </c>
      <c r="G1355" s="15">
        <f>IF(OR(ISBLANK(Medidas!G1355),(ISBLANK(Medidas!H1355))),1,0)</f>
        <v>1</v>
      </c>
      <c r="H1355" s="15">
        <f>IF(AND(NOT(G1355),OR(Medidas!G1355&lt;20,Medidas!G1355&gt;250,Medidas!H1355&lt;0.5,Medidas!H1355&gt;400)),1,0)</f>
        <v>0</v>
      </c>
      <c r="I1355" s="20">
        <f>(Medidas!F1355-Medidas!E1355)/30.4375</f>
        <v>0</v>
      </c>
      <c r="J1355" s="15" t="e">
        <f>Medidas!H1355/(Medidas!G1355^2)*10000</f>
        <v>#DIV/0!</v>
      </c>
      <c r="K1355" s="15" t="e">
        <f t="shared" si="148"/>
        <v>#DIV/0!</v>
      </c>
      <c r="L1355" s="15" t="e">
        <f t="shared" si="149"/>
        <v>#DIV/0!</v>
      </c>
      <c r="M1355" s="15" t="e">
        <f t="shared" si="150"/>
        <v>#DIV/0!</v>
      </c>
      <c r="N1355" s="15" t="e">
        <f t="shared" si="151"/>
        <v>#N/A</v>
      </c>
      <c r="O1355" s="15" t="e">
        <f t="shared" si="152"/>
        <v>#N/A</v>
      </c>
    </row>
    <row r="1356" spans="1:15" x14ac:dyDescent="0.15">
      <c r="A1356" s="106">
        <f t="shared" si="153"/>
        <v>1</v>
      </c>
      <c r="B1356" s="15" t="e">
        <f>IF(OR(Medidas!D1356=1,Medidas!D1356="M",Medidas!D1356="m"),$A1356*LOOKUP($I1356+1,'OMS2007'!$A$3:$A$220,'OMS2007'!B$3:B$220)+(1-$A1356)*LOOKUP($I1356,'OMS2007'!$A$3:$A$220,'OMS2007'!B$3:B$220),$A1356*LOOKUP($I1356+1,'OMS2007'!$A$3:$A$220,'OMS2007'!E$3:E$220)+(1-$A1356)*LOOKUP($I1356,'OMS2007'!$A$3:$A$220,'OMS2007'!E$3:E$220))</f>
        <v>#N/A</v>
      </c>
      <c r="C1356" s="15" t="e">
        <f>IF(OR(Medidas!D1356=1,Medidas!D1356="M",Medidas!D1356="m"),$A1356*LOOKUP($I1356+1,'OMS2007'!$A$3:$A$220,'OMS2007'!C$3:C$220)+(1-$A1356)*LOOKUP($I1356,'OMS2007'!$A$3:$A$220,'OMS2007'!C$3:C$220),$A1356*LOOKUP($I1356+1,'OMS2007'!$A$3:$A$220,'OMS2007'!F$3:F$220)+(1-$A1356)*LOOKUP($I1356,'OMS2007'!$A$3:$A$220,'OMS2007'!F$3:F$220))</f>
        <v>#N/A</v>
      </c>
      <c r="D1356" s="15" t="e">
        <f>IF(OR(Medidas!D1356=1,Medidas!D1356="M",Medidas!D1356="m"),$A1356*LOOKUP($I1356+1,'OMS2007'!$A$3:$A$220,'OMS2007'!D$3:D$220)+(1-$A1356)*LOOKUP($I1356,'OMS2007'!$A$3:$A$220,'OMS2007'!D$3:D$220),$A1356*LOOKUP($I1356+1,'OMS2007'!$A$3:$A$220,'OMS2007'!G$3:G$220)+(1-$A1356)*LOOKUP($I1356,'OMS2007'!$A$3:$A$220,'OMS2007'!G$3:G$220))</f>
        <v>#N/A</v>
      </c>
      <c r="E1356" s="15">
        <f t="shared" si="147"/>
        <v>1</v>
      </c>
      <c r="F1356" s="15">
        <f>IF(OR(Medidas!D1356=1,Medidas!D1356="M",Medidas!D1356="m",Medidas!D1356=2,Medidas!D1356="F",Medidas!D1356="f"),0,1)</f>
        <v>1</v>
      </c>
      <c r="G1356" s="15">
        <f>IF(OR(ISBLANK(Medidas!G1356),(ISBLANK(Medidas!H1356))),1,0)</f>
        <v>1</v>
      </c>
      <c r="H1356" s="15">
        <f>IF(AND(NOT(G1356),OR(Medidas!G1356&lt;20,Medidas!G1356&gt;250,Medidas!H1356&lt;0.5,Medidas!H1356&gt;400)),1,0)</f>
        <v>0</v>
      </c>
      <c r="I1356" s="20">
        <f>(Medidas!F1356-Medidas!E1356)/30.4375</f>
        <v>0</v>
      </c>
      <c r="J1356" s="15" t="e">
        <f>Medidas!H1356/(Medidas!G1356^2)*10000</f>
        <v>#DIV/0!</v>
      </c>
      <c r="K1356" s="15" t="e">
        <f t="shared" si="148"/>
        <v>#DIV/0!</v>
      </c>
      <c r="L1356" s="15" t="e">
        <f t="shared" si="149"/>
        <v>#DIV/0!</v>
      </c>
      <c r="M1356" s="15" t="e">
        <f t="shared" si="150"/>
        <v>#DIV/0!</v>
      </c>
      <c r="N1356" s="15" t="e">
        <f t="shared" si="151"/>
        <v>#N/A</v>
      </c>
      <c r="O1356" s="15" t="e">
        <f t="shared" si="152"/>
        <v>#N/A</v>
      </c>
    </row>
    <row r="1357" spans="1:15" x14ac:dyDescent="0.15">
      <c r="A1357" s="106">
        <f t="shared" si="153"/>
        <v>1</v>
      </c>
      <c r="B1357" s="15" t="e">
        <f>IF(OR(Medidas!D1357=1,Medidas!D1357="M",Medidas!D1357="m"),$A1357*LOOKUP($I1357+1,'OMS2007'!$A$3:$A$220,'OMS2007'!B$3:B$220)+(1-$A1357)*LOOKUP($I1357,'OMS2007'!$A$3:$A$220,'OMS2007'!B$3:B$220),$A1357*LOOKUP($I1357+1,'OMS2007'!$A$3:$A$220,'OMS2007'!E$3:E$220)+(1-$A1357)*LOOKUP($I1357,'OMS2007'!$A$3:$A$220,'OMS2007'!E$3:E$220))</f>
        <v>#N/A</v>
      </c>
      <c r="C1357" s="15" t="e">
        <f>IF(OR(Medidas!D1357=1,Medidas!D1357="M",Medidas!D1357="m"),$A1357*LOOKUP($I1357+1,'OMS2007'!$A$3:$A$220,'OMS2007'!C$3:C$220)+(1-$A1357)*LOOKUP($I1357,'OMS2007'!$A$3:$A$220,'OMS2007'!C$3:C$220),$A1357*LOOKUP($I1357+1,'OMS2007'!$A$3:$A$220,'OMS2007'!F$3:F$220)+(1-$A1357)*LOOKUP($I1357,'OMS2007'!$A$3:$A$220,'OMS2007'!F$3:F$220))</f>
        <v>#N/A</v>
      </c>
      <c r="D1357" s="15" t="e">
        <f>IF(OR(Medidas!D1357=1,Medidas!D1357="M",Medidas!D1357="m"),$A1357*LOOKUP($I1357+1,'OMS2007'!$A$3:$A$220,'OMS2007'!D$3:D$220)+(1-$A1357)*LOOKUP($I1357,'OMS2007'!$A$3:$A$220,'OMS2007'!D$3:D$220),$A1357*LOOKUP($I1357+1,'OMS2007'!$A$3:$A$220,'OMS2007'!G$3:G$220)+(1-$A1357)*LOOKUP($I1357,'OMS2007'!$A$3:$A$220,'OMS2007'!G$3:G$220))</f>
        <v>#N/A</v>
      </c>
      <c r="E1357" s="15">
        <f t="shared" si="147"/>
        <v>1</v>
      </c>
      <c r="F1357" s="15">
        <f>IF(OR(Medidas!D1357=1,Medidas!D1357="M",Medidas!D1357="m",Medidas!D1357=2,Medidas!D1357="F",Medidas!D1357="f"),0,1)</f>
        <v>1</v>
      </c>
      <c r="G1357" s="15">
        <f>IF(OR(ISBLANK(Medidas!G1357),(ISBLANK(Medidas!H1357))),1,0)</f>
        <v>1</v>
      </c>
      <c r="H1357" s="15">
        <f>IF(AND(NOT(G1357),OR(Medidas!G1357&lt;20,Medidas!G1357&gt;250,Medidas!H1357&lt;0.5,Medidas!H1357&gt;400)),1,0)</f>
        <v>0</v>
      </c>
      <c r="I1357" s="20">
        <f>(Medidas!F1357-Medidas!E1357)/30.4375</f>
        <v>0</v>
      </c>
      <c r="J1357" s="15" t="e">
        <f>Medidas!H1357/(Medidas!G1357^2)*10000</f>
        <v>#DIV/0!</v>
      </c>
      <c r="K1357" s="15" t="e">
        <f t="shared" si="148"/>
        <v>#DIV/0!</v>
      </c>
      <c r="L1357" s="15" t="e">
        <f t="shared" si="149"/>
        <v>#DIV/0!</v>
      </c>
      <c r="M1357" s="15" t="e">
        <f t="shared" si="150"/>
        <v>#DIV/0!</v>
      </c>
      <c r="N1357" s="15" t="e">
        <f t="shared" si="151"/>
        <v>#N/A</v>
      </c>
      <c r="O1357" s="15" t="e">
        <f t="shared" si="152"/>
        <v>#N/A</v>
      </c>
    </row>
    <row r="1358" spans="1:15" x14ac:dyDescent="0.15">
      <c r="A1358" s="106">
        <f t="shared" si="153"/>
        <v>1</v>
      </c>
      <c r="B1358" s="15" t="e">
        <f>IF(OR(Medidas!D1358=1,Medidas!D1358="M",Medidas!D1358="m"),$A1358*LOOKUP($I1358+1,'OMS2007'!$A$3:$A$220,'OMS2007'!B$3:B$220)+(1-$A1358)*LOOKUP($I1358,'OMS2007'!$A$3:$A$220,'OMS2007'!B$3:B$220),$A1358*LOOKUP($I1358+1,'OMS2007'!$A$3:$A$220,'OMS2007'!E$3:E$220)+(1-$A1358)*LOOKUP($I1358,'OMS2007'!$A$3:$A$220,'OMS2007'!E$3:E$220))</f>
        <v>#N/A</v>
      </c>
      <c r="C1358" s="15" t="e">
        <f>IF(OR(Medidas!D1358=1,Medidas!D1358="M",Medidas!D1358="m"),$A1358*LOOKUP($I1358+1,'OMS2007'!$A$3:$A$220,'OMS2007'!C$3:C$220)+(1-$A1358)*LOOKUP($I1358,'OMS2007'!$A$3:$A$220,'OMS2007'!C$3:C$220),$A1358*LOOKUP($I1358+1,'OMS2007'!$A$3:$A$220,'OMS2007'!F$3:F$220)+(1-$A1358)*LOOKUP($I1358,'OMS2007'!$A$3:$A$220,'OMS2007'!F$3:F$220))</f>
        <v>#N/A</v>
      </c>
      <c r="D1358" s="15" t="e">
        <f>IF(OR(Medidas!D1358=1,Medidas!D1358="M",Medidas!D1358="m"),$A1358*LOOKUP($I1358+1,'OMS2007'!$A$3:$A$220,'OMS2007'!D$3:D$220)+(1-$A1358)*LOOKUP($I1358,'OMS2007'!$A$3:$A$220,'OMS2007'!D$3:D$220),$A1358*LOOKUP($I1358+1,'OMS2007'!$A$3:$A$220,'OMS2007'!G$3:G$220)+(1-$A1358)*LOOKUP($I1358,'OMS2007'!$A$3:$A$220,'OMS2007'!G$3:G$220))</f>
        <v>#N/A</v>
      </c>
      <c r="E1358" s="15">
        <f t="shared" si="147"/>
        <v>1</v>
      </c>
      <c r="F1358" s="15">
        <f>IF(OR(Medidas!D1358=1,Medidas!D1358="M",Medidas!D1358="m",Medidas!D1358=2,Medidas!D1358="F",Medidas!D1358="f"),0,1)</f>
        <v>1</v>
      </c>
      <c r="G1358" s="15">
        <f>IF(OR(ISBLANK(Medidas!G1358),(ISBLANK(Medidas!H1358))),1,0)</f>
        <v>1</v>
      </c>
      <c r="H1358" s="15">
        <f>IF(AND(NOT(G1358),OR(Medidas!G1358&lt;20,Medidas!G1358&gt;250,Medidas!H1358&lt;0.5,Medidas!H1358&gt;400)),1,0)</f>
        <v>0</v>
      </c>
      <c r="I1358" s="20">
        <f>(Medidas!F1358-Medidas!E1358)/30.4375</f>
        <v>0</v>
      </c>
      <c r="J1358" s="15" t="e">
        <f>Medidas!H1358/(Medidas!G1358^2)*10000</f>
        <v>#DIV/0!</v>
      </c>
      <c r="K1358" s="15" t="e">
        <f t="shared" si="148"/>
        <v>#DIV/0!</v>
      </c>
      <c r="L1358" s="15" t="e">
        <f t="shared" si="149"/>
        <v>#DIV/0!</v>
      </c>
      <c r="M1358" s="15" t="e">
        <f t="shared" si="150"/>
        <v>#DIV/0!</v>
      </c>
      <c r="N1358" s="15" t="e">
        <f t="shared" si="151"/>
        <v>#N/A</v>
      </c>
      <c r="O1358" s="15" t="e">
        <f t="shared" si="152"/>
        <v>#N/A</v>
      </c>
    </row>
    <row r="1359" spans="1:15" x14ac:dyDescent="0.15">
      <c r="A1359" s="106">
        <f t="shared" si="153"/>
        <v>1</v>
      </c>
      <c r="B1359" s="15" t="e">
        <f>IF(OR(Medidas!D1359=1,Medidas!D1359="M",Medidas!D1359="m"),$A1359*LOOKUP($I1359+1,'OMS2007'!$A$3:$A$220,'OMS2007'!B$3:B$220)+(1-$A1359)*LOOKUP($I1359,'OMS2007'!$A$3:$A$220,'OMS2007'!B$3:B$220),$A1359*LOOKUP($I1359+1,'OMS2007'!$A$3:$A$220,'OMS2007'!E$3:E$220)+(1-$A1359)*LOOKUP($I1359,'OMS2007'!$A$3:$A$220,'OMS2007'!E$3:E$220))</f>
        <v>#N/A</v>
      </c>
      <c r="C1359" s="15" t="e">
        <f>IF(OR(Medidas!D1359=1,Medidas!D1359="M",Medidas!D1359="m"),$A1359*LOOKUP($I1359+1,'OMS2007'!$A$3:$A$220,'OMS2007'!C$3:C$220)+(1-$A1359)*LOOKUP($I1359,'OMS2007'!$A$3:$A$220,'OMS2007'!C$3:C$220),$A1359*LOOKUP($I1359+1,'OMS2007'!$A$3:$A$220,'OMS2007'!F$3:F$220)+(1-$A1359)*LOOKUP($I1359,'OMS2007'!$A$3:$A$220,'OMS2007'!F$3:F$220))</f>
        <v>#N/A</v>
      </c>
      <c r="D1359" s="15" t="e">
        <f>IF(OR(Medidas!D1359=1,Medidas!D1359="M",Medidas!D1359="m"),$A1359*LOOKUP($I1359+1,'OMS2007'!$A$3:$A$220,'OMS2007'!D$3:D$220)+(1-$A1359)*LOOKUP($I1359,'OMS2007'!$A$3:$A$220,'OMS2007'!D$3:D$220),$A1359*LOOKUP($I1359+1,'OMS2007'!$A$3:$A$220,'OMS2007'!G$3:G$220)+(1-$A1359)*LOOKUP($I1359,'OMS2007'!$A$3:$A$220,'OMS2007'!G$3:G$220))</f>
        <v>#N/A</v>
      </c>
      <c r="E1359" s="15">
        <f t="shared" si="147"/>
        <v>1</v>
      </c>
      <c r="F1359" s="15">
        <f>IF(OR(Medidas!D1359=1,Medidas!D1359="M",Medidas!D1359="m",Medidas!D1359=2,Medidas!D1359="F",Medidas!D1359="f"),0,1)</f>
        <v>1</v>
      </c>
      <c r="G1359" s="15">
        <f>IF(OR(ISBLANK(Medidas!G1359),(ISBLANK(Medidas!H1359))),1,0)</f>
        <v>1</v>
      </c>
      <c r="H1359" s="15">
        <f>IF(AND(NOT(G1359),OR(Medidas!G1359&lt;20,Medidas!G1359&gt;250,Medidas!H1359&lt;0.5,Medidas!H1359&gt;400)),1,0)</f>
        <v>0</v>
      </c>
      <c r="I1359" s="20">
        <f>(Medidas!F1359-Medidas!E1359)/30.4375</f>
        <v>0</v>
      </c>
      <c r="J1359" s="15" t="e">
        <f>Medidas!H1359/(Medidas!G1359^2)*10000</f>
        <v>#DIV/0!</v>
      </c>
      <c r="K1359" s="15" t="e">
        <f t="shared" si="148"/>
        <v>#DIV/0!</v>
      </c>
      <c r="L1359" s="15" t="e">
        <f t="shared" si="149"/>
        <v>#DIV/0!</v>
      </c>
      <c r="M1359" s="15" t="e">
        <f t="shared" si="150"/>
        <v>#DIV/0!</v>
      </c>
      <c r="N1359" s="15" t="e">
        <f t="shared" si="151"/>
        <v>#N/A</v>
      </c>
      <c r="O1359" s="15" t="e">
        <f t="shared" si="152"/>
        <v>#N/A</v>
      </c>
    </row>
    <row r="1360" spans="1:15" x14ac:dyDescent="0.15">
      <c r="A1360" s="106">
        <f t="shared" si="153"/>
        <v>1</v>
      </c>
      <c r="B1360" s="15" t="e">
        <f>IF(OR(Medidas!D1360=1,Medidas!D1360="M",Medidas!D1360="m"),$A1360*LOOKUP($I1360+1,'OMS2007'!$A$3:$A$220,'OMS2007'!B$3:B$220)+(1-$A1360)*LOOKUP($I1360,'OMS2007'!$A$3:$A$220,'OMS2007'!B$3:B$220),$A1360*LOOKUP($I1360+1,'OMS2007'!$A$3:$A$220,'OMS2007'!E$3:E$220)+(1-$A1360)*LOOKUP($I1360,'OMS2007'!$A$3:$A$220,'OMS2007'!E$3:E$220))</f>
        <v>#N/A</v>
      </c>
      <c r="C1360" s="15" t="e">
        <f>IF(OR(Medidas!D1360=1,Medidas!D1360="M",Medidas!D1360="m"),$A1360*LOOKUP($I1360+1,'OMS2007'!$A$3:$A$220,'OMS2007'!C$3:C$220)+(1-$A1360)*LOOKUP($I1360,'OMS2007'!$A$3:$A$220,'OMS2007'!C$3:C$220),$A1360*LOOKUP($I1360+1,'OMS2007'!$A$3:$A$220,'OMS2007'!F$3:F$220)+(1-$A1360)*LOOKUP($I1360,'OMS2007'!$A$3:$A$220,'OMS2007'!F$3:F$220))</f>
        <v>#N/A</v>
      </c>
      <c r="D1360" s="15" t="e">
        <f>IF(OR(Medidas!D1360=1,Medidas!D1360="M",Medidas!D1360="m"),$A1360*LOOKUP($I1360+1,'OMS2007'!$A$3:$A$220,'OMS2007'!D$3:D$220)+(1-$A1360)*LOOKUP($I1360,'OMS2007'!$A$3:$A$220,'OMS2007'!D$3:D$220),$A1360*LOOKUP($I1360+1,'OMS2007'!$A$3:$A$220,'OMS2007'!G$3:G$220)+(1-$A1360)*LOOKUP($I1360,'OMS2007'!$A$3:$A$220,'OMS2007'!G$3:G$220))</f>
        <v>#N/A</v>
      </c>
      <c r="E1360" s="15">
        <f t="shared" si="147"/>
        <v>1</v>
      </c>
      <c r="F1360" s="15">
        <f>IF(OR(Medidas!D1360=1,Medidas!D1360="M",Medidas!D1360="m",Medidas!D1360=2,Medidas!D1360="F",Medidas!D1360="f"),0,1)</f>
        <v>1</v>
      </c>
      <c r="G1360" s="15">
        <f>IF(OR(ISBLANK(Medidas!G1360),(ISBLANK(Medidas!H1360))),1,0)</f>
        <v>1</v>
      </c>
      <c r="H1360" s="15">
        <f>IF(AND(NOT(G1360),OR(Medidas!G1360&lt;20,Medidas!G1360&gt;250,Medidas!H1360&lt;0.5,Medidas!H1360&gt;400)),1,0)</f>
        <v>0</v>
      </c>
      <c r="I1360" s="20">
        <f>(Medidas!F1360-Medidas!E1360)/30.4375</f>
        <v>0</v>
      </c>
      <c r="J1360" s="15" t="e">
        <f>Medidas!H1360/(Medidas!G1360^2)*10000</f>
        <v>#DIV/0!</v>
      </c>
      <c r="K1360" s="15" t="e">
        <f t="shared" si="148"/>
        <v>#DIV/0!</v>
      </c>
      <c r="L1360" s="15" t="e">
        <f t="shared" si="149"/>
        <v>#DIV/0!</v>
      </c>
      <c r="M1360" s="15" t="e">
        <f t="shared" si="150"/>
        <v>#DIV/0!</v>
      </c>
      <c r="N1360" s="15" t="e">
        <f t="shared" si="151"/>
        <v>#N/A</v>
      </c>
      <c r="O1360" s="15" t="e">
        <f t="shared" si="152"/>
        <v>#N/A</v>
      </c>
    </row>
    <row r="1361" spans="1:15" x14ac:dyDescent="0.15">
      <c r="A1361" s="106">
        <f t="shared" si="153"/>
        <v>1</v>
      </c>
      <c r="B1361" s="15" t="e">
        <f>IF(OR(Medidas!D1361=1,Medidas!D1361="M",Medidas!D1361="m"),$A1361*LOOKUP($I1361+1,'OMS2007'!$A$3:$A$220,'OMS2007'!B$3:B$220)+(1-$A1361)*LOOKUP($I1361,'OMS2007'!$A$3:$A$220,'OMS2007'!B$3:B$220),$A1361*LOOKUP($I1361+1,'OMS2007'!$A$3:$A$220,'OMS2007'!E$3:E$220)+(1-$A1361)*LOOKUP($I1361,'OMS2007'!$A$3:$A$220,'OMS2007'!E$3:E$220))</f>
        <v>#N/A</v>
      </c>
      <c r="C1361" s="15" t="e">
        <f>IF(OR(Medidas!D1361=1,Medidas!D1361="M",Medidas!D1361="m"),$A1361*LOOKUP($I1361+1,'OMS2007'!$A$3:$A$220,'OMS2007'!C$3:C$220)+(1-$A1361)*LOOKUP($I1361,'OMS2007'!$A$3:$A$220,'OMS2007'!C$3:C$220),$A1361*LOOKUP($I1361+1,'OMS2007'!$A$3:$A$220,'OMS2007'!F$3:F$220)+(1-$A1361)*LOOKUP($I1361,'OMS2007'!$A$3:$A$220,'OMS2007'!F$3:F$220))</f>
        <v>#N/A</v>
      </c>
      <c r="D1361" s="15" t="e">
        <f>IF(OR(Medidas!D1361=1,Medidas!D1361="M",Medidas!D1361="m"),$A1361*LOOKUP($I1361+1,'OMS2007'!$A$3:$A$220,'OMS2007'!D$3:D$220)+(1-$A1361)*LOOKUP($I1361,'OMS2007'!$A$3:$A$220,'OMS2007'!D$3:D$220),$A1361*LOOKUP($I1361+1,'OMS2007'!$A$3:$A$220,'OMS2007'!G$3:G$220)+(1-$A1361)*LOOKUP($I1361,'OMS2007'!$A$3:$A$220,'OMS2007'!G$3:G$220))</f>
        <v>#N/A</v>
      </c>
      <c r="E1361" s="15">
        <f t="shared" si="147"/>
        <v>1</v>
      </c>
      <c r="F1361" s="15">
        <f>IF(OR(Medidas!D1361=1,Medidas!D1361="M",Medidas!D1361="m",Medidas!D1361=2,Medidas!D1361="F",Medidas!D1361="f"),0,1)</f>
        <v>1</v>
      </c>
      <c r="G1361" s="15">
        <f>IF(OR(ISBLANK(Medidas!G1361),(ISBLANK(Medidas!H1361))),1,0)</f>
        <v>1</v>
      </c>
      <c r="H1361" s="15">
        <f>IF(AND(NOT(G1361),OR(Medidas!G1361&lt;20,Medidas!G1361&gt;250,Medidas!H1361&lt;0.5,Medidas!H1361&gt;400)),1,0)</f>
        <v>0</v>
      </c>
      <c r="I1361" s="20">
        <f>(Medidas!F1361-Medidas!E1361)/30.4375</f>
        <v>0</v>
      </c>
      <c r="J1361" s="15" t="e">
        <f>Medidas!H1361/(Medidas!G1361^2)*10000</f>
        <v>#DIV/0!</v>
      </c>
      <c r="K1361" s="15" t="e">
        <f t="shared" si="148"/>
        <v>#DIV/0!</v>
      </c>
      <c r="L1361" s="15" t="e">
        <f t="shared" si="149"/>
        <v>#DIV/0!</v>
      </c>
      <c r="M1361" s="15" t="e">
        <f t="shared" si="150"/>
        <v>#DIV/0!</v>
      </c>
      <c r="N1361" s="15" t="e">
        <f t="shared" si="151"/>
        <v>#N/A</v>
      </c>
      <c r="O1361" s="15" t="e">
        <f t="shared" si="152"/>
        <v>#N/A</v>
      </c>
    </row>
    <row r="1362" spans="1:15" x14ac:dyDescent="0.15">
      <c r="A1362" s="106">
        <f t="shared" si="153"/>
        <v>1</v>
      </c>
      <c r="B1362" s="15" t="e">
        <f>IF(OR(Medidas!D1362=1,Medidas!D1362="M",Medidas!D1362="m"),$A1362*LOOKUP($I1362+1,'OMS2007'!$A$3:$A$220,'OMS2007'!B$3:B$220)+(1-$A1362)*LOOKUP($I1362,'OMS2007'!$A$3:$A$220,'OMS2007'!B$3:B$220),$A1362*LOOKUP($I1362+1,'OMS2007'!$A$3:$A$220,'OMS2007'!E$3:E$220)+(1-$A1362)*LOOKUP($I1362,'OMS2007'!$A$3:$A$220,'OMS2007'!E$3:E$220))</f>
        <v>#N/A</v>
      </c>
      <c r="C1362" s="15" t="e">
        <f>IF(OR(Medidas!D1362=1,Medidas!D1362="M",Medidas!D1362="m"),$A1362*LOOKUP($I1362+1,'OMS2007'!$A$3:$A$220,'OMS2007'!C$3:C$220)+(1-$A1362)*LOOKUP($I1362,'OMS2007'!$A$3:$A$220,'OMS2007'!C$3:C$220),$A1362*LOOKUP($I1362+1,'OMS2007'!$A$3:$A$220,'OMS2007'!F$3:F$220)+(1-$A1362)*LOOKUP($I1362,'OMS2007'!$A$3:$A$220,'OMS2007'!F$3:F$220))</f>
        <v>#N/A</v>
      </c>
      <c r="D1362" s="15" t="e">
        <f>IF(OR(Medidas!D1362=1,Medidas!D1362="M",Medidas!D1362="m"),$A1362*LOOKUP($I1362+1,'OMS2007'!$A$3:$A$220,'OMS2007'!D$3:D$220)+(1-$A1362)*LOOKUP($I1362,'OMS2007'!$A$3:$A$220,'OMS2007'!D$3:D$220),$A1362*LOOKUP($I1362+1,'OMS2007'!$A$3:$A$220,'OMS2007'!G$3:G$220)+(1-$A1362)*LOOKUP($I1362,'OMS2007'!$A$3:$A$220,'OMS2007'!G$3:G$220))</f>
        <v>#N/A</v>
      </c>
      <c r="E1362" s="15">
        <f t="shared" si="147"/>
        <v>1</v>
      </c>
      <c r="F1362" s="15">
        <f>IF(OR(Medidas!D1362=1,Medidas!D1362="M",Medidas!D1362="m",Medidas!D1362=2,Medidas!D1362="F",Medidas!D1362="f"),0,1)</f>
        <v>1</v>
      </c>
      <c r="G1362" s="15">
        <f>IF(OR(ISBLANK(Medidas!G1362),(ISBLANK(Medidas!H1362))),1,0)</f>
        <v>1</v>
      </c>
      <c r="H1362" s="15">
        <f>IF(AND(NOT(G1362),OR(Medidas!G1362&lt;20,Medidas!G1362&gt;250,Medidas!H1362&lt;0.5,Medidas!H1362&gt;400)),1,0)</f>
        <v>0</v>
      </c>
      <c r="I1362" s="20">
        <f>(Medidas!F1362-Medidas!E1362)/30.4375</f>
        <v>0</v>
      </c>
      <c r="J1362" s="15" t="e">
        <f>Medidas!H1362/(Medidas!G1362^2)*10000</f>
        <v>#DIV/0!</v>
      </c>
      <c r="K1362" s="15" t="e">
        <f t="shared" si="148"/>
        <v>#DIV/0!</v>
      </c>
      <c r="L1362" s="15" t="e">
        <f t="shared" si="149"/>
        <v>#DIV/0!</v>
      </c>
      <c r="M1362" s="15" t="e">
        <f t="shared" si="150"/>
        <v>#DIV/0!</v>
      </c>
      <c r="N1362" s="15" t="e">
        <f t="shared" si="151"/>
        <v>#N/A</v>
      </c>
      <c r="O1362" s="15" t="e">
        <f t="shared" si="152"/>
        <v>#N/A</v>
      </c>
    </row>
    <row r="1363" spans="1:15" x14ac:dyDescent="0.15">
      <c r="A1363" s="106">
        <f t="shared" si="153"/>
        <v>1</v>
      </c>
      <c r="B1363" s="15" t="e">
        <f>IF(OR(Medidas!D1363=1,Medidas!D1363="M",Medidas!D1363="m"),$A1363*LOOKUP($I1363+1,'OMS2007'!$A$3:$A$220,'OMS2007'!B$3:B$220)+(1-$A1363)*LOOKUP($I1363,'OMS2007'!$A$3:$A$220,'OMS2007'!B$3:B$220),$A1363*LOOKUP($I1363+1,'OMS2007'!$A$3:$A$220,'OMS2007'!E$3:E$220)+(1-$A1363)*LOOKUP($I1363,'OMS2007'!$A$3:$A$220,'OMS2007'!E$3:E$220))</f>
        <v>#N/A</v>
      </c>
      <c r="C1363" s="15" t="e">
        <f>IF(OR(Medidas!D1363=1,Medidas!D1363="M",Medidas!D1363="m"),$A1363*LOOKUP($I1363+1,'OMS2007'!$A$3:$A$220,'OMS2007'!C$3:C$220)+(1-$A1363)*LOOKUP($I1363,'OMS2007'!$A$3:$A$220,'OMS2007'!C$3:C$220),$A1363*LOOKUP($I1363+1,'OMS2007'!$A$3:$A$220,'OMS2007'!F$3:F$220)+(1-$A1363)*LOOKUP($I1363,'OMS2007'!$A$3:$A$220,'OMS2007'!F$3:F$220))</f>
        <v>#N/A</v>
      </c>
      <c r="D1363" s="15" t="e">
        <f>IF(OR(Medidas!D1363=1,Medidas!D1363="M",Medidas!D1363="m"),$A1363*LOOKUP($I1363+1,'OMS2007'!$A$3:$A$220,'OMS2007'!D$3:D$220)+(1-$A1363)*LOOKUP($I1363,'OMS2007'!$A$3:$A$220,'OMS2007'!D$3:D$220),$A1363*LOOKUP($I1363+1,'OMS2007'!$A$3:$A$220,'OMS2007'!G$3:G$220)+(1-$A1363)*LOOKUP($I1363,'OMS2007'!$A$3:$A$220,'OMS2007'!G$3:G$220))</f>
        <v>#N/A</v>
      </c>
      <c r="E1363" s="15">
        <f t="shared" si="147"/>
        <v>1</v>
      </c>
      <c r="F1363" s="15">
        <f>IF(OR(Medidas!D1363=1,Medidas!D1363="M",Medidas!D1363="m",Medidas!D1363=2,Medidas!D1363="F",Medidas!D1363="f"),0,1)</f>
        <v>1</v>
      </c>
      <c r="G1363" s="15">
        <f>IF(OR(ISBLANK(Medidas!G1363),(ISBLANK(Medidas!H1363))),1,0)</f>
        <v>1</v>
      </c>
      <c r="H1363" s="15">
        <f>IF(AND(NOT(G1363),OR(Medidas!G1363&lt;20,Medidas!G1363&gt;250,Medidas!H1363&lt;0.5,Medidas!H1363&gt;400)),1,0)</f>
        <v>0</v>
      </c>
      <c r="I1363" s="20">
        <f>(Medidas!F1363-Medidas!E1363)/30.4375</f>
        <v>0</v>
      </c>
      <c r="J1363" s="15" t="e">
        <f>Medidas!H1363/(Medidas!G1363^2)*10000</f>
        <v>#DIV/0!</v>
      </c>
      <c r="K1363" s="15" t="e">
        <f t="shared" si="148"/>
        <v>#DIV/0!</v>
      </c>
      <c r="L1363" s="15" t="e">
        <f t="shared" si="149"/>
        <v>#DIV/0!</v>
      </c>
      <c r="M1363" s="15" t="e">
        <f t="shared" si="150"/>
        <v>#DIV/0!</v>
      </c>
      <c r="N1363" s="15" t="e">
        <f t="shared" si="151"/>
        <v>#N/A</v>
      </c>
      <c r="O1363" s="15" t="e">
        <f t="shared" si="152"/>
        <v>#N/A</v>
      </c>
    </row>
    <row r="1364" spans="1:15" x14ac:dyDescent="0.15">
      <c r="A1364" s="106">
        <f t="shared" si="153"/>
        <v>1</v>
      </c>
      <c r="B1364" s="15" t="e">
        <f>IF(OR(Medidas!D1364=1,Medidas!D1364="M",Medidas!D1364="m"),$A1364*LOOKUP($I1364+1,'OMS2007'!$A$3:$A$220,'OMS2007'!B$3:B$220)+(1-$A1364)*LOOKUP($I1364,'OMS2007'!$A$3:$A$220,'OMS2007'!B$3:B$220),$A1364*LOOKUP($I1364+1,'OMS2007'!$A$3:$A$220,'OMS2007'!E$3:E$220)+(1-$A1364)*LOOKUP($I1364,'OMS2007'!$A$3:$A$220,'OMS2007'!E$3:E$220))</f>
        <v>#N/A</v>
      </c>
      <c r="C1364" s="15" t="e">
        <f>IF(OR(Medidas!D1364=1,Medidas!D1364="M",Medidas!D1364="m"),$A1364*LOOKUP($I1364+1,'OMS2007'!$A$3:$A$220,'OMS2007'!C$3:C$220)+(1-$A1364)*LOOKUP($I1364,'OMS2007'!$A$3:$A$220,'OMS2007'!C$3:C$220),$A1364*LOOKUP($I1364+1,'OMS2007'!$A$3:$A$220,'OMS2007'!F$3:F$220)+(1-$A1364)*LOOKUP($I1364,'OMS2007'!$A$3:$A$220,'OMS2007'!F$3:F$220))</f>
        <v>#N/A</v>
      </c>
      <c r="D1364" s="15" t="e">
        <f>IF(OR(Medidas!D1364=1,Medidas!D1364="M",Medidas!D1364="m"),$A1364*LOOKUP($I1364+1,'OMS2007'!$A$3:$A$220,'OMS2007'!D$3:D$220)+(1-$A1364)*LOOKUP($I1364,'OMS2007'!$A$3:$A$220,'OMS2007'!D$3:D$220),$A1364*LOOKUP($I1364+1,'OMS2007'!$A$3:$A$220,'OMS2007'!G$3:G$220)+(1-$A1364)*LOOKUP($I1364,'OMS2007'!$A$3:$A$220,'OMS2007'!G$3:G$220))</f>
        <v>#N/A</v>
      </c>
      <c r="E1364" s="15">
        <f t="shared" si="147"/>
        <v>1</v>
      </c>
      <c r="F1364" s="15">
        <f>IF(OR(Medidas!D1364=1,Medidas!D1364="M",Medidas!D1364="m",Medidas!D1364=2,Medidas!D1364="F",Medidas!D1364="f"),0,1)</f>
        <v>1</v>
      </c>
      <c r="G1364" s="15">
        <f>IF(OR(ISBLANK(Medidas!G1364),(ISBLANK(Medidas!H1364))),1,0)</f>
        <v>1</v>
      </c>
      <c r="H1364" s="15">
        <f>IF(AND(NOT(G1364),OR(Medidas!G1364&lt;20,Medidas!G1364&gt;250,Medidas!H1364&lt;0.5,Medidas!H1364&gt;400)),1,0)</f>
        <v>0</v>
      </c>
      <c r="I1364" s="20">
        <f>(Medidas!F1364-Medidas!E1364)/30.4375</f>
        <v>0</v>
      </c>
      <c r="J1364" s="15" t="e">
        <f>Medidas!H1364/(Medidas!G1364^2)*10000</f>
        <v>#DIV/0!</v>
      </c>
      <c r="K1364" s="15" t="e">
        <f t="shared" si="148"/>
        <v>#DIV/0!</v>
      </c>
      <c r="L1364" s="15" t="e">
        <f t="shared" si="149"/>
        <v>#DIV/0!</v>
      </c>
      <c r="M1364" s="15" t="e">
        <f t="shared" si="150"/>
        <v>#DIV/0!</v>
      </c>
      <c r="N1364" s="15" t="e">
        <f t="shared" si="151"/>
        <v>#N/A</v>
      </c>
      <c r="O1364" s="15" t="e">
        <f t="shared" si="152"/>
        <v>#N/A</v>
      </c>
    </row>
    <row r="1365" spans="1:15" x14ac:dyDescent="0.15">
      <c r="A1365" s="106">
        <f t="shared" si="153"/>
        <v>1</v>
      </c>
      <c r="B1365" s="15" t="e">
        <f>IF(OR(Medidas!D1365=1,Medidas!D1365="M",Medidas!D1365="m"),$A1365*LOOKUP($I1365+1,'OMS2007'!$A$3:$A$220,'OMS2007'!B$3:B$220)+(1-$A1365)*LOOKUP($I1365,'OMS2007'!$A$3:$A$220,'OMS2007'!B$3:B$220),$A1365*LOOKUP($I1365+1,'OMS2007'!$A$3:$A$220,'OMS2007'!E$3:E$220)+(1-$A1365)*LOOKUP($I1365,'OMS2007'!$A$3:$A$220,'OMS2007'!E$3:E$220))</f>
        <v>#N/A</v>
      </c>
      <c r="C1365" s="15" t="e">
        <f>IF(OR(Medidas!D1365=1,Medidas!D1365="M",Medidas!D1365="m"),$A1365*LOOKUP($I1365+1,'OMS2007'!$A$3:$A$220,'OMS2007'!C$3:C$220)+(1-$A1365)*LOOKUP($I1365,'OMS2007'!$A$3:$A$220,'OMS2007'!C$3:C$220),$A1365*LOOKUP($I1365+1,'OMS2007'!$A$3:$A$220,'OMS2007'!F$3:F$220)+(1-$A1365)*LOOKUP($I1365,'OMS2007'!$A$3:$A$220,'OMS2007'!F$3:F$220))</f>
        <v>#N/A</v>
      </c>
      <c r="D1365" s="15" t="e">
        <f>IF(OR(Medidas!D1365=1,Medidas!D1365="M",Medidas!D1365="m"),$A1365*LOOKUP($I1365+1,'OMS2007'!$A$3:$A$220,'OMS2007'!D$3:D$220)+(1-$A1365)*LOOKUP($I1365,'OMS2007'!$A$3:$A$220,'OMS2007'!D$3:D$220),$A1365*LOOKUP($I1365+1,'OMS2007'!$A$3:$A$220,'OMS2007'!G$3:G$220)+(1-$A1365)*LOOKUP($I1365,'OMS2007'!$A$3:$A$220,'OMS2007'!G$3:G$220))</f>
        <v>#N/A</v>
      </c>
      <c r="E1365" s="15">
        <f t="shared" si="147"/>
        <v>1</v>
      </c>
      <c r="F1365" s="15">
        <f>IF(OR(Medidas!D1365=1,Medidas!D1365="M",Medidas!D1365="m",Medidas!D1365=2,Medidas!D1365="F",Medidas!D1365="f"),0,1)</f>
        <v>1</v>
      </c>
      <c r="G1365" s="15">
        <f>IF(OR(ISBLANK(Medidas!G1365),(ISBLANK(Medidas!H1365))),1,0)</f>
        <v>1</v>
      </c>
      <c r="H1365" s="15">
        <f>IF(AND(NOT(G1365),OR(Medidas!G1365&lt;20,Medidas!G1365&gt;250,Medidas!H1365&lt;0.5,Medidas!H1365&gt;400)),1,0)</f>
        <v>0</v>
      </c>
      <c r="I1365" s="20">
        <f>(Medidas!F1365-Medidas!E1365)/30.4375</f>
        <v>0</v>
      </c>
      <c r="J1365" s="15" t="e">
        <f>Medidas!H1365/(Medidas!G1365^2)*10000</f>
        <v>#DIV/0!</v>
      </c>
      <c r="K1365" s="15" t="e">
        <f t="shared" si="148"/>
        <v>#DIV/0!</v>
      </c>
      <c r="L1365" s="15" t="e">
        <f t="shared" si="149"/>
        <v>#DIV/0!</v>
      </c>
      <c r="M1365" s="15" t="e">
        <f t="shared" si="150"/>
        <v>#DIV/0!</v>
      </c>
      <c r="N1365" s="15" t="e">
        <f t="shared" si="151"/>
        <v>#N/A</v>
      </c>
      <c r="O1365" s="15" t="e">
        <f t="shared" si="152"/>
        <v>#N/A</v>
      </c>
    </row>
    <row r="1366" spans="1:15" x14ac:dyDescent="0.15">
      <c r="A1366" s="106">
        <f t="shared" si="153"/>
        <v>1</v>
      </c>
      <c r="B1366" s="15" t="e">
        <f>IF(OR(Medidas!D1366=1,Medidas!D1366="M",Medidas!D1366="m"),$A1366*LOOKUP($I1366+1,'OMS2007'!$A$3:$A$220,'OMS2007'!B$3:B$220)+(1-$A1366)*LOOKUP($I1366,'OMS2007'!$A$3:$A$220,'OMS2007'!B$3:B$220),$A1366*LOOKUP($I1366+1,'OMS2007'!$A$3:$A$220,'OMS2007'!E$3:E$220)+(1-$A1366)*LOOKUP($I1366,'OMS2007'!$A$3:$A$220,'OMS2007'!E$3:E$220))</f>
        <v>#N/A</v>
      </c>
      <c r="C1366" s="15" t="e">
        <f>IF(OR(Medidas!D1366=1,Medidas!D1366="M",Medidas!D1366="m"),$A1366*LOOKUP($I1366+1,'OMS2007'!$A$3:$A$220,'OMS2007'!C$3:C$220)+(1-$A1366)*LOOKUP($I1366,'OMS2007'!$A$3:$A$220,'OMS2007'!C$3:C$220),$A1366*LOOKUP($I1366+1,'OMS2007'!$A$3:$A$220,'OMS2007'!F$3:F$220)+(1-$A1366)*LOOKUP($I1366,'OMS2007'!$A$3:$A$220,'OMS2007'!F$3:F$220))</f>
        <v>#N/A</v>
      </c>
      <c r="D1366" s="15" t="e">
        <f>IF(OR(Medidas!D1366=1,Medidas!D1366="M",Medidas!D1366="m"),$A1366*LOOKUP($I1366+1,'OMS2007'!$A$3:$A$220,'OMS2007'!D$3:D$220)+(1-$A1366)*LOOKUP($I1366,'OMS2007'!$A$3:$A$220,'OMS2007'!D$3:D$220),$A1366*LOOKUP($I1366+1,'OMS2007'!$A$3:$A$220,'OMS2007'!G$3:G$220)+(1-$A1366)*LOOKUP($I1366,'OMS2007'!$A$3:$A$220,'OMS2007'!G$3:G$220))</f>
        <v>#N/A</v>
      </c>
      <c r="E1366" s="15">
        <f t="shared" si="147"/>
        <v>1</v>
      </c>
      <c r="F1366" s="15">
        <f>IF(OR(Medidas!D1366=1,Medidas!D1366="M",Medidas!D1366="m",Medidas!D1366=2,Medidas!D1366="F",Medidas!D1366="f"),0,1)</f>
        <v>1</v>
      </c>
      <c r="G1366" s="15">
        <f>IF(OR(ISBLANK(Medidas!G1366),(ISBLANK(Medidas!H1366))),1,0)</f>
        <v>1</v>
      </c>
      <c r="H1366" s="15">
        <f>IF(AND(NOT(G1366),OR(Medidas!G1366&lt;20,Medidas!G1366&gt;250,Medidas!H1366&lt;0.5,Medidas!H1366&gt;400)),1,0)</f>
        <v>0</v>
      </c>
      <c r="I1366" s="20">
        <f>(Medidas!F1366-Medidas!E1366)/30.4375</f>
        <v>0</v>
      </c>
      <c r="J1366" s="15" t="e">
        <f>Medidas!H1366/(Medidas!G1366^2)*10000</f>
        <v>#DIV/0!</v>
      </c>
      <c r="K1366" s="15" t="e">
        <f t="shared" si="148"/>
        <v>#DIV/0!</v>
      </c>
      <c r="L1366" s="15" t="e">
        <f t="shared" si="149"/>
        <v>#DIV/0!</v>
      </c>
      <c r="M1366" s="15" t="e">
        <f t="shared" si="150"/>
        <v>#DIV/0!</v>
      </c>
      <c r="N1366" s="15" t="e">
        <f t="shared" si="151"/>
        <v>#N/A</v>
      </c>
      <c r="O1366" s="15" t="e">
        <f t="shared" si="152"/>
        <v>#N/A</v>
      </c>
    </row>
    <row r="1367" spans="1:15" x14ac:dyDescent="0.15">
      <c r="A1367" s="106">
        <f t="shared" si="153"/>
        <v>1</v>
      </c>
      <c r="B1367" s="15" t="e">
        <f>IF(OR(Medidas!D1367=1,Medidas!D1367="M",Medidas!D1367="m"),$A1367*LOOKUP($I1367+1,'OMS2007'!$A$3:$A$220,'OMS2007'!B$3:B$220)+(1-$A1367)*LOOKUP($I1367,'OMS2007'!$A$3:$A$220,'OMS2007'!B$3:B$220),$A1367*LOOKUP($I1367+1,'OMS2007'!$A$3:$A$220,'OMS2007'!E$3:E$220)+(1-$A1367)*LOOKUP($I1367,'OMS2007'!$A$3:$A$220,'OMS2007'!E$3:E$220))</f>
        <v>#N/A</v>
      </c>
      <c r="C1367" s="15" t="e">
        <f>IF(OR(Medidas!D1367=1,Medidas!D1367="M",Medidas!D1367="m"),$A1367*LOOKUP($I1367+1,'OMS2007'!$A$3:$A$220,'OMS2007'!C$3:C$220)+(1-$A1367)*LOOKUP($I1367,'OMS2007'!$A$3:$A$220,'OMS2007'!C$3:C$220),$A1367*LOOKUP($I1367+1,'OMS2007'!$A$3:$A$220,'OMS2007'!F$3:F$220)+(1-$A1367)*LOOKUP($I1367,'OMS2007'!$A$3:$A$220,'OMS2007'!F$3:F$220))</f>
        <v>#N/A</v>
      </c>
      <c r="D1367" s="15" t="e">
        <f>IF(OR(Medidas!D1367=1,Medidas!D1367="M",Medidas!D1367="m"),$A1367*LOOKUP($I1367+1,'OMS2007'!$A$3:$A$220,'OMS2007'!D$3:D$220)+(1-$A1367)*LOOKUP($I1367,'OMS2007'!$A$3:$A$220,'OMS2007'!D$3:D$220),$A1367*LOOKUP($I1367+1,'OMS2007'!$A$3:$A$220,'OMS2007'!G$3:G$220)+(1-$A1367)*LOOKUP($I1367,'OMS2007'!$A$3:$A$220,'OMS2007'!G$3:G$220))</f>
        <v>#N/A</v>
      </c>
      <c r="E1367" s="15">
        <f t="shared" si="147"/>
        <v>1</v>
      </c>
      <c r="F1367" s="15">
        <f>IF(OR(Medidas!D1367=1,Medidas!D1367="M",Medidas!D1367="m",Medidas!D1367=2,Medidas!D1367="F",Medidas!D1367="f"),0,1)</f>
        <v>1</v>
      </c>
      <c r="G1367" s="15">
        <f>IF(OR(ISBLANK(Medidas!G1367),(ISBLANK(Medidas!H1367))),1,0)</f>
        <v>1</v>
      </c>
      <c r="H1367" s="15">
        <f>IF(AND(NOT(G1367),OR(Medidas!G1367&lt;20,Medidas!G1367&gt;250,Medidas!H1367&lt;0.5,Medidas!H1367&gt;400)),1,0)</f>
        <v>0</v>
      </c>
      <c r="I1367" s="20">
        <f>(Medidas!F1367-Medidas!E1367)/30.4375</f>
        <v>0</v>
      </c>
      <c r="J1367" s="15" t="e">
        <f>Medidas!H1367/(Medidas!G1367^2)*10000</f>
        <v>#DIV/0!</v>
      </c>
      <c r="K1367" s="15" t="e">
        <f t="shared" si="148"/>
        <v>#DIV/0!</v>
      </c>
      <c r="L1367" s="15" t="e">
        <f t="shared" si="149"/>
        <v>#DIV/0!</v>
      </c>
      <c r="M1367" s="15" t="e">
        <f t="shared" si="150"/>
        <v>#DIV/0!</v>
      </c>
      <c r="N1367" s="15" t="e">
        <f t="shared" si="151"/>
        <v>#N/A</v>
      </c>
      <c r="O1367" s="15" t="e">
        <f t="shared" si="152"/>
        <v>#N/A</v>
      </c>
    </row>
    <row r="1368" spans="1:15" x14ac:dyDescent="0.15">
      <c r="A1368" s="106">
        <f t="shared" si="153"/>
        <v>1</v>
      </c>
      <c r="B1368" s="15" t="e">
        <f>IF(OR(Medidas!D1368=1,Medidas!D1368="M",Medidas!D1368="m"),$A1368*LOOKUP($I1368+1,'OMS2007'!$A$3:$A$220,'OMS2007'!B$3:B$220)+(1-$A1368)*LOOKUP($I1368,'OMS2007'!$A$3:$A$220,'OMS2007'!B$3:B$220),$A1368*LOOKUP($I1368+1,'OMS2007'!$A$3:$A$220,'OMS2007'!E$3:E$220)+(1-$A1368)*LOOKUP($I1368,'OMS2007'!$A$3:$A$220,'OMS2007'!E$3:E$220))</f>
        <v>#N/A</v>
      </c>
      <c r="C1368" s="15" t="e">
        <f>IF(OR(Medidas!D1368=1,Medidas!D1368="M",Medidas!D1368="m"),$A1368*LOOKUP($I1368+1,'OMS2007'!$A$3:$A$220,'OMS2007'!C$3:C$220)+(1-$A1368)*LOOKUP($I1368,'OMS2007'!$A$3:$A$220,'OMS2007'!C$3:C$220),$A1368*LOOKUP($I1368+1,'OMS2007'!$A$3:$A$220,'OMS2007'!F$3:F$220)+(1-$A1368)*LOOKUP($I1368,'OMS2007'!$A$3:$A$220,'OMS2007'!F$3:F$220))</f>
        <v>#N/A</v>
      </c>
      <c r="D1368" s="15" t="e">
        <f>IF(OR(Medidas!D1368=1,Medidas!D1368="M",Medidas!D1368="m"),$A1368*LOOKUP($I1368+1,'OMS2007'!$A$3:$A$220,'OMS2007'!D$3:D$220)+(1-$A1368)*LOOKUP($I1368,'OMS2007'!$A$3:$A$220,'OMS2007'!D$3:D$220),$A1368*LOOKUP($I1368+1,'OMS2007'!$A$3:$A$220,'OMS2007'!G$3:G$220)+(1-$A1368)*LOOKUP($I1368,'OMS2007'!$A$3:$A$220,'OMS2007'!G$3:G$220))</f>
        <v>#N/A</v>
      </c>
      <c r="E1368" s="15">
        <f t="shared" si="147"/>
        <v>1</v>
      </c>
      <c r="F1368" s="15">
        <f>IF(OR(Medidas!D1368=1,Medidas!D1368="M",Medidas!D1368="m",Medidas!D1368=2,Medidas!D1368="F",Medidas!D1368="f"),0,1)</f>
        <v>1</v>
      </c>
      <c r="G1368" s="15">
        <f>IF(OR(ISBLANK(Medidas!G1368),(ISBLANK(Medidas!H1368))),1,0)</f>
        <v>1</v>
      </c>
      <c r="H1368" s="15">
        <f>IF(AND(NOT(G1368),OR(Medidas!G1368&lt;20,Medidas!G1368&gt;250,Medidas!H1368&lt;0.5,Medidas!H1368&gt;400)),1,0)</f>
        <v>0</v>
      </c>
      <c r="I1368" s="20">
        <f>(Medidas!F1368-Medidas!E1368)/30.4375</f>
        <v>0</v>
      </c>
      <c r="J1368" s="15" t="e">
        <f>Medidas!H1368/(Medidas!G1368^2)*10000</f>
        <v>#DIV/0!</v>
      </c>
      <c r="K1368" s="15" t="e">
        <f t="shared" si="148"/>
        <v>#DIV/0!</v>
      </c>
      <c r="L1368" s="15" t="e">
        <f t="shared" si="149"/>
        <v>#DIV/0!</v>
      </c>
      <c r="M1368" s="15" t="e">
        <f t="shared" si="150"/>
        <v>#DIV/0!</v>
      </c>
      <c r="N1368" s="15" t="e">
        <f t="shared" si="151"/>
        <v>#N/A</v>
      </c>
      <c r="O1368" s="15" t="e">
        <f t="shared" si="152"/>
        <v>#N/A</v>
      </c>
    </row>
    <row r="1369" spans="1:15" x14ac:dyDescent="0.15">
      <c r="A1369" s="106">
        <f t="shared" si="153"/>
        <v>1</v>
      </c>
      <c r="B1369" s="15" t="e">
        <f>IF(OR(Medidas!D1369=1,Medidas!D1369="M",Medidas!D1369="m"),$A1369*LOOKUP($I1369+1,'OMS2007'!$A$3:$A$220,'OMS2007'!B$3:B$220)+(1-$A1369)*LOOKUP($I1369,'OMS2007'!$A$3:$A$220,'OMS2007'!B$3:B$220),$A1369*LOOKUP($I1369+1,'OMS2007'!$A$3:$A$220,'OMS2007'!E$3:E$220)+(1-$A1369)*LOOKUP($I1369,'OMS2007'!$A$3:$A$220,'OMS2007'!E$3:E$220))</f>
        <v>#N/A</v>
      </c>
      <c r="C1369" s="15" t="e">
        <f>IF(OR(Medidas!D1369=1,Medidas!D1369="M",Medidas!D1369="m"),$A1369*LOOKUP($I1369+1,'OMS2007'!$A$3:$A$220,'OMS2007'!C$3:C$220)+(1-$A1369)*LOOKUP($I1369,'OMS2007'!$A$3:$A$220,'OMS2007'!C$3:C$220),$A1369*LOOKUP($I1369+1,'OMS2007'!$A$3:$A$220,'OMS2007'!F$3:F$220)+(1-$A1369)*LOOKUP($I1369,'OMS2007'!$A$3:$A$220,'OMS2007'!F$3:F$220))</f>
        <v>#N/A</v>
      </c>
      <c r="D1369" s="15" t="e">
        <f>IF(OR(Medidas!D1369=1,Medidas!D1369="M",Medidas!D1369="m"),$A1369*LOOKUP($I1369+1,'OMS2007'!$A$3:$A$220,'OMS2007'!D$3:D$220)+(1-$A1369)*LOOKUP($I1369,'OMS2007'!$A$3:$A$220,'OMS2007'!D$3:D$220),$A1369*LOOKUP($I1369+1,'OMS2007'!$A$3:$A$220,'OMS2007'!G$3:G$220)+(1-$A1369)*LOOKUP($I1369,'OMS2007'!$A$3:$A$220,'OMS2007'!G$3:G$220))</f>
        <v>#N/A</v>
      </c>
      <c r="E1369" s="15">
        <f t="shared" si="147"/>
        <v>1</v>
      </c>
      <c r="F1369" s="15">
        <f>IF(OR(Medidas!D1369=1,Medidas!D1369="M",Medidas!D1369="m",Medidas!D1369=2,Medidas!D1369="F",Medidas!D1369="f"),0,1)</f>
        <v>1</v>
      </c>
      <c r="G1369" s="15">
        <f>IF(OR(ISBLANK(Medidas!G1369),(ISBLANK(Medidas!H1369))),1,0)</f>
        <v>1</v>
      </c>
      <c r="H1369" s="15">
        <f>IF(AND(NOT(G1369),OR(Medidas!G1369&lt;20,Medidas!G1369&gt;250,Medidas!H1369&lt;0.5,Medidas!H1369&gt;400)),1,0)</f>
        <v>0</v>
      </c>
      <c r="I1369" s="20">
        <f>(Medidas!F1369-Medidas!E1369)/30.4375</f>
        <v>0</v>
      </c>
      <c r="J1369" s="15" t="e">
        <f>Medidas!H1369/(Medidas!G1369^2)*10000</f>
        <v>#DIV/0!</v>
      </c>
      <c r="K1369" s="15" t="e">
        <f t="shared" si="148"/>
        <v>#DIV/0!</v>
      </c>
      <c r="L1369" s="15" t="e">
        <f t="shared" si="149"/>
        <v>#DIV/0!</v>
      </c>
      <c r="M1369" s="15" t="e">
        <f t="shared" si="150"/>
        <v>#DIV/0!</v>
      </c>
      <c r="N1369" s="15" t="e">
        <f t="shared" si="151"/>
        <v>#N/A</v>
      </c>
      <c r="O1369" s="15" t="e">
        <f t="shared" si="152"/>
        <v>#N/A</v>
      </c>
    </row>
    <row r="1370" spans="1:15" x14ac:dyDescent="0.15">
      <c r="A1370" s="106">
        <f t="shared" si="153"/>
        <v>1</v>
      </c>
      <c r="B1370" s="15" t="e">
        <f>IF(OR(Medidas!D1370=1,Medidas!D1370="M",Medidas!D1370="m"),$A1370*LOOKUP($I1370+1,'OMS2007'!$A$3:$A$220,'OMS2007'!B$3:B$220)+(1-$A1370)*LOOKUP($I1370,'OMS2007'!$A$3:$A$220,'OMS2007'!B$3:B$220),$A1370*LOOKUP($I1370+1,'OMS2007'!$A$3:$A$220,'OMS2007'!E$3:E$220)+(1-$A1370)*LOOKUP($I1370,'OMS2007'!$A$3:$A$220,'OMS2007'!E$3:E$220))</f>
        <v>#N/A</v>
      </c>
      <c r="C1370" s="15" t="e">
        <f>IF(OR(Medidas!D1370=1,Medidas!D1370="M",Medidas!D1370="m"),$A1370*LOOKUP($I1370+1,'OMS2007'!$A$3:$A$220,'OMS2007'!C$3:C$220)+(1-$A1370)*LOOKUP($I1370,'OMS2007'!$A$3:$A$220,'OMS2007'!C$3:C$220),$A1370*LOOKUP($I1370+1,'OMS2007'!$A$3:$A$220,'OMS2007'!F$3:F$220)+(1-$A1370)*LOOKUP($I1370,'OMS2007'!$A$3:$A$220,'OMS2007'!F$3:F$220))</f>
        <v>#N/A</v>
      </c>
      <c r="D1370" s="15" t="e">
        <f>IF(OR(Medidas!D1370=1,Medidas!D1370="M",Medidas!D1370="m"),$A1370*LOOKUP($I1370+1,'OMS2007'!$A$3:$A$220,'OMS2007'!D$3:D$220)+(1-$A1370)*LOOKUP($I1370,'OMS2007'!$A$3:$A$220,'OMS2007'!D$3:D$220),$A1370*LOOKUP($I1370+1,'OMS2007'!$A$3:$A$220,'OMS2007'!G$3:G$220)+(1-$A1370)*LOOKUP($I1370,'OMS2007'!$A$3:$A$220,'OMS2007'!G$3:G$220))</f>
        <v>#N/A</v>
      </c>
      <c r="E1370" s="15">
        <f t="shared" si="147"/>
        <v>1</v>
      </c>
      <c r="F1370" s="15">
        <f>IF(OR(Medidas!D1370=1,Medidas!D1370="M",Medidas!D1370="m",Medidas!D1370=2,Medidas!D1370="F",Medidas!D1370="f"),0,1)</f>
        <v>1</v>
      </c>
      <c r="G1370" s="15">
        <f>IF(OR(ISBLANK(Medidas!G1370),(ISBLANK(Medidas!H1370))),1,0)</f>
        <v>1</v>
      </c>
      <c r="H1370" s="15">
        <f>IF(AND(NOT(G1370),OR(Medidas!G1370&lt;20,Medidas!G1370&gt;250,Medidas!H1370&lt;0.5,Medidas!H1370&gt;400)),1,0)</f>
        <v>0</v>
      </c>
      <c r="I1370" s="20">
        <f>(Medidas!F1370-Medidas!E1370)/30.4375</f>
        <v>0</v>
      </c>
      <c r="J1370" s="15" t="e">
        <f>Medidas!H1370/(Medidas!G1370^2)*10000</f>
        <v>#DIV/0!</v>
      </c>
      <c r="K1370" s="15" t="e">
        <f t="shared" si="148"/>
        <v>#DIV/0!</v>
      </c>
      <c r="L1370" s="15" t="e">
        <f t="shared" si="149"/>
        <v>#DIV/0!</v>
      </c>
      <c r="M1370" s="15" t="e">
        <f t="shared" si="150"/>
        <v>#DIV/0!</v>
      </c>
      <c r="N1370" s="15" t="e">
        <f t="shared" si="151"/>
        <v>#N/A</v>
      </c>
      <c r="O1370" s="15" t="e">
        <f t="shared" si="152"/>
        <v>#N/A</v>
      </c>
    </row>
    <row r="1371" spans="1:15" x14ac:dyDescent="0.15">
      <c r="A1371" s="106">
        <f t="shared" si="153"/>
        <v>1</v>
      </c>
      <c r="B1371" s="15" t="e">
        <f>IF(OR(Medidas!D1371=1,Medidas!D1371="M",Medidas!D1371="m"),$A1371*LOOKUP($I1371+1,'OMS2007'!$A$3:$A$220,'OMS2007'!B$3:B$220)+(1-$A1371)*LOOKUP($I1371,'OMS2007'!$A$3:$A$220,'OMS2007'!B$3:B$220),$A1371*LOOKUP($I1371+1,'OMS2007'!$A$3:$A$220,'OMS2007'!E$3:E$220)+(1-$A1371)*LOOKUP($I1371,'OMS2007'!$A$3:$A$220,'OMS2007'!E$3:E$220))</f>
        <v>#N/A</v>
      </c>
      <c r="C1371" s="15" t="e">
        <f>IF(OR(Medidas!D1371=1,Medidas!D1371="M",Medidas!D1371="m"),$A1371*LOOKUP($I1371+1,'OMS2007'!$A$3:$A$220,'OMS2007'!C$3:C$220)+(1-$A1371)*LOOKUP($I1371,'OMS2007'!$A$3:$A$220,'OMS2007'!C$3:C$220),$A1371*LOOKUP($I1371+1,'OMS2007'!$A$3:$A$220,'OMS2007'!F$3:F$220)+(1-$A1371)*LOOKUP($I1371,'OMS2007'!$A$3:$A$220,'OMS2007'!F$3:F$220))</f>
        <v>#N/A</v>
      </c>
      <c r="D1371" s="15" t="e">
        <f>IF(OR(Medidas!D1371=1,Medidas!D1371="M",Medidas!D1371="m"),$A1371*LOOKUP($I1371+1,'OMS2007'!$A$3:$A$220,'OMS2007'!D$3:D$220)+(1-$A1371)*LOOKUP($I1371,'OMS2007'!$A$3:$A$220,'OMS2007'!D$3:D$220),$A1371*LOOKUP($I1371+1,'OMS2007'!$A$3:$A$220,'OMS2007'!G$3:G$220)+(1-$A1371)*LOOKUP($I1371,'OMS2007'!$A$3:$A$220,'OMS2007'!G$3:G$220))</f>
        <v>#N/A</v>
      </c>
      <c r="E1371" s="15">
        <f t="shared" si="147"/>
        <v>1</v>
      </c>
      <c r="F1371" s="15">
        <f>IF(OR(Medidas!D1371=1,Medidas!D1371="M",Medidas!D1371="m",Medidas!D1371=2,Medidas!D1371="F",Medidas!D1371="f"),0,1)</f>
        <v>1</v>
      </c>
      <c r="G1371" s="15">
        <f>IF(OR(ISBLANK(Medidas!G1371),(ISBLANK(Medidas!H1371))),1,0)</f>
        <v>1</v>
      </c>
      <c r="H1371" s="15">
        <f>IF(AND(NOT(G1371),OR(Medidas!G1371&lt;20,Medidas!G1371&gt;250,Medidas!H1371&lt;0.5,Medidas!H1371&gt;400)),1,0)</f>
        <v>0</v>
      </c>
      <c r="I1371" s="20">
        <f>(Medidas!F1371-Medidas!E1371)/30.4375</f>
        <v>0</v>
      </c>
      <c r="J1371" s="15" t="e">
        <f>Medidas!H1371/(Medidas!G1371^2)*10000</f>
        <v>#DIV/0!</v>
      </c>
      <c r="K1371" s="15" t="e">
        <f t="shared" si="148"/>
        <v>#DIV/0!</v>
      </c>
      <c r="L1371" s="15" t="e">
        <f t="shared" si="149"/>
        <v>#DIV/0!</v>
      </c>
      <c r="M1371" s="15" t="e">
        <f t="shared" si="150"/>
        <v>#DIV/0!</v>
      </c>
      <c r="N1371" s="15" t="e">
        <f t="shared" si="151"/>
        <v>#N/A</v>
      </c>
      <c r="O1371" s="15" t="e">
        <f t="shared" si="152"/>
        <v>#N/A</v>
      </c>
    </row>
    <row r="1372" spans="1:15" x14ac:dyDescent="0.15">
      <c r="A1372" s="106">
        <f t="shared" si="153"/>
        <v>1</v>
      </c>
      <c r="B1372" s="15" t="e">
        <f>IF(OR(Medidas!D1372=1,Medidas!D1372="M",Medidas!D1372="m"),$A1372*LOOKUP($I1372+1,'OMS2007'!$A$3:$A$220,'OMS2007'!B$3:B$220)+(1-$A1372)*LOOKUP($I1372,'OMS2007'!$A$3:$A$220,'OMS2007'!B$3:B$220),$A1372*LOOKUP($I1372+1,'OMS2007'!$A$3:$A$220,'OMS2007'!E$3:E$220)+(1-$A1372)*LOOKUP($I1372,'OMS2007'!$A$3:$A$220,'OMS2007'!E$3:E$220))</f>
        <v>#N/A</v>
      </c>
      <c r="C1372" s="15" t="e">
        <f>IF(OR(Medidas!D1372=1,Medidas!D1372="M",Medidas!D1372="m"),$A1372*LOOKUP($I1372+1,'OMS2007'!$A$3:$A$220,'OMS2007'!C$3:C$220)+(1-$A1372)*LOOKUP($I1372,'OMS2007'!$A$3:$A$220,'OMS2007'!C$3:C$220),$A1372*LOOKUP($I1372+1,'OMS2007'!$A$3:$A$220,'OMS2007'!F$3:F$220)+(1-$A1372)*LOOKUP($I1372,'OMS2007'!$A$3:$A$220,'OMS2007'!F$3:F$220))</f>
        <v>#N/A</v>
      </c>
      <c r="D1372" s="15" t="e">
        <f>IF(OR(Medidas!D1372=1,Medidas!D1372="M",Medidas!D1372="m"),$A1372*LOOKUP($I1372+1,'OMS2007'!$A$3:$A$220,'OMS2007'!D$3:D$220)+(1-$A1372)*LOOKUP($I1372,'OMS2007'!$A$3:$A$220,'OMS2007'!D$3:D$220),$A1372*LOOKUP($I1372+1,'OMS2007'!$A$3:$A$220,'OMS2007'!G$3:G$220)+(1-$A1372)*LOOKUP($I1372,'OMS2007'!$A$3:$A$220,'OMS2007'!G$3:G$220))</f>
        <v>#N/A</v>
      </c>
      <c r="E1372" s="15">
        <f t="shared" si="147"/>
        <v>1</v>
      </c>
      <c r="F1372" s="15">
        <f>IF(OR(Medidas!D1372=1,Medidas!D1372="M",Medidas!D1372="m",Medidas!D1372=2,Medidas!D1372="F",Medidas!D1372="f"),0,1)</f>
        <v>1</v>
      </c>
      <c r="G1372" s="15">
        <f>IF(OR(ISBLANK(Medidas!G1372),(ISBLANK(Medidas!H1372))),1,0)</f>
        <v>1</v>
      </c>
      <c r="H1372" s="15">
        <f>IF(AND(NOT(G1372),OR(Medidas!G1372&lt;20,Medidas!G1372&gt;250,Medidas!H1372&lt;0.5,Medidas!H1372&gt;400)),1,0)</f>
        <v>0</v>
      </c>
      <c r="I1372" s="20">
        <f>(Medidas!F1372-Medidas!E1372)/30.4375</f>
        <v>0</v>
      </c>
      <c r="J1372" s="15" t="e">
        <f>Medidas!H1372/(Medidas!G1372^2)*10000</f>
        <v>#DIV/0!</v>
      </c>
      <c r="K1372" s="15" t="e">
        <f t="shared" si="148"/>
        <v>#DIV/0!</v>
      </c>
      <c r="L1372" s="15" t="e">
        <f t="shared" si="149"/>
        <v>#DIV/0!</v>
      </c>
      <c r="M1372" s="15" t="e">
        <f t="shared" si="150"/>
        <v>#DIV/0!</v>
      </c>
      <c r="N1372" s="15" t="e">
        <f t="shared" si="151"/>
        <v>#N/A</v>
      </c>
      <c r="O1372" s="15" t="e">
        <f t="shared" si="152"/>
        <v>#N/A</v>
      </c>
    </row>
    <row r="1373" spans="1:15" x14ac:dyDescent="0.15">
      <c r="A1373" s="106">
        <f t="shared" si="153"/>
        <v>1</v>
      </c>
      <c r="B1373" s="15" t="e">
        <f>IF(OR(Medidas!D1373=1,Medidas!D1373="M",Medidas!D1373="m"),$A1373*LOOKUP($I1373+1,'OMS2007'!$A$3:$A$220,'OMS2007'!B$3:B$220)+(1-$A1373)*LOOKUP($I1373,'OMS2007'!$A$3:$A$220,'OMS2007'!B$3:B$220),$A1373*LOOKUP($I1373+1,'OMS2007'!$A$3:$A$220,'OMS2007'!E$3:E$220)+(1-$A1373)*LOOKUP($I1373,'OMS2007'!$A$3:$A$220,'OMS2007'!E$3:E$220))</f>
        <v>#N/A</v>
      </c>
      <c r="C1373" s="15" t="e">
        <f>IF(OR(Medidas!D1373=1,Medidas!D1373="M",Medidas!D1373="m"),$A1373*LOOKUP($I1373+1,'OMS2007'!$A$3:$A$220,'OMS2007'!C$3:C$220)+(1-$A1373)*LOOKUP($I1373,'OMS2007'!$A$3:$A$220,'OMS2007'!C$3:C$220),$A1373*LOOKUP($I1373+1,'OMS2007'!$A$3:$A$220,'OMS2007'!F$3:F$220)+(1-$A1373)*LOOKUP($I1373,'OMS2007'!$A$3:$A$220,'OMS2007'!F$3:F$220))</f>
        <v>#N/A</v>
      </c>
      <c r="D1373" s="15" t="e">
        <f>IF(OR(Medidas!D1373=1,Medidas!D1373="M",Medidas!D1373="m"),$A1373*LOOKUP($I1373+1,'OMS2007'!$A$3:$A$220,'OMS2007'!D$3:D$220)+(1-$A1373)*LOOKUP($I1373,'OMS2007'!$A$3:$A$220,'OMS2007'!D$3:D$220),$A1373*LOOKUP($I1373+1,'OMS2007'!$A$3:$A$220,'OMS2007'!G$3:G$220)+(1-$A1373)*LOOKUP($I1373,'OMS2007'!$A$3:$A$220,'OMS2007'!G$3:G$220))</f>
        <v>#N/A</v>
      </c>
      <c r="E1373" s="15">
        <f t="shared" si="147"/>
        <v>1</v>
      </c>
      <c r="F1373" s="15">
        <f>IF(OR(Medidas!D1373=1,Medidas!D1373="M",Medidas!D1373="m",Medidas!D1373=2,Medidas!D1373="F",Medidas!D1373="f"),0,1)</f>
        <v>1</v>
      </c>
      <c r="G1373" s="15">
        <f>IF(OR(ISBLANK(Medidas!G1373),(ISBLANK(Medidas!H1373))),1,0)</f>
        <v>1</v>
      </c>
      <c r="H1373" s="15">
        <f>IF(AND(NOT(G1373),OR(Medidas!G1373&lt;20,Medidas!G1373&gt;250,Medidas!H1373&lt;0.5,Medidas!H1373&gt;400)),1,0)</f>
        <v>0</v>
      </c>
      <c r="I1373" s="20">
        <f>(Medidas!F1373-Medidas!E1373)/30.4375</f>
        <v>0</v>
      </c>
      <c r="J1373" s="15" t="e">
        <f>Medidas!H1373/(Medidas!G1373^2)*10000</f>
        <v>#DIV/0!</v>
      </c>
      <c r="K1373" s="15" t="e">
        <f t="shared" si="148"/>
        <v>#DIV/0!</v>
      </c>
      <c r="L1373" s="15" t="e">
        <f t="shared" si="149"/>
        <v>#DIV/0!</v>
      </c>
      <c r="M1373" s="15" t="e">
        <f t="shared" si="150"/>
        <v>#DIV/0!</v>
      </c>
      <c r="N1373" s="15" t="e">
        <f t="shared" si="151"/>
        <v>#N/A</v>
      </c>
      <c r="O1373" s="15" t="e">
        <f t="shared" si="152"/>
        <v>#N/A</v>
      </c>
    </row>
    <row r="1374" spans="1:15" x14ac:dyDescent="0.15">
      <c r="A1374" s="106">
        <f t="shared" si="153"/>
        <v>1</v>
      </c>
      <c r="B1374" s="15" t="e">
        <f>IF(OR(Medidas!D1374=1,Medidas!D1374="M",Medidas!D1374="m"),$A1374*LOOKUP($I1374+1,'OMS2007'!$A$3:$A$220,'OMS2007'!B$3:B$220)+(1-$A1374)*LOOKUP($I1374,'OMS2007'!$A$3:$A$220,'OMS2007'!B$3:B$220),$A1374*LOOKUP($I1374+1,'OMS2007'!$A$3:$A$220,'OMS2007'!E$3:E$220)+(1-$A1374)*LOOKUP($I1374,'OMS2007'!$A$3:$A$220,'OMS2007'!E$3:E$220))</f>
        <v>#N/A</v>
      </c>
      <c r="C1374" s="15" t="e">
        <f>IF(OR(Medidas!D1374=1,Medidas!D1374="M",Medidas!D1374="m"),$A1374*LOOKUP($I1374+1,'OMS2007'!$A$3:$A$220,'OMS2007'!C$3:C$220)+(1-$A1374)*LOOKUP($I1374,'OMS2007'!$A$3:$A$220,'OMS2007'!C$3:C$220),$A1374*LOOKUP($I1374+1,'OMS2007'!$A$3:$A$220,'OMS2007'!F$3:F$220)+(1-$A1374)*LOOKUP($I1374,'OMS2007'!$A$3:$A$220,'OMS2007'!F$3:F$220))</f>
        <v>#N/A</v>
      </c>
      <c r="D1374" s="15" t="e">
        <f>IF(OR(Medidas!D1374=1,Medidas!D1374="M",Medidas!D1374="m"),$A1374*LOOKUP($I1374+1,'OMS2007'!$A$3:$A$220,'OMS2007'!D$3:D$220)+(1-$A1374)*LOOKUP($I1374,'OMS2007'!$A$3:$A$220,'OMS2007'!D$3:D$220),$A1374*LOOKUP($I1374+1,'OMS2007'!$A$3:$A$220,'OMS2007'!G$3:G$220)+(1-$A1374)*LOOKUP($I1374,'OMS2007'!$A$3:$A$220,'OMS2007'!G$3:G$220))</f>
        <v>#N/A</v>
      </c>
      <c r="E1374" s="15">
        <f t="shared" si="147"/>
        <v>1</v>
      </c>
      <c r="F1374" s="15">
        <f>IF(OR(Medidas!D1374=1,Medidas!D1374="M",Medidas!D1374="m",Medidas!D1374=2,Medidas!D1374="F",Medidas!D1374="f"),0,1)</f>
        <v>1</v>
      </c>
      <c r="G1374" s="15">
        <f>IF(OR(ISBLANK(Medidas!G1374),(ISBLANK(Medidas!H1374))),1,0)</f>
        <v>1</v>
      </c>
      <c r="H1374" s="15">
        <f>IF(AND(NOT(G1374),OR(Medidas!G1374&lt;20,Medidas!G1374&gt;250,Medidas!H1374&lt;0.5,Medidas!H1374&gt;400)),1,0)</f>
        <v>0</v>
      </c>
      <c r="I1374" s="20">
        <f>(Medidas!F1374-Medidas!E1374)/30.4375</f>
        <v>0</v>
      </c>
      <c r="J1374" s="15" t="e">
        <f>Medidas!H1374/(Medidas!G1374^2)*10000</f>
        <v>#DIV/0!</v>
      </c>
      <c r="K1374" s="15" t="e">
        <f t="shared" si="148"/>
        <v>#DIV/0!</v>
      </c>
      <c r="L1374" s="15" t="e">
        <f t="shared" si="149"/>
        <v>#DIV/0!</v>
      </c>
      <c r="M1374" s="15" t="e">
        <f t="shared" si="150"/>
        <v>#DIV/0!</v>
      </c>
      <c r="N1374" s="15" t="e">
        <f t="shared" si="151"/>
        <v>#N/A</v>
      </c>
      <c r="O1374" s="15" t="e">
        <f t="shared" si="152"/>
        <v>#N/A</v>
      </c>
    </row>
    <row r="1375" spans="1:15" x14ac:dyDescent="0.15">
      <c r="A1375" s="106">
        <f t="shared" si="153"/>
        <v>1</v>
      </c>
      <c r="B1375" s="15" t="e">
        <f>IF(OR(Medidas!D1375=1,Medidas!D1375="M",Medidas!D1375="m"),$A1375*LOOKUP($I1375+1,'OMS2007'!$A$3:$A$220,'OMS2007'!B$3:B$220)+(1-$A1375)*LOOKUP($I1375,'OMS2007'!$A$3:$A$220,'OMS2007'!B$3:B$220),$A1375*LOOKUP($I1375+1,'OMS2007'!$A$3:$A$220,'OMS2007'!E$3:E$220)+(1-$A1375)*LOOKUP($I1375,'OMS2007'!$A$3:$A$220,'OMS2007'!E$3:E$220))</f>
        <v>#N/A</v>
      </c>
      <c r="C1375" s="15" t="e">
        <f>IF(OR(Medidas!D1375=1,Medidas!D1375="M",Medidas!D1375="m"),$A1375*LOOKUP($I1375+1,'OMS2007'!$A$3:$A$220,'OMS2007'!C$3:C$220)+(1-$A1375)*LOOKUP($I1375,'OMS2007'!$A$3:$A$220,'OMS2007'!C$3:C$220),$A1375*LOOKUP($I1375+1,'OMS2007'!$A$3:$A$220,'OMS2007'!F$3:F$220)+(1-$A1375)*LOOKUP($I1375,'OMS2007'!$A$3:$A$220,'OMS2007'!F$3:F$220))</f>
        <v>#N/A</v>
      </c>
      <c r="D1375" s="15" t="e">
        <f>IF(OR(Medidas!D1375=1,Medidas!D1375="M",Medidas!D1375="m"),$A1375*LOOKUP($I1375+1,'OMS2007'!$A$3:$A$220,'OMS2007'!D$3:D$220)+(1-$A1375)*LOOKUP($I1375,'OMS2007'!$A$3:$A$220,'OMS2007'!D$3:D$220),$A1375*LOOKUP($I1375+1,'OMS2007'!$A$3:$A$220,'OMS2007'!G$3:G$220)+(1-$A1375)*LOOKUP($I1375,'OMS2007'!$A$3:$A$220,'OMS2007'!G$3:G$220))</f>
        <v>#N/A</v>
      </c>
      <c r="E1375" s="15">
        <f t="shared" si="147"/>
        <v>1</v>
      </c>
      <c r="F1375" s="15">
        <f>IF(OR(Medidas!D1375=1,Medidas!D1375="M",Medidas!D1375="m",Medidas!D1375=2,Medidas!D1375="F",Medidas!D1375="f"),0,1)</f>
        <v>1</v>
      </c>
      <c r="G1375" s="15">
        <f>IF(OR(ISBLANK(Medidas!G1375),(ISBLANK(Medidas!H1375))),1,0)</f>
        <v>1</v>
      </c>
      <c r="H1375" s="15">
        <f>IF(AND(NOT(G1375),OR(Medidas!G1375&lt;20,Medidas!G1375&gt;250,Medidas!H1375&lt;0.5,Medidas!H1375&gt;400)),1,0)</f>
        <v>0</v>
      </c>
      <c r="I1375" s="20">
        <f>(Medidas!F1375-Medidas!E1375)/30.4375</f>
        <v>0</v>
      </c>
      <c r="J1375" s="15" t="e">
        <f>Medidas!H1375/(Medidas!G1375^2)*10000</f>
        <v>#DIV/0!</v>
      </c>
      <c r="K1375" s="15" t="e">
        <f t="shared" si="148"/>
        <v>#DIV/0!</v>
      </c>
      <c r="L1375" s="15" t="e">
        <f t="shared" si="149"/>
        <v>#DIV/0!</v>
      </c>
      <c r="M1375" s="15" t="e">
        <f t="shared" si="150"/>
        <v>#DIV/0!</v>
      </c>
      <c r="N1375" s="15" t="e">
        <f t="shared" si="151"/>
        <v>#N/A</v>
      </c>
      <c r="O1375" s="15" t="e">
        <f t="shared" si="152"/>
        <v>#N/A</v>
      </c>
    </row>
    <row r="1376" spans="1:15" x14ac:dyDescent="0.15">
      <c r="A1376" s="106">
        <f t="shared" si="153"/>
        <v>1</v>
      </c>
      <c r="B1376" s="15" t="e">
        <f>IF(OR(Medidas!D1376=1,Medidas!D1376="M",Medidas!D1376="m"),$A1376*LOOKUP($I1376+1,'OMS2007'!$A$3:$A$220,'OMS2007'!B$3:B$220)+(1-$A1376)*LOOKUP($I1376,'OMS2007'!$A$3:$A$220,'OMS2007'!B$3:B$220),$A1376*LOOKUP($I1376+1,'OMS2007'!$A$3:$A$220,'OMS2007'!E$3:E$220)+(1-$A1376)*LOOKUP($I1376,'OMS2007'!$A$3:$A$220,'OMS2007'!E$3:E$220))</f>
        <v>#N/A</v>
      </c>
      <c r="C1376" s="15" t="e">
        <f>IF(OR(Medidas!D1376=1,Medidas!D1376="M",Medidas!D1376="m"),$A1376*LOOKUP($I1376+1,'OMS2007'!$A$3:$A$220,'OMS2007'!C$3:C$220)+(1-$A1376)*LOOKUP($I1376,'OMS2007'!$A$3:$A$220,'OMS2007'!C$3:C$220),$A1376*LOOKUP($I1376+1,'OMS2007'!$A$3:$A$220,'OMS2007'!F$3:F$220)+(1-$A1376)*LOOKUP($I1376,'OMS2007'!$A$3:$A$220,'OMS2007'!F$3:F$220))</f>
        <v>#N/A</v>
      </c>
      <c r="D1376" s="15" t="e">
        <f>IF(OR(Medidas!D1376=1,Medidas!D1376="M",Medidas!D1376="m"),$A1376*LOOKUP($I1376+1,'OMS2007'!$A$3:$A$220,'OMS2007'!D$3:D$220)+(1-$A1376)*LOOKUP($I1376,'OMS2007'!$A$3:$A$220,'OMS2007'!D$3:D$220),$A1376*LOOKUP($I1376+1,'OMS2007'!$A$3:$A$220,'OMS2007'!G$3:G$220)+(1-$A1376)*LOOKUP($I1376,'OMS2007'!$A$3:$A$220,'OMS2007'!G$3:G$220))</f>
        <v>#N/A</v>
      </c>
      <c r="E1376" s="15">
        <f t="shared" si="147"/>
        <v>1</v>
      </c>
      <c r="F1376" s="15">
        <f>IF(OR(Medidas!D1376=1,Medidas!D1376="M",Medidas!D1376="m",Medidas!D1376=2,Medidas!D1376="F",Medidas!D1376="f"),0,1)</f>
        <v>1</v>
      </c>
      <c r="G1376" s="15">
        <f>IF(OR(ISBLANK(Medidas!G1376),(ISBLANK(Medidas!H1376))),1,0)</f>
        <v>1</v>
      </c>
      <c r="H1376" s="15">
        <f>IF(AND(NOT(G1376),OR(Medidas!G1376&lt;20,Medidas!G1376&gt;250,Medidas!H1376&lt;0.5,Medidas!H1376&gt;400)),1,0)</f>
        <v>0</v>
      </c>
      <c r="I1376" s="20">
        <f>(Medidas!F1376-Medidas!E1376)/30.4375</f>
        <v>0</v>
      </c>
      <c r="J1376" s="15" t="e">
        <f>Medidas!H1376/(Medidas!G1376^2)*10000</f>
        <v>#DIV/0!</v>
      </c>
      <c r="K1376" s="15" t="e">
        <f t="shared" si="148"/>
        <v>#DIV/0!</v>
      </c>
      <c r="L1376" s="15" t="e">
        <f t="shared" si="149"/>
        <v>#DIV/0!</v>
      </c>
      <c r="M1376" s="15" t="e">
        <f t="shared" si="150"/>
        <v>#DIV/0!</v>
      </c>
      <c r="N1376" s="15" t="e">
        <f t="shared" si="151"/>
        <v>#N/A</v>
      </c>
      <c r="O1376" s="15" t="e">
        <f t="shared" si="152"/>
        <v>#N/A</v>
      </c>
    </row>
    <row r="1377" spans="1:15" x14ac:dyDescent="0.15">
      <c r="A1377" s="106">
        <f t="shared" si="153"/>
        <v>1</v>
      </c>
      <c r="B1377" s="15" t="e">
        <f>IF(OR(Medidas!D1377=1,Medidas!D1377="M",Medidas!D1377="m"),$A1377*LOOKUP($I1377+1,'OMS2007'!$A$3:$A$220,'OMS2007'!B$3:B$220)+(1-$A1377)*LOOKUP($I1377,'OMS2007'!$A$3:$A$220,'OMS2007'!B$3:B$220),$A1377*LOOKUP($I1377+1,'OMS2007'!$A$3:$A$220,'OMS2007'!E$3:E$220)+(1-$A1377)*LOOKUP($I1377,'OMS2007'!$A$3:$A$220,'OMS2007'!E$3:E$220))</f>
        <v>#N/A</v>
      </c>
      <c r="C1377" s="15" t="e">
        <f>IF(OR(Medidas!D1377=1,Medidas!D1377="M",Medidas!D1377="m"),$A1377*LOOKUP($I1377+1,'OMS2007'!$A$3:$A$220,'OMS2007'!C$3:C$220)+(1-$A1377)*LOOKUP($I1377,'OMS2007'!$A$3:$A$220,'OMS2007'!C$3:C$220),$A1377*LOOKUP($I1377+1,'OMS2007'!$A$3:$A$220,'OMS2007'!F$3:F$220)+(1-$A1377)*LOOKUP($I1377,'OMS2007'!$A$3:$A$220,'OMS2007'!F$3:F$220))</f>
        <v>#N/A</v>
      </c>
      <c r="D1377" s="15" t="e">
        <f>IF(OR(Medidas!D1377=1,Medidas!D1377="M",Medidas!D1377="m"),$A1377*LOOKUP($I1377+1,'OMS2007'!$A$3:$A$220,'OMS2007'!D$3:D$220)+(1-$A1377)*LOOKUP($I1377,'OMS2007'!$A$3:$A$220,'OMS2007'!D$3:D$220),$A1377*LOOKUP($I1377+1,'OMS2007'!$A$3:$A$220,'OMS2007'!G$3:G$220)+(1-$A1377)*LOOKUP($I1377,'OMS2007'!$A$3:$A$220,'OMS2007'!G$3:G$220))</f>
        <v>#N/A</v>
      </c>
      <c r="E1377" s="15">
        <f t="shared" si="147"/>
        <v>1</v>
      </c>
      <c r="F1377" s="15">
        <f>IF(OR(Medidas!D1377=1,Medidas!D1377="M",Medidas!D1377="m",Medidas!D1377=2,Medidas!D1377="F",Medidas!D1377="f"),0,1)</f>
        <v>1</v>
      </c>
      <c r="G1377" s="15">
        <f>IF(OR(ISBLANK(Medidas!G1377),(ISBLANK(Medidas!H1377))),1,0)</f>
        <v>1</v>
      </c>
      <c r="H1377" s="15">
        <f>IF(AND(NOT(G1377),OR(Medidas!G1377&lt;20,Medidas!G1377&gt;250,Medidas!H1377&lt;0.5,Medidas!H1377&gt;400)),1,0)</f>
        <v>0</v>
      </c>
      <c r="I1377" s="20">
        <f>(Medidas!F1377-Medidas!E1377)/30.4375</f>
        <v>0</v>
      </c>
      <c r="J1377" s="15" t="e">
        <f>Medidas!H1377/(Medidas!G1377^2)*10000</f>
        <v>#DIV/0!</v>
      </c>
      <c r="K1377" s="15" t="e">
        <f t="shared" si="148"/>
        <v>#DIV/0!</v>
      </c>
      <c r="L1377" s="15" t="e">
        <f t="shared" si="149"/>
        <v>#DIV/0!</v>
      </c>
      <c r="M1377" s="15" t="e">
        <f t="shared" si="150"/>
        <v>#DIV/0!</v>
      </c>
      <c r="N1377" s="15" t="e">
        <f t="shared" si="151"/>
        <v>#N/A</v>
      </c>
      <c r="O1377" s="15" t="e">
        <f t="shared" si="152"/>
        <v>#N/A</v>
      </c>
    </row>
    <row r="1378" spans="1:15" x14ac:dyDescent="0.15">
      <c r="A1378" s="106">
        <f t="shared" si="153"/>
        <v>1</v>
      </c>
      <c r="B1378" s="15" t="e">
        <f>IF(OR(Medidas!D1378=1,Medidas!D1378="M",Medidas!D1378="m"),$A1378*LOOKUP($I1378+1,'OMS2007'!$A$3:$A$220,'OMS2007'!B$3:B$220)+(1-$A1378)*LOOKUP($I1378,'OMS2007'!$A$3:$A$220,'OMS2007'!B$3:B$220),$A1378*LOOKUP($I1378+1,'OMS2007'!$A$3:$A$220,'OMS2007'!E$3:E$220)+(1-$A1378)*LOOKUP($I1378,'OMS2007'!$A$3:$A$220,'OMS2007'!E$3:E$220))</f>
        <v>#N/A</v>
      </c>
      <c r="C1378" s="15" t="e">
        <f>IF(OR(Medidas!D1378=1,Medidas!D1378="M",Medidas!D1378="m"),$A1378*LOOKUP($I1378+1,'OMS2007'!$A$3:$A$220,'OMS2007'!C$3:C$220)+(1-$A1378)*LOOKUP($I1378,'OMS2007'!$A$3:$A$220,'OMS2007'!C$3:C$220),$A1378*LOOKUP($I1378+1,'OMS2007'!$A$3:$A$220,'OMS2007'!F$3:F$220)+(1-$A1378)*LOOKUP($I1378,'OMS2007'!$A$3:$A$220,'OMS2007'!F$3:F$220))</f>
        <v>#N/A</v>
      </c>
      <c r="D1378" s="15" t="e">
        <f>IF(OR(Medidas!D1378=1,Medidas!D1378="M",Medidas!D1378="m"),$A1378*LOOKUP($I1378+1,'OMS2007'!$A$3:$A$220,'OMS2007'!D$3:D$220)+(1-$A1378)*LOOKUP($I1378,'OMS2007'!$A$3:$A$220,'OMS2007'!D$3:D$220),$A1378*LOOKUP($I1378+1,'OMS2007'!$A$3:$A$220,'OMS2007'!G$3:G$220)+(1-$A1378)*LOOKUP($I1378,'OMS2007'!$A$3:$A$220,'OMS2007'!G$3:G$220))</f>
        <v>#N/A</v>
      </c>
      <c r="E1378" s="15">
        <f t="shared" si="147"/>
        <v>1</v>
      </c>
      <c r="F1378" s="15">
        <f>IF(OR(Medidas!D1378=1,Medidas!D1378="M",Medidas!D1378="m",Medidas!D1378=2,Medidas!D1378="F",Medidas!D1378="f"),0,1)</f>
        <v>1</v>
      </c>
      <c r="G1378" s="15">
        <f>IF(OR(ISBLANK(Medidas!G1378),(ISBLANK(Medidas!H1378))),1,0)</f>
        <v>1</v>
      </c>
      <c r="H1378" s="15">
        <f>IF(AND(NOT(G1378),OR(Medidas!G1378&lt;20,Medidas!G1378&gt;250,Medidas!H1378&lt;0.5,Medidas!H1378&gt;400)),1,0)</f>
        <v>0</v>
      </c>
      <c r="I1378" s="20">
        <f>(Medidas!F1378-Medidas!E1378)/30.4375</f>
        <v>0</v>
      </c>
      <c r="J1378" s="15" t="e">
        <f>Medidas!H1378/(Medidas!G1378^2)*10000</f>
        <v>#DIV/0!</v>
      </c>
      <c r="K1378" s="15" t="e">
        <f t="shared" si="148"/>
        <v>#DIV/0!</v>
      </c>
      <c r="L1378" s="15" t="e">
        <f t="shared" si="149"/>
        <v>#DIV/0!</v>
      </c>
      <c r="M1378" s="15" t="e">
        <f t="shared" si="150"/>
        <v>#DIV/0!</v>
      </c>
      <c r="N1378" s="15" t="e">
        <f t="shared" si="151"/>
        <v>#N/A</v>
      </c>
      <c r="O1378" s="15" t="e">
        <f t="shared" si="152"/>
        <v>#N/A</v>
      </c>
    </row>
    <row r="1379" spans="1:15" x14ac:dyDescent="0.15">
      <c r="A1379" s="106">
        <f t="shared" si="153"/>
        <v>1</v>
      </c>
      <c r="B1379" s="15" t="e">
        <f>IF(OR(Medidas!D1379=1,Medidas!D1379="M",Medidas!D1379="m"),$A1379*LOOKUP($I1379+1,'OMS2007'!$A$3:$A$220,'OMS2007'!B$3:B$220)+(1-$A1379)*LOOKUP($I1379,'OMS2007'!$A$3:$A$220,'OMS2007'!B$3:B$220),$A1379*LOOKUP($I1379+1,'OMS2007'!$A$3:$A$220,'OMS2007'!E$3:E$220)+(1-$A1379)*LOOKUP($I1379,'OMS2007'!$A$3:$A$220,'OMS2007'!E$3:E$220))</f>
        <v>#N/A</v>
      </c>
      <c r="C1379" s="15" t="e">
        <f>IF(OR(Medidas!D1379=1,Medidas!D1379="M",Medidas!D1379="m"),$A1379*LOOKUP($I1379+1,'OMS2007'!$A$3:$A$220,'OMS2007'!C$3:C$220)+(1-$A1379)*LOOKUP($I1379,'OMS2007'!$A$3:$A$220,'OMS2007'!C$3:C$220),$A1379*LOOKUP($I1379+1,'OMS2007'!$A$3:$A$220,'OMS2007'!F$3:F$220)+(1-$A1379)*LOOKUP($I1379,'OMS2007'!$A$3:$A$220,'OMS2007'!F$3:F$220))</f>
        <v>#N/A</v>
      </c>
      <c r="D1379" s="15" t="e">
        <f>IF(OR(Medidas!D1379=1,Medidas!D1379="M",Medidas!D1379="m"),$A1379*LOOKUP($I1379+1,'OMS2007'!$A$3:$A$220,'OMS2007'!D$3:D$220)+(1-$A1379)*LOOKUP($I1379,'OMS2007'!$A$3:$A$220,'OMS2007'!D$3:D$220),$A1379*LOOKUP($I1379+1,'OMS2007'!$A$3:$A$220,'OMS2007'!G$3:G$220)+(1-$A1379)*LOOKUP($I1379,'OMS2007'!$A$3:$A$220,'OMS2007'!G$3:G$220))</f>
        <v>#N/A</v>
      </c>
      <c r="E1379" s="15">
        <f t="shared" si="147"/>
        <v>1</v>
      </c>
      <c r="F1379" s="15">
        <f>IF(OR(Medidas!D1379=1,Medidas!D1379="M",Medidas!D1379="m",Medidas!D1379=2,Medidas!D1379="F",Medidas!D1379="f"),0,1)</f>
        <v>1</v>
      </c>
      <c r="G1379" s="15">
        <f>IF(OR(ISBLANK(Medidas!G1379),(ISBLANK(Medidas!H1379))),1,0)</f>
        <v>1</v>
      </c>
      <c r="H1379" s="15">
        <f>IF(AND(NOT(G1379),OR(Medidas!G1379&lt;20,Medidas!G1379&gt;250,Medidas!H1379&lt;0.5,Medidas!H1379&gt;400)),1,0)</f>
        <v>0</v>
      </c>
      <c r="I1379" s="20">
        <f>(Medidas!F1379-Medidas!E1379)/30.4375</f>
        <v>0</v>
      </c>
      <c r="J1379" s="15" t="e">
        <f>Medidas!H1379/(Medidas!G1379^2)*10000</f>
        <v>#DIV/0!</v>
      </c>
      <c r="K1379" s="15" t="e">
        <f t="shared" si="148"/>
        <v>#DIV/0!</v>
      </c>
      <c r="L1379" s="15" t="e">
        <f t="shared" si="149"/>
        <v>#DIV/0!</v>
      </c>
      <c r="M1379" s="15" t="e">
        <f t="shared" si="150"/>
        <v>#DIV/0!</v>
      </c>
      <c r="N1379" s="15" t="e">
        <f t="shared" si="151"/>
        <v>#N/A</v>
      </c>
      <c r="O1379" s="15" t="e">
        <f t="shared" si="152"/>
        <v>#N/A</v>
      </c>
    </row>
    <row r="1380" spans="1:15" x14ac:dyDescent="0.15">
      <c r="A1380" s="106">
        <f t="shared" si="153"/>
        <v>1</v>
      </c>
      <c r="B1380" s="15" t="e">
        <f>IF(OR(Medidas!D1380=1,Medidas!D1380="M",Medidas!D1380="m"),$A1380*LOOKUP($I1380+1,'OMS2007'!$A$3:$A$220,'OMS2007'!B$3:B$220)+(1-$A1380)*LOOKUP($I1380,'OMS2007'!$A$3:$A$220,'OMS2007'!B$3:B$220),$A1380*LOOKUP($I1380+1,'OMS2007'!$A$3:$A$220,'OMS2007'!E$3:E$220)+(1-$A1380)*LOOKUP($I1380,'OMS2007'!$A$3:$A$220,'OMS2007'!E$3:E$220))</f>
        <v>#N/A</v>
      </c>
      <c r="C1380" s="15" t="e">
        <f>IF(OR(Medidas!D1380=1,Medidas!D1380="M",Medidas!D1380="m"),$A1380*LOOKUP($I1380+1,'OMS2007'!$A$3:$A$220,'OMS2007'!C$3:C$220)+(1-$A1380)*LOOKUP($I1380,'OMS2007'!$A$3:$A$220,'OMS2007'!C$3:C$220),$A1380*LOOKUP($I1380+1,'OMS2007'!$A$3:$A$220,'OMS2007'!F$3:F$220)+(1-$A1380)*LOOKUP($I1380,'OMS2007'!$A$3:$A$220,'OMS2007'!F$3:F$220))</f>
        <v>#N/A</v>
      </c>
      <c r="D1380" s="15" t="e">
        <f>IF(OR(Medidas!D1380=1,Medidas!D1380="M",Medidas!D1380="m"),$A1380*LOOKUP($I1380+1,'OMS2007'!$A$3:$A$220,'OMS2007'!D$3:D$220)+(1-$A1380)*LOOKUP($I1380,'OMS2007'!$A$3:$A$220,'OMS2007'!D$3:D$220),$A1380*LOOKUP($I1380+1,'OMS2007'!$A$3:$A$220,'OMS2007'!G$3:G$220)+(1-$A1380)*LOOKUP($I1380,'OMS2007'!$A$3:$A$220,'OMS2007'!G$3:G$220))</f>
        <v>#N/A</v>
      </c>
      <c r="E1380" s="15">
        <f t="shared" si="147"/>
        <v>1</v>
      </c>
      <c r="F1380" s="15">
        <f>IF(OR(Medidas!D1380=1,Medidas!D1380="M",Medidas!D1380="m",Medidas!D1380=2,Medidas!D1380="F",Medidas!D1380="f"),0,1)</f>
        <v>1</v>
      </c>
      <c r="G1380" s="15">
        <f>IF(OR(ISBLANK(Medidas!G1380),(ISBLANK(Medidas!H1380))),1,0)</f>
        <v>1</v>
      </c>
      <c r="H1380" s="15">
        <f>IF(AND(NOT(G1380),OR(Medidas!G1380&lt;20,Medidas!G1380&gt;250,Medidas!H1380&lt;0.5,Medidas!H1380&gt;400)),1,0)</f>
        <v>0</v>
      </c>
      <c r="I1380" s="20">
        <f>(Medidas!F1380-Medidas!E1380)/30.4375</f>
        <v>0</v>
      </c>
      <c r="J1380" s="15" t="e">
        <f>Medidas!H1380/(Medidas!G1380^2)*10000</f>
        <v>#DIV/0!</v>
      </c>
      <c r="K1380" s="15" t="e">
        <f t="shared" si="148"/>
        <v>#DIV/0!</v>
      </c>
      <c r="L1380" s="15" t="e">
        <f t="shared" si="149"/>
        <v>#DIV/0!</v>
      </c>
      <c r="M1380" s="15" t="e">
        <f t="shared" si="150"/>
        <v>#DIV/0!</v>
      </c>
      <c r="N1380" s="15" t="e">
        <f t="shared" si="151"/>
        <v>#N/A</v>
      </c>
      <c r="O1380" s="15" t="e">
        <f t="shared" si="152"/>
        <v>#N/A</v>
      </c>
    </row>
    <row r="1381" spans="1:15" x14ac:dyDescent="0.15">
      <c r="A1381" s="106">
        <f t="shared" si="153"/>
        <v>1</v>
      </c>
      <c r="B1381" s="15" t="e">
        <f>IF(OR(Medidas!D1381=1,Medidas!D1381="M",Medidas!D1381="m"),$A1381*LOOKUP($I1381+1,'OMS2007'!$A$3:$A$220,'OMS2007'!B$3:B$220)+(1-$A1381)*LOOKUP($I1381,'OMS2007'!$A$3:$A$220,'OMS2007'!B$3:B$220),$A1381*LOOKUP($I1381+1,'OMS2007'!$A$3:$A$220,'OMS2007'!E$3:E$220)+(1-$A1381)*LOOKUP($I1381,'OMS2007'!$A$3:$A$220,'OMS2007'!E$3:E$220))</f>
        <v>#N/A</v>
      </c>
      <c r="C1381" s="15" t="e">
        <f>IF(OR(Medidas!D1381=1,Medidas!D1381="M",Medidas!D1381="m"),$A1381*LOOKUP($I1381+1,'OMS2007'!$A$3:$A$220,'OMS2007'!C$3:C$220)+(1-$A1381)*LOOKUP($I1381,'OMS2007'!$A$3:$A$220,'OMS2007'!C$3:C$220),$A1381*LOOKUP($I1381+1,'OMS2007'!$A$3:$A$220,'OMS2007'!F$3:F$220)+(1-$A1381)*LOOKUP($I1381,'OMS2007'!$A$3:$A$220,'OMS2007'!F$3:F$220))</f>
        <v>#N/A</v>
      </c>
      <c r="D1381" s="15" t="e">
        <f>IF(OR(Medidas!D1381=1,Medidas!D1381="M",Medidas!D1381="m"),$A1381*LOOKUP($I1381+1,'OMS2007'!$A$3:$A$220,'OMS2007'!D$3:D$220)+(1-$A1381)*LOOKUP($I1381,'OMS2007'!$A$3:$A$220,'OMS2007'!D$3:D$220),$A1381*LOOKUP($I1381+1,'OMS2007'!$A$3:$A$220,'OMS2007'!G$3:G$220)+(1-$A1381)*LOOKUP($I1381,'OMS2007'!$A$3:$A$220,'OMS2007'!G$3:G$220))</f>
        <v>#N/A</v>
      </c>
      <c r="E1381" s="15">
        <f t="shared" si="147"/>
        <v>1</v>
      </c>
      <c r="F1381" s="15">
        <f>IF(OR(Medidas!D1381=1,Medidas!D1381="M",Medidas!D1381="m",Medidas!D1381=2,Medidas!D1381="F",Medidas!D1381="f"),0,1)</f>
        <v>1</v>
      </c>
      <c r="G1381" s="15">
        <f>IF(OR(ISBLANK(Medidas!G1381),(ISBLANK(Medidas!H1381))),1,0)</f>
        <v>1</v>
      </c>
      <c r="H1381" s="15">
        <f>IF(AND(NOT(G1381),OR(Medidas!G1381&lt;20,Medidas!G1381&gt;250,Medidas!H1381&lt;0.5,Medidas!H1381&gt;400)),1,0)</f>
        <v>0</v>
      </c>
      <c r="I1381" s="20">
        <f>(Medidas!F1381-Medidas!E1381)/30.4375</f>
        <v>0</v>
      </c>
      <c r="J1381" s="15" t="e">
        <f>Medidas!H1381/(Medidas!G1381^2)*10000</f>
        <v>#DIV/0!</v>
      </c>
      <c r="K1381" s="15" t="e">
        <f t="shared" si="148"/>
        <v>#DIV/0!</v>
      </c>
      <c r="L1381" s="15" t="e">
        <f t="shared" si="149"/>
        <v>#DIV/0!</v>
      </c>
      <c r="M1381" s="15" t="e">
        <f t="shared" si="150"/>
        <v>#DIV/0!</v>
      </c>
      <c r="N1381" s="15" t="e">
        <f t="shared" si="151"/>
        <v>#N/A</v>
      </c>
      <c r="O1381" s="15" t="e">
        <f t="shared" si="152"/>
        <v>#N/A</v>
      </c>
    </row>
    <row r="1382" spans="1:15" x14ac:dyDescent="0.15">
      <c r="A1382" s="106">
        <f t="shared" si="153"/>
        <v>1</v>
      </c>
      <c r="B1382" s="15" t="e">
        <f>IF(OR(Medidas!D1382=1,Medidas!D1382="M",Medidas!D1382="m"),$A1382*LOOKUP($I1382+1,'OMS2007'!$A$3:$A$220,'OMS2007'!B$3:B$220)+(1-$A1382)*LOOKUP($I1382,'OMS2007'!$A$3:$A$220,'OMS2007'!B$3:B$220),$A1382*LOOKUP($I1382+1,'OMS2007'!$A$3:$A$220,'OMS2007'!E$3:E$220)+(1-$A1382)*LOOKUP($I1382,'OMS2007'!$A$3:$A$220,'OMS2007'!E$3:E$220))</f>
        <v>#N/A</v>
      </c>
      <c r="C1382" s="15" t="e">
        <f>IF(OR(Medidas!D1382=1,Medidas!D1382="M",Medidas!D1382="m"),$A1382*LOOKUP($I1382+1,'OMS2007'!$A$3:$A$220,'OMS2007'!C$3:C$220)+(1-$A1382)*LOOKUP($I1382,'OMS2007'!$A$3:$A$220,'OMS2007'!C$3:C$220),$A1382*LOOKUP($I1382+1,'OMS2007'!$A$3:$A$220,'OMS2007'!F$3:F$220)+(1-$A1382)*LOOKUP($I1382,'OMS2007'!$A$3:$A$220,'OMS2007'!F$3:F$220))</f>
        <v>#N/A</v>
      </c>
      <c r="D1382" s="15" t="e">
        <f>IF(OR(Medidas!D1382=1,Medidas!D1382="M",Medidas!D1382="m"),$A1382*LOOKUP($I1382+1,'OMS2007'!$A$3:$A$220,'OMS2007'!D$3:D$220)+(1-$A1382)*LOOKUP($I1382,'OMS2007'!$A$3:$A$220,'OMS2007'!D$3:D$220),$A1382*LOOKUP($I1382+1,'OMS2007'!$A$3:$A$220,'OMS2007'!G$3:G$220)+(1-$A1382)*LOOKUP($I1382,'OMS2007'!$A$3:$A$220,'OMS2007'!G$3:G$220))</f>
        <v>#N/A</v>
      </c>
      <c r="E1382" s="15">
        <f t="shared" si="147"/>
        <v>1</v>
      </c>
      <c r="F1382" s="15">
        <f>IF(OR(Medidas!D1382=1,Medidas!D1382="M",Medidas!D1382="m",Medidas!D1382=2,Medidas!D1382="F",Medidas!D1382="f"),0,1)</f>
        <v>1</v>
      </c>
      <c r="G1382" s="15">
        <f>IF(OR(ISBLANK(Medidas!G1382),(ISBLANK(Medidas!H1382))),1,0)</f>
        <v>1</v>
      </c>
      <c r="H1382" s="15">
        <f>IF(AND(NOT(G1382),OR(Medidas!G1382&lt;20,Medidas!G1382&gt;250,Medidas!H1382&lt;0.5,Medidas!H1382&gt;400)),1,0)</f>
        <v>0</v>
      </c>
      <c r="I1382" s="20">
        <f>(Medidas!F1382-Medidas!E1382)/30.4375</f>
        <v>0</v>
      </c>
      <c r="J1382" s="15" t="e">
        <f>Medidas!H1382/(Medidas!G1382^2)*10000</f>
        <v>#DIV/0!</v>
      </c>
      <c r="K1382" s="15" t="e">
        <f t="shared" si="148"/>
        <v>#DIV/0!</v>
      </c>
      <c r="L1382" s="15" t="e">
        <f t="shared" si="149"/>
        <v>#DIV/0!</v>
      </c>
      <c r="M1382" s="15" t="e">
        <f t="shared" si="150"/>
        <v>#DIV/0!</v>
      </c>
      <c r="N1382" s="15" t="e">
        <f t="shared" si="151"/>
        <v>#N/A</v>
      </c>
      <c r="O1382" s="15" t="e">
        <f t="shared" si="152"/>
        <v>#N/A</v>
      </c>
    </row>
    <row r="1383" spans="1:15" x14ac:dyDescent="0.15">
      <c r="A1383" s="106">
        <f t="shared" si="153"/>
        <v>1</v>
      </c>
      <c r="B1383" s="15" t="e">
        <f>IF(OR(Medidas!D1383=1,Medidas!D1383="M",Medidas!D1383="m"),$A1383*LOOKUP($I1383+1,'OMS2007'!$A$3:$A$220,'OMS2007'!B$3:B$220)+(1-$A1383)*LOOKUP($I1383,'OMS2007'!$A$3:$A$220,'OMS2007'!B$3:B$220),$A1383*LOOKUP($I1383+1,'OMS2007'!$A$3:$A$220,'OMS2007'!E$3:E$220)+(1-$A1383)*LOOKUP($I1383,'OMS2007'!$A$3:$A$220,'OMS2007'!E$3:E$220))</f>
        <v>#N/A</v>
      </c>
      <c r="C1383" s="15" t="e">
        <f>IF(OR(Medidas!D1383=1,Medidas!D1383="M",Medidas!D1383="m"),$A1383*LOOKUP($I1383+1,'OMS2007'!$A$3:$A$220,'OMS2007'!C$3:C$220)+(1-$A1383)*LOOKUP($I1383,'OMS2007'!$A$3:$A$220,'OMS2007'!C$3:C$220),$A1383*LOOKUP($I1383+1,'OMS2007'!$A$3:$A$220,'OMS2007'!F$3:F$220)+(1-$A1383)*LOOKUP($I1383,'OMS2007'!$A$3:$A$220,'OMS2007'!F$3:F$220))</f>
        <v>#N/A</v>
      </c>
      <c r="D1383" s="15" t="e">
        <f>IF(OR(Medidas!D1383=1,Medidas!D1383="M",Medidas!D1383="m"),$A1383*LOOKUP($I1383+1,'OMS2007'!$A$3:$A$220,'OMS2007'!D$3:D$220)+(1-$A1383)*LOOKUP($I1383,'OMS2007'!$A$3:$A$220,'OMS2007'!D$3:D$220),$A1383*LOOKUP($I1383+1,'OMS2007'!$A$3:$A$220,'OMS2007'!G$3:G$220)+(1-$A1383)*LOOKUP($I1383,'OMS2007'!$A$3:$A$220,'OMS2007'!G$3:G$220))</f>
        <v>#N/A</v>
      </c>
      <c r="E1383" s="15">
        <f t="shared" si="147"/>
        <v>1</v>
      </c>
      <c r="F1383" s="15">
        <f>IF(OR(Medidas!D1383=1,Medidas!D1383="M",Medidas!D1383="m",Medidas!D1383=2,Medidas!D1383="F",Medidas!D1383="f"),0,1)</f>
        <v>1</v>
      </c>
      <c r="G1383" s="15">
        <f>IF(OR(ISBLANK(Medidas!G1383),(ISBLANK(Medidas!H1383))),1,0)</f>
        <v>1</v>
      </c>
      <c r="H1383" s="15">
        <f>IF(AND(NOT(G1383),OR(Medidas!G1383&lt;20,Medidas!G1383&gt;250,Medidas!H1383&lt;0.5,Medidas!H1383&gt;400)),1,0)</f>
        <v>0</v>
      </c>
      <c r="I1383" s="20">
        <f>(Medidas!F1383-Medidas!E1383)/30.4375</f>
        <v>0</v>
      </c>
      <c r="J1383" s="15" t="e">
        <f>Medidas!H1383/(Medidas!G1383^2)*10000</f>
        <v>#DIV/0!</v>
      </c>
      <c r="K1383" s="15" t="e">
        <f t="shared" si="148"/>
        <v>#DIV/0!</v>
      </c>
      <c r="L1383" s="15" t="e">
        <f t="shared" si="149"/>
        <v>#DIV/0!</v>
      </c>
      <c r="M1383" s="15" t="e">
        <f t="shared" si="150"/>
        <v>#DIV/0!</v>
      </c>
      <c r="N1383" s="15" t="e">
        <f t="shared" si="151"/>
        <v>#N/A</v>
      </c>
      <c r="O1383" s="15" t="e">
        <f t="shared" si="152"/>
        <v>#N/A</v>
      </c>
    </row>
    <row r="1384" spans="1:15" x14ac:dyDescent="0.15">
      <c r="A1384" s="106">
        <f t="shared" si="153"/>
        <v>1</v>
      </c>
      <c r="B1384" s="15" t="e">
        <f>IF(OR(Medidas!D1384=1,Medidas!D1384="M",Medidas!D1384="m"),$A1384*LOOKUP($I1384+1,'OMS2007'!$A$3:$A$220,'OMS2007'!B$3:B$220)+(1-$A1384)*LOOKUP($I1384,'OMS2007'!$A$3:$A$220,'OMS2007'!B$3:B$220),$A1384*LOOKUP($I1384+1,'OMS2007'!$A$3:$A$220,'OMS2007'!E$3:E$220)+(1-$A1384)*LOOKUP($I1384,'OMS2007'!$A$3:$A$220,'OMS2007'!E$3:E$220))</f>
        <v>#N/A</v>
      </c>
      <c r="C1384" s="15" t="e">
        <f>IF(OR(Medidas!D1384=1,Medidas!D1384="M",Medidas!D1384="m"),$A1384*LOOKUP($I1384+1,'OMS2007'!$A$3:$A$220,'OMS2007'!C$3:C$220)+(1-$A1384)*LOOKUP($I1384,'OMS2007'!$A$3:$A$220,'OMS2007'!C$3:C$220),$A1384*LOOKUP($I1384+1,'OMS2007'!$A$3:$A$220,'OMS2007'!F$3:F$220)+(1-$A1384)*LOOKUP($I1384,'OMS2007'!$A$3:$A$220,'OMS2007'!F$3:F$220))</f>
        <v>#N/A</v>
      </c>
      <c r="D1384" s="15" t="e">
        <f>IF(OR(Medidas!D1384=1,Medidas!D1384="M",Medidas!D1384="m"),$A1384*LOOKUP($I1384+1,'OMS2007'!$A$3:$A$220,'OMS2007'!D$3:D$220)+(1-$A1384)*LOOKUP($I1384,'OMS2007'!$A$3:$A$220,'OMS2007'!D$3:D$220),$A1384*LOOKUP($I1384+1,'OMS2007'!$A$3:$A$220,'OMS2007'!G$3:G$220)+(1-$A1384)*LOOKUP($I1384,'OMS2007'!$A$3:$A$220,'OMS2007'!G$3:G$220))</f>
        <v>#N/A</v>
      </c>
      <c r="E1384" s="15">
        <f t="shared" si="147"/>
        <v>1</v>
      </c>
      <c r="F1384" s="15">
        <f>IF(OR(Medidas!D1384=1,Medidas!D1384="M",Medidas!D1384="m",Medidas!D1384=2,Medidas!D1384="F",Medidas!D1384="f"),0,1)</f>
        <v>1</v>
      </c>
      <c r="G1384" s="15">
        <f>IF(OR(ISBLANK(Medidas!G1384),(ISBLANK(Medidas!H1384))),1,0)</f>
        <v>1</v>
      </c>
      <c r="H1384" s="15">
        <f>IF(AND(NOT(G1384),OR(Medidas!G1384&lt;20,Medidas!G1384&gt;250,Medidas!H1384&lt;0.5,Medidas!H1384&gt;400)),1,0)</f>
        <v>0</v>
      </c>
      <c r="I1384" s="20">
        <f>(Medidas!F1384-Medidas!E1384)/30.4375</f>
        <v>0</v>
      </c>
      <c r="J1384" s="15" t="e">
        <f>Medidas!H1384/(Medidas!G1384^2)*10000</f>
        <v>#DIV/0!</v>
      </c>
      <c r="K1384" s="15" t="e">
        <f t="shared" si="148"/>
        <v>#DIV/0!</v>
      </c>
      <c r="L1384" s="15" t="e">
        <f t="shared" si="149"/>
        <v>#DIV/0!</v>
      </c>
      <c r="M1384" s="15" t="e">
        <f t="shared" si="150"/>
        <v>#DIV/0!</v>
      </c>
      <c r="N1384" s="15" t="e">
        <f t="shared" si="151"/>
        <v>#N/A</v>
      </c>
      <c r="O1384" s="15" t="e">
        <f t="shared" si="152"/>
        <v>#N/A</v>
      </c>
    </row>
    <row r="1385" spans="1:15" x14ac:dyDescent="0.15">
      <c r="A1385" s="106">
        <f t="shared" si="153"/>
        <v>1</v>
      </c>
      <c r="B1385" s="15" t="e">
        <f>IF(OR(Medidas!D1385=1,Medidas!D1385="M",Medidas!D1385="m"),$A1385*LOOKUP($I1385+1,'OMS2007'!$A$3:$A$220,'OMS2007'!B$3:B$220)+(1-$A1385)*LOOKUP($I1385,'OMS2007'!$A$3:$A$220,'OMS2007'!B$3:B$220),$A1385*LOOKUP($I1385+1,'OMS2007'!$A$3:$A$220,'OMS2007'!E$3:E$220)+(1-$A1385)*LOOKUP($I1385,'OMS2007'!$A$3:$A$220,'OMS2007'!E$3:E$220))</f>
        <v>#N/A</v>
      </c>
      <c r="C1385" s="15" t="e">
        <f>IF(OR(Medidas!D1385=1,Medidas!D1385="M",Medidas!D1385="m"),$A1385*LOOKUP($I1385+1,'OMS2007'!$A$3:$A$220,'OMS2007'!C$3:C$220)+(1-$A1385)*LOOKUP($I1385,'OMS2007'!$A$3:$A$220,'OMS2007'!C$3:C$220),$A1385*LOOKUP($I1385+1,'OMS2007'!$A$3:$A$220,'OMS2007'!F$3:F$220)+(1-$A1385)*LOOKUP($I1385,'OMS2007'!$A$3:$A$220,'OMS2007'!F$3:F$220))</f>
        <v>#N/A</v>
      </c>
      <c r="D1385" s="15" t="e">
        <f>IF(OR(Medidas!D1385=1,Medidas!D1385="M",Medidas!D1385="m"),$A1385*LOOKUP($I1385+1,'OMS2007'!$A$3:$A$220,'OMS2007'!D$3:D$220)+(1-$A1385)*LOOKUP($I1385,'OMS2007'!$A$3:$A$220,'OMS2007'!D$3:D$220),$A1385*LOOKUP($I1385+1,'OMS2007'!$A$3:$A$220,'OMS2007'!G$3:G$220)+(1-$A1385)*LOOKUP($I1385,'OMS2007'!$A$3:$A$220,'OMS2007'!G$3:G$220))</f>
        <v>#N/A</v>
      </c>
      <c r="E1385" s="15">
        <f t="shared" si="147"/>
        <v>1</v>
      </c>
      <c r="F1385" s="15">
        <f>IF(OR(Medidas!D1385=1,Medidas!D1385="M",Medidas!D1385="m",Medidas!D1385=2,Medidas!D1385="F",Medidas!D1385="f"),0,1)</f>
        <v>1</v>
      </c>
      <c r="G1385" s="15">
        <f>IF(OR(ISBLANK(Medidas!G1385),(ISBLANK(Medidas!H1385))),1,0)</f>
        <v>1</v>
      </c>
      <c r="H1385" s="15">
        <f>IF(AND(NOT(G1385),OR(Medidas!G1385&lt;20,Medidas!G1385&gt;250,Medidas!H1385&lt;0.5,Medidas!H1385&gt;400)),1,0)</f>
        <v>0</v>
      </c>
      <c r="I1385" s="20">
        <f>(Medidas!F1385-Medidas!E1385)/30.4375</f>
        <v>0</v>
      </c>
      <c r="J1385" s="15" t="e">
        <f>Medidas!H1385/(Medidas!G1385^2)*10000</f>
        <v>#DIV/0!</v>
      </c>
      <c r="K1385" s="15" t="e">
        <f t="shared" si="148"/>
        <v>#DIV/0!</v>
      </c>
      <c r="L1385" s="15" t="e">
        <f t="shared" si="149"/>
        <v>#DIV/0!</v>
      </c>
      <c r="M1385" s="15" t="e">
        <f t="shared" si="150"/>
        <v>#DIV/0!</v>
      </c>
      <c r="N1385" s="15" t="e">
        <f t="shared" si="151"/>
        <v>#N/A</v>
      </c>
      <c r="O1385" s="15" t="e">
        <f t="shared" si="152"/>
        <v>#N/A</v>
      </c>
    </row>
    <row r="1386" spans="1:15" x14ac:dyDescent="0.15">
      <c r="A1386" s="106">
        <f t="shared" si="153"/>
        <v>1</v>
      </c>
      <c r="B1386" s="15" t="e">
        <f>IF(OR(Medidas!D1386=1,Medidas!D1386="M",Medidas!D1386="m"),$A1386*LOOKUP($I1386+1,'OMS2007'!$A$3:$A$220,'OMS2007'!B$3:B$220)+(1-$A1386)*LOOKUP($I1386,'OMS2007'!$A$3:$A$220,'OMS2007'!B$3:B$220),$A1386*LOOKUP($I1386+1,'OMS2007'!$A$3:$A$220,'OMS2007'!E$3:E$220)+(1-$A1386)*LOOKUP($I1386,'OMS2007'!$A$3:$A$220,'OMS2007'!E$3:E$220))</f>
        <v>#N/A</v>
      </c>
      <c r="C1386" s="15" t="e">
        <f>IF(OR(Medidas!D1386=1,Medidas!D1386="M",Medidas!D1386="m"),$A1386*LOOKUP($I1386+1,'OMS2007'!$A$3:$A$220,'OMS2007'!C$3:C$220)+(1-$A1386)*LOOKUP($I1386,'OMS2007'!$A$3:$A$220,'OMS2007'!C$3:C$220),$A1386*LOOKUP($I1386+1,'OMS2007'!$A$3:$A$220,'OMS2007'!F$3:F$220)+(1-$A1386)*LOOKUP($I1386,'OMS2007'!$A$3:$A$220,'OMS2007'!F$3:F$220))</f>
        <v>#N/A</v>
      </c>
      <c r="D1386" s="15" t="e">
        <f>IF(OR(Medidas!D1386=1,Medidas!D1386="M",Medidas!D1386="m"),$A1386*LOOKUP($I1386+1,'OMS2007'!$A$3:$A$220,'OMS2007'!D$3:D$220)+(1-$A1386)*LOOKUP($I1386,'OMS2007'!$A$3:$A$220,'OMS2007'!D$3:D$220),$A1386*LOOKUP($I1386+1,'OMS2007'!$A$3:$A$220,'OMS2007'!G$3:G$220)+(1-$A1386)*LOOKUP($I1386,'OMS2007'!$A$3:$A$220,'OMS2007'!G$3:G$220))</f>
        <v>#N/A</v>
      </c>
      <c r="E1386" s="15">
        <f t="shared" si="147"/>
        <v>1</v>
      </c>
      <c r="F1386" s="15">
        <f>IF(OR(Medidas!D1386=1,Medidas!D1386="M",Medidas!D1386="m",Medidas!D1386=2,Medidas!D1386="F",Medidas!D1386="f"),0,1)</f>
        <v>1</v>
      </c>
      <c r="G1386" s="15">
        <f>IF(OR(ISBLANK(Medidas!G1386),(ISBLANK(Medidas!H1386))),1,0)</f>
        <v>1</v>
      </c>
      <c r="H1386" s="15">
        <f>IF(AND(NOT(G1386),OR(Medidas!G1386&lt;20,Medidas!G1386&gt;250,Medidas!H1386&lt;0.5,Medidas!H1386&gt;400)),1,0)</f>
        <v>0</v>
      </c>
      <c r="I1386" s="20">
        <f>(Medidas!F1386-Medidas!E1386)/30.4375</f>
        <v>0</v>
      </c>
      <c r="J1386" s="15" t="e">
        <f>Medidas!H1386/(Medidas!G1386^2)*10000</f>
        <v>#DIV/0!</v>
      </c>
      <c r="K1386" s="15" t="e">
        <f t="shared" si="148"/>
        <v>#DIV/0!</v>
      </c>
      <c r="L1386" s="15" t="e">
        <f t="shared" si="149"/>
        <v>#DIV/0!</v>
      </c>
      <c r="M1386" s="15" t="e">
        <f t="shared" si="150"/>
        <v>#DIV/0!</v>
      </c>
      <c r="N1386" s="15" t="e">
        <f t="shared" si="151"/>
        <v>#N/A</v>
      </c>
      <c r="O1386" s="15" t="e">
        <f t="shared" si="152"/>
        <v>#N/A</v>
      </c>
    </row>
    <row r="1387" spans="1:15" x14ac:dyDescent="0.15">
      <c r="A1387" s="106">
        <f t="shared" si="153"/>
        <v>1</v>
      </c>
      <c r="B1387" s="15" t="e">
        <f>IF(OR(Medidas!D1387=1,Medidas!D1387="M",Medidas!D1387="m"),$A1387*LOOKUP($I1387+1,'OMS2007'!$A$3:$A$220,'OMS2007'!B$3:B$220)+(1-$A1387)*LOOKUP($I1387,'OMS2007'!$A$3:$A$220,'OMS2007'!B$3:B$220),$A1387*LOOKUP($I1387+1,'OMS2007'!$A$3:$A$220,'OMS2007'!E$3:E$220)+(1-$A1387)*LOOKUP($I1387,'OMS2007'!$A$3:$A$220,'OMS2007'!E$3:E$220))</f>
        <v>#N/A</v>
      </c>
      <c r="C1387" s="15" t="e">
        <f>IF(OR(Medidas!D1387=1,Medidas!D1387="M",Medidas!D1387="m"),$A1387*LOOKUP($I1387+1,'OMS2007'!$A$3:$A$220,'OMS2007'!C$3:C$220)+(1-$A1387)*LOOKUP($I1387,'OMS2007'!$A$3:$A$220,'OMS2007'!C$3:C$220),$A1387*LOOKUP($I1387+1,'OMS2007'!$A$3:$A$220,'OMS2007'!F$3:F$220)+(1-$A1387)*LOOKUP($I1387,'OMS2007'!$A$3:$A$220,'OMS2007'!F$3:F$220))</f>
        <v>#N/A</v>
      </c>
      <c r="D1387" s="15" t="e">
        <f>IF(OR(Medidas!D1387=1,Medidas!D1387="M",Medidas!D1387="m"),$A1387*LOOKUP($I1387+1,'OMS2007'!$A$3:$A$220,'OMS2007'!D$3:D$220)+(1-$A1387)*LOOKUP($I1387,'OMS2007'!$A$3:$A$220,'OMS2007'!D$3:D$220),$A1387*LOOKUP($I1387+1,'OMS2007'!$A$3:$A$220,'OMS2007'!G$3:G$220)+(1-$A1387)*LOOKUP($I1387,'OMS2007'!$A$3:$A$220,'OMS2007'!G$3:G$220))</f>
        <v>#N/A</v>
      </c>
      <c r="E1387" s="15">
        <f t="shared" si="147"/>
        <v>1</v>
      </c>
      <c r="F1387" s="15">
        <f>IF(OR(Medidas!D1387=1,Medidas!D1387="M",Medidas!D1387="m",Medidas!D1387=2,Medidas!D1387="F",Medidas!D1387="f"),0,1)</f>
        <v>1</v>
      </c>
      <c r="G1387" s="15">
        <f>IF(OR(ISBLANK(Medidas!G1387),(ISBLANK(Medidas!H1387))),1,0)</f>
        <v>1</v>
      </c>
      <c r="H1387" s="15">
        <f>IF(AND(NOT(G1387),OR(Medidas!G1387&lt;20,Medidas!G1387&gt;250,Medidas!H1387&lt;0.5,Medidas!H1387&gt;400)),1,0)</f>
        <v>0</v>
      </c>
      <c r="I1387" s="20">
        <f>(Medidas!F1387-Medidas!E1387)/30.4375</f>
        <v>0</v>
      </c>
      <c r="J1387" s="15" t="e">
        <f>Medidas!H1387/(Medidas!G1387^2)*10000</f>
        <v>#DIV/0!</v>
      </c>
      <c r="K1387" s="15" t="e">
        <f t="shared" si="148"/>
        <v>#DIV/0!</v>
      </c>
      <c r="L1387" s="15" t="e">
        <f t="shared" si="149"/>
        <v>#DIV/0!</v>
      </c>
      <c r="M1387" s="15" t="e">
        <f t="shared" si="150"/>
        <v>#DIV/0!</v>
      </c>
      <c r="N1387" s="15" t="e">
        <f t="shared" si="151"/>
        <v>#N/A</v>
      </c>
      <c r="O1387" s="15" t="e">
        <f t="shared" si="152"/>
        <v>#N/A</v>
      </c>
    </row>
    <row r="1388" spans="1:15" x14ac:dyDescent="0.15">
      <c r="A1388" s="106">
        <f t="shared" si="153"/>
        <v>1</v>
      </c>
      <c r="B1388" s="15" t="e">
        <f>IF(OR(Medidas!D1388=1,Medidas!D1388="M",Medidas!D1388="m"),$A1388*LOOKUP($I1388+1,'OMS2007'!$A$3:$A$220,'OMS2007'!B$3:B$220)+(1-$A1388)*LOOKUP($I1388,'OMS2007'!$A$3:$A$220,'OMS2007'!B$3:B$220),$A1388*LOOKUP($I1388+1,'OMS2007'!$A$3:$A$220,'OMS2007'!E$3:E$220)+(1-$A1388)*LOOKUP($I1388,'OMS2007'!$A$3:$A$220,'OMS2007'!E$3:E$220))</f>
        <v>#N/A</v>
      </c>
      <c r="C1388" s="15" t="e">
        <f>IF(OR(Medidas!D1388=1,Medidas!D1388="M",Medidas!D1388="m"),$A1388*LOOKUP($I1388+1,'OMS2007'!$A$3:$A$220,'OMS2007'!C$3:C$220)+(1-$A1388)*LOOKUP($I1388,'OMS2007'!$A$3:$A$220,'OMS2007'!C$3:C$220),$A1388*LOOKUP($I1388+1,'OMS2007'!$A$3:$A$220,'OMS2007'!F$3:F$220)+(1-$A1388)*LOOKUP($I1388,'OMS2007'!$A$3:$A$220,'OMS2007'!F$3:F$220))</f>
        <v>#N/A</v>
      </c>
      <c r="D1388" s="15" t="e">
        <f>IF(OR(Medidas!D1388=1,Medidas!D1388="M",Medidas!D1388="m"),$A1388*LOOKUP($I1388+1,'OMS2007'!$A$3:$A$220,'OMS2007'!D$3:D$220)+(1-$A1388)*LOOKUP($I1388,'OMS2007'!$A$3:$A$220,'OMS2007'!D$3:D$220),$A1388*LOOKUP($I1388+1,'OMS2007'!$A$3:$A$220,'OMS2007'!G$3:G$220)+(1-$A1388)*LOOKUP($I1388,'OMS2007'!$A$3:$A$220,'OMS2007'!G$3:G$220))</f>
        <v>#N/A</v>
      </c>
      <c r="E1388" s="15">
        <f t="shared" si="147"/>
        <v>1</v>
      </c>
      <c r="F1388" s="15">
        <f>IF(OR(Medidas!D1388=1,Medidas!D1388="M",Medidas!D1388="m",Medidas!D1388=2,Medidas!D1388="F",Medidas!D1388="f"),0,1)</f>
        <v>1</v>
      </c>
      <c r="G1388" s="15">
        <f>IF(OR(ISBLANK(Medidas!G1388),(ISBLANK(Medidas!H1388))),1,0)</f>
        <v>1</v>
      </c>
      <c r="H1388" s="15">
        <f>IF(AND(NOT(G1388),OR(Medidas!G1388&lt;20,Medidas!G1388&gt;250,Medidas!H1388&lt;0.5,Medidas!H1388&gt;400)),1,0)</f>
        <v>0</v>
      </c>
      <c r="I1388" s="20">
        <f>(Medidas!F1388-Medidas!E1388)/30.4375</f>
        <v>0</v>
      </c>
      <c r="J1388" s="15" t="e">
        <f>Medidas!H1388/(Medidas!G1388^2)*10000</f>
        <v>#DIV/0!</v>
      </c>
      <c r="K1388" s="15" t="e">
        <f t="shared" si="148"/>
        <v>#DIV/0!</v>
      </c>
      <c r="L1388" s="15" t="e">
        <f t="shared" si="149"/>
        <v>#DIV/0!</v>
      </c>
      <c r="M1388" s="15" t="e">
        <f t="shared" si="150"/>
        <v>#DIV/0!</v>
      </c>
      <c r="N1388" s="15" t="e">
        <f t="shared" si="151"/>
        <v>#N/A</v>
      </c>
      <c r="O1388" s="15" t="e">
        <f t="shared" si="152"/>
        <v>#N/A</v>
      </c>
    </row>
    <row r="1389" spans="1:15" x14ac:dyDescent="0.15">
      <c r="A1389" s="106">
        <f t="shared" si="153"/>
        <v>1</v>
      </c>
      <c r="B1389" s="15" t="e">
        <f>IF(OR(Medidas!D1389=1,Medidas!D1389="M",Medidas!D1389="m"),$A1389*LOOKUP($I1389+1,'OMS2007'!$A$3:$A$220,'OMS2007'!B$3:B$220)+(1-$A1389)*LOOKUP($I1389,'OMS2007'!$A$3:$A$220,'OMS2007'!B$3:B$220),$A1389*LOOKUP($I1389+1,'OMS2007'!$A$3:$A$220,'OMS2007'!E$3:E$220)+(1-$A1389)*LOOKUP($I1389,'OMS2007'!$A$3:$A$220,'OMS2007'!E$3:E$220))</f>
        <v>#N/A</v>
      </c>
      <c r="C1389" s="15" t="e">
        <f>IF(OR(Medidas!D1389=1,Medidas!D1389="M",Medidas!D1389="m"),$A1389*LOOKUP($I1389+1,'OMS2007'!$A$3:$A$220,'OMS2007'!C$3:C$220)+(1-$A1389)*LOOKUP($I1389,'OMS2007'!$A$3:$A$220,'OMS2007'!C$3:C$220),$A1389*LOOKUP($I1389+1,'OMS2007'!$A$3:$A$220,'OMS2007'!F$3:F$220)+(1-$A1389)*LOOKUP($I1389,'OMS2007'!$A$3:$A$220,'OMS2007'!F$3:F$220))</f>
        <v>#N/A</v>
      </c>
      <c r="D1389" s="15" t="e">
        <f>IF(OR(Medidas!D1389=1,Medidas!D1389="M",Medidas!D1389="m"),$A1389*LOOKUP($I1389+1,'OMS2007'!$A$3:$A$220,'OMS2007'!D$3:D$220)+(1-$A1389)*LOOKUP($I1389,'OMS2007'!$A$3:$A$220,'OMS2007'!D$3:D$220),$A1389*LOOKUP($I1389+1,'OMS2007'!$A$3:$A$220,'OMS2007'!G$3:G$220)+(1-$A1389)*LOOKUP($I1389,'OMS2007'!$A$3:$A$220,'OMS2007'!G$3:G$220))</f>
        <v>#N/A</v>
      </c>
      <c r="E1389" s="15">
        <f t="shared" si="147"/>
        <v>1</v>
      </c>
      <c r="F1389" s="15">
        <f>IF(OR(Medidas!D1389=1,Medidas!D1389="M",Medidas!D1389="m",Medidas!D1389=2,Medidas!D1389="F",Medidas!D1389="f"),0,1)</f>
        <v>1</v>
      </c>
      <c r="G1389" s="15">
        <f>IF(OR(ISBLANK(Medidas!G1389),(ISBLANK(Medidas!H1389))),1,0)</f>
        <v>1</v>
      </c>
      <c r="H1389" s="15">
        <f>IF(AND(NOT(G1389),OR(Medidas!G1389&lt;20,Medidas!G1389&gt;250,Medidas!H1389&lt;0.5,Medidas!H1389&gt;400)),1,0)</f>
        <v>0</v>
      </c>
      <c r="I1389" s="20">
        <f>(Medidas!F1389-Medidas!E1389)/30.4375</f>
        <v>0</v>
      </c>
      <c r="J1389" s="15" t="e">
        <f>Medidas!H1389/(Medidas!G1389^2)*10000</f>
        <v>#DIV/0!</v>
      </c>
      <c r="K1389" s="15" t="e">
        <f t="shared" si="148"/>
        <v>#DIV/0!</v>
      </c>
      <c r="L1389" s="15" t="e">
        <f t="shared" si="149"/>
        <v>#DIV/0!</v>
      </c>
      <c r="M1389" s="15" t="e">
        <f t="shared" si="150"/>
        <v>#DIV/0!</v>
      </c>
      <c r="N1389" s="15" t="e">
        <f t="shared" si="151"/>
        <v>#N/A</v>
      </c>
      <c r="O1389" s="15" t="e">
        <f t="shared" si="152"/>
        <v>#N/A</v>
      </c>
    </row>
    <row r="1390" spans="1:15" x14ac:dyDescent="0.15">
      <c r="A1390" s="106">
        <f t="shared" si="153"/>
        <v>1</v>
      </c>
      <c r="B1390" s="15" t="e">
        <f>IF(OR(Medidas!D1390=1,Medidas!D1390="M",Medidas!D1390="m"),$A1390*LOOKUP($I1390+1,'OMS2007'!$A$3:$A$220,'OMS2007'!B$3:B$220)+(1-$A1390)*LOOKUP($I1390,'OMS2007'!$A$3:$A$220,'OMS2007'!B$3:B$220),$A1390*LOOKUP($I1390+1,'OMS2007'!$A$3:$A$220,'OMS2007'!E$3:E$220)+(1-$A1390)*LOOKUP($I1390,'OMS2007'!$A$3:$A$220,'OMS2007'!E$3:E$220))</f>
        <v>#N/A</v>
      </c>
      <c r="C1390" s="15" t="e">
        <f>IF(OR(Medidas!D1390=1,Medidas!D1390="M",Medidas!D1390="m"),$A1390*LOOKUP($I1390+1,'OMS2007'!$A$3:$A$220,'OMS2007'!C$3:C$220)+(1-$A1390)*LOOKUP($I1390,'OMS2007'!$A$3:$A$220,'OMS2007'!C$3:C$220),$A1390*LOOKUP($I1390+1,'OMS2007'!$A$3:$A$220,'OMS2007'!F$3:F$220)+(1-$A1390)*LOOKUP($I1390,'OMS2007'!$A$3:$A$220,'OMS2007'!F$3:F$220))</f>
        <v>#N/A</v>
      </c>
      <c r="D1390" s="15" t="e">
        <f>IF(OR(Medidas!D1390=1,Medidas!D1390="M",Medidas!D1390="m"),$A1390*LOOKUP($I1390+1,'OMS2007'!$A$3:$A$220,'OMS2007'!D$3:D$220)+(1-$A1390)*LOOKUP($I1390,'OMS2007'!$A$3:$A$220,'OMS2007'!D$3:D$220),$A1390*LOOKUP($I1390+1,'OMS2007'!$A$3:$A$220,'OMS2007'!G$3:G$220)+(1-$A1390)*LOOKUP($I1390,'OMS2007'!$A$3:$A$220,'OMS2007'!G$3:G$220))</f>
        <v>#N/A</v>
      </c>
      <c r="E1390" s="15">
        <f t="shared" si="147"/>
        <v>1</v>
      </c>
      <c r="F1390" s="15">
        <f>IF(OR(Medidas!D1390=1,Medidas!D1390="M",Medidas!D1390="m",Medidas!D1390=2,Medidas!D1390="F",Medidas!D1390="f"),0,1)</f>
        <v>1</v>
      </c>
      <c r="G1390" s="15">
        <f>IF(OR(ISBLANK(Medidas!G1390),(ISBLANK(Medidas!H1390))),1,0)</f>
        <v>1</v>
      </c>
      <c r="H1390" s="15">
        <f>IF(AND(NOT(G1390),OR(Medidas!G1390&lt;20,Medidas!G1390&gt;250,Medidas!H1390&lt;0.5,Medidas!H1390&gt;400)),1,0)</f>
        <v>0</v>
      </c>
      <c r="I1390" s="20">
        <f>(Medidas!F1390-Medidas!E1390)/30.4375</f>
        <v>0</v>
      </c>
      <c r="J1390" s="15" t="e">
        <f>Medidas!H1390/(Medidas!G1390^2)*10000</f>
        <v>#DIV/0!</v>
      </c>
      <c r="K1390" s="15" t="e">
        <f t="shared" si="148"/>
        <v>#DIV/0!</v>
      </c>
      <c r="L1390" s="15" t="e">
        <f t="shared" si="149"/>
        <v>#DIV/0!</v>
      </c>
      <c r="M1390" s="15" t="e">
        <f t="shared" si="150"/>
        <v>#DIV/0!</v>
      </c>
      <c r="N1390" s="15" t="e">
        <f t="shared" si="151"/>
        <v>#N/A</v>
      </c>
      <c r="O1390" s="15" t="e">
        <f t="shared" si="152"/>
        <v>#N/A</v>
      </c>
    </row>
    <row r="1391" spans="1:15" x14ac:dyDescent="0.15">
      <c r="A1391" s="106">
        <f t="shared" si="153"/>
        <v>1</v>
      </c>
      <c r="B1391" s="15" t="e">
        <f>IF(OR(Medidas!D1391=1,Medidas!D1391="M",Medidas!D1391="m"),$A1391*LOOKUP($I1391+1,'OMS2007'!$A$3:$A$220,'OMS2007'!B$3:B$220)+(1-$A1391)*LOOKUP($I1391,'OMS2007'!$A$3:$A$220,'OMS2007'!B$3:B$220),$A1391*LOOKUP($I1391+1,'OMS2007'!$A$3:$A$220,'OMS2007'!E$3:E$220)+(1-$A1391)*LOOKUP($I1391,'OMS2007'!$A$3:$A$220,'OMS2007'!E$3:E$220))</f>
        <v>#N/A</v>
      </c>
      <c r="C1391" s="15" t="e">
        <f>IF(OR(Medidas!D1391=1,Medidas!D1391="M",Medidas!D1391="m"),$A1391*LOOKUP($I1391+1,'OMS2007'!$A$3:$A$220,'OMS2007'!C$3:C$220)+(1-$A1391)*LOOKUP($I1391,'OMS2007'!$A$3:$A$220,'OMS2007'!C$3:C$220),$A1391*LOOKUP($I1391+1,'OMS2007'!$A$3:$A$220,'OMS2007'!F$3:F$220)+(1-$A1391)*LOOKUP($I1391,'OMS2007'!$A$3:$A$220,'OMS2007'!F$3:F$220))</f>
        <v>#N/A</v>
      </c>
      <c r="D1391" s="15" t="e">
        <f>IF(OR(Medidas!D1391=1,Medidas!D1391="M",Medidas!D1391="m"),$A1391*LOOKUP($I1391+1,'OMS2007'!$A$3:$A$220,'OMS2007'!D$3:D$220)+(1-$A1391)*LOOKUP($I1391,'OMS2007'!$A$3:$A$220,'OMS2007'!D$3:D$220),$A1391*LOOKUP($I1391+1,'OMS2007'!$A$3:$A$220,'OMS2007'!G$3:G$220)+(1-$A1391)*LOOKUP($I1391,'OMS2007'!$A$3:$A$220,'OMS2007'!G$3:G$220))</f>
        <v>#N/A</v>
      </c>
      <c r="E1391" s="15">
        <f t="shared" si="147"/>
        <v>1</v>
      </c>
      <c r="F1391" s="15">
        <f>IF(OR(Medidas!D1391=1,Medidas!D1391="M",Medidas!D1391="m",Medidas!D1391=2,Medidas!D1391="F",Medidas!D1391="f"),0,1)</f>
        <v>1</v>
      </c>
      <c r="G1391" s="15">
        <f>IF(OR(ISBLANK(Medidas!G1391),(ISBLANK(Medidas!H1391))),1,0)</f>
        <v>1</v>
      </c>
      <c r="H1391" s="15">
        <f>IF(AND(NOT(G1391),OR(Medidas!G1391&lt;20,Medidas!G1391&gt;250,Medidas!H1391&lt;0.5,Medidas!H1391&gt;400)),1,0)</f>
        <v>0</v>
      </c>
      <c r="I1391" s="20">
        <f>(Medidas!F1391-Medidas!E1391)/30.4375</f>
        <v>0</v>
      </c>
      <c r="J1391" s="15" t="e">
        <f>Medidas!H1391/(Medidas!G1391^2)*10000</f>
        <v>#DIV/0!</v>
      </c>
      <c r="K1391" s="15" t="e">
        <f t="shared" si="148"/>
        <v>#DIV/0!</v>
      </c>
      <c r="L1391" s="15" t="e">
        <f t="shared" si="149"/>
        <v>#DIV/0!</v>
      </c>
      <c r="M1391" s="15" t="e">
        <f t="shared" si="150"/>
        <v>#DIV/0!</v>
      </c>
      <c r="N1391" s="15" t="e">
        <f t="shared" si="151"/>
        <v>#N/A</v>
      </c>
      <c r="O1391" s="15" t="e">
        <f t="shared" si="152"/>
        <v>#N/A</v>
      </c>
    </row>
    <row r="1392" spans="1:15" x14ac:dyDescent="0.15">
      <c r="A1392" s="106">
        <f t="shared" si="153"/>
        <v>1</v>
      </c>
      <c r="B1392" s="15" t="e">
        <f>IF(OR(Medidas!D1392=1,Medidas!D1392="M",Medidas!D1392="m"),$A1392*LOOKUP($I1392+1,'OMS2007'!$A$3:$A$220,'OMS2007'!B$3:B$220)+(1-$A1392)*LOOKUP($I1392,'OMS2007'!$A$3:$A$220,'OMS2007'!B$3:B$220),$A1392*LOOKUP($I1392+1,'OMS2007'!$A$3:$A$220,'OMS2007'!E$3:E$220)+(1-$A1392)*LOOKUP($I1392,'OMS2007'!$A$3:$A$220,'OMS2007'!E$3:E$220))</f>
        <v>#N/A</v>
      </c>
      <c r="C1392" s="15" t="e">
        <f>IF(OR(Medidas!D1392=1,Medidas!D1392="M",Medidas!D1392="m"),$A1392*LOOKUP($I1392+1,'OMS2007'!$A$3:$A$220,'OMS2007'!C$3:C$220)+(1-$A1392)*LOOKUP($I1392,'OMS2007'!$A$3:$A$220,'OMS2007'!C$3:C$220),$A1392*LOOKUP($I1392+1,'OMS2007'!$A$3:$A$220,'OMS2007'!F$3:F$220)+(1-$A1392)*LOOKUP($I1392,'OMS2007'!$A$3:$A$220,'OMS2007'!F$3:F$220))</f>
        <v>#N/A</v>
      </c>
      <c r="D1392" s="15" t="e">
        <f>IF(OR(Medidas!D1392=1,Medidas!D1392="M",Medidas!D1392="m"),$A1392*LOOKUP($I1392+1,'OMS2007'!$A$3:$A$220,'OMS2007'!D$3:D$220)+(1-$A1392)*LOOKUP($I1392,'OMS2007'!$A$3:$A$220,'OMS2007'!D$3:D$220),$A1392*LOOKUP($I1392+1,'OMS2007'!$A$3:$A$220,'OMS2007'!G$3:G$220)+(1-$A1392)*LOOKUP($I1392,'OMS2007'!$A$3:$A$220,'OMS2007'!G$3:G$220))</f>
        <v>#N/A</v>
      </c>
      <c r="E1392" s="15">
        <f t="shared" si="147"/>
        <v>1</v>
      </c>
      <c r="F1392" s="15">
        <f>IF(OR(Medidas!D1392=1,Medidas!D1392="M",Medidas!D1392="m",Medidas!D1392=2,Medidas!D1392="F",Medidas!D1392="f"),0,1)</f>
        <v>1</v>
      </c>
      <c r="G1392" s="15">
        <f>IF(OR(ISBLANK(Medidas!G1392),(ISBLANK(Medidas!H1392))),1,0)</f>
        <v>1</v>
      </c>
      <c r="H1392" s="15">
        <f>IF(AND(NOT(G1392),OR(Medidas!G1392&lt;20,Medidas!G1392&gt;250,Medidas!H1392&lt;0.5,Medidas!H1392&gt;400)),1,0)</f>
        <v>0</v>
      </c>
      <c r="I1392" s="20">
        <f>(Medidas!F1392-Medidas!E1392)/30.4375</f>
        <v>0</v>
      </c>
      <c r="J1392" s="15" t="e">
        <f>Medidas!H1392/(Medidas!G1392^2)*10000</f>
        <v>#DIV/0!</v>
      </c>
      <c r="K1392" s="15" t="e">
        <f t="shared" si="148"/>
        <v>#DIV/0!</v>
      </c>
      <c r="L1392" s="15" t="e">
        <f t="shared" si="149"/>
        <v>#DIV/0!</v>
      </c>
      <c r="M1392" s="15" t="e">
        <f t="shared" si="150"/>
        <v>#DIV/0!</v>
      </c>
      <c r="N1392" s="15" t="e">
        <f t="shared" si="151"/>
        <v>#N/A</v>
      </c>
      <c r="O1392" s="15" t="e">
        <f t="shared" si="152"/>
        <v>#N/A</v>
      </c>
    </row>
    <row r="1393" spans="1:15" x14ac:dyDescent="0.15">
      <c r="A1393" s="106">
        <f t="shared" si="153"/>
        <v>1</v>
      </c>
      <c r="B1393" s="15" t="e">
        <f>IF(OR(Medidas!D1393=1,Medidas!D1393="M",Medidas!D1393="m"),$A1393*LOOKUP($I1393+1,'OMS2007'!$A$3:$A$220,'OMS2007'!B$3:B$220)+(1-$A1393)*LOOKUP($I1393,'OMS2007'!$A$3:$A$220,'OMS2007'!B$3:B$220),$A1393*LOOKUP($I1393+1,'OMS2007'!$A$3:$A$220,'OMS2007'!E$3:E$220)+(1-$A1393)*LOOKUP($I1393,'OMS2007'!$A$3:$A$220,'OMS2007'!E$3:E$220))</f>
        <v>#N/A</v>
      </c>
      <c r="C1393" s="15" t="e">
        <f>IF(OR(Medidas!D1393=1,Medidas!D1393="M",Medidas!D1393="m"),$A1393*LOOKUP($I1393+1,'OMS2007'!$A$3:$A$220,'OMS2007'!C$3:C$220)+(1-$A1393)*LOOKUP($I1393,'OMS2007'!$A$3:$A$220,'OMS2007'!C$3:C$220),$A1393*LOOKUP($I1393+1,'OMS2007'!$A$3:$A$220,'OMS2007'!F$3:F$220)+(1-$A1393)*LOOKUP($I1393,'OMS2007'!$A$3:$A$220,'OMS2007'!F$3:F$220))</f>
        <v>#N/A</v>
      </c>
      <c r="D1393" s="15" t="e">
        <f>IF(OR(Medidas!D1393=1,Medidas!D1393="M",Medidas!D1393="m"),$A1393*LOOKUP($I1393+1,'OMS2007'!$A$3:$A$220,'OMS2007'!D$3:D$220)+(1-$A1393)*LOOKUP($I1393,'OMS2007'!$A$3:$A$220,'OMS2007'!D$3:D$220),$A1393*LOOKUP($I1393+1,'OMS2007'!$A$3:$A$220,'OMS2007'!G$3:G$220)+(1-$A1393)*LOOKUP($I1393,'OMS2007'!$A$3:$A$220,'OMS2007'!G$3:G$220))</f>
        <v>#N/A</v>
      </c>
      <c r="E1393" s="15">
        <f t="shared" si="147"/>
        <v>1</v>
      </c>
      <c r="F1393" s="15">
        <f>IF(OR(Medidas!D1393=1,Medidas!D1393="M",Medidas!D1393="m",Medidas!D1393=2,Medidas!D1393="F",Medidas!D1393="f"),0,1)</f>
        <v>1</v>
      </c>
      <c r="G1393" s="15">
        <f>IF(OR(ISBLANK(Medidas!G1393),(ISBLANK(Medidas!H1393))),1,0)</f>
        <v>1</v>
      </c>
      <c r="H1393" s="15">
        <f>IF(AND(NOT(G1393),OR(Medidas!G1393&lt;20,Medidas!G1393&gt;250,Medidas!H1393&lt;0.5,Medidas!H1393&gt;400)),1,0)</f>
        <v>0</v>
      </c>
      <c r="I1393" s="20">
        <f>(Medidas!F1393-Medidas!E1393)/30.4375</f>
        <v>0</v>
      </c>
      <c r="J1393" s="15" t="e">
        <f>Medidas!H1393/(Medidas!G1393^2)*10000</f>
        <v>#DIV/0!</v>
      </c>
      <c r="K1393" s="15" t="e">
        <f t="shared" si="148"/>
        <v>#DIV/0!</v>
      </c>
      <c r="L1393" s="15" t="e">
        <f t="shared" si="149"/>
        <v>#DIV/0!</v>
      </c>
      <c r="M1393" s="15" t="e">
        <f t="shared" si="150"/>
        <v>#DIV/0!</v>
      </c>
      <c r="N1393" s="15" t="e">
        <f t="shared" si="151"/>
        <v>#N/A</v>
      </c>
      <c r="O1393" s="15" t="e">
        <f t="shared" si="152"/>
        <v>#N/A</v>
      </c>
    </row>
    <row r="1394" spans="1:15" x14ac:dyDescent="0.15">
      <c r="A1394" s="106">
        <f t="shared" si="153"/>
        <v>1</v>
      </c>
      <c r="B1394" s="15" t="e">
        <f>IF(OR(Medidas!D1394=1,Medidas!D1394="M",Medidas!D1394="m"),$A1394*LOOKUP($I1394+1,'OMS2007'!$A$3:$A$220,'OMS2007'!B$3:B$220)+(1-$A1394)*LOOKUP($I1394,'OMS2007'!$A$3:$A$220,'OMS2007'!B$3:B$220),$A1394*LOOKUP($I1394+1,'OMS2007'!$A$3:$A$220,'OMS2007'!E$3:E$220)+(1-$A1394)*LOOKUP($I1394,'OMS2007'!$A$3:$A$220,'OMS2007'!E$3:E$220))</f>
        <v>#N/A</v>
      </c>
      <c r="C1394" s="15" t="e">
        <f>IF(OR(Medidas!D1394=1,Medidas!D1394="M",Medidas!D1394="m"),$A1394*LOOKUP($I1394+1,'OMS2007'!$A$3:$A$220,'OMS2007'!C$3:C$220)+(1-$A1394)*LOOKUP($I1394,'OMS2007'!$A$3:$A$220,'OMS2007'!C$3:C$220),$A1394*LOOKUP($I1394+1,'OMS2007'!$A$3:$A$220,'OMS2007'!F$3:F$220)+(1-$A1394)*LOOKUP($I1394,'OMS2007'!$A$3:$A$220,'OMS2007'!F$3:F$220))</f>
        <v>#N/A</v>
      </c>
      <c r="D1394" s="15" t="e">
        <f>IF(OR(Medidas!D1394=1,Medidas!D1394="M",Medidas!D1394="m"),$A1394*LOOKUP($I1394+1,'OMS2007'!$A$3:$A$220,'OMS2007'!D$3:D$220)+(1-$A1394)*LOOKUP($I1394,'OMS2007'!$A$3:$A$220,'OMS2007'!D$3:D$220),$A1394*LOOKUP($I1394+1,'OMS2007'!$A$3:$A$220,'OMS2007'!G$3:G$220)+(1-$A1394)*LOOKUP($I1394,'OMS2007'!$A$3:$A$220,'OMS2007'!G$3:G$220))</f>
        <v>#N/A</v>
      </c>
      <c r="E1394" s="15">
        <f t="shared" si="147"/>
        <v>1</v>
      </c>
      <c r="F1394" s="15">
        <f>IF(OR(Medidas!D1394=1,Medidas!D1394="M",Medidas!D1394="m",Medidas!D1394=2,Medidas!D1394="F",Medidas!D1394="f"),0,1)</f>
        <v>1</v>
      </c>
      <c r="G1394" s="15">
        <f>IF(OR(ISBLANK(Medidas!G1394),(ISBLANK(Medidas!H1394))),1,0)</f>
        <v>1</v>
      </c>
      <c r="H1394" s="15">
        <f>IF(AND(NOT(G1394),OR(Medidas!G1394&lt;20,Medidas!G1394&gt;250,Medidas!H1394&lt;0.5,Medidas!H1394&gt;400)),1,0)</f>
        <v>0</v>
      </c>
      <c r="I1394" s="20">
        <f>(Medidas!F1394-Medidas!E1394)/30.4375</f>
        <v>0</v>
      </c>
      <c r="J1394" s="15" t="e">
        <f>Medidas!H1394/(Medidas!G1394^2)*10000</f>
        <v>#DIV/0!</v>
      </c>
      <c r="K1394" s="15" t="e">
        <f t="shared" si="148"/>
        <v>#DIV/0!</v>
      </c>
      <c r="L1394" s="15" t="e">
        <f t="shared" si="149"/>
        <v>#DIV/0!</v>
      </c>
      <c r="M1394" s="15" t="e">
        <f t="shared" si="150"/>
        <v>#DIV/0!</v>
      </c>
      <c r="N1394" s="15" t="e">
        <f t="shared" si="151"/>
        <v>#N/A</v>
      </c>
      <c r="O1394" s="15" t="e">
        <f t="shared" si="152"/>
        <v>#N/A</v>
      </c>
    </row>
    <row r="1395" spans="1:15" x14ac:dyDescent="0.15">
      <c r="A1395" s="106">
        <f t="shared" si="153"/>
        <v>1</v>
      </c>
      <c r="B1395" s="15" t="e">
        <f>IF(OR(Medidas!D1395=1,Medidas!D1395="M",Medidas!D1395="m"),$A1395*LOOKUP($I1395+1,'OMS2007'!$A$3:$A$220,'OMS2007'!B$3:B$220)+(1-$A1395)*LOOKUP($I1395,'OMS2007'!$A$3:$A$220,'OMS2007'!B$3:B$220),$A1395*LOOKUP($I1395+1,'OMS2007'!$A$3:$A$220,'OMS2007'!E$3:E$220)+(1-$A1395)*LOOKUP($I1395,'OMS2007'!$A$3:$A$220,'OMS2007'!E$3:E$220))</f>
        <v>#N/A</v>
      </c>
      <c r="C1395" s="15" t="e">
        <f>IF(OR(Medidas!D1395=1,Medidas!D1395="M",Medidas!D1395="m"),$A1395*LOOKUP($I1395+1,'OMS2007'!$A$3:$A$220,'OMS2007'!C$3:C$220)+(1-$A1395)*LOOKUP($I1395,'OMS2007'!$A$3:$A$220,'OMS2007'!C$3:C$220),$A1395*LOOKUP($I1395+1,'OMS2007'!$A$3:$A$220,'OMS2007'!F$3:F$220)+(1-$A1395)*LOOKUP($I1395,'OMS2007'!$A$3:$A$220,'OMS2007'!F$3:F$220))</f>
        <v>#N/A</v>
      </c>
      <c r="D1395" s="15" t="e">
        <f>IF(OR(Medidas!D1395=1,Medidas!D1395="M",Medidas!D1395="m"),$A1395*LOOKUP($I1395+1,'OMS2007'!$A$3:$A$220,'OMS2007'!D$3:D$220)+(1-$A1395)*LOOKUP($I1395,'OMS2007'!$A$3:$A$220,'OMS2007'!D$3:D$220),$A1395*LOOKUP($I1395+1,'OMS2007'!$A$3:$A$220,'OMS2007'!G$3:G$220)+(1-$A1395)*LOOKUP($I1395,'OMS2007'!$A$3:$A$220,'OMS2007'!G$3:G$220))</f>
        <v>#N/A</v>
      </c>
      <c r="E1395" s="15">
        <f t="shared" si="147"/>
        <v>1</v>
      </c>
      <c r="F1395" s="15">
        <f>IF(OR(Medidas!D1395=1,Medidas!D1395="M",Medidas!D1395="m",Medidas!D1395=2,Medidas!D1395="F",Medidas!D1395="f"),0,1)</f>
        <v>1</v>
      </c>
      <c r="G1395" s="15">
        <f>IF(OR(ISBLANK(Medidas!G1395),(ISBLANK(Medidas!H1395))),1,0)</f>
        <v>1</v>
      </c>
      <c r="H1395" s="15">
        <f>IF(AND(NOT(G1395),OR(Medidas!G1395&lt;20,Medidas!G1395&gt;250,Medidas!H1395&lt;0.5,Medidas!H1395&gt;400)),1,0)</f>
        <v>0</v>
      </c>
      <c r="I1395" s="20">
        <f>(Medidas!F1395-Medidas!E1395)/30.4375</f>
        <v>0</v>
      </c>
      <c r="J1395" s="15" t="e">
        <f>Medidas!H1395/(Medidas!G1395^2)*10000</f>
        <v>#DIV/0!</v>
      </c>
      <c r="K1395" s="15" t="e">
        <f t="shared" si="148"/>
        <v>#DIV/0!</v>
      </c>
      <c r="L1395" s="15" t="e">
        <f t="shared" si="149"/>
        <v>#DIV/0!</v>
      </c>
      <c r="M1395" s="15" t="e">
        <f t="shared" si="150"/>
        <v>#DIV/0!</v>
      </c>
      <c r="N1395" s="15" t="e">
        <f t="shared" si="151"/>
        <v>#N/A</v>
      </c>
      <c r="O1395" s="15" t="e">
        <f t="shared" si="152"/>
        <v>#N/A</v>
      </c>
    </row>
    <row r="1396" spans="1:15" x14ac:dyDescent="0.15">
      <c r="A1396" s="106">
        <f t="shared" si="153"/>
        <v>1</v>
      </c>
      <c r="B1396" s="15" t="e">
        <f>IF(OR(Medidas!D1396=1,Medidas!D1396="M",Medidas!D1396="m"),$A1396*LOOKUP($I1396+1,'OMS2007'!$A$3:$A$220,'OMS2007'!B$3:B$220)+(1-$A1396)*LOOKUP($I1396,'OMS2007'!$A$3:$A$220,'OMS2007'!B$3:B$220),$A1396*LOOKUP($I1396+1,'OMS2007'!$A$3:$A$220,'OMS2007'!E$3:E$220)+(1-$A1396)*LOOKUP($I1396,'OMS2007'!$A$3:$A$220,'OMS2007'!E$3:E$220))</f>
        <v>#N/A</v>
      </c>
      <c r="C1396" s="15" t="e">
        <f>IF(OR(Medidas!D1396=1,Medidas!D1396="M",Medidas!D1396="m"),$A1396*LOOKUP($I1396+1,'OMS2007'!$A$3:$A$220,'OMS2007'!C$3:C$220)+(1-$A1396)*LOOKUP($I1396,'OMS2007'!$A$3:$A$220,'OMS2007'!C$3:C$220),$A1396*LOOKUP($I1396+1,'OMS2007'!$A$3:$A$220,'OMS2007'!F$3:F$220)+(1-$A1396)*LOOKUP($I1396,'OMS2007'!$A$3:$A$220,'OMS2007'!F$3:F$220))</f>
        <v>#N/A</v>
      </c>
      <c r="D1396" s="15" t="e">
        <f>IF(OR(Medidas!D1396=1,Medidas!D1396="M",Medidas!D1396="m"),$A1396*LOOKUP($I1396+1,'OMS2007'!$A$3:$A$220,'OMS2007'!D$3:D$220)+(1-$A1396)*LOOKUP($I1396,'OMS2007'!$A$3:$A$220,'OMS2007'!D$3:D$220),$A1396*LOOKUP($I1396+1,'OMS2007'!$A$3:$A$220,'OMS2007'!G$3:G$220)+(1-$A1396)*LOOKUP($I1396,'OMS2007'!$A$3:$A$220,'OMS2007'!G$3:G$220))</f>
        <v>#N/A</v>
      </c>
      <c r="E1396" s="15">
        <f t="shared" si="147"/>
        <v>1</v>
      </c>
      <c r="F1396" s="15">
        <f>IF(OR(Medidas!D1396=1,Medidas!D1396="M",Medidas!D1396="m",Medidas!D1396=2,Medidas!D1396="F",Medidas!D1396="f"),0,1)</f>
        <v>1</v>
      </c>
      <c r="G1396" s="15">
        <f>IF(OR(ISBLANK(Medidas!G1396),(ISBLANK(Medidas!H1396))),1,0)</f>
        <v>1</v>
      </c>
      <c r="H1396" s="15">
        <f>IF(AND(NOT(G1396),OR(Medidas!G1396&lt;20,Medidas!G1396&gt;250,Medidas!H1396&lt;0.5,Medidas!H1396&gt;400)),1,0)</f>
        <v>0</v>
      </c>
      <c r="I1396" s="20">
        <f>(Medidas!F1396-Medidas!E1396)/30.4375</f>
        <v>0</v>
      </c>
      <c r="J1396" s="15" t="e">
        <f>Medidas!H1396/(Medidas!G1396^2)*10000</f>
        <v>#DIV/0!</v>
      </c>
      <c r="K1396" s="15" t="e">
        <f t="shared" si="148"/>
        <v>#DIV/0!</v>
      </c>
      <c r="L1396" s="15" t="e">
        <f t="shared" si="149"/>
        <v>#DIV/0!</v>
      </c>
      <c r="M1396" s="15" t="e">
        <f t="shared" si="150"/>
        <v>#DIV/0!</v>
      </c>
      <c r="N1396" s="15" t="e">
        <f t="shared" si="151"/>
        <v>#N/A</v>
      </c>
      <c r="O1396" s="15" t="e">
        <f t="shared" si="152"/>
        <v>#N/A</v>
      </c>
    </row>
    <row r="1397" spans="1:15" x14ac:dyDescent="0.15">
      <c r="A1397" s="106">
        <f t="shared" si="153"/>
        <v>1</v>
      </c>
      <c r="B1397" s="15" t="e">
        <f>IF(OR(Medidas!D1397=1,Medidas!D1397="M",Medidas!D1397="m"),$A1397*LOOKUP($I1397+1,'OMS2007'!$A$3:$A$220,'OMS2007'!B$3:B$220)+(1-$A1397)*LOOKUP($I1397,'OMS2007'!$A$3:$A$220,'OMS2007'!B$3:B$220),$A1397*LOOKUP($I1397+1,'OMS2007'!$A$3:$A$220,'OMS2007'!E$3:E$220)+(1-$A1397)*LOOKUP($I1397,'OMS2007'!$A$3:$A$220,'OMS2007'!E$3:E$220))</f>
        <v>#N/A</v>
      </c>
      <c r="C1397" s="15" t="e">
        <f>IF(OR(Medidas!D1397=1,Medidas!D1397="M",Medidas!D1397="m"),$A1397*LOOKUP($I1397+1,'OMS2007'!$A$3:$A$220,'OMS2007'!C$3:C$220)+(1-$A1397)*LOOKUP($I1397,'OMS2007'!$A$3:$A$220,'OMS2007'!C$3:C$220),$A1397*LOOKUP($I1397+1,'OMS2007'!$A$3:$A$220,'OMS2007'!F$3:F$220)+(1-$A1397)*LOOKUP($I1397,'OMS2007'!$A$3:$A$220,'OMS2007'!F$3:F$220))</f>
        <v>#N/A</v>
      </c>
      <c r="D1397" s="15" t="e">
        <f>IF(OR(Medidas!D1397=1,Medidas!D1397="M",Medidas!D1397="m"),$A1397*LOOKUP($I1397+1,'OMS2007'!$A$3:$A$220,'OMS2007'!D$3:D$220)+(1-$A1397)*LOOKUP($I1397,'OMS2007'!$A$3:$A$220,'OMS2007'!D$3:D$220),$A1397*LOOKUP($I1397+1,'OMS2007'!$A$3:$A$220,'OMS2007'!G$3:G$220)+(1-$A1397)*LOOKUP($I1397,'OMS2007'!$A$3:$A$220,'OMS2007'!G$3:G$220))</f>
        <v>#N/A</v>
      </c>
      <c r="E1397" s="15">
        <f t="shared" si="147"/>
        <v>1</v>
      </c>
      <c r="F1397" s="15">
        <f>IF(OR(Medidas!D1397=1,Medidas!D1397="M",Medidas!D1397="m",Medidas!D1397=2,Medidas!D1397="F",Medidas!D1397="f"),0,1)</f>
        <v>1</v>
      </c>
      <c r="G1397" s="15">
        <f>IF(OR(ISBLANK(Medidas!G1397),(ISBLANK(Medidas!H1397))),1,0)</f>
        <v>1</v>
      </c>
      <c r="H1397" s="15">
        <f>IF(AND(NOT(G1397),OR(Medidas!G1397&lt;20,Medidas!G1397&gt;250,Medidas!H1397&lt;0.5,Medidas!H1397&gt;400)),1,0)</f>
        <v>0</v>
      </c>
      <c r="I1397" s="20">
        <f>(Medidas!F1397-Medidas!E1397)/30.4375</f>
        <v>0</v>
      </c>
      <c r="J1397" s="15" t="e">
        <f>Medidas!H1397/(Medidas!G1397^2)*10000</f>
        <v>#DIV/0!</v>
      </c>
      <c r="K1397" s="15" t="e">
        <f t="shared" si="148"/>
        <v>#DIV/0!</v>
      </c>
      <c r="L1397" s="15" t="e">
        <f t="shared" si="149"/>
        <v>#DIV/0!</v>
      </c>
      <c r="M1397" s="15" t="e">
        <f t="shared" si="150"/>
        <v>#DIV/0!</v>
      </c>
      <c r="N1397" s="15" t="e">
        <f t="shared" si="151"/>
        <v>#N/A</v>
      </c>
      <c r="O1397" s="15" t="e">
        <f t="shared" si="152"/>
        <v>#N/A</v>
      </c>
    </row>
    <row r="1398" spans="1:15" x14ac:dyDescent="0.15">
      <c r="A1398" s="106">
        <f t="shared" si="153"/>
        <v>1</v>
      </c>
      <c r="B1398" s="15" t="e">
        <f>IF(OR(Medidas!D1398=1,Medidas!D1398="M",Medidas!D1398="m"),$A1398*LOOKUP($I1398+1,'OMS2007'!$A$3:$A$220,'OMS2007'!B$3:B$220)+(1-$A1398)*LOOKUP($I1398,'OMS2007'!$A$3:$A$220,'OMS2007'!B$3:B$220),$A1398*LOOKUP($I1398+1,'OMS2007'!$A$3:$A$220,'OMS2007'!E$3:E$220)+(1-$A1398)*LOOKUP($I1398,'OMS2007'!$A$3:$A$220,'OMS2007'!E$3:E$220))</f>
        <v>#N/A</v>
      </c>
      <c r="C1398" s="15" t="e">
        <f>IF(OR(Medidas!D1398=1,Medidas!D1398="M",Medidas!D1398="m"),$A1398*LOOKUP($I1398+1,'OMS2007'!$A$3:$A$220,'OMS2007'!C$3:C$220)+(1-$A1398)*LOOKUP($I1398,'OMS2007'!$A$3:$A$220,'OMS2007'!C$3:C$220),$A1398*LOOKUP($I1398+1,'OMS2007'!$A$3:$A$220,'OMS2007'!F$3:F$220)+(1-$A1398)*LOOKUP($I1398,'OMS2007'!$A$3:$A$220,'OMS2007'!F$3:F$220))</f>
        <v>#N/A</v>
      </c>
      <c r="D1398" s="15" t="e">
        <f>IF(OR(Medidas!D1398=1,Medidas!D1398="M",Medidas!D1398="m"),$A1398*LOOKUP($I1398+1,'OMS2007'!$A$3:$A$220,'OMS2007'!D$3:D$220)+(1-$A1398)*LOOKUP($I1398,'OMS2007'!$A$3:$A$220,'OMS2007'!D$3:D$220),$A1398*LOOKUP($I1398+1,'OMS2007'!$A$3:$A$220,'OMS2007'!G$3:G$220)+(1-$A1398)*LOOKUP($I1398,'OMS2007'!$A$3:$A$220,'OMS2007'!G$3:G$220))</f>
        <v>#N/A</v>
      </c>
      <c r="E1398" s="15">
        <f t="shared" si="147"/>
        <v>1</v>
      </c>
      <c r="F1398" s="15">
        <f>IF(OR(Medidas!D1398=1,Medidas!D1398="M",Medidas!D1398="m",Medidas!D1398=2,Medidas!D1398="F",Medidas!D1398="f"),0,1)</f>
        <v>1</v>
      </c>
      <c r="G1398" s="15">
        <f>IF(OR(ISBLANK(Medidas!G1398),(ISBLANK(Medidas!H1398))),1,0)</f>
        <v>1</v>
      </c>
      <c r="H1398" s="15">
        <f>IF(AND(NOT(G1398),OR(Medidas!G1398&lt;20,Medidas!G1398&gt;250,Medidas!H1398&lt;0.5,Medidas!H1398&gt;400)),1,0)</f>
        <v>0</v>
      </c>
      <c r="I1398" s="20">
        <f>(Medidas!F1398-Medidas!E1398)/30.4375</f>
        <v>0</v>
      </c>
      <c r="J1398" s="15" t="e">
        <f>Medidas!H1398/(Medidas!G1398^2)*10000</f>
        <v>#DIV/0!</v>
      </c>
      <c r="K1398" s="15" t="e">
        <f t="shared" si="148"/>
        <v>#DIV/0!</v>
      </c>
      <c r="L1398" s="15" t="e">
        <f t="shared" si="149"/>
        <v>#DIV/0!</v>
      </c>
      <c r="M1398" s="15" t="e">
        <f t="shared" si="150"/>
        <v>#DIV/0!</v>
      </c>
      <c r="N1398" s="15" t="e">
        <f t="shared" si="151"/>
        <v>#N/A</v>
      </c>
      <c r="O1398" s="15" t="e">
        <f t="shared" si="152"/>
        <v>#N/A</v>
      </c>
    </row>
    <row r="1399" spans="1:15" x14ac:dyDescent="0.15">
      <c r="A1399" s="106">
        <f t="shared" si="153"/>
        <v>1</v>
      </c>
      <c r="B1399" s="15" t="e">
        <f>IF(OR(Medidas!D1399=1,Medidas!D1399="M",Medidas!D1399="m"),$A1399*LOOKUP($I1399+1,'OMS2007'!$A$3:$A$220,'OMS2007'!B$3:B$220)+(1-$A1399)*LOOKUP($I1399,'OMS2007'!$A$3:$A$220,'OMS2007'!B$3:B$220),$A1399*LOOKUP($I1399+1,'OMS2007'!$A$3:$A$220,'OMS2007'!E$3:E$220)+(1-$A1399)*LOOKUP($I1399,'OMS2007'!$A$3:$A$220,'OMS2007'!E$3:E$220))</f>
        <v>#N/A</v>
      </c>
      <c r="C1399" s="15" t="e">
        <f>IF(OR(Medidas!D1399=1,Medidas!D1399="M",Medidas!D1399="m"),$A1399*LOOKUP($I1399+1,'OMS2007'!$A$3:$A$220,'OMS2007'!C$3:C$220)+(1-$A1399)*LOOKUP($I1399,'OMS2007'!$A$3:$A$220,'OMS2007'!C$3:C$220),$A1399*LOOKUP($I1399+1,'OMS2007'!$A$3:$A$220,'OMS2007'!F$3:F$220)+(1-$A1399)*LOOKUP($I1399,'OMS2007'!$A$3:$A$220,'OMS2007'!F$3:F$220))</f>
        <v>#N/A</v>
      </c>
      <c r="D1399" s="15" t="e">
        <f>IF(OR(Medidas!D1399=1,Medidas!D1399="M",Medidas!D1399="m"),$A1399*LOOKUP($I1399+1,'OMS2007'!$A$3:$A$220,'OMS2007'!D$3:D$220)+(1-$A1399)*LOOKUP($I1399,'OMS2007'!$A$3:$A$220,'OMS2007'!D$3:D$220),$A1399*LOOKUP($I1399+1,'OMS2007'!$A$3:$A$220,'OMS2007'!G$3:G$220)+(1-$A1399)*LOOKUP($I1399,'OMS2007'!$A$3:$A$220,'OMS2007'!G$3:G$220))</f>
        <v>#N/A</v>
      </c>
      <c r="E1399" s="15">
        <f t="shared" si="147"/>
        <v>1</v>
      </c>
      <c r="F1399" s="15">
        <f>IF(OR(Medidas!D1399=1,Medidas!D1399="M",Medidas!D1399="m",Medidas!D1399=2,Medidas!D1399="F",Medidas!D1399="f"),0,1)</f>
        <v>1</v>
      </c>
      <c r="G1399" s="15">
        <f>IF(OR(ISBLANK(Medidas!G1399),(ISBLANK(Medidas!H1399))),1,0)</f>
        <v>1</v>
      </c>
      <c r="H1399" s="15">
        <f>IF(AND(NOT(G1399),OR(Medidas!G1399&lt;20,Medidas!G1399&gt;250,Medidas!H1399&lt;0.5,Medidas!H1399&gt;400)),1,0)</f>
        <v>0</v>
      </c>
      <c r="I1399" s="20">
        <f>(Medidas!F1399-Medidas!E1399)/30.4375</f>
        <v>0</v>
      </c>
      <c r="J1399" s="15" t="e">
        <f>Medidas!H1399/(Medidas!G1399^2)*10000</f>
        <v>#DIV/0!</v>
      </c>
      <c r="K1399" s="15" t="e">
        <f t="shared" si="148"/>
        <v>#DIV/0!</v>
      </c>
      <c r="L1399" s="15" t="e">
        <f t="shared" si="149"/>
        <v>#DIV/0!</v>
      </c>
      <c r="M1399" s="15" t="e">
        <f t="shared" si="150"/>
        <v>#DIV/0!</v>
      </c>
      <c r="N1399" s="15" t="e">
        <f t="shared" si="151"/>
        <v>#N/A</v>
      </c>
      <c r="O1399" s="15" t="e">
        <f t="shared" si="152"/>
        <v>#N/A</v>
      </c>
    </row>
    <row r="1400" spans="1:15" x14ac:dyDescent="0.15">
      <c r="A1400" s="106">
        <f t="shared" si="153"/>
        <v>1</v>
      </c>
      <c r="B1400" s="15" t="e">
        <f>IF(OR(Medidas!D1400=1,Medidas!D1400="M",Medidas!D1400="m"),$A1400*LOOKUP($I1400+1,'OMS2007'!$A$3:$A$220,'OMS2007'!B$3:B$220)+(1-$A1400)*LOOKUP($I1400,'OMS2007'!$A$3:$A$220,'OMS2007'!B$3:B$220),$A1400*LOOKUP($I1400+1,'OMS2007'!$A$3:$A$220,'OMS2007'!E$3:E$220)+(1-$A1400)*LOOKUP($I1400,'OMS2007'!$A$3:$A$220,'OMS2007'!E$3:E$220))</f>
        <v>#N/A</v>
      </c>
      <c r="C1400" s="15" t="e">
        <f>IF(OR(Medidas!D1400=1,Medidas!D1400="M",Medidas!D1400="m"),$A1400*LOOKUP($I1400+1,'OMS2007'!$A$3:$A$220,'OMS2007'!C$3:C$220)+(1-$A1400)*LOOKUP($I1400,'OMS2007'!$A$3:$A$220,'OMS2007'!C$3:C$220),$A1400*LOOKUP($I1400+1,'OMS2007'!$A$3:$A$220,'OMS2007'!F$3:F$220)+(1-$A1400)*LOOKUP($I1400,'OMS2007'!$A$3:$A$220,'OMS2007'!F$3:F$220))</f>
        <v>#N/A</v>
      </c>
      <c r="D1400" s="15" t="e">
        <f>IF(OR(Medidas!D1400=1,Medidas!D1400="M",Medidas!D1400="m"),$A1400*LOOKUP($I1400+1,'OMS2007'!$A$3:$A$220,'OMS2007'!D$3:D$220)+(1-$A1400)*LOOKUP($I1400,'OMS2007'!$A$3:$A$220,'OMS2007'!D$3:D$220),$A1400*LOOKUP($I1400+1,'OMS2007'!$A$3:$A$220,'OMS2007'!G$3:G$220)+(1-$A1400)*LOOKUP($I1400,'OMS2007'!$A$3:$A$220,'OMS2007'!G$3:G$220))</f>
        <v>#N/A</v>
      </c>
      <c r="E1400" s="15">
        <f t="shared" si="147"/>
        <v>1</v>
      </c>
      <c r="F1400" s="15">
        <f>IF(OR(Medidas!D1400=1,Medidas!D1400="M",Medidas!D1400="m",Medidas!D1400=2,Medidas!D1400="F",Medidas!D1400="f"),0,1)</f>
        <v>1</v>
      </c>
      <c r="G1400" s="15">
        <f>IF(OR(ISBLANK(Medidas!G1400),(ISBLANK(Medidas!H1400))),1,0)</f>
        <v>1</v>
      </c>
      <c r="H1400" s="15">
        <f>IF(AND(NOT(G1400),OR(Medidas!G1400&lt;20,Medidas!G1400&gt;250,Medidas!H1400&lt;0.5,Medidas!H1400&gt;400)),1,0)</f>
        <v>0</v>
      </c>
      <c r="I1400" s="20">
        <f>(Medidas!F1400-Medidas!E1400)/30.4375</f>
        <v>0</v>
      </c>
      <c r="J1400" s="15" t="e">
        <f>Medidas!H1400/(Medidas!G1400^2)*10000</f>
        <v>#DIV/0!</v>
      </c>
      <c r="K1400" s="15" t="e">
        <f t="shared" si="148"/>
        <v>#DIV/0!</v>
      </c>
      <c r="L1400" s="15" t="e">
        <f t="shared" si="149"/>
        <v>#DIV/0!</v>
      </c>
      <c r="M1400" s="15" t="e">
        <f t="shared" si="150"/>
        <v>#DIV/0!</v>
      </c>
      <c r="N1400" s="15" t="e">
        <f t="shared" si="151"/>
        <v>#N/A</v>
      </c>
      <c r="O1400" s="15" t="e">
        <f t="shared" si="152"/>
        <v>#N/A</v>
      </c>
    </row>
    <row r="1401" spans="1:15" x14ac:dyDescent="0.15">
      <c r="A1401" s="106">
        <f t="shared" si="153"/>
        <v>1</v>
      </c>
      <c r="B1401" s="15" t="e">
        <f>IF(OR(Medidas!D1401=1,Medidas!D1401="M",Medidas!D1401="m"),$A1401*LOOKUP($I1401+1,'OMS2007'!$A$3:$A$220,'OMS2007'!B$3:B$220)+(1-$A1401)*LOOKUP($I1401,'OMS2007'!$A$3:$A$220,'OMS2007'!B$3:B$220),$A1401*LOOKUP($I1401+1,'OMS2007'!$A$3:$A$220,'OMS2007'!E$3:E$220)+(1-$A1401)*LOOKUP($I1401,'OMS2007'!$A$3:$A$220,'OMS2007'!E$3:E$220))</f>
        <v>#N/A</v>
      </c>
      <c r="C1401" s="15" t="e">
        <f>IF(OR(Medidas!D1401=1,Medidas!D1401="M",Medidas!D1401="m"),$A1401*LOOKUP($I1401+1,'OMS2007'!$A$3:$A$220,'OMS2007'!C$3:C$220)+(1-$A1401)*LOOKUP($I1401,'OMS2007'!$A$3:$A$220,'OMS2007'!C$3:C$220),$A1401*LOOKUP($I1401+1,'OMS2007'!$A$3:$A$220,'OMS2007'!F$3:F$220)+(1-$A1401)*LOOKUP($I1401,'OMS2007'!$A$3:$A$220,'OMS2007'!F$3:F$220))</f>
        <v>#N/A</v>
      </c>
      <c r="D1401" s="15" t="e">
        <f>IF(OR(Medidas!D1401=1,Medidas!D1401="M",Medidas!D1401="m"),$A1401*LOOKUP($I1401+1,'OMS2007'!$A$3:$A$220,'OMS2007'!D$3:D$220)+(1-$A1401)*LOOKUP($I1401,'OMS2007'!$A$3:$A$220,'OMS2007'!D$3:D$220),$A1401*LOOKUP($I1401+1,'OMS2007'!$A$3:$A$220,'OMS2007'!G$3:G$220)+(1-$A1401)*LOOKUP($I1401,'OMS2007'!$A$3:$A$220,'OMS2007'!G$3:G$220))</f>
        <v>#N/A</v>
      </c>
      <c r="E1401" s="15">
        <f t="shared" si="147"/>
        <v>1</v>
      </c>
      <c r="F1401" s="15">
        <f>IF(OR(Medidas!D1401=1,Medidas!D1401="M",Medidas!D1401="m",Medidas!D1401=2,Medidas!D1401="F",Medidas!D1401="f"),0,1)</f>
        <v>1</v>
      </c>
      <c r="G1401" s="15">
        <f>IF(OR(ISBLANK(Medidas!G1401),(ISBLANK(Medidas!H1401))),1,0)</f>
        <v>1</v>
      </c>
      <c r="H1401" s="15">
        <f>IF(AND(NOT(G1401),OR(Medidas!G1401&lt;20,Medidas!G1401&gt;250,Medidas!H1401&lt;0.5,Medidas!H1401&gt;400)),1,0)</f>
        <v>0</v>
      </c>
      <c r="I1401" s="20">
        <f>(Medidas!F1401-Medidas!E1401)/30.4375</f>
        <v>0</v>
      </c>
      <c r="J1401" s="15" t="e">
        <f>Medidas!H1401/(Medidas!G1401^2)*10000</f>
        <v>#DIV/0!</v>
      </c>
      <c r="K1401" s="15" t="e">
        <f t="shared" si="148"/>
        <v>#DIV/0!</v>
      </c>
      <c r="L1401" s="15" t="e">
        <f t="shared" si="149"/>
        <v>#DIV/0!</v>
      </c>
      <c r="M1401" s="15" t="e">
        <f t="shared" si="150"/>
        <v>#DIV/0!</v>
      </c>
      <c r="N1401" s="15" t="e">
        <f t="shared" si="151"/>
        <v>#N/A</v>
      </c>
      <c r="O1401" s="15" t="e">
        <f t="shared" si="152"/>
        <v>#N/A</v>
      </c>
    </row>
    <row r="1402" spans="1:15" x14ac:dyDescent="0.15">
      <c r="A1402" s="106">
        <f t="shared" si="153"/>
        <v>1</v>
      </c>
      <c r="B1402" s="15" t="e">
        <f>IF(OR(Medidas!D1402=1,Medidas!D1402="M",Medidas!D1402="m"),$A1402*LOOKUP($I1402+1,'OMS2007'!$A$3:$A$220,'OMS2007'!B$3:B$220)+(1-$A1402)*LOOKUP($I1402,'OMS2007'!$A$3:$A$220,'OMS2007'!B$3:B$220),$A1402*LOOKUP($I1402+1,'OMS2007'!$A$3:$A$220,'OMS2007'!E$3:E$220)+(1-$A1402)*LOOKUP($I1402,'OMS2007'!$A$3:$A$220,'OMS2007'!E$3:E$220))</f>
        <v>#N/A</v>
      </c>
      <c r="C1402" s="15" t="e">
        <f>IF(OR(Medidas!D1402=1,Medidas!D1402="M",Medidas!D1402="m"),$A1402*LOOKUP($I1402+1,'OMS2007'!$A$3:$A$220,'OMS2007'!C$3:C$220)+(1-$A1402)*LOOKUP($I1402,'OMS2007'!$A$3:$A$220,'OMS2007'!C$3:C$220),$A1402*LOOKUP($I1402+1,'OMS2007'!$A$3:$A$220,'OMS2007'!F$3:F$220)+(1-$A1402)*LOOKUP($I1402,'OMS2007'!$A$3:$A$220,'OMS2007'!F$3:F$220))</f>
        <v>#N/A</v>
      </c>
      <c r="D1402" s="15" t="e">
        <f>IF(OR(Medidas!D1402=1,Medidas!D1402="M",Medidas!D1402="m"),$A1402*LOOKUP($I1402+1,'OMS2007'!$A$3:$A$220,'OMS2007'!D$3:D$220)+(1-$A1402)*LOOKUP($I1402,'OMS2007'!$A$3:$A$220,'OMS2007'!D$3:D$220),$A1402*LOOKUP($I1402+1,'OMS2007'!$A$3:$A$220,'OMS2007'!G$3:G$220)+(1-$A1402)*LOOKUP($I1402,'OMS2007'!$A$3:$A$220,'OMS2007'!G$3:G$220))</f>
        <v>#N/A</v>
      </c>
      <c r="E1402" s="15">
        <f t="shared" si="147"/>
        <v>1</v>
      </c>
      <c r="F1402" s="15">
        <f>IF(OR(Medidas!D1402=1,Medidas!D1402="M",Medidas!D1402="m",Medidas!D1402=2,Medidas!D1402="F",Medidas!D1402="f"),0,1)</f>
        <v>1</v>
      </c>
      <c r="G1402" s="15">
        <f>IF(OR(ISBLANK(Medidas!G1402),(ISBLANK(Medidas!H1402))),1,0)</f>
        <v>1</v>
      </c>
      <c r="H1402" s="15">
        <f>IF(AND(NOT(G1402),OR(Medidas!G1402&lt;20,Medidas!G1402&gt;250,Medidas!H1402&lt;0.5,Medidas!H1402&gt;400)),1,0)</f>
        <v>0</v>
      </c>
      <c r="I1402" s="20">
        <f>(Medidas!F1402-Medidas!E1402)/30.4375</f>
        <v>0</v>
      </c>
      <c r="J1402" s="15" t="e">
        <f>Medidas!H1402/(Medidas!G1402^2)*10000</f>
        <v>#DIV/0!</v>
      </c>
      <c r="K1402" s="15" t="e">
        <f t="shared" si="148"/>
        <v>#DIV/0!</v>
      </c>
      <c r="L1402" s="15" t="e">
        <f t="shared" si="149"/>
        <v>#DIV/0!</v>
      </c>
      <c r="M1402" s="15" t="e">
        <f t="shared" si="150"/>
        <v>#DIV/0!</v>
      </c>
      <c r="N1402" s="15" t="e">
        <f t="shared" si="151"/>
        <v>#N/A</v>
      </c>
      <c r="O1402" s="15" t="e">
        <f t="shared" si="152"/>
        <v>#N/A</v>
      </c>
    </row>
    <row r="1403" spans="1:15" x14ac:dyDescent="0.15">
      <c r="A1403" s="106">
        <f t="shared" si="153"/>
        <v>1</v>
      </c>
      <c r="B1403" s="15" t="e">
        <f>IF(OR(Medidas!D1403=1,Medidas!D1403="M",Medidas!D1403="m"),$A1403*LOOKUP($I1403+1,'OMS2007'!$A$3:$A$220,'OMS2007'!B$3:B$220)+(1-$A1403)*LOOKUP($I1403,'OMS2007'!$A$3:$A$220,'OMS2007'!B$3:B$220),$A1403*LOOKUP($I1403+1,'OMS2007'!$A$3:$A$220,'OMS2007'!E$3:E$220)+(1-$A1403)*LOOKUP($I1403,'OMS2007'!$A$3:$A$220,'OMS2007'!E$3:E$220))</f>
        <v>#N/A</v>
      </c>
      <c r="C1403" s="15" t="e">
        <f>IF(OR(Medidas!D1403=1,Medidas!D1403="M",Medidas!D1403="m"),$A1403*LOOKUP($I1403+1,'OMS2007'!$A$3:$A$220,'OMS2007'!C$3:C$220)+(1-$A1403)*LOOKUP($I1403,'OMS2007'!$A$3:$A$220,'OMS2007'!C$3:C$220),$A1403*LOOKUP($I1403+1,'OMS2007'!$A$3:$A$220,'OMS2007'!F$3:F$220)+(1-$A1403)*LOOKUP($I1403,'OMS2007'!$A$3:$A$220,'OMS2007'!F$3:F$220))</f>
        <v>#N/A</v>
      </c>
      <c r="D1403" s="15" t="e">
        <f>IF(OR(Medidas!D1403=1,Medidas!D1403="M",Medidas!D1403="m"),$A1403*LOOKUP($I1403+1,'OMS2007'!$A$3:$A$220,'OMS2007'!D$3:D$220)+(1-$A1403)*LOOKUP($I1403,'OMS2007'!$A$3:$A$220,'OMS2007'!D$3:D$220),$A1403*LOOKUP($I1403+1,'OMS2007'!$A$3:$A$220,'OMS2007'!G$3:G$220)+(1-$A1403)*LOOKUP($I1403,'OMS2007'!$A$3:$A$220,'OMS2007'!G$3:G$220))</f>
        <v>#N/A</v>
      </c>
      <c r="E1403" s="15">
        <f t="shared" si="147"/>
        <v>1</v>
      </c>
      <c r="F1403" s="15">
        <f>IF(OR(Medidas!D1403=1,Medidas!D1403="M",Medidas!D1403="m",Medidas!D1403=2,Medidas!D1403="F",Medidas!D1403="f"),0,1)</f>
        <v>1</v>
      </c>
      <c r="G1403" s="15">
        <f>IF(OR(ISBLANK(Medidas!G1403),(ISBLANK(Medidas!H1403))),1,0)</f>
        <v>1</v>
      </c>
      <c r="H1403" s="15">
        <f>IF(AND(NOT(G1403),OR(Medidas!G1403&lt;20,Medidas!G1403&gt;250,Medidas!H1403&lt;0.5,Medidas!H1403&gt;400)),1,0)</f>
        <v>0</v>
      </c>
      <c r="I1403" s="20">
        <f>(Medidas!F1403-Medidas!E1403)/30.4375</f>
        <v>0</v>
      </c>
      <c r="J1403" s="15" t="e">
        <f>Medidas!H1403/(Medidas!G1403^2)*10000</f>
        <v>#DIV/0!</v>
      </c>
      <c r="K1403" s="15" t="e">
        <f t="shared" si="148"/>
        <v>#DIV/0!</v>
      </c>
      <c r="L1403" s="15" t="e">
        <f t="shared" si="149"/>
        <v>#DIV/0!</v>
      </c>
      <c r="M1403" s="15" t="e">
        <f t="shared" si="150"/>
        <v>#DIV/0!</v>
      </c>
      <c r="N1403" s="15" t="e">
        <f t="shared" si="151"/>
        <v>#N/A</v>
      </c>
      <c r="O1403" s="15" t="e">
        <f t="shared" si="152"/>
        <v>#N/A</v>
      </c>
    </row>
    <row r="1404" spans="1:15" x14ac:dyDescent="0.15">
      <c r="A1404" s="106">
        <f t="shared" si="153"/>
        <v>1</v>
      </c>
      <c r="B1404" s="15" t="e">
        <f>IF(OR(Medidas!D1404=1,Medidas!D1404="M",Medidas!D1404="m"),$A1404*LOOKUP($I1404+1,'OMS2007'!$A$3:$A$220,'OMS2007'!B$3:B$220)+(1-$A1404)*LOOKUP($I1404,'OMS2007'!$A$3:$A$220,'OMS2007'!B$3:B$220),$A1404*LOOKUP($I1404+1,'OMS2007'!$A$3:$A$220,'OMS2007'!E$3:E$220)+(1-$A1404)*LOOKUP($I1404,'OMS2007'!$A$3:$A$220,'OMS2007'!E$3:E$220))</f>
        <v>#N/A</v>
      </c>
      <c r="C1404" s="15" t="e">
        <f>IF(OR(Medidas!D1404=1,Medidas!D1404="M",Medidas!D1404="m"),$A1404*LOOKUP($I1404+1,'OMS2007'!$A$3:$A$220,'OMS2007'!C$3:C$220)+(1-$A1404)*LOOKUP($I1404,'OMS2007'!$A$3:$A$220,'OMS2007'!C$3:C$220),$A1404*LOOKUP($I1404+1,'OMS2007'!$A$3:$A$220,'OMS2007'!F$3:F$220)+(1-$A1404)*LOOKUP($I1404,'OMS2007'!$A$3:$A$220,'OMS2007'!F$3:F$220))</f>
        <v>#N/A</v>
      </c>
      <c r="D1404" s="15" t="e">
        <f>IF(OR(Medidas!D1404=1,Medidas!D1404="M",Medidas!D1404="m"),$A1404*LOOKUP($I1404+1,'OMS2007'!$A$3:$A$220,'OMS2007'!D$3:D$220)+(1-$A1404)*LOOKUP($I1404,'OMS2007'!$A$3:$A$220,'OMS2007'!D$3:D$220),$A1404*LOOKUP($I1404+1,'OMS2007'!$A$3:$A$220,'OMS2007'!G$3:G$220)+(1-$A1404)*LOOKUP($I1404,'OMS2007'!$A$3:$A$220,'OMS2007'!G$3:G$220))</f>
        <v>#N/A</v>
      </c>
      <c r="E1404" s="15">
        <f t="shared" si="147"/>
        <v>1</v>
      </c>
      <c r="F1404" s="15">
        <f>IF(OR(Medidas!D1404=1,Medidas!D1404="M",Medidas!D1404="m",Medidas!D1404=2,Medidas!D1404="F",Medidas!D1404="f"),0,1)</f>
        <v>1</v>
      </c>
      <c r="G1404" s="15">
        <f>IF(OR(ISBLANK(Medidas!G1404),(ISBLANK(Medidas!H1404))),1,0)</f>
        <v>1</v>
      </c>
      <c r="H1404" s="15">
        <f>IF(AND(NOT(G1404),OR(Medidas!G1404&lt;20,Medidas!G1404&gt;250,Medidas!H1404&lt;0.5,Medidas!H1404&gt;400)),1,0)</f>
        <v>0</v>
      </c>
      <c r="I1404" s="20">
        <f>(Medidas!F1404-Medidas!E1404)/30.4375</f>
        <v>0</v>
      </c>
      <c r="J1404" s="15" t="e">
        <f>Medidas!H1404/(Medidas!G1404^2)*10000</f>
        <v>#DIV/0!</v>
      </c>
      <c r="K1404" s="15" t="e">
        <f t="shared" si="148"/>
        <v>#DIV/0!</v>
      </c>
      <c r="L1404" s="15" t="e">
        <f t="shared" si="149"/>
        <v>#DIV/0!</v>
      </c>
      <c r="M1404" s="15" t="e">
        <f t="shared" si="150"/>
        <v>#DIV/0!</v>
      </c>
      <c r="N1404" s="15" t="e">
        <f t="shared" si="151"/>
        <v>#N/A</v>
      </c>
      <c r="O1404" s="15" t="e">
        <f t="shared" si="152"/>
        <v>#N/A</v>
      </c>
    </row>
    <row r="1405" spans="1:15" x14ac:dyDescent="0.15">
      <c r="A1405" s="106">
        <f t="shared" si="153"/>
        <v>1</v>
      </c>
      <c r="B1405" s="15" t="e">
        <f>IF(OR(Medidas!D1405=1,Medidas!D1405="M",Medidas!D1405="m"),$A1405*LOOKUP($I1405+1,'OMS2007'!$A$3:$A$220,'OMS2007'!B$3:B$220)+(1-$A1405)*LOOKUP($I1405,'OMS2007'!$A$3:$A$220,'OMS2007'!B$3:B$220),$A1405*LOOKUP($I1405+1,'OMS2007'!$A$3:$A$220,'OMS2007'!E$3:E$220)+(1-$A1405)*LOOKUP($I1405,'OMS2007'!$A$3:$A$220,'OMS2007'!E$3:E$220))</f>
        <v>#N/A</v>
      </c>
      <c r="C1405" s="15" t="e">
        <f>IF(OR(Medidas!D1405=1,Medidas!D1405="M",Medidas!D1405="m"),$A1405*LOOKUP($I1405+1,'OMS2007'!$A$3:$A$220,'OMS2007'!C$3:C$220)+(1-$A1405)*LOOKUP($I1405,'OMS2007'!$A$3:$A$220,'OMS2007'!C$3:C$220),$A1405*LOOKUP($I1405+1,'OMS2007'!$A$3:$A$220,'OMS2007'!F$3:F$220)+(1-$A1405)*LOOKUP($I1405,'OMS2007'!$A$3:$A$220,'OMS2007'!F$3:F$220))</f>
        <v>#N/A</v>
      </c>
      <c r="D1405" s="15" t="e">
        <f>IF(OR(Medidas!D1405=1,Medidas!D1405="M",Medidas!D1405="m"),$A1405*LOOKUP($I1405+1,'OMS2007'!$A$3:$A$220,'OMS2007'!D$3:D$220)+(1-$A1405)*LOOKUP($I1405,'OMS2007'!$A$3:$A$220,'OMS2007'!D$3:D$220),$A1405*LOOKUP($I1405+1,'OMS2007'!$A$3:$A$220,'OMS2007'!G$3:G$220)+(1-$A1405)*LOOKUP($I1405,'OMS2007'!$A$3:$A$220,'OMS2007'!G$3:G$220))</f>
        <v>#N/A</v>
      </c>
      <c r="E1405" s="15">
        <f t="shared" si="147"/>
        <v>1</v>
      </c>
      <c r="F1405" s="15">
        <f>IF(OR(Medidas!D1405=1,Medidas!D1405="M",Medidas!D1405="m",Medidas!D1405=2,Medidas!D1405="F",Medidas!D1405="f"),0,1)</f>
        <v>1</v>
      </c>
      <c r="G1405" s="15">
        <f>IF(OR(ISBLANK(Medidas!G1405),(ISBLANK(Medidas!H1405))),1,0)</f>
        <v>1</v>
      </c>
      <c r="H1405" s="15">
        <f>IF(AND(NOT(G1405),OR(Medidas!G1405&lt;20,Medidas!G1405&gt;250,Medidas!H1405&lt;0.5,Medidas!H1405&gt;400)),1,0)</f>
        <v>0</v>
      </c>
      <c r="I1405" s="20">
        <f>(Medidas!F1405-Medidas!E1405)/30.4375</f>
        <v>0</v>
      </c>
      <c r="J1405" s="15" t="e">
        <f>Medidas!H1405/(Medidas!G1405^2)*10000</f>
        <v>#DIV/0!</v>
      </c>
      <c r="K1405" s="15" t="e">
        <f t="shared" si="148"/>
        <v>#DIV/0!</v>
      </c>
      <c r="L1405" s="15" t="e">
        <f t="shared" si="149"/>
        <v>#DIV/0!</v>
      </c>
      <c r="M1405" s="15" t="e">
        <f t="shared" si="150"/>
        <v>#DIV/0!</v>
      </c>
      <c r="N1405" s="15" t="e">
        <f t="shared" si="151"/>
        <v>#N/A</v>
      </c>
      <c r="O1405" s="15" t="e">
        <f t="shared" si="152"/>
        <v>#N/A</v>
      </c>
    </row>
    <row r="1406" spans="1:15" x14ac:dyDescent="0.15">
      <c r="A1406" s="106">
        <f t="shared" si="153"/>
        <v>1</v>
      </c>
      <c r="B1406" s="15" t="e">
        <f>IF(OR(Medidas!D1406=1,Medidas!D1406="M",Medidas!D1406="m"),$A1406*LOOKUP($I1406+1,'OMS2007'!$A$3:$A$220,'OMS2007'!B$3:B$220)+(1-$A1406)*LOOKUP($I1406,'OMS2007'!$A$3:$A$220,'OMS2007'!B$3:B$220),$A1406*LOOKUP($I1406+1,'OMS2007'!$A$3:$A$220,'OMS2007'!E$3:E$220)+(1-$A1406)*LOOKUP($I1406,'OMS2007'!$A$3:$A$220,'OMS2007'!E$3:E$220))</f>
        <v>#N/A</v>
      </c>
      <c r="C1406" s="15" t="e">
        <f>IF(OR(Medidas!D1406=1,Medidas!D1406="M",Medidas!D1406="m"),$A1406*LOOKUP($I1406+1,'OMS2007'!$A$3:$A$220,'OMS2007'!C$3:C$220)+(1-$A1406)*LOOKUP($I1406,'OMS2007'!$A$3:$A$220,'OMS2007'!C$3:C$220),$A1406*LOOKUP($I1406+1,'OMS2007'!$A$3:$A$220,'OMS2007'!F$3:F$220)+(1-$A1406)*LOOKUP($I1406,'OMS2007'!$A$3:$A$220,'OMS2007'!F$3:F$220))</f>
        <v>#N/A</v>
      </c>
      <c r="D1406" s="15" t="e">
        <f>IF(OR(Medidas!D1406=1,Medidas!D1406="M",Medidas!D1406="m"),$A1406*LOOKUP($I1406+1,'OMS2007'!$A$3:$A$220,'OMS2007'!D$3:D$220)+(1-$A1406)*LOOKUP($I1406,'OMS2007'!$A$3:$A$220,'OMS2007'!D$3:D$220),$A1406*LOOKUP($I1406+1,'OMS2007'!$A$3:$A$220,'OMS2007'!G$3:G$220)+(1-$A1406)*LOOKUP($I1406,'OMS2007'!$A$3:$A$220,'OMS2007'!G$3:G$220))</f>
        <v>#N/A</v>
      </c>
      <c r="E1406" s="15">
        <f t="shared" si="147"/>
        <v>1</v>
      </c>
      <c r="F1406" s="15">
        <f>IF(OR(Medidas!D1406=1,Medidas!D1406="M",Medidas!D1406="m",Medidas!D1406=2,Medidas!D1406="F",Medidas!D1406="f"),0,1)</f>
        <v>1</v>
      </c>
      <c r="G1406" s="15">
        <f>IF(OR(ISBLANK(Medidas!G1406),(ISBLANK(Medidas!H1406))),1,0)</f>
        <v>1</v>
      </c>
      <c r="H1406" s="15">
        <f>IF(AND(NOT(G1406),OR(Medidas!G1406&lt;20,Medidas!G1406&gt;250,Medidas!H1406&lt;0.5,Medidas!H1406&gt;400)),1,0)</f>
        <v>0</v>
      </c>
      <c r="I1406" s="20">
        <f>(Medidas!F1406-Medidas!E1406)/30.4375</f>
        <v>0</v>
      </c>
      <c r="J1406" s="15" t="e">
        <f>Medidas!H1406/(Medidas!G1406^2)*10000</f>
        <v>#DIV/0!</v>
      </c>
      <c r="K1406" s="15" t="e">
        <f t="shared" si="148"/>
        <v>#DIV/0!</v>
      </c>
      <c r="L1406" s="15" t="e">
        <f t="shared" si="149"/>
        <v>#DIV/0!</v>
      </c>
      <c r="M1406" s="15" t="e">
        <f t="shared" si="150"/>
        <v>#DIV/0!</v>
      </c>
      <c r="N1406" s="15" t="e">
        <f t="shared" si="151"/>
        <v>#N/A</v>
      </c>
      <c r="O1406" s="15" t="e">
        <f t="shared" si="152"/>
        <v>#N/A</v>
      </c>
    </row>
    <row r="1407" spans="1:15" x14ac:dyDescent="0.15">
      <c r="A1407" s="106">
        <f t="shared" si="153"/>
        <v>1</v>
      </c>
      <c r="B1407" s="15" t="e">
        <f>IF(OR(Medidas!D1407=1,Medidas!D1407="M",Medidas!D1407="m"),$A1407*LOOKUP($I1407+1,'OMS2007'!$A$3:$A$220,'OMS2007'!B$3:B$220)+(1-$A1407)*LOOKUP($I1407,'OMS2007'!$A$3:$A$220,'OMS2007'!B$3:B$220),$A1407*LOOKUP($I1407+1,'OMS2007'!$A$3:$A$220,'OMS2007'!E$3:E$220)+(1-$A1407)*LOOKUP($I1407,'OMS2007'!$A$3:$A$220,'OMS2007'!E$3:E$220))</f>
        <v>#N/A</v>
      </c>
      <c r="C1407" s="15" t="e">
        <f>IF(OR(Medidas!D1407=1,Medidas!D1407="M",Medidas!D1407="m"),$A1407*LOOKUP($I1407+1,'OMS2007'!$A$3:$A$220,'OMS2007'!C$3:C$220)+(1-$A1407)*LOOKUP($I1407,'OMS2007'!$A$3:$A$220,'OMS2007'!C$3:C$220),$A1407*LOOKUP($I1407+1,'OMS2007'!$A$3:$A$220,'OMS2007'!F$3:F$220)+(1-$A1407)*LOOKUP($I1407,'OMS2007'!$A$3:$A$220,'OMS2007'!F$3:F$220))</f>
        <v>#N/A</v>
      </c>
      <c r="D1407" s="15" t="e">
        <f>IF(OR(Medidas!D1407=1,Medidas!D1407="M",Medidas!D1407="m"),$A1407*LOOKUP($I1407+1,'OMS2007'!$A$3:$A$220,'OMS2007'!D$3:D$220)+(1-$A1407)*LOOKUP($I1407,'OMS2007'!$A$3:$A$220,'OMS2007'!D$3:D$220),$A1407*LOOKUP($I1407+1,'OMS2007'!$A$3:$A$220,'OMS2007'!G$3:G$220)+(1-$A1407)*LOOKUP($I1407,'OMS2007'!$A$3:$A$220,'OMS2007'!G$3:G$220))</f>
        <v>#N/A</v>
      </c>
      <c r="E1407" s="15">
        <f t="shared" si="147"/>
        <v>1</v>
      </c>
      <c r="F1407" s="15">
        <f>IF(OR(Medidas!D1407=1,Medidas!D1407="M",Medidas!D1407="m",Medidas!D1407=2,Medidas!D1407="F",Medidas!D1407="f"),0,1)</f>
        <v>1</v>
      </c>
      <c r="G1407" s="15">
        <f>IF(OR(ISBLANK(Medidas!G1407),(ISBLANK(Medidas!H1407))),1,0)</f>
        <v>1</v>
      </c>
      <c r="H1407" s="15">
        <f>IF(AND(NOT(G1407),OR(Medidas!G1407&lt;20,Medidas!G1407&gt;250,Medidas!H1407&lt;0.5,Medidas!H1407&gt;400)),1,0)</f>
        <v>0</v>
      </c>
      <c r="I1407" s="20">
        <f>(Medidas!F1407-Medidas!E1407)/30.4375</f>
        <v>0</v>
      </c>
      <c r="J1407" s="15" t="e">
        <f>Medidas!H1407/(Medidas!G1407^2)*10000</f>
        <v>#DIV/0!</v>
      </c>
      <c r="K1407" s="15" t="e">
        <f t="shared" si="148"/>
        <v>#DIV/0!</v>
      </c>
      <c r="L1407" s="15" t="e">
        <f t="shared" si="149"/>
        <v>#DIV/0!</v>
      </c>
      <c r="M1407" s="15" t="e">
        <f t="shared" si="150"/>
        <v>#DIV/0!</v>
      </c>
      <c r="N1407" s="15" t="e">
        <f t="shared" si="151"/>
        <v>#N/A</v>
      </c>
      <c r="O1407" s="15" t="e">
        <f t="shared" si="152"/>
        <v>#N/A</v>
      </c>
    </row>
    <row r="1408" spans="1:15" x14ac:dyDescent="0.15">
      <c r="A1408" s="106">
        <f t="shared" si="153"/>
        <v>1</v>
      </c>
      <c r="B1408" s="15" t="e">
        <f>IF(OR(Medidas!D1408=1,Medidas!D1408="M",Medidas!D1408="m"),$A1408*LOOKUP($I1408+1,'OMS2007'!$A$3:$A$220,'OMS2007'!B$3:B$220)+(1-$A1408)*LOOKUP($I1408,'OMS2007'!$A$3:$A$220,'OMS2007'!B$3:B$220),$A1408*LOOKUP($I1408+1,'OMS2007'!$A$3:$A$220,'OMS2007'!E$3:E$220)+(1-$A1408)*LOOKUP($I1408,'OMS2007'!$A$3:$A$220,'OMS2007'!E$3:E$220))</f>
        <v>#N/A</v>
      </c>
      <c r="C1408" s="15" t="e">
        <f>IF(OR(Medidas!D1408=1,Medidas!D1408="M",Medidas!D1408="m"),$A1408*LOOKUP($I1408+1,'OMS2007'!$A$3:$A$220,'OMS2007'!C$3:C$220)+(1-$A1408)*LOOKUP($I1408,'OMS2007'!$A$3:$A$220,'OMS2007'!C$3:C$220),$A1408*LOOKUP($I1408+1,'OMS2007'!$A$3:$A$220,'OMS2007'!F$3:F$220)+(1-$A1408)*LOOKUP($I1408,'OMS2007'!$A$3:$A$220,'OMS2007'!F$3:F$220))</f>
        <v>#N/A</v>
      </c>
      <c r="D1408" s="15" t="e">
        <f>IF(OR(Medidas!D1408=1,Medidas!D1408="M",Medidas!D1408="m"),$A1408*LOOKUP($I1408+1,'OMS2007'!$A$3:$A$220,'OMS2007'!D$3:D$220)+(1-$A1408)*LOOKUP($I1408,'OMS2007'!$A$3:$A$220,'OMS2007'!D$3:D$220),$A1408*LOOKUP($I1408+1,'OMS2007'!$A$3:$A$220,'OMS2007'!G$3:G$220)+(1-$A1408)*LOOKUP($I1408,'OMS2007'!$A$3:$A$220,'OMS2007'!G$3:G$220))</f>
        <v>#N/A</v>
      </c>
      <c r="E1408" s="15">
        <f t="shared" si="147"/>
        <v>1</v>
      </c>
      <c r="F1408" s="15">
        <f>IF(OR(Medidas!D1408=1,Medidas!D1408="M",Medidas!D1408="m",Medidas!D1408=2,Medidas!D1408="F",Medidas!D1408="f"),0,1)</f>
        <v>1</v>
      </c>
      <c r="G1408" s="15">
        <f>IF(OR(ISBLANK(Medidas!G1408),(ISBLANK(Medidas!H1408))),1,0)</f>
        <v>1</v>
      </c>
      <c r="H1408" s="15">
        <f>IF(AND(NOT(G1408),OR(Medidas!G1408&lt;20,Medidas!G1408&gt;250,Medidas!H1408&lt;0.5,Medidas!H1408&gt;400)),1,0)</f>
        <v>0</v>
      </c>
      <c r="I1408" s="20">
        <f>(Medidas!F1408-Medidas!E1408)/30.4375</f>
        <v>0</v>
      </c>
      <c r="J1408" s="15" t="e">
        <f>Medidas!H1408/(Medidas!G1408^2)*10000</f>
        <v>#DIV/0!</v>
      </c>
      <c r="K1408" s="15" t="e">
        <f t="shared" si="148"/>
        <v>#DIV/0!</v>
      </c>
      <c r="L1408" s="15" t="e">
        <f t="shared" si="149"/>
        <v>#DIV/0!</v>
      </c>
      <c r="M1408" s="15" t="e">
        <f t="shared" si="150"/>
        <v>#DIV/0!</v>
      </c>
      <c r="N1408" s="15" t="e">
        <f t="shared" si="151"/>
        <v>#N/A</v>
      </c>
      <c r="O1408" s="15" t="e">
        <f t="shared" si="152"/>
        <v>#N/A</v>
      </c>
    </row>
    <row r="1409" spans="1:15" x14ac:dyDescent="0.15">
      <c r="A1409" s="106">
        <f t="shared" si="153"/>
        <v>1</v>
      </c>
      <c r="B1409" s="15" t="e">
        <f>IF(OR(Medidas!D1409=1,Medidas!D1409="M",Medidas!D1409="m"),$A1409*LOOKUP($I1409+1,'OMS2007'!$A$3:$A$220,'OMS2007'!B$3:B$220)+(1-$A1409)*LOOKUP($I1409,'OMS2007'!$A$3:$A$220,'OMS2007'!B$3:B$220),$A1409*LOOKUP($I1409+1,'OMS2007'!$A$3:$A$220,'OMS2007'!E$3:E$220)+(1-$A1409)*LOOKUP($I1409,'OMS2007'!$A$3:$A$220,'OMS2007'!E$3:E$220))</f>
        <v>#N/A</v>
      </c>
      <c r="C1409" s="15" t="e">
        <f>IF(OR(Medidas!D1409=1,Medidas!D1409="M",Medidas!D1409="m"),$A1409*LOOKUP($I1409+1,'OMS2007'!$A$3:$A$220,'OMS2007'!C$3:C$220)+(1-$A1409)*LOOKUP($I1409,'OMS2007'!$A$3:$A$220,'OMS2007'!C$3:C$220),$A1409*LOOKUP($I1409+1,'OMS2007'!$A$3:$A$220,'OMS2007'!F$3:F$220)+(1-$A1409)*LOOKUP($I1409,'OMS2007'!$A$3:$A$220,'OMS2007'!F$3:F$220))</f>
        <v>#N/A</v>
      </c>
      <c r="D1409" s="15" t="e">
        <f>IF(OR(Medidas!D1409=1,Medidas!D1409="M",Medidas!D1409="m"),$A1409*LOOKUP($I1409+1,'OMS2007'!$A$3:$A$220,'OMS2007'!D$3:D$220)+(1-$A1409)*LOOKUP($I1409,'OMS2007'!$A$3:$A$220,'OMS2007'!D$3:D$220),$A1409*LOOKUP($I1409+1,'OMS2007'!$A$3:$A$220,'OMS2007'!G$3:G$220)+(1-$A1409)*LOOKUP($I1409,'OMS2007'!$A$3:$A$220,'OMS2007'!G$3:G$220))</f>
        <v>#N/A</v>
      </c>
      <c r="E1409" s="15">
        <f t="shared" si="147"/>
        <v>1</v>
      </c>
      <c r="F1409" s="15">
        <f>IF(OR(Medidas!D1409=1,Medidas!D1409="M",Medidas!D1409="m",Medidas!D1409=2,Medidas!D1409="F",Medidas!D1409="f"),0,1)</f>
        <v>1</v>
      </c>
      <c r="G1409" s="15">
        <f>IF(OR(ISBLANK(Medidas!G1409),(ISBLANK(Medidas!H1409))),1,0)</f>
        <v>1</v>
      </c>
      <c r="H1409" s="15">
        <f>IF(AND(NOT(G1409),OR(Medidas!G1409&lt;20,Medidas!G1409&gt;250,Medidas!H1409&lt;0.5,Medidas!H1409&gt;400)),1,0)</f>
        <v>0</v>
      </c>
      <c r="I1409" s="20">
        <f>(Medidas!F1409-Medidas!E1409)/30.4375</f>
        <v>0</v>
      </c>
      <c r="J1409" s="15" t="e">
        <f>Medidas!H1409/(Medidas!G1409^2)*10000</f>
        <v>#DIV/0!</v>
      </c>
      <c r="K1409" s="15" t="e">
        <f t="shared" si="148"/>
        <v>#DIV/0!</v>
      </c>
      <c r="L1409" s="15" t="e">
        <f t="shared" si="149"/>
        <v>#DIV/0!</v>
      </c>
      <c r="M1409" s="15" t="e">
        <f t="shared" si="150"/>
        <v>#DIV/0!</v>
      </c>
      <c r="N1409" s="15" t="e">
        <f t="shared" si="151"/>
        <v>#N/A</v>
      </c>
      <c r="O1409" s="15" t="e">
        <f t="shared" si="152"/>
        <v>#N/A</v>
      </c>
    </row>
    <row r="1410" spans="1:15" x14ac:dyDescent="0.15">
      <c r="A1410" s="106">
        <f t="shared" si="153"/>
        <v>1</v>
      </c>
      <c r="B1410" s="15" t="e">
        <f>IF(OR(Medidas!D1410=1,Medidas!D1410="M",Medidas!D1410="m"),$A1410*LOOKUP($I1410+1,'OMS2007'!$A$3:$A$220,'OMS2007'!B$3:B$220)+(1-$A1410)*LOOKUP($I1410,'OMS2007'!$A$3:$A$220,'OMS2007'!B$3:B$220),$A1410*LOOKUP($I1410+1,'OMS2007'!$A$3:$A$220,'OMS2007'!E$3:E$220)+(1-$A1410)*LOOKUP($I1410,'OMS2007'!$A$3:$A$220,'OMS2007'!E$3:E$220))</f>
        <v>#N/A</v>
      </c>
      <c r="C1410" s="15" t="e">
        <f>IF(OR(Medidas!D1410=1,Medidas!D1410="M",Medidas!D1410="m"),$A1410*LOOKUP($I1410+1,'OMS2007'!$A$3:$A$220,'OMS2007'!C$3:C$220)+(1-$A1410)*LOOKUP($I1410,'OMS2007'!$A$3:$A$220,'OMS2007'!C$3:C$220),$A1410*LOOKUP($I1410+1,'OMS2007'!$A$3:$A$220,'OMS2007'!F$3:F$220)+(1-$A1410)*LOOKUP($I1410,'OMS2007'!$A$3:$A$220,'OMS2007'!F$3:F$220))</f>
        <v>#N/A</v>
      </c>
      <c r="D1410" s="15" t="e">
        <f>IF(OR(Medidas!D1410=1,Medidas!D1410="M",Medidas!D1410="m"),$A1410*LOOKUP($I1410+1,'OMS2007'!$A$3:$A$220,'OMS2007'!D$3:D$220)+(1-$A1410)*LOOKUP($I1410,'OMS2007'!$A$3:$A$220,'OMS2007'!D$3:D$220),$A1410*LOOKUP($I1410+1,'OMS2007'!$A$3:$A$220,'OMS2007'!G$3:G$220)+(1-$A1410)*LOOKUP($I1410,'OMS2007'!$A$3:$A$220,'OMS2007'!G$3:G$220))</f>
        <v>#N/A</v>
      </c>
      <c r="E1410" s="15">
        <f t="shared" si="147"/>
        <v>1</v>
      </c>
      <c r="F1410" s="15">
        <f>IF(OR(Medidas!D1410=1,Medidas!D1410="M",Medidas!D1410="m",Medidas!D1410=2,Medidas!D1410="F",Medidas!D1410="f"),0,1)</f>
        <v>1</v>
      </c>
      <c r="G1410" s="15">
        <f>IF(OR(ISBLANK(Medidas!G1410),(ISBLANK(Medidas!H1410))),1,0)</f>
        <v>1</v>
      </c>
      <c r="H1410" s="15">
        <f>IF(AND(NOT(G1410),OR(Medidas!G1410&lt;20,Medidas!G1410&gt;250,Medidas!H1410&lt;0.5,Medidas!H1410&gt;400)),1,0)</f>
        <v>0</v>
      </c>
      <c r="I1410" s="20">
        <f>(Medidas!F1410-Medidas!E1410)/30.4375</f>
        <v>0</v>
      </c>
      <c r="J1410" s="15" t="e">
        <f>Medidas!H1410/(Medidas!G1410^2)*10000</f>
        <v>#DIV/0!</v>
      </c>
      <c r="K1410" s="15" t="e">
        <f t="shared" si="148"/>
        <v>#DIV/0!</v>
      </c>
      <c r="L1410" s="15" t="e">
        <f t="shared" si="149"/>
        <v>#DIV/0!</v>
      </c>
      <c r="M1410" s="15" t="e">
        <f t="shared" si="150"/>
        <v>#DIV/0!</v>
      </c>
      <c r="N1410" s="15" t="e">
        <f t="shared" si="151"/>
        <v>#N/A</v>
      </c>
      <c r="O1410" s="15" t="e">
        <f t="shared" si="152"/>
        <v>#N/A</v>
      </c>
    </row>
    <row r="1411" spans="1:15" x14ac:dyDescent="0.15">
      <c r="A1411" s="106">
        <f t="shared" si="153"/>
        <v>1</v>
      </c>
      <c r="B1411" s="15" t="e">
        <f>IF(OR(Medidas!D1411=1,Medidas!D1411="M",Medidas!D1411="m"),$A1411*LOOKUP($I1411+1,'OMS2007'!$A$3:$A$220,'OMS2007'!B$3:B$220)+(1-$A1411)*LOOKUP($I1411,'OMS2007'!$A$3:$A$220,'OMS2007'!B$3:B$220),$A1411*LOOKUP($I1411+1,'OMS2007'!$A$3:$A$220,'OMS2007'!E$3:E$220)+(1-$A1411)*LOOKUP($I1411,'OMS2007'!$A$3:$A$220,'OMS2007'!E$3:E$220))</f>
        <v>#N/A</v>
      </c>
      <c r="C1411" s="15" t="e">
        <f>IF(OR(Medidas!D1411=1,Medidas!D1411="M",Medidas!D1411="m"),$A1411*LOOKUP($I1411+1,'OMS2007'!$A$3:$A$220,'OMS2007'!C$3:C$220)+(1-$A1411)*LOOKUP($I1411,'OMS2007'!$A$3:$A$220,'OMS2007'!C$3:C$220),$A1411*LOOKUP($I1411+1,'OMS2007'!$A$3:$A$220,'OMS2007'!F$3:F$220)+(1-$A1411)*LOOKUP($I1411,'OMS2007'!$A$3:$A$220,'OMS2007'!F$3:F$220))</f>
        <v>#N/A</v>
      </c>
      <c r="D1411" s="15" t="e">
        <f>IF(OR(Medidas!D1411=1,Medidas!D1411="M",Medidas!D1411="m"),$A1411*LOOKUP($I1411+1,'OMS2007'!$A$3:$A$220,'OMS2007'!D$3:D$220)+(1-$A1411)*LOOKUP($I1411,'OMS2007'!$A$3:$A$220,'OMS2007'!D$3:D$220),$A1411*LOOKUP($I1411+1,'OMS2007'!$A$3:$A$220,'OMS2007'!G$3:G$220)+(1-$A1411)*LOOKUP($I1411,'OMS2007'!$A$3:$A$220,'OMS2007'!G$3:G$220))</f>
        <v>#N/A</v>
      </c>
      <c r="E1411" s="15">
        <f t="shared" si="147"/>
        <v>1</v>
      </c>
      <c r="F1411" s="15">
        <f>IF(OR(Medidas!D1411=1,Medidas!D1411="M",Medidas!D1411="m",Medidas!D1411=2,Medidas!D1411="F",Medidas!D1411="f"),0,1)</f>
        <v>1</v>
      </c>
      <c r="G1411" s="15">
        <f>IF(OR(ISBLANK(Medidas!G1411),(ISBLANK(Medidas!H1411))),1,0)</f>
        <v>1</v>
      </c>
      <c r="H1411" s="15">
        <f>IF(AND(NOT(G1411),OR(Medidas!G1411&lt;20,Medidas!G1411&gt;250,Medidas!H1411&lt;0.5,Medidas!H1411&gt;400)),1,0)</f>
        <v>0</v>
      </c>
      <c r="I1411" s="20">
        <f>(Medidas!F1411-Medidas!E1411)/30.4375</f>
        <v>0</v>
      </c>
      <c r="J1411" s="15" t="e">
        <f>Medidas!H1411/(Medidas!G1411^2)*10000</f>
        <v>#DIV/0!</v>
      </c>
      <c r="K1411" s="15" t="e">
        <f t="shared" si="148"/>
        <v>#DIV/0!</v>
      </c>
      <c r="L1411" s="15" t="e">
        <f t="shared" si="149"/>
        <v>#DIV/0!</v>
      </c>
      <c r="M1411" s="15" t="e">
        <f t="shared" si="150"/>
        <v>#DIV/0!</v>
      </c>
      <c r="N1411" s="15" t="e">
        <f t="shared" si="151"/>
        <v>#N/A</v>
      </c>
      <c r="O1411" s="15" t="e">
        <f t="shared" si="152"/>
        <v>#N/A</v>
      </c>
    </row>
    <row r="1412" spans="1:15" x14ac:dyDescent="0.15">
      <c r="A1412" s="106">
        <f t="shared" si="153"/>
        <v>1</v>
      </c>
      <c r="B1412" s="15" t="e">
        <f>IF(OR(Medidas!D1412=1,Medidas!D1412="M",Medidas!D1412="m"),$A1412*LOOKUP($I1412+1,'OMS2007'!$A$3:$A$220,'OMS2007'!B$3:B$220)+(1-$A1412)*LOOKUP($I1412,'OMS2007'!$A$3:$A$220,'OMS2007'!B$3:B$220),$A1412*LOOKUP($I1412+1,'OMS2007'!$A$3:$A$220,'OMS2007'!E$3:E$220)+(1-$A1412)*LOOKUP($I1412,'OMS2007'!$A$3:$A$220,'OMS2007'!E$3:E$220))</f>
        <v>#N/A</v>
      </c>
      <c r="C1412" s="15" t="e">
        <f>IF(OR(Medidas!D1412=1,Medidas!D1412="M",Medidas!D1412="m"),$A1412*LOOKUP($I1412+1,'OMS2007'!$A$3:$A$220,'OMS2007'!C$3:C$220)+(1-$A1412)*LOOKUP($I1412,'OMS2007'!$A$3:$A$220,'OMS2007'!C$3:C$220),$A1412*LOOKUP($I1412+1,'OMS2007'!$A$3:$A$220,'OMS2007'!F$3:F$220)+(1-$A1412)*LOOKUP($I1412,'OMS2007'!$A$3:$A$220,'OMS2007'!F$3:F$220))</f>
        <v>#N/A</v>
      </c>
      <c r="D1412" s="15" t="e">
        <f>IF(OR(Medidas!D1412=1,Medidas!D1412="M",Medidas!D1412="m"),$A1412*LOOKUP($I1412+1,'OMS2007'!$A$3:$A$220,'OMS2007'!D$3:D$220)+(1-$A1412)*LOOKUP($I1412,'OMS2007'!$A$3:$A$220,'OMS2007'!D$3:D$220),$A1412*LOOKUP($I1412+1,'OMS2007'!$A$3:$A$220,'OMS2007'!G$3:G$220)+(1-$A1412)*LOOKUP($I1412,'OMS2007'!$A$3:$A$220,'OMS2007'!G$3:G$220))</f>
        <v>#N/A</v>
      </c>
      <c r="E1412" s="15">
        <f t="shared" ref="E1412:E1475" si="154">IF(OR(I1412&lt;24,I1412&gt;240),1,0)</f>
        <v>1</v>
      </c>
      <c r="F1412" s="15">
        <f>IF(OR(Medidas!D1412=1,Medidas!D1412="M",Medidas!D1412="m",Medidas!D1412=2,Medidas!D1412="F",Medidas!D1412="f"),0,1)</f>
        <v>1</v>
      </c>
      <c r="G1412" s="15">
        <f>IF(OR(ISBLANK(Medidas!G1412),(ISBLANK(Medidas!H1412))),1,0)</f>
        <v>1</v>
      </c>
      <c r="H1412" s="15">
        <f>IF(AND(NOT(G1412),OR(Medidas!G1412&lt;20,Medidas!G1412&gt;250,Medidas!H1412&lt;0.5,Medidas!H1412&gt;400)),1,0)</f>
        <v>0</v>
      </c>
      <c r="I1412" s="20">
        <f>(Medidas!F1412-Medidas!E1412)/30.4375</f>
        <v>0</v>
      </c>
      <c r="J1412" s="15" t="e">
        <f>Medidas!H1412/(Medidas!G1412^2)*10000</f>
        <v>#DIV/0!</v>
      </c>
      <c r="K1412" s="15" t="e">
        <f t="shared" ref="K1412:K1475" si="155">(((J1412/C1412)^B1412)-1)/(B1412*D1412)</f>
        <v>#DIV/0!</v>
      </c>
      <c r="L1412" s="15" t="e">
        <f t="shared" ref="L1412:L1475" si="156">INT(NORMSDIST(K1412)*1000)/10</f>
        <v>#DIV/0!</v>
      </c>
      <c r="M1412" s="15" t="e">
        <f t="shared" ref="M1412:M1475" si="157">IF(OR((J1412-C1412)/N1412&lt;-4,(J1412-C1412)/O1412&gt;8),1,0)</f>
        <v>#DIV/0!</v>
      </c>
      <c r="N1412" s="15" t="e">
        <f t="shared" ref="N1412:N1475" si="158">(C1412-(C1412*(1+B1412*D1412*(-2))^(1/B1412)))/2</f>
        <v>#N/A</v>
      </c>
      <c r="O1412" s="15" t="e">
        <f t="shared" ref="O1412:O1475" si="159">((C1412*(1+B1412*D1412*2)^(1/B1412))-C1412)/2</f>
        <v>#N/A</v>
      </c>
    </row>
    <row r="1413" spans="1:15" x14ac:dyDescent="0.15">
      <c r="A1413" s="106">
        <f t="shared" ref="A1413:A1476" si="160">I1413-INT(I1413+0.5)+1</f>
        <v>1</v>
      </c>
      <c r="B1413" s="15" t="e">
        <f>IF(OR(Medidas!D1413=1,Medidas!D1413="M",Medidas!D1413="m"),$A1413*LOOKUP($I1413+1,'OMS2007'!$A$3:$A$220,'OMS2007'!B$3:B$220)+(1-$A1413)*LOOKUP($I1413,'OMS2007'!$A$3:$A$220,'OMS2007'!B$3:B$220),$A1413*LOOKUP($I1413+1,'OMS2007'!$A$3:$A$220,'OMS2007'!E$3:E$220)+(1-$A1413)*LOOKUP($I1413,'OMS2007'!$A$3:$A$220,'OMS2007'!E$3:E$220))</f>
        <v>#N/A</v>
      </c>
      <c r="C1413" s="15" t="e">
        <f>IF(OR(Medidas!D1413=1,Medidas!D1413="M",Medidas!D1413="m"),$A1413*LOOKUP($I1413+1,'OMS2007'!$A$3:$A$220,'OMS2007'!C$3:C$220)+(1-$A1413)*LOOKUP($I1413,'OMS2007'!$A$3:$A$220,'OMS2007'!C$3:C$220),$A1413*LOOKUP($I1413+1,'OMS2007'!$A$3:$A$220,'OMS2007'!F$3:F$220)+(1-$A1413)*LOOKUP($I1413,'OMS2007'!$A$3:$A$220,'OMS2007'!F$3:F$220))</f>
        <v>#N/A</v>
      </c>
      <c r="D1413" s="15" t="e">
        <f>IF(OR(Medidas!D1413=1,Medidas!D1413="M",Medidas!D1413="m"),$A1413*LOOKUP($I1413+1,'OMS2007'!$A$3:$A$220,'OMS2007'!D$3:D$220)+(1-$A1413)*LOOKUP($I1413,'OMS2007'!$A$3:$A$220,'OMS2007'!D$3:D$220),$A1413*LOOKUP($I1413+1,'OMS2007'!$A$3:$A$220,'OMS2007'!G$3:G$220)+(1-$A1413)*LOOKUP($I1413,'OMS2007'!$A$3:$A$220,'OMS2007'!G$3:G$220))</f>
        <v>#N/A</v>
      </c>
      <c r="E1413" s="15">
        <f t="shared" si="154"/>
        <v>1</v>
      </c>
      <c r="F1413" s="15">
        <f>IF(OR(Medidas!D1413=1,Medidas!D1413="M",Medidas!D1413="m",Medidas!D1413=2,Medidas!D1413="F",Medidas!D1413="f"),0,1)</f>
        <v>1</v>
      </c>
      <c r="G1413" s="15">
        <f>IF(OR(ISBLANK(Medidas!G1413),(ISBLANK(Medidas!H1413))),1,0)</f>
        <v>1</v>
      </c>
      <c r="H1413" s="15">
        <f>IF(AND(NOT(G1413),OR(Medidas!G1413&lt;20,Medidas!G1413&gt;250,Medidas!H1413&lt;0.5,Medidas!H1413&gt;400)),1,0)</f>
        <v>0</v>
      </c>
      <c r="I1413" s="20">
        <f>(Medidas!F1413-Medidas!E1413)/30.4375</f>
        <v>0</v>
      </c>
      <c r="J1413" s="15" t="e">
        <f>Medidas!H1413/(Medidas!G1413^2)*10000</f>
        <v>#DIV/0!</v>
      </c>
      <c r="K1413" s="15" t="e">
        <f t="shared" si="155"/>
        <v>#DIV/0!</v>
      </c>
      <c r="L1413" s="15" t="e">
        <f t="shared" si="156"/>
        <v>#DIV/0!</v>
      </c>
      <c r="M1413" s="15" t="e">
        <f t="shared" si="157"/>
        <v>#DIV/0!</v>
      </c>
      <c r="N1413" s="15" t="e">
        <f t="shared" si="158"/>
        <v>#N/A</v>
      </c>
      <c r="O1413" s="15" t="e">
        <f t="shared" si="159"/>
        <v>#N/A</v>
      </c>
    </row>
    <row r="1414" spans="1:15" x14ac:dyDescent="0.15">
      <c r="A1414" s="106">
        <f t="shared" si="160"/>
        <v>1</v>
      </c>
      <c r="B1414" s="15" t="e">
        <f>IF(OR(Medidas!D1414=1,Medidas!D1414="M",Medidas!D1414="m"),$A1414*LOOKUP($I1414+1,'OMS2007'!$A$3:$A$220,'OMS2007'!B$3:B$220)+(1-$A1414)*LOOKUP($I1414,'OMS2007'!$A$3:$A$220,'OMS2007'!B$3:B$220),$A1414*LOOKUP($I1414+1,'OMS2007'!$A$3:$A$220,'OMS2007'!E$3:E$220)+(1-$A1414)*LOOKUP($I1414,'OMS2007'!$A$3:$A$220,'OMS2007'!E$3:E$220))</f>
        <v>#N/A</v>
      </c>
      <c r="C1414" s="15" t="e">
        <f>IF(OR(Medidas!D1414=1,Medidas!D1414="M",Medidas!D1414="m"),$A1414*LOOKUP($I1414+1,'OMS2007'!$A$3:$A$220,'OMS2007'!C$3:C$220)+(1-$A1414)*LOOKUP($I1414,'OMS2007'!$A$3:$A$220,'OMS2007'!C$3:C$220),$A1414*LOOKUP($I1414+1,'OMS2007'!$A$3:$A$220,'OMS2007'!F$3:F$220)+(1-$A1414)*LOOKUP($I1414,'OMS2007'!$A$3:$A$220,'OMS2007'!F$3:F$220))</f>
        <v>#N/A</v>
      </c>
      <c r="D1414" s="15" t="e">
        <f>IF(OR(Medidas!D1414=1,Medidas!D1414="M",Medidas!D1414="m"),$A1414*LOOKUP($I1414+1,'OMS2007'!$A$3:$A$220,'OMS2007'!D$3:D$220)+(1-$A1414)*LOOKUP($I1414,'OMS2007'!$A$3:$A$220,'OMS2007'!D$3:D$220),$A1414*LOOKUP($I1414+1,'OMS2007'!$A$3:$A$220,'OMS2007'!G$3:G$220)+(1-$A1414)*LOOKUP($I1414,'OMS2007'!$A$3:$A$220,'OMS2007'!G$3:G$220))</f>
        <v>#N/A</v>
      </c>
      <c r="E1414" s="15">
        <f t="shared" si="154"/>
        <v>1</v>
      </c>
      <c r="F1414" s="15">
        <f>IF(OR(Medidas!D1414=1,Medidas!D1414="M",Medidas!D1414="m",Medidas!D1414=2,Medidas!D1414="F",Medidas!D1414="f"),0,1)</f>
        <v>1</v>
      </c>
      <c r="G1414" s="15">
        <f>IF(OR(ISBLANK(Medidas!G1414),(ISBLANK(Medidas!H1414))),1,0)</f>
        <v>1</v>
      </c>
      <c r="H1414" s="15">
        <f>IF(AND(NOT(G1414),OR(Medidas!G1414&lt;20,Medidas!G1414&gt;250,Medidas!H1414&lt;0.5,Medidas!H1414&gt;400)),1,0)</f>
        <v>0</v>
      </c>
      <c r="I1414" s="20">
        <f>(Medidas!F1414-Medidas!E1414)/30.4375</f>
        <v>0</v>
      </c>
      <c r="J1414" s="15" t="e">
        <f>Medidas!H1414/(Medidas!G1414^2)*10000</f>
        <v>#DIV/0!</v>
      </c>
      <c r="K1414" s="15" t="e">
        <f t="shared" si="155"/>
        <v>#DIV/0!</v>
      </c>
      <c r="L1414" s="15" t="e">
        <f t="shared" si="156"/>
        <v>#DIV/0!</v>
      </c>
      <c r="M1414" s="15" t="e">
        <f t="shared" si="157"/>
        <v>#DIV/0!</v>
      </c>
      <c r="N1414" s="15" t="e">
        <f t="shared" si="158"/>
        <v>#N/A</v>
      </c>
      <c r="O1414" s="15" t="e">
        <f t="shared" si="159"/>
        <v>#N/A</v>
      </c>
    </row>
    <row r="1415" spans="1:15" x14ac:dyDescent="0.15">
      <c r="A1415" s="106">
        <f t="shared" si="160"/>
        <v>1</v>
      </c>
      <c r="B1415" s="15" t="e">
        <f>IF(OR(Medidas!D1415=1,Medidas!D1415="M",Medidas!D1415="m"),$A1415*LOOKUP($I1415+1,'OMS2007'!$A$3:$A$220,'OMS2007'!B$3:B$220)+(1-$A1415)*LOOKUP($I1415,'OMS2007'!$A$3:$A$220,'OMS2007'!B$3:B$220),$A1415*LOOKUP($I1415+1,'OMS2007'!$A$3:$A$220,'OMS2007'!E$3:E$220)+(1-$A1415)*LOOKUP($I1415,'OMS2007'!$A$3:$A$220,'OMS2007'!E$3:E$220))</f>
        <v>#N/A</v>
      </c>
      <c r="C1415" s="15" t="e">
        <f>IF(OR(Medidas!D1415=1,Medidas!D1415="M",Medidas!D1415="m"),$A1415*LOOKUP($I1415+1,'OMS2007'!$A$3:$A$220,'OMS2007'!C$3:C$220)+(1-$A1415)*LOOKUP($I1415,'OMS2007'!$A$3:$A$220,'OMS2007'!C$3:C$220),$A1415*LOOKUP($I1415+1,'OMS2007'!$A$3:$A$220,'OMS2007'!F$3:F$220)+(1-$A1415)*LOOKUP($I1415,'OMS2007'!$A$3:$A$220,'OMS2007'!F$3:F$220))</f>
        <v>#N/A</v>
      </c>
      <c r="D1415" s="15" t="e">
        <f>IF(OR(Medidas!D1415=1,Medidas!D1415="M",Medidas!D1415="m"),$A1415*LOOKUP($I1415+1,'OMS2007'!$A$3:$A$220,'OMS2007'!D$3:D$220)+(1-$A1415)*LOOKUP($I1415,'OMS2007'!$A$3:$A$220,'OMS2007'!D$3:D$220),$A1415*LOOKUP($I1415+1,'OMS2007'!$A$3:$A$220,'OMS2007'!G$3:G$220)+(1-$A1415)*LOOKUP($I1415,'OMS2007'!$A$3:$A$220,'OMS2007'!G$3:G$220))</f>
        <v>#N/A</v>
      </c>
      <c r="E1415" s="15">
        <f t="shared" si="154"/>
        <v>1</v>
      </c>
      <c r="F1415" s="15">
        <f>IF(OR(Medidas!D1415=1,Medidas!D1415="M",Medidas!D1415="m",Medidas!D1415=2,Medidas!D1415="F",Medidas!D1415="f"),0,1)</f>
        <v>1</v>
      </c>
      <c r="G1415" s="15">
        <f>IF(OR(ISBLANK(Medidas!G1415),(ISBLANK(Medidas!H1415))),1,0)</f>
        <v>1</v>
      </c>
      <c r="H1415" s="15">
        <f>IF(AND(NOT(G1415),OR(Medidas!G1415&lt;20,Medidas!G1415&gt;250,Medidas!H1415&lt;0.5,Medidas!H1415&gt;400)),1,0)</f>
        <v>0</v>
      </c>
      <c r="I1415" s="20">
        <f>(Medidas!F1415-Medidas!E1415)/30.4375</f>
        <v>0</v>
      </c>
      <c r="J1415" s="15" t="e">
        <f>Medidas!H1415/(Medidas!G1415^2)*10000</f>
        <v>#DIV/0!</v>
      </c>
      <c r="K1415" s="15" t="e">
        <f t="shared" si="155"/>
        <v>#DIV/0!</v>
      </c>
      <c r="L1415" s="15" t="e">
        <f t="shared" si="156"/>
        <v>#DIV/0!</v>
      </c>
      <c r="M1415" s="15" t="e">
        <f t="shared" si="157"/>
        <v>#DIV/0!</v>
      </c>
      <c r="N1415" s="15" t="e">
        <f t="shared" si="158"/>
        <v>#N/A</v>
      </c>
      <c r="O1415" s="15" t="e">
        <f t="shared" si="159"/>
        <v>#N/A</v>
      </c>
    </row>
    <row r="1416" spans="1:15" x14ac:dyDescent="0.15">
      <c r="A1416" s="106">
        <f t="shared" si="160"/>
        <v>1</v>
      </c>
      <c r="B1416" s="15" t="e">
        <f>IF(OR(Medidas!D1416=1,Medidas!D1416="M",Medidas!D1416="m"),$A1416*LOOKUP($I1416+1,'OMS2007'!$A$3:$A$220,'OMS2007'!B$3:B$220)+(1-$A1416)*LOOKUP($I1416,'OMS2007'!$A$3:$A$220,'OMS2007'!B$3:B$220),$A1416*LOOKUP($I1416+1,'OMS2007'!$A$3:$A$220,'OMS2007'!E$3:E$220)+(1-$A1416)*LOOKUP($I1416,'OMS2007'!$A$3:$A$220,'OMS2007'!E$3:E$220))</f>
        <v>#N/A</v>
      </c>
      <c r="C1416" s="15" t="e">
        <f>IF(OR(Medidas!D1416=1,Medidas!D1416="M",Medidas!D1416="m"),$A1416*LOOKUP($I1416+1,'OMS2007'!$A$3:$A$220,'OMS2007'!C$3:C$220)+(1-$A1416)*LOOKUP($I1416,'OMS2007'!$A$3:$A$220,'OMS2007'!C$3:C$220),$A1416*LOOKUP($I1416+1,'OMS2007'!$A$3:$A$220,'OMS2007'!F$3:F$220)+(1-$A1416)*LOOKUP($I1416,'OMS2007'!$A$3:$A$220,'OMS2007'!F$3:F$220))</f>
        <v>#N/A</v>
      </c>
      <c r="D1416" s="15" t="e">
        <f>IF(OR(Medidas!D1416=1,Medidas!D1416="M",Medidas!D1416="m"),$A1416*LOOKUP($I1416+1,'OMS2007'!$A$3:$A$220,'OMS2007'!D$3:D$220)+(1-$A1416)*LOOKUP($I1416,'OMS2007'!$A$3:$A$220,'OMS2007'!D$3:D$220),$A1416*LOOKUP($I1416+1,'OMS2007'!$A$3:$A$220,'OMS2007'!G$3:G$220)+(1-$A1416)*LOOKUP($I1416,'OMS2007'!$A$3:$A$220,'OMS2007'!G$3:G$220))</f>
        <v>#N/A</v>
      </c>
      <c r="E1416" s="15">
        <f t="shared" si="154"/>
        <v>1</v>
      </c>
      <c r="F1416" s="15">
        <f>IF(OR(Medidas!D1416=1,Medidas!D1416="M",Medidas!D1416="m",Medidas!D1416=2,Medidas!D1416="F",Medidas!D1416="f"),0,1)</f>
        <v>1</v>
      </c>
      <c r="G1416" s="15">
        <f>IF(OR(ISBLANK(Medidas!G1416),(ISBLANK(Medidas!H1416))),1,0)</f>
        <v>1</v>
      </c>
      <c r="H1416" s="15">
        <f>IF(AND(NOT(G1416),OR(Medidas!G1416&lt;20,Medidas!G1416&gt;250,Medidas!H1416&lt;0.5,Medidas!H1416&gt;400)),1,0)</f>
        <v>0</v>
      </c>
      <c r="I1416" s="20">
        <f>(Medidas!F1416-Medidas!E1416)/30.4375</f>
        <v>0</v>
      </c>
      <c r="J1416" s="15" t="e">
        <f>Medidas!H1416/(Medidas!G1416^2)*10000</f>
        <v>#DIV/0!</v>
      </c>
      <c r="K1416" s="15" t="e">
        <f t="shared" si="155"/>
        <v>#DIV/0!</v>
      </c>
      <c r="L1416" s="15" t="e">
        <f t="shared" si="156"/>
        <v>#DIV/0!</v>
      </c>
      <c r="M1416" s="15" t="e">
        <f t="shared" si="157"/>
        <v>#DIV/0!</v>
      </c>
      <c r="N1416" s="15" t="e">
        <f t="shared" si="158"/>
        <v>#N/A</v>
      </c>
      <c r="O1416" s="15" t="e">
        <f t="shared" si="159"/>
        <v>#N/A</v>
      </c>
    </row>
    <row r="1417" spans="1:15" x14ac:dyDescent="0.15">
      <c r="A1417" s="106">
        <f t="shared" si="160"/>
        <v>1</v>
      </c>
      <c r="B1417" s="15" t="e">
        <f>IF(OR(Medidas!D1417=1,Medidas!D1417="M",Medidas!D1417="m"),$A1417*LOOKUP($I1417+1,'OMS2007'!$A$3:$A$220,'OMS2007'!B$3:B$220)+(1-$A1417)*LOOKUP($I1417,'OMS2007'!$A$3:$A$220,'OMS2007'!B$3:B$220),$A1417*LOOKUP($I1417+1,'OMS2007'!$A$3:$A$220,'OMS2007'!E$3:E$220)+(1-$A1417)*LOOKUP($I1417,'OMS2007'!$A$3:$A$220,'OMS2007'!E$3:E$220))</f>
        <v>#N/A</v>
      </c>
      <c r="C1417" s="15" t="e">
        <f>IF(OR(Medidas!D1417=1,Medidas!D1417="M",Medidas!D1417="m"),$A1417*LOOKUP($I1417+1,'OMS2007'!$A$3:$A$220,'OMS2007'!C$3:C$220)+(1-$A1417)*LOOKUP($I1417,'OMS2007'!$A$3:$A$220,'OMS2007'!C$3:C$220),$A1417*LOOKUP($I1417+1,'OMS2007'!$A$3:$A$220,'OMS2007'!F$3:F$220)+(1-$A1417)*LOOKUP($I1417,'OMS2007'!$A$3:$A$220,'OMS2007'!F$3:F$220))</f>
        <v>#N/A</v>
      </c>
      <c r="D1417" s="15" t="e">
        <f>IF(OR(Medidas!D1417=1,Medidas!D1417="M",Medidas!D1417="m"),$A1417*LOOKUP($I1417+1,'OMS2007'!$A$3:$A$220,'OMS2007'!D$3:D$220)+(1-$A1417)*LOOKUP($I1417,'OMS2007'!$A$3:$A$220,'OMS2007'!D$3:D$220),$A1417*LOOKUP($I1417+1,'OMS2007'!$A$3:$A$220,'OMS2007'!G$3:G$220)+(1-$A1417)*LOOKUP($I1417,'OMS2007'!$A$3:$A$220,'OMS2007'!G$3:G$220))</f>
        <v>#N/A</v>
      </c>
      <c r="E1417" s="15">
        <f t="shared" si="154"/>
        <v>1</v>
      </c>
      <c r="F1417" s="15">
        <f>IF(OR(Medidas!D1417=1,Medidas!D1417="M",Medidas!D1417="m",Medidas!D1417=2,Medidas!D1417="F",Medidas!D1417="f"),0,1)</f>
        <v>1</v>
      </c>
      <c r="G1417" s="15">
        <f>IF(OR(ISBLANK(Medidas!G1417),(ISBLANK(Medidas!H1417))),1,0)</f>
        <v>1</v>
      </c>
      <c r="H1417" s="15">
        <f>IF(AND(NOT(G1417),OR(Medidas!G1417&lt;20,Medidas!G1417&gt;250,Medidas!H1417&lt;0.5,Medidas!H1417&gt;400)),1,0)</f>
        <v>0</v>
      </c>
      <c r="I1417" s="20">
        <f>(Medidas!F1417-Medidas!E1417)/30.4375</f>
        <v>0</v>
      </c>
      <c r="J1417" s="15" t="e">
        <f>Medidas!H1417/(Medidas!G1417^2)*10000</f>
        <v>#DIV/0!</v>
      </c>
      <c r="K1417" s="15" t="e">
        <f t="shared" si="155"/>
        <v>#DIV/0!</v>
      </c>
      <c r="L1417" s="15" t="e">
        <f t="shared" si="156"/>
        <v>#DIV/0!</v>
      </c>
      <c r="M1417" s="15" t="e">
        <f t="shared" si="157"/>
        <v>#DIV/0!</v>
      </c>
      <c r="N1417" s="15" t="e">
        <f t="shared" si="158"/>
        <v>#N/A</v>
      </c>
      <c r="O1417" s="15" t="e">
        <f t="shared" si="159"/>
        <v>#N/A</v>
      </c>
    </row>
    <row r="1418" spans="1:15" x14ac:dyDescent="0.15">
      <c r="A1418" s="106">
        <f t="shared" si="160"/>
        <v>1</v>
      </c>
      <c r="B1418" s="15" t="e">
        <f>IF(OR(Medidas!D1418=1,Medidas!D1418="M",Medidas!D1418="m"),$A1418*LOOKUP($I1418+1,'OMS2007'!$A$3:$A$220,'OMS2007'!B$3:B$220)+(1-$A1418)*LOOKUP($I1418,'OMS2007'!$A$3:$A$220,'OMS2007'!B$3:B$220),$A1418*LOOKUP($I1418+1,'OMS2007'!$A$3:$A$220,'OMS2007'!E$3:E$220)+(1-$A1418)*LOOKUP($I1418,'OMS2007'!$A$3:$A$220,'OMS2007'!E$3:E$220))</f>
        <v>#N/A</v>
      </c>
      <c r="C1418" s="15" t="e">
        <f>IF(OR(Medidas!D1418=1,Medidas!D1418="M",Medidas!D1418="m"),$A1418*LOOKUP($I1418+1,'OMS2007'!$A$3:$A$220,'OMS2007'!C$3:C$220)+(1-$A1418)*LOOKUP($I1418,'OMS2007'!$A$3:$A$220,'OMS2007'!C$3:C$220),$A1418*LOOKUP($I1418+1,'OMS2007'!$A$3:$A$220,'OMS2007'!F$3:F$220)+(1-$A1418)*LOOKUP($I1418,'OMS2007'!$A$3:$A$220,'OMS2007'!F$3:F$220))</f>
        <v>#N/A</v>
      </c>
      <c r="D1418" s="15" t="e">
        <f>IF(OR(Medidas!D1418=1,Medidas!D1418="M",Medidas!D1418="m"),$A1418*LOOKUP($I1418+1,'OMS2007'!$A$3:$A$220,'OMS2007'!D$3:D$220)+(1-$A1418)*LOOKUP($I1418,'OMS2007'!$A$3:$A$220,'OMS2007'!D$3:D$220),$A1418*LOOKUP($I1418+1,'OMS2007'!$A$3:$A$220,'OMS2007'!G$3:G$220)+(1-$A1418)*LOOKUP($I1418,'OMS2007'!$A$3:$A$220,'OMS2007'!G$3:G$220))</f>
        <v>#N/A</v>
      </c>
      <c r="E1418" s="15">
        <f t="shared" si="154"/>
        <v>1</v>
      </c>
      <c r="F1418" s="15">
        <f>IF(OR(Medidas!D1418=1,Medidas!D1418="M",Medidas!D1418="m",Medidas!D1418=2,Medidas!D1418="F",Medidas!D1418="f"),0,1)</f>
        <v>1</v>
      </c>
      <c r="G1418" s="15">
        <f>IF(OR(ISBLANK(Medidas!G1418),(ISBLANK(Medidas!H1418))),1,0)</f>
        <v>1</v>
      </c>
      <c r="H1418" s="15">
        <f>IF(AND(NOT(G1418),OR(Medidas!G1418&lt;20,Medidas!G1418&gt;250,Medidas!H1418&lt;0.5,Medidas!H1418&gt;400)),1,0)</f>
        <v>0</v>
      </c>
      <c r="I1418" s="20">
        <f>(Medidas!F1418-Medidas!E1418)/30.4375</f>
        <v>0</v>
      </c>
      <c r="J1418" s="15" t="e">
        <f>Medidas!H1418/(Medidas!G1418^2)*10000</f>
        <v>#DIV/0!</v>
      </c>
      <c r="K1418" s="15" t="e">
        <f t="shared" si="155"/>
        <v>#DIV/0!</v>
      </c>
      <c r="L1418" s="15" t="e">
        <f t="shared" si="156"/>
        <v>#DIV/0!</v>
      </c>
      <c r="M1418" s="15" t="e">
        <f t="shared" si="157"/>
        <v>#DIV/0!</v>
      </c>
      <c r="N1418" s="15" t="e">
        <f t="shared" si="158"/>
        <v>#N/A</v>
      </c>
      <c r="O1418" s="15" t="e">
        <f t="shared" si="159"/>
        <v>#N/A</v>
      </c>
    </row>
    <row r="1419" spans="1:15" x14ac:dyDescent="0.15">
      <c r="A1419" s="106">
        <f t="shared" si="160"/>
        <v>1</v>
      </c>
      <c r="B1419" s="15" t="e">
        <f>IF(OR(Medidas!D1419=1,Medidas!D1419="M",Medidas!D1419="m"),$A1419*LOOKUP($I1419+1,'OMS2007'!$A$3:$A$220,'OMS2007'!B$3:B$220)+(1-$A1419)*LOOKUP($I1419,'OMS2007'!$A$3:$A$220,'OMS2007'!B$3:B$220),$A1419*LOOKUP($I1419+1,'OMS2007'!$A$3:$A$220,'OMS2007'!E$3:E$220)+(1-$A1419)*LOOKUP($I1419,'OMS2007'!$A$3:$A$220,'OMS2007'!E$3:E$220))</f>
        <v>#N/A</v>
      </c>
      <c r="C1419" s="15" t="e">
        <f>IF(OR(Medidas!D1419=1,Medidas!D1419="M",Medidas!D1419="m"),$A1419*LOOKUP($I1419+1,'OMS2007'!$A$3:$A$220,'OMS2007'!C$3:C$220)+(1-$A1419)*LOOKUP($I1419,'OMS2007'!$A$3:$A$220,'OMS2007'!C$3:C$220),$A1419*LOOKUP($I1419+1,'OMS2007'!$A$3:$A$220,'OMS2007'!F$3:F$220)+(1-$A1419)*LOOKUP($I1419,'OMS2007'!$A$3:$A$220,'OMS2007'!F$3:F$220))</f>
        <v>#N/A</v>
      </c>
      <c r="D1419" s="15" t="e">
        <f>IF(OR(Medidas!D1419=1,Medidas!D1419="M",Medidas!D1419="m"),$A1419*LOOKUP($I1419+1,'OMS2007'!$A$3:$A$220,'OMS2007'!D$3:D$220)+(1-$A1419)*LOOKUP($I1419,'OMS2007'!$A$3:$A$220,'OMS2007'!D$3:D$220),$A1419*LOOKUP($I1419+1,'OMS2007'!$A$3:$A$220,'OMS2007'!G$3:G$220)+(1-$A1419)*LOOKUP($I1419,'OMS2007'!$A$3:$A$220,'OMS2007'!G$3:G$220))</f>
        <v>#N/A</v>
      </c>
      <c r="E1419" s="15">
        <f t="shared" si="154"/>
        <v>1</v>
      </c>
      <c r="F1419" s="15">
        <f>IF(OR(Medidas!D1419=1,Medidas!D1419="M",Medidas!D1419="m",Medidas!D1419=2,Medidas!D1419="F",Medidas!D1419="f"),0,1)</f>
        <v>1</v>
      </c>
      <c r="G1419" s="15">
        <f>IF(OR(ISBLANK(Medidas!G1419),(ISBLANK(Medidas!H1419))),1,0)</f>
        <v>1</v>
      </c>
      <c r="H1419" s="15">
        <f>IF(AND(NOT(G1419),OR(Medidas!G1419&lt;20,Medidas!G1419&gt;250,Medidas!H1419&lt;0.5,Medidas!H1419&gt;400)),1,0)</f>
        <v>0</v>
      </c>
      <c r="I1419" s="20">
        <f>(Medidas!F1419-Medidas!E1419)/30.4375</f>
        <v>0</v>
      </c>
      <c r="J1419" s="15" t="e">
        <f>Medidas!H1419/(Medidas!G1419^2)*10000</f>
        <v>#DIV/0!</v>
      </c>
      <c r="K1419" s="15" t="e">
        <f t="shared" si="155"/>
        <v>#DIV/0!</v>
      </c>
      <c r="L1419" s="15" t="e">
        <f t="shared" si="156"/>
        <v>#DIV/0!</v>
      </c>
      <c r="M1419" s="15" t="e">
        <f t="shared" si="157"/>
        <v>#DIV/0!</v>
      </c>
      <c r="N1419" s="15" t="e">
        <f t="shared" si="158"/>
        <v>#N/A</v>
      </c>
      <c r="O1419" s="15" t="e">
        <f t="shared" si="159"/>
        <v>#N/A</v>
      </c>
    </row>
    <row r="1420" spans="1:15" x14ac:dyDescent="0.15">
      <c r="A1420" s="106">
        <f t="shared" si="160"/>
        <v>1</v>
      </c>
      <c r="B1420" s="15" t="e">
        <f>IF(OR(Medidas!D1420=1,Medidas!D1420="M",Medidas!D1420="m"),$A1420*LOOKUP($I1420+1,'OMS2007'!$A$3:$A$220,'OMS2007'!B$3:B$220)+(1-$A1420)*LOOKUP($I1420,'OMS2007'!$A$3:$A$220,'OMS2007'!B$3:B$220),$A1420*LOOKUP($I1420+1,'OMS2007'!$A$3:$A$220,'OMS2007'!E$3:E$220)+(1-$A1420)*LOOKUP($I1420,'OMS2007'!$A$3:$A$220,'OMS2007'!E$3:E$220))</f>
        <v>#N/A</v>
      </c>
      <c r="C1420" s="15" t="e">
        <f>IF(OR(Medidas!D1420=1,Medidas!D1420="M",Medidas!D1420="m"),$A1420*LOOKUP($I1420+1,'OMS2007'!$A$3:$A$220,'OMS2007'!C$3:C$220)+(1-$A1420)*LOOKUP($I1420,'OMS2007'!$A$3:$A$220,'OMS2007'!C$3:C$220),$A1420*LOOKUP($I1420+1,'OMS2007'!$A$3:$A$220,'OMS2007'!F$3:F$220)+(1-$A1420)*LOOKUP($I1420,'OMS2007'!$A$3:$A$220,'OMS2007'!F$3:F$220))</f>
        <v>#N/A</v>
      </c>
      <c r="D1420" s="15" t="e">
        <f>IF(OR(Medidas!D1420=1,Medidas!D1420="M",Medidas!D1420="m"),$A1420*LOOKUP($I1420+1,'OMS2007'!$A$3:$A$220,'OMS2007'!D$3:D$220)+(1-$A1420)*LOOKUP($I1420,'OMS2007'!$A$3:$A$220,'OMS2007'!D$3:D$220),$A1420*LOOKUP($I1420+1,'OMS2007'!$A$3:$A$220,'OMS2007'!G$3:G$220)+(1-$A1420)*LOOKUP($I1420,'OMS2007'!$A$3:$A$220,'OMS2007'!G$3:G$220))</f>
        <v>#N/A</v>
      </c>
      <c r="E1420" s="15">
        <f t="shared" si="154"/>
        <v>1</v>
      </c>
      <c r="F1420" s="15">
        <f>IF(OR(Medidas!D1420=1,Medidas!D1420="M",Medidas!D1420="m",Medidas!D1420=2,Medidas!D1420="F",Medidas!D1420="f"),0,1)</f>
        <v>1</v>
      </c>
      <c r="G1420" s="15">
        <f>IF(OR(ISBLANK(Medidas!G1420),(ISBLANK(Medidas!H1420))),1,0)</f>
        <v>1</v>
      </c>
      <c r="H1420" s="15">
        <f>IF(AND(NOT(G1420),OR(Medidas!G1420&lt;20,Medidas!G1420&gt;250,Medidas!H1420&lt;0.5,Medidas!H1420&gt;400)),1,0)</f>
        <v>0</v>
      </c>
      <c r="I1420" s="20">
        <f>(Medidas!F1420-Medidas!E1420)/30.4375</f>
        <v>0</v>
      </c>
      <c r="J1420" s="15" t="e">
        <f>Medidas!H1420/(Medidas!G1420^2)*10000</f>
        <v>#DIV/0!</v>
      </c>
      <c r="K1420" s="15" t="e">
        <f t="shared" si="155"/>
        <v>#DIV/0!</v>
      </c>
      <c r="L1420" s="15" t="e">
        <f t="shared" si="156"/>
        <v>#DIV/0!</v>
      </c>
      <c r="M1420" s="15" t="e">
        <f t="shared" si="157"/>
        <v>#DIV/0!</v>
      </c>
      <c r="N1420" s="15" t="e">
        <f t="shared" si="158"/>
        <v>#N/A</v>
      </c>
      <c r="O1420" s="15" t="e">
        <f t="shared" si="159"/>
        <v>#N/A</v>
      </c>
    </row>
    <row r="1421" spans="1:15" x14ac:dyDescent="0.15">
      <c r="A1421" s="106">
        <f t="shared" si="160"/>
        <v>1</v>
      </c>
      <c r="B1421" s="15" t="e">
        <f>IF(OR(Medidas!D1421=1,Medidas!D1421="M",Medidas!D1421="m"),$A1421*LOOKUP($I1421+1,'OMS2007'!$A$3:$A$220,'OMS2007'!B$3:B$220)+(1-$A1421)*LOOKUP($I1421,'OMS2007'!$A$3:$A$220,'OMS2007'!B$3:B$220),$A1421*LOOKUP($I1421+1,'OMS2007'!$A$3:$A$220,'OMS2007'!E$3:E$220)+(1-$A1421)*LOOKUP($I1421,'OMS2007'!$A$3:$A$220,'OMS2007'!E$3:E$220))</f>
        <v>#N/A</v>
      </c>
      <c r="C1421" s="15" t="e">
        <f>IF(OR(Medidas!D1421=1,Medidas!D1421="M",Medidas!D1421="m"),$A1421*LOOKUP($I1421+1,'OMS2007'!$A$3:$A$220,'OMS2007'!C$3:C$220)+(1-$A1421)*LOOKUP($I1421,'OMS2007'!$A$3:$A$220,'OMS2007'!C$3:C$220),$A1421*LOOKUP($I1421+1,'OMS2007'!$A$3:$A$220,'OMS2007'!F$3:F$220)+(1-$A1421)*LOOKUP($I1421,'OMS2007'!$A$3:$A$220,'OMS2007'!F$3:F$220))</f>
        <v>#N/A</v>
      </c>
      <c r="D1421" s="15" t="e">
        <f>IF(OR(Medidas!D1421=1,Medidas!D1421="M",Medidas!D1421="m"),$A1421*LOOKUP($I1421+1,'OMS2007'!$A$3:$A$220,'OMS2007'!D$3:D$220)+(1-$A1421)*LOOKUP($I1421,'OMS2007'!$A$3:$A$220,'OMS2007'!D$3:D$220),$A1421*LOOKUP($I1421+1,'OMS2007'!$A$3:$A$220,'OMS2007'!G$3:G$220)+(1-$A1421)*LOOKUP($I1421,'OMS2007'!$A$3:$A$220,'OMS2007'!G$3:G$220))</f>
        <v>#N/A</v>
      </c>
      <c r="E1421" s="15">
        <f t="shared" si="154"/>
        <v>1</v>
      </c>
      <c r="F1421" s="15">
        <f>IF(OR(Medidas!D1421=1,Medidas!D1421="M",Medidas!D1421="m",Medidas!D1421=2,Medidas!D1421="F",Medidas!D1421="f"),0,1)</f>
        <v>1</v>
      </c>
      <c r="G1421" s="15">
        <f>IF(OR(ISBLANK(Medidas!G1421),(ISBLANK(Medidas!H1421))),1,0)</f>
        <v>1</v>
      </c>
      <c r="H1421" s="15">
        <f>IF(AND(NOT(G1421),OR(Medidas!G1421&lt;20,Medidas!G1421&gt;250,Medidas!H1421&lt;0.5,Medidas!H1421&gt;400)),1,0)</f>
        <v>0</v>
      </c>
      <c r="I1421" s="20">
        <f>(Medidas!F1421-Medidas!E1421)/30.4375</f>
        <v>0</v>
      </c>
      <c r="J1421" s="15" t="e">
        <f>Medidas!H1421/(Medidas!G1421^2)*10000</f>
        <v>#DIV/0!</v>
      </c>
      <c r="K1421" s="15" t="e">
        <f t="shared" si="155"/>
        <v>#DIV/0!</v>
      </c>
      <c r="L1421" s="15" t="e">
        <f t="shared" si="156"/>
        <v>#DIV/0!</v>
      </c>
      <c r="M1421" s="15" t="e">
        <f t="shared" si="157"/>
        <v>#DIV/0!</v>
      </c>
      <c r="N1421" s="15" t="e">
        <f t="shared" si="158"/>
        <v>#N/A</v>
      </c>
      <c r="O1421" s="15" t="e">
        <f t="shared" si="159"/>
        <v>#N/A</v>
      </c>
    </row>
    <row r="1422" spans="1:15" x14ac:dyDescent="0.15">
      <c r="A1422" s="106">
        <f t="shared" si="160"/>
        <v>1</v>
      </c>
      <c r="B1422" s="15" t="e">
        <f>IF(OR(Medidas!D1422=1,Medidas!D1422="M",Medidas!D1422="m"),$A1422*LOOKUP($I1422+1,'OMS2007'!$A$3:$A$220,'OMS2007'!B$3:B$220)+(1-$A1422)*LOOKUP($I1422,'OMS2007'!$A$3:$A$220,'OMS2007'!B$3:B$220),$A1422*LOOKUP($I1422+1,'OMS2007'!$A$3:$A$220,'OMS2007'!E$3:E$220)+(1-$A1422)*LOOKUP($I1422,'OMS2007'!$A$3:$A$220,'OMS2007'!E$3:E$220))</f>
        <v>#N/A</v>
      </c>
      <c r="C1422" s="15" t="e">
        <f>IF(OR(Medidas!D1422=1,Medidas!D1422="M",Medidas!D1422="m"),$A1422*LOOKUP($I1422+1,'OMS2007'!$A$3:$A$220,'OMS2007'!C$3:C$220)+(1-$A1422)*LOOKUP($I1422,'OMS2007'!$A$3:$A$220,'OMS2007'!C$3:C$220),$A1422*LOOKUP($I1422+1,'OMS2007'!$A$3:$A$220,'OMS2007'!F$3:F$220)+(1-$A1422)*LOOKUP($I1422,'OMS2007'!$A$3:$A$220,'OMS2007'!F$3:F$220))</f>
        <v>#N/A</v>
      </c>
      <c r="D1422" s="15" t="e">
        <f>IF(OR(Medidas!D1422=1,Medidas!D1422="M",Medidas!D1422="m"),$A1422*LOOKUP($I1422+1,'OMS2007'!$A$3:$A$220,'OMS2007'!D$3:D$220)+(1-$A1422)*LOOKUP($I1422,'OMS2007'!$A$3:$A$220,'OMS2007'!D$3:D$220),$A1422*LOOKUP($I1422+1,'OMS2007'!$A$3:$A$220,'OMS2007'!G$3:G$220)+(1-$A1422)*LOOKUP($I1422,'OMS2007'!$A$3:$A$220,'OMS2007'!G$3:G$220))</f>
        <v>#N/A</v>
      </c>
      <c r="E1422" s="15">
        <f t="shared" si="154"/>
        <v>1</v>
      </c>
      <c r="F1422" s="15">
        <f>IF(OR(Medidas!D1422=1,Medidas!D1422="M",Medidas!D1422="m",Medidas!D1422=2,Medidas!D1422="F",Medidas!D1422="f"),0,1)</f>
        <v>1</v>
      </c>
      <c r="G1422" s="15">
        <f>IF(OR(ISBLANK(Medidas!G1422),(ISBLANK(Medidas!H1422))),1,0)</f>
        <v>1</v>
      </c>
      <c r="H1422" s="15">
        <f>IF(AND(NOT(G1422),OR(Medidas!G1422&lt;20,Medidas!G1422&gt;250,Medidas!H1422&lt;0.5,Medidas!H1422&gt;400)),1,0)</f>
        <v>0</v>
      </c>
      <c r="I1422" s="20">
        <f>(Medidas!F1422-Medidas!E1422)/30.4375</f>
        <v>0</v>
      </c>
      <c r="J1422" s="15" t="e">
        <f>Medidas!H1422/(Medidas!G1422^2)*10000</f>
        <v>#DIV/0!</v>
      </c>
      <c r="K1422" s="15" t="e">
        <f t="shared" si="155"/>
        <v>#DIV/0!</v>
      </c>
      <c r="L1422" s="15" t="e">
        <f t="shared" si="156"/>
        <v>#DIV/0!</v>
      </c>
      <c r="M1422" s="15" t="e">
        <f t="shared" si="157"/>
        <v>#DIV/0!</v>
      </c>
      <c r="N1422" s="15" t="e">
        <f t="shared" si="158"/>
        <v>#N/A</v>
      </c>
      <c r="O1422" s="15" t="e">
        <f t="shared" si="159"/>
        <v>#N/A</v>
      </c>
    </row>
    <row r="1423" spans="1:15" x14ac:dyDescent="0.15">
      <c r="A1423" s="106">
        <f t="shared" si="160"/>
        <v>1</v>
      </c>
      <c r="B1423" s="15" t="e">
        <f>IF(OR(Medidas!D1423=1,Medidas!D1423="M",Medidas!D1423="m"),$A1423*LOOKUP($I1423+1,'OMS2007'!$A$3:$A$220,'OMS2007'!B$3:B$220)+(1-$A1423)*LOOKUP($I1423,'OMS2007'!$A$3:$A$220,'OMS2007'!B$3:B$220),$A1423*LOOKUP($I1423+1,'OMS2007'!$A$3:$A$220,'OMS2007'!E$3:E$220)+(1-$A1423)*LOOKUP($I1423,'OMS2007'!$A$3:$A$220,'OMS2007'!E$3:E$220))</f>
        <v>#N/A</v>
      </c>
      <c r="C1423" s="15" t="e">
        <f>IF(OR(Medidas!D1423=1,Medidas!D1423="M",Medidas!D1423="m"),$A1423*LOOKUP($I1423+1,'OMS2007'!$A$3:$A$220,'OMS2007'!C$3:C$220)+(1-$A1423)*LOOKUP($I1423,'OMS2007'!$A$3:$A$220,'OMS2007'!C$3:C$220),$A1423*LOOKUP($I1423+1,'OMS2007'!$A$3:$A$220,'OMS2007'!F$3:F$220)+(1-$A1423)*LOOKUP($I1423,'OMS2007'!$A$3:$A$220,'OMS2007'!F$3:F$220))</f>
        <v>#N/A</v>
      </c>
      <c r="D1423" s="15" t="e">
        <f>IF(OR(Medidas!D1423=1,Medidas!D1423="M",Medidas!D1423="m"),$A1423*LOOKUP($I1423+1,'OMS2007'!$A$3:$A$220,'OMS2007'!D$3:D$220)+(1-$A1423)*LOOKUP($I1423,'OMS2007'!$A$3:$A$220,'OMS2007'!D$3:D$220),$A1423*LOOKUP($I1423+1,'OMS2007'!$A$3:$A$220,'OMS2007'!G$3:G$220)+(1-$A1423)*LOOKUP($I1423,'OMS2007'!$A$3:$A$220,'OMS2007'!G$3:G$220))</f>
        <v>#N/A</v>
      </c>
      <c r="E1423" s="15">
        <f t="shared" si="154"/>
        <v>1</v>
      </c>
      <c r="F1423" s="15">
        <f>IF(OR(Medidas!D1423=1,Medidas!D1423="M",Medidas!D1423="m",Medidas!D1423=2,Medidas!D1423="F",Medidas!D1423="f"),0,1)</f>
        <v>1</v>
      </c>
      <c r="G1423" s="15">
        <f>IF(OR(ISBLANK(Medidas!G1423),(ISBLANK(Medidas!H1423))),1,0)</f>
        <v>1</v>
      </c>
      <c r="H1423" s="15">
        <f>IF(AND(NOT(G1423),OR(Medidas!G1423&lt;20,Medidas!G1423&gt;250,Medidas!H1423&lt;0.5,Medidas!H1423&gt;400)),1,0)</f>
        <v>0</v>
      </c>
      <c r="I1423" s="20">
        <f>(Medidas!F1423-Medidas!E1423)/30.4375</f>
        <v>0</v>
      </c>
      <c r="J1423" s="15" t="e">
        <f>Medidas!H1423/(Medidas!G1423^2)*10000</f>
        <v>#DIV/0!</v>
      </c>
      <c r="K1423" s="15" t="e">
        <f t="shared" si="155"/>
        <v>#DIV/0!</v>
      </c>
      <c r="L1423" s="15" t="e">
        <f t="shared" si="156"/>
        <v>#DIV/0!</v>
      </c>
      <c r="M1423" s="15" t="e">
        <f t="shared" si="157"/>
        <v>#DIV/0!</v>
      </c>
      <c r="N1423" s="15" t="e">
        <f t="shared" si="158"/>
        <v>#N/A</v>
      </c>
      <c r="O1423" s="15" t="e">
        <f t="shared" si="159"/>
        <v>#N/A</v>
      </c>
    </row>
    <row r="1424" spans="1:15" x14ac:dyDescent="0.15">
      <c r="A1424" s="106">
        <f t="shared" si="160"/>
        <v>1</v>
      </c>
      <c r="B1424" s="15" t="e">
        <f>IF(OR(Medidas!D1424=1,Medidas!D1424="M",Medidas!D1424="m"),$A1424*LOOKUP($I1424+1,'OMS2007'!$A$3:$A$220,'OMS2007'!B$3:B$220)+(1-$A1424)*LOOKUP($I1424,'OMS2007'!$A$3:$A$220,'OMS2007'!B$3:B$220),$A1424*LOOKUP($I1424+1,'OMS2007'!$A$3:$A$220,'OMS2007'!E$3:E$220)+(1-$A1424)*LOOKUP($I1424,'OMS2007'!$A$3:$A$220,'OMS2007'!E$3:E$220))</f>
        <v>#N/A</v>
      </c>
      <c r="C1424" s="15" t="e">
        <f>IF(OR(Medidas!D1424=1,Medidas!D1424="M",Medidas!D1424="m"),$A1424*LOOKUP($I1424+1,'OMS2007'!$A$3:$A$220,'OMS2007'!C$3:C$220)+(1-$A1424)*LOOKUP($I1424,'OMS2007'!$A$3:$A$220,'OMS2007'!C$3:C$220),$A1424*LOOKUP($I1424+1,'OMS2007'!$A$3:$A$220,'OMS2007'!F$3:F$220)+(1-$A1424)*LOOKUP($I1424,'OMS2007'!$A$3:$A$220,'OMS2007'!F$3:F$220))</f>
        <v>#N/A</v>
      </c>
      <c r="D1424" s="15" t="e">
        <f>IF(OR(Medidas!D1424=1,Medidas!D1424="M",Medidas!D1424="m"),$A1424*LOOKUP($I1424+1,'OMS2007'!$A$3:$A$220,'OMS2007'!D$3:D$220)+(1-$A1424)*LOOKUP($I1424,'OMS2007'!$A$3:$A$220,'OMS2007'!D$3:D$220),$A1424*LOOKUP($I1424+1,'OMS2007'!$A$3:$A$220,'OMS2007'!G$3:G$220)+(1-$A1424)*LOOKUP($I1424,'OMS2007'!$A$3:$A$220,'OMS2007'!G$3:G$220))</f>
        <v>#N/A</v>
      </c>
      <c r="E1424" s="15">
        <f t="shared" si="154"/>
        <v>1</v>
      </c>
      <c r="F1424" s="15">
        <f>IF(OR(Medidas!D1424=1,Medidas!D1424="M",Medidas!D1424="m",Medidas!D1424=2,Medidas!D1424="F",Medidas!D1424="f"),0,1)</f>
        <v>1</v>
      </c>
      <c r="G1424" s="15">
        <f>IF(OR(ISBLANK(Medidas!G1424),(ISBLANK(Medidas!H1424))),1,0)</f>
        <v>1</v>
      </c>
      <c r="H1424" s="15">
        <f>IF(AND(NOT(G1424),OR(Medidas!G1424&lt;20,Medidas!G1424&gt;250,Medidas!H1424&lt;0.5,Medidas!H1424&gt;400)),1,0)</f>
        <v>0</v>
      </c>
      <c r="I1424" s="20">
        <f>(Medidas!F1424-Medidas!E1424)/30.4375</f>
        <v>0</v>
      </c>
      <c r="J1424" s="15" t="e">
        <f>Medidas!H1424/(Medidas!G1424^2)*10000</f>
        <v>#DIV/0!</v>
      </c>
      <c r="K1424" s="15" t="e">
        <f t="shared" si="155"/>
        <v>#DIV/0!</v>
      </c>
      <c r="L1424" s="15" t="e">
        <f t="shared" si="156"/>
        <v>#DIV/0!</v>
      </c>
      <c r="M1424" s="15" t="e">
        <f t="shared" si="157"/>
        <v>#DIV/0!</v>
      </c>
      <c r="N1424" s="15" t="e">
        <f t="shared" si="158"/>
        <v>#N/A</v>
      </c>
      <c r="O1424" s="15" t="e">
        <f t="shared" si="159"/>
        <v>#N/A</v>
      </c>
    </row>
    <row r="1425" spans="1:15" x14ac:dyDescent="0.15">
      <c r="A1425" s="106">
        <f t="shared" si="160"/>
        <v>1</v>
      </c>
      <c r="B1425" s="15" t="e">
        <f>IF(OR(Medidas!D1425=1,Medidas!D1425="M",Medidas!D1425="m"),$A1425*LOOKUP($I1425+1,'OMS2007'!$A$3:$A$220,'OMS2007'!B$3:B$220)+(1-$A1425)*LOOKUP($I1425,'OMS2007'!$A$3:$A$220,'OMS2007'!B$3:B$220),$A1425*LOOKUP($I1425+1,'OMS2007'!$A$3:$A$220,'OMS2007'!E$3:E$220)+(1-$A1425)*LOOKUP($I1425,'OMS2007'!$A$3:$A$220,'OMS2007'!E$3:E$220))</f>
        <v>#N/A</v>
      </c>
      <c r="C1425" s="15" t="e">
        <f>IF(OR(Medidas!D1425=1,Medidas!D1425="M",Medidas!D1425="m"),$A1425*LOOKUP($I1425+1,'OMS2007'!$A$3:$A$220,'OMS2007'!C$3:C$220)+(1-$A1425)*LOOKUP($I1425,'OMS2007'!$A$3:$A$220,'OMS2007'!C$3:C$220),$A1425*LOOKUP($I1425+1,'OMS2007'!$A$3:$A$220,'OMS2007'!F$3:F$220)+(1-$A1425)*LOOKUP($I1425,'OMS2007'!$A$3:$A$220,'OMS2007'!F$3:F$220))</f>
        <v>#N/A</v>
      </c>
      <c r="D1425" s="15" t="e">
        <f>IF(OR(Medidas!D1425=1,Medidas!D1425="M",Medidas!D1425="m"),$A1425*LOOKUP($I1425+1,'OMS2007'!$A$3:$A$220,'OMS2007'!D$3:D$220)+(1-$A1425)*LOOKUP($I1425,'OMS2007'!$A$3:$A$220,'OMS2007'!D$3:D$220),$A1425*LOOKUP($I1425+1,'OMS2007'!$A$3:$A$220,'OMS2007'!G$3:G$220)+(1-$A1425)*LOOKUP($I1425,'OMS2007'!$A$3:$A$220,'OMS2007'!G$3:G$220))</f>
        <v>#N/A</v>
      </c>
      <c r="E1425" s="15">
        <f t="shared" si="154"/>
        <v>1</v>
      </c>
      <c r="F1425" s="15">
        <f>IF(OR(Medidas!D1425=1,Medidas!D1425="M",Medidas!D1425="m",Medidas!D1425=2,Medidas!D1425="F",Medidas!D1425="f"),0,1)</f>
        <v>1</v>
      </c>
      <c r="G1425" s="15">
        <f>IF(OR(ISBLANK(Medidas!G1425),(ISBLANK(Medidas!H1425))),1,0)</f>
        <v>1</v>
      </c>
      <c r="H1425" s="15">
        <f>IF(AND(NOT(G1425),OR(Medidas!G1425&lt;20,Medidas!G1425&gt;250,Medidas!H1425&lt;0.5,Medidas!H1425&gt;400)),1,0)</f>
        <v>0</v>
      </c>
      <c r="I1425" s="20">
        <f>(Medidas!F1425-Medidas!E1425)/30.4375</f>
        <v>0</v>
      </c>
      <c r="J1425" s="15" t="e">
        <f>Medidas!H1425/(Medidas!G1425^2)*10000</f>
        <v>#DIV/0!</v>
      </c>
      <c r="K1425" s="15" t="e">
        <f t="shared" si="155"/>
        <v>#DIV/0!</v>
      </c>
      <c r="L1425" s="15" t="e">
        <f t="shared" si="156"/>
        <v>#DIV/0!</v>
      </c>
      <c r="M1425" s="15" t="e">
        <f t="shared" si="157"/>
        <v>#DIV/0!</v>
      </c>
      <c r="N1425" s="15" t="e">
        <f t="shared" si="158"/>
        <v>#N/A</v>
      </c>
      <c r="O1425" s="15" t="e">
        <f t="shared" si="159"/>
        <v>#N/A</v>
      </c>
    </row>
    <row r="1426" spans="1:15" x14ac:dyDescent="0.15">
      <c r="A1426" s="106">
        <f t="shared" si="160"/>
        <v>1</v>
      </c>
      <c r="B1426" s="15" t="e">
        <f>IF(OR(Medidas!D1426=1,Medidas!D1426="M",Medidas!D1426="m"),$A1426*LOOKUP($I1426+1,'OMS2007'!$A$3:$A$220,'OMS2007'!B$3:B$220)+(1-$A1426)*LOOKUP($I1426,'OMS2007'!$A$3:$A$220,'OMS2007'!B$3:B$220),$A1426*LOOKUP($I1426+1,'OMS2007'!$A$3:$A$220,'OMS2007'!E$3:E$220)+(1-$A1426)*LOOKUP($I1426,'OMS2007'!$A$3:$A$220,'OMS2007'!E$3:E$220))</f>
        <v>#N/A</v>
      </c>
      <c r="C1426" s="15" t="e">
        <f>IF(OR(Medidas!D1426=1,Medidas!D1426="M",Medidas!D1426="m"),$A1426*LOOKUP($I1426+1,'OMS2007'!$A$3:$A$220,'OMS2007'!C$3:C$220)+(1-$A1426)*LOOKUP($I1426,'OMS2007'!$A$3:$A$220,'OMS2007'!C$3:C$220),$A1426*LOOKUP($I1426+1,'OMS2007'!$A$3:$A$220,'OMS2007'!F$3:F$220)+(1-$A1426)*LOOKUP($I1426,'OMS2007'!$A$3:$A$220,'OMS2007'!F$3:F$220))</f>
        <v>#N/A</v>
      </c>
      <c r="D1426" s="15" t="e">
        <f>IF(OR(Medidas!D1426=1,Medidas!D1426="M",Medidas!D1426="m"),$A1426*LOOKUP($I1426+1,'OMS2007'!$A$3:$A$220,'OMS2007'!D$3:D$220)+(1-$A1426)*LOOKUP($I1426,'OMS2007'!$A$3:$A$220,'OMS2007'!D$3:D$220),$A1426*LOOKUP($I1426+1,'OMS2007'!$A$3:$A$220,'OMS2007'!G$3:G$220)+(1-$A1426)*LOOKUP($I1426,'OMS2007'!$A$3:$A$220,'OMS2007'!G$3:G$220))</f>
        <v>#N/A</v>
      </c>
      <c r="E1426" s="15">
        <f t="shared" si="154"/>
        <v>1</v>
      </c>
      <c r="F1426" s="15">
        <f>IF(OR(Medidas!D1426=1,Medidas!D1426="M",Medidas!D1426="m",Medidas!D1426=2,Medidas!D1426="F",Medidas!D1426="f"),0,1)</f>
        <v>1</v>
      </c>
      <c r="G1426" s="15">
        <f>IF(OR(ISBLANK(Medidas!G1426),(ISBLANK(Medidas!H1426))),1,0)</f>
        <v>1</v>
      </c>
      <c r="H1426" s="15">
        <f>IF(AND(NOT(G1426),OR(Medidas!G1426&lt;20,Medidas!G1426&gt;250,Medidas!H1426&lt;0.5,Medidas!H1426&gt;400)),1,0)</f>
        <v>0</v>
      </c>
      <c r="I1426" s="20">
        <f>(Medidas!F1426-Medidas!E1426)/30.4375</f>
        <v>0</v>
      </c>
      <c r="J1426" s="15" t="e">
        <f>Medidas!H1426/(Medidas!G1426^2)*10000</f>
        <v>#DIV/0!</v>
      </c>
      <c r="K1426" s="15" t="e">
        <f t="shared" si="155"/>
        <v>#DIV/0!</v>
      </c>
      <c r="L1426" s="15" t="e">
        <f t="shared" si="156"/>
        <v>#DIV/0!</v>
      </c>
      <c r="M1426" s="15" t="e">
        <f t="shared" si="157"/>
        <v>#DIV/0!</v>
      </c>
      <c r="N1426" s="15" t="e">
        <f t="shared" si="158"/>
        <v>#N/A</v>
      </c>
      <c r="O1426" s="15" t="e">
        <f t="shared" si="159"/>
        <v>#N/A</v>
      </c>
    </row>
    <row r="1427" spans="1:15" x14ac:dyDescent="0.15">
      <c r="A1427" s="106">
        <f t="shared" si="160"/>
        <v>1</v>
      </c>
      <c r="B1427" s="15" t="e">
        <f>IF(OR(Medidas!D1427=1,Medidas!D1427="M",Medidas!D1427="m"),$A1427*LOOKUP($I1427+1,'OMS2007'!$A$3:$A$220,'OMS2007'!B$3:B$220)+(1-$A1427)*LOOKUP($I1427,'OMS2007'!$A$3:$A$220,'OMS2007'!B$3:B$220),$A1427*LOOKUP($I1427+1,'OMS2007'!$A$3:$A$220,'OMS2007'!E$3:E$220)+(1-$A1427)*LOOKUP($I1427,'OMS2007'!$A$3:$A$220,'OMS2007'!E$3:E$220))</f>
        <v>#N/A</v>
      </c>
      <c r="C1427" s="15" t="e">
        <f>IF(OR(Medidas!D1427=1,Medidas!D1427="M",Medidas!D1427="m"),$A1427*LOOKUP($I1427+1,'OMS2007'!$A$3:$A$220,'OMS2007'!C$3:C$220)+(1-$A1427)*LOOKUP($I1427,'OMS2007'!$A$3:$A$220,'OMS2007'!C$3:C$220),$A1427*LOOKUP($I1427+1,'OMS2007'!$A$3:$A$220,'OMS2007'!F$3:F$220)+(1-$A1427)*LOOKUP($I1427,'OMS2007'!$A$3:$A$220,'OMS2007'!F$3:F$220))</f>
        <v>#N/A</v>
      </c>
      <c r="D1427" s="15" t="e">
        <f>IF(OR(Medidas!D1427=1,Medidas!D1427="M",Medidas!D1427="m"),$A1427*LOOKUP($I1427+1,'OMS2007'!$A$3:$A$220,'OMS2007'!D$3:D$220)+(1-$A1427)*LOOKUP($I1427,'OMS2007'!$A$3:$A$220,'OMS2007'!D$3:D$220),$A1427*LOOKUP($I1427+1,'OMS2007'!$A$3:$A$220,'OMS2007'!G$3:G$220)+(1-$A1427)*LOOKUP($I1427,'OMS2007'!$A$3:$A$220,'OMS2007'!G$3:G$220))</f>
        <v>#N/A</v>
      </c>
      <c r="E1427" s="15">
        <f t="shared" si="154"/>
        <v>1</v>
      </c>
      <c r="F1427" s="15">
        <f>IF(OR(Medidas!D1427=1,Medidas!D1427="M",Medidas!D1427="m",Medidas!D1427=2,Medidas!D1427="F",Medidas!D1427="f"),0,1)</f>
        <v>1</v>
      </c>
      <c r="G1427" s="15">
        <f>IF(OR(ISBLANK(Medidas!G1427),(ISBLANK(Medidas!H1427))),1,0)</f>
        <v>1</v>
      </c>
      <c r="H1427" s="15">
        <f>IF(AND(NOT(G1427),OR(Medidas!G1427&lt;20,Medidas!G1427&gt;250,Medidas!H1427&lt;0.5,Medidas!H1427&gt;400)),1,0)</f>
        <v>0</v>
      </c>
      <c r="I1427" s="20">
        <f>(Medidas!F1427-Medidas!E1427)/30.4375</f>
        <v>0</v>
      </c>
      <c r="J1427" s="15" t="e">
        <f>Medidas!H1427/(Medidas!G1427^2)*10000</f>
        <v>#DIV/0!</v>
      </c>
      <c r="K1427" s="15" t="e">
        <f t="shared" si="155"/>
        <v>#DIV/0!</v>
      </c>
      <c r="L1427" s="15" t="e">
        <f t="shared" si="156"/>
        <v>#DIV/0!</v>
      </c>
      <c r="M1427" s="15" t="e">
        <f t="shared" si="157"/>
        <v>#DIV/0!</v>
      </c>
      <c r="N1427" s="15" t="e">
        <f t="shared" si="158"/>
        <v>#N/A</v>
      </c>
      <c r="O1427" s="15" t="e">
        <f t="shared" si="159"/>
        <v>#N/A</v>
      </c>
    </row>
    <row r="1428" spans="1:15" x14ac:dyDescent="0.15">
      <c r="A1428" s="106">
        <f t="shared" si="160"/>
        <v>1</v>
      </c>
      <c r="B1428" s="15" t="e">
        <f>IF(OR(Medidas!D1428=1,Medidas!D1428="M",Medidas!D1428="m"),$A1428*LOOKUP($I1428+1,'OMS2007'!$A$3:$A$220,'OMS2007'!B$3:B$220)+(1-$A1428)*LOOKUP($I1428,'OMS2007'!$A$3:$A$220,'OMS2007'!B$3:B$220),$A1428*LOOKUP($I1428+1,'OMS2007'!$A$3:$A$220,'OMS2007'!E$3:E$220)+(1-$A1428)*LOOKUP($I1428,'OMS2007'!$A$3:$A$220,'OMS2007'!E$3:E$220))</f>
        <v>#N/A</v>
      </c>
      <c r="C1428" s="15" t="e">
        <f>IF(OR(Medidas!D1428=1,Medidas!D1428="M",Medidas!D1428="m"),$A1428*LOOKUP($I1428+1,'OMS2007'!$A$3:$A$220,'OMS2007'!C$3:C$220)+(1-$A1428)*LOOKUP($I1428,'OMS2007'!$A$3:$A$220,'OMS2007'!C$3:C$220),$A1428*LOOKUP($I1428+1,'OMS2007'!$A$3:$A$220,'OMS2007'!F$3:F$220)+(1-$A1428)*LOOKUP($I1428,'OMS2007'!$A$3:$A$220,'OMS2007'!F$3:F$220))</f>
        <v>#N/A</v>
      </c>
      <c r="D1428" s="15" t="e">
        <f>IF(OR(Medidas!D1428=1,Medidas!D1428="M",Medidas!D1428="m"),$A1428*LOOKUP($I1428+1,'OMS2007'!$A$3:$A$220,'OMS2007'!D$3:D$220)+(1-$A1428)*LOOKUP($I1428,'OMS2007'!$A$3:$A$220,'OMS2007'!D$3:D$220),$A1428*LOOKUP($I1428+1,'OMS2007'!$A$3:$A$220,'OMS2007'!G$3:G$220)+(1-$A1428)*LOOKUP($I1428,'OMS2007'!$A$3:$A$220,'OMS2007'!G$3:G$220))</f>
        <v>#N/A</v>
      </c>
      <c r="E1428" s="15">
        <f t="shared" si="154"/>
        <v>1</v>
      </c>
      <c r="F1428" s="15">
        <f>IF(OR(Medidas!D1428=1,Medidas!D1428="M",Medidas!D1428="m",Medidas!D1428=2,Medidas!D1428="F",Medidas!D1428="f"),0,1)</f>
        <v>1</v>
      </c>
      <c r="G1428" s="15">
        <f>IF(OR(ISBLANK(Medidas!G1428),(ISBLANK(Medidas!H1428))),1,0)</f>
        <v>1</v>
      </c>
      <c r="H1428" s="15">
        <f>IF(AND(NOT(G1428),OR(Medidas!G1428&lt;20,Medidas!G1428&gt;250,Medidas!H1428&lt;0.5,Medidas!H1428&gt;400)),1,0)</f>
        <v>0</v>
      </c>
      <c r="I1428" s="20">
        <f>(Medidas!F1428-Medidas!E1428)/30.4375</f>
        <v>0</v>
      </c>
      <c r="J1428" s="15" t="e">
        <f>Medidas!H1428/(Medidas!G1428^2)*10000</f>
        <v>#DIV/0!</v>
      </c>
      <c r="K1428" s="15" t="e">
        <f t="shared" si="155"/>
        <v>#DIV/0!</v>
      </c>
      <c r="L1428" s="15" t="e">
        <f t="shared" si="156"/>
        <v>#DIV/0!</v>
      </c>
      <c r="M1428" s="15" t="e">
        <f t="shared" si="157"/>
        <v>#DIV/0!</v>
      </c>
      <c r="N1428" s="15" t="e">
        <f t="shared" si="158"/>
        <v>#N/A</v>
      </c>
      <c r="O1428" s="15" t="e">
        <f t="shared" si="159"/>
        <v>#N/A</v>
      </c>
    </row>
    <row r="1429" spans="1:15" x14ac:dyDescent="0.15">
      <c r="A1429" s="106">
        <f t="shared" si="160"/>
        <v>1</v>
      </c>
      <c r="B1429" s="15" t="e">
        <f>IF(OR(Medidas!D1429=1,Medidas!D1429="M",Medidas!D1429="m"),$A1429*LOOKUP($I1429+1,'OMS2007'!$A$3:$A$220,'OMS2007'!B$3:B$220)+(1-$A1429)*LOOKUP($I1429,'OMS2007'!$A$3:$A$220,'OMS2007'!B$3:B$220),$A1429*LOOKUP($I1429+1,'OMS2007'!$A$3:$A$220,'OMS2007'!E$3:E$220)+(1-$A1429)*LOOKUP($I1429,'OMS2007'!$A$3:$A$220,'OMS2007'!E$3:E$220))</f>
        <v>#N/A</v>
      </c>
      <c r="C1429" s="15" t="e">
        <f>IF(OR(Medidas!D1429=1,Medidas!D1429="M",Medidas!D1429="m"),$A1429*LOOKUP($I1429+1,'OMS2007'!$A$3:$A$220,'OMS2007'!C$3:C$220)+(1-$A1429)*LOOKUP($I1429,'OMS2007'!$A$3:$A$220,'OMS2007'!C$3:C$220),$A1429*LOOKUP($I1429+1,'OMS2007'!$A$3:$A$220,'OMS2007'!F$3:F$220)+(1-$A1429)*LOOKUP($I1429,'OMS2007'!$A$3:$A$220,'OMS2007'!F$3:F$220))</f>
        <v>#N/A</v>
      </c>
      <c r="D1429" s="15" t="e">
        <f>IF(OR(Medidas!D1429=1,Medidas!D1429="M",Medidas!D1429="m"),$A1429*LOOKUP($I1429+1,'OMS2007'!$A$3:$A$220,'OMS2007'!D$3:D$220)+(1-$A1429)*LOOKUP($I1429,'OMS2007'!$A$3:$A$220,'OMS2007'!D$3:D$220),$A1429*LOOKUP($I1429+1,'OMS2007'!$A$3:$A$220,'OMS2007'!G$3:G$220)+(1-$A1429)*LOOKUP($I1429,'OMS2007'!$A$3:$A$220,'OMS2007'!G$3:G$220))</f>
        <v>#N/A</v>
      </c>
      <c r="E1429" s="15">
        <f t="shared" si="154"/>
        <v>1</v>
      </c>
      <c r="F1429" s="15">
        <f>IF(OR(Medidas!D1429=1,Medidas!D1429="M",Medidas!D1429="m",Medidas!D1429=2,Medidas!D1429="F",Medidas!D1429="f"),0,1)</f>
        <v>1</v>
      </c>
      <c r="G1429" s="15">
        <f>IF(OR(ISBLANK(Medidas!G1429),(ISBLANK(Medidas!H1429))),1,0)</f>
        <v>1</v>
      </c>
      <c r="H1429" s="15">
        <f>IF(AND(NOT(G1429),OR(Medidas!G1429&lt;20,Medidas!G1429&gt;250,Medidas!H1429&lt;0.5,Medidas!H1429&gt;400)),1,0)</f>
        <v>0</v>
      </c>
      <c r="I1429" s="20">
        <f>(Medidas!F1429-Medidas!E1429)/30.4375</f>
        <v>0</v>
      </c>
      <c r="J1429" s="15" t="e">
        <f>Medidas!H1429/(Medidas!G1429^2)*10000</f>
        <v>#DIV/0!</v>
      </c>
      <c r="K1429" s="15" t="e">
        <f t="shared" si="155"/>
        <v>#DIV/0!</v>
      </c>
      <c r="L1429" s="15" t="e">
        <f t="shared" si="156"/>
        <v>#DIV/0!</v>
      </c>
      <c r="M1429" s="15" t="e">
        <f t="shared" si="157"/>
        <v>#DIV/0!</v>
      </c>
      <c r="N1429" s="15" t="e">
        <f t="shared" si="158"/>
        <v>#N/A</v>
      </c>
      <c r="O1429" s="15" t="e">
        <f t="shared" si="159"/>
        <v>#N/A</v>
      </c>
    </row>
    <row r="1430" spans="1:15" x14ac:dyDescent="0.15">
      <c r="A1430" s="106">
        <f t="shared" si="160"/>
        <v>1</v>
      </c>
      <c r="B1430" s="15" t="e">
        <f>IF(OR(Medidas!D1430=1,Medidas!D1430="M",Medidas!D1430="m"),$A1430*LOOKUP($I1430+1,'OMS2007'!$A$3:$A$220,'OMS2007'!B$3:B$220)+(1-$A1430)*LOOKUP($I1430,'OMS2007'!$A$3:$A$220,'OMS2007'!B$3:B$220),$A1430*LOOKUP($I1430+1,'OMS2007'!$A$3:$A$220,'OMS2007'!E$3:E$220)+(1-$A1430)*LOOKUP($I1430,'OMS2007'!$A$3:$A$220,'OMS2007'!E$3:E$220))</f>
        <v>#N/A</v>
      </c>
      <c r="C1430" s="15" t="e">
        <f>IF(OR(Medidas!D1430=1,Medidas!D1430="M",Medidas!D1430="m"),$A1430*LOOKUP($I1430+1,'OMS2007'!$A$3:$A$220,'OMS2007'!C$3:C$220)+(1-$A1430)*LOOKUP($I1430,'OMS2007'!$A$3:$A$220,'OMS2007'!C$3:C$220),$A1430*LOOKUP($I1430+1,'OMS2007'!$A$3:$A$220,'OMS2007'!F$3:F$220)+(1-$A1430)*LOOKUP($I1430,'OMS2007'!$A$3:$A$220,'OMS2007'!F$3:F$220))</f>
        <v>#N/A</v>
      </c>
      <c r="D1430" s="15" t="e">
        <f>IF(OR(Medidas!D1430=1,Medidas!D1430="M",Medidas!D1430="m"),$A1430*LOOKUP($I1430+1,'OMS2007'!$A$3:$A$220,'OMS2007'!D$3:D$220)+(1-$A1430)*LOOKUP($I1430,'OMS2007'!$A$3:$A$220,'OMS2007'!D$3:D$220),$A1430*LOOKUP($I1430+1,'OMS2007'!$A$3:$A$220,'OMS2007'!G$3:G$220)+(1-$A1430)*LOOKUP($I1430,'OMS2007'!$A$3:$A$220,'OMS2007'!G$3:G$220))</f>
        <v>#N/A</v>
      </c>
      <c r="E1430" s="15">
        <f t="shared" si="154"/>
        <v>1</v>
      </c>
      <c r="F1430" s="15">
        <f>IF(OR(Medidas!D1430=1,Medidas!D1430="M",Medidas!D1430="m",Medidas!D1430=2,Medidas!D1430="F",Medidas!D1430="f"),0,1)</f>
        <v>1</v>
      </c>
      <c r="G1430" s="15">
        <f>IF(OR(ISBLANK(Medidas!G1430),(ISBLANK(Medidas!H1430))),1,0)</f>
        <v>1</v>
      </c>
      <c r="H1430" s="15">
        <f>IF(AND(NOT(G1430),OR(Medidas!G1430&lt;20,Medidas!G1430&gt;250,Medidas!H1430&lt;0.5,Medidas!H1430&gt;400)),1,0)</f>
        <v>0</v>
      </c>
      <c r="I1430" s="20">
        <f>(Medidas!F1430-Medidas!E1430)/30.4375</f>
        <v>0</v>
      </c>
      <c r="J1430" s="15" t="e">
        <f>Medidas!H1430/(Medidas!G1430^2)*10000</f>
        <v>#DIV/0!</v>
      </c>
      <c r="K1430" s="15" t="e">
        <f t="shared" si="155"/>
        <v>#DIV/0!</v>
      </c>
      <c r="L1430" s="15" t="e">
        <f t="shared" si="156"/>
        <v>#DIV/0!</v>
      </c>
      <c r="M1430" s="15" t="e">
        <f t="shared" si="157"/>
        <v>#DIV/0!</v>
      </c>
      <c r="N1430" s="15" t="e">
        <f t="shared" si="158"/>
        <v>#N/A</v>
      </c>
      <c r="O1430" s="15" t="e">
        <f t="shared" si="159"/>
        <v>#N/A</v>
      </c>
    </row>
    <row r="1431" spans="1:15" x14ac:dyDescent="0.15">
      <c r="A1431" s="106">
        <f t="shared" si="160"/>
        <v>1</v>
      </c>
      <c r="B1431" s="15" t="e">
        <f>IF(OR(Medidas!D1431=1,Medidas!D1431="M",Medidas!D1431="m"),$A1431*LOOKUP($I1431+1,'OMS2007'!$A$3:$A$220,'OMS2007'!B$3:B$220)+(1-$A1431)*LOOKUP($I1431,'OMS2007'!$A$3:$A$220,'OMS2007'!B$3:B$220),$A1431*LOOKUP($I1431+1,'OMS2007'!$A$3:$A$220,'OMS2007'!E$3:E$220)+(1-$A1431)*LOOKUP($I1431,'OMS2007'!$A$3:$A$220,'OMS2007'!E$3:E$220))</f>
        <v>#N/A</v>
      </c>
      <c r="C1431" s="15" t="e">
        <f>IF(OR(Medidas!D1431=1,Medidas!D1431="M",Medidas!D1431="m"),$A1431*LOOKUP($I1431+1,'OMS2007'!$A$3:$A$220,'OMS2007'!C$3:C$220)+(1-$A1431)*LOOKUP($I1431,'OMS2007'!$A$3:$A$220,'OMS2007'!C$3:C$220),$A1431*LOOKUP($I1431+1,'OMS2007'!$A$3:$A$220,'OMS2007'!F$3:F$220)+(1-$A1431)*LOOKUP($I1431,'OMS2007'!$A$3:$A$220,'OMS2007'!F$3:F$220))</f>
        <v>#N/A</v>
      </c>
      <c r="D1431" s="15" t="e">
        <f>IF(OR(Medidas!D1431=1,Medidas!D1431="M",Medidas!D1431="m"),$A1431*LOOKUP($I1431+1,'OMS2007'!$A$3:$A$220,'OMS2007'!D$3:D$220)+(1-$A1431)*LOOKUP($I1431,'OMS2007'!$A$3:$A$220,'OMS2007'!D$3:D$220),$A1431*LOOKUP($I1431+1,'OMS2007'!$A$3:$A$220,'OMS2007'!G$3:G$220)+(1-$A1431)*LOOKUP($I1431,'OMS2007'!$A$3:$A$220,'OMS2007'!G$3:G$220))</f>
        <v>#N/A</v>
      </c>
      <c r="E1431" s="15">
        <f t="shared" si="154"/>
        <v>1</v>
      </c>
      <c r="F1431" s="15">
        <f>IF(OR(Medidas!D1431=1,Medidas!D1431="M",Medidas!D1431="m",Medidas!D1431=2,Medidas!D1431="F",Medidas!D1431="f"),0,1)</f>
        <v>1</v>
      </c>
      <c r="G1431" s="15">
        <f>IF(OR(ISBLANK(Medidas!G1431),(ISBLANK(Medidas!H1431))),1,0)</f>
        <v>1</v>
      </c>
      <c r="H1431" s="15">
        <f>IF(AND(NOT(G1431),OR(Medidas!G1431&lt;20,Medidas!G1431&gt;250,Medidas!H1431&lt;0.5,Medidas!H1431&gt;400)),1,0)</f>
        <v>0</v>
      </c>
      <c r="I1431" s="20">
        <f>(Medidas!F1431-Medidas!E1431)/30.4375</f>
        <v>0</v>
      </c>
      <c r="J1431" s="15" t="e">
        <f>Medidas!H1431/(Medidas!G1431^2)*10000</f>
        <v>#DIV/0!</v>
      </c>
      <c r="K1431" s="15" t="e">
        <f t="shared" si="155"/>
        <v>#DIV/0!</v>
      </c>
      <c r="L1431" s="15" t="e">
        <f t="shared" si="156"/>
        <v>#DIV/0!</v>
      </c>
      <c r="M1431" s="15" t="e">
        <f t="shared" si="157"/>
        <v>#DIV/0!</v>
      </c>
      <c r="N1431" s="15" t="e">
        <f t="shared" si="158"/>
        <v>#N/A</v>
      </c>
      <c r="O1431" s="15" t="e">
        <f t="shared" si="159"/>
        <v>#N/A</v>
      </c>
    </row>
    <row r="1432" spans="1:15" x14ac:dyDescent="0.15">
      <c r="A1432" s="106">
        <f t="shared" si="160"/>
        <v>1</v>
      </c>
      <c r="B1432" s="15" t="e">
        <f>IF(OR(Medidas!D1432=1,Medidas!D1432="M",Medidas!D1432="m"),$A1432*LOOKUP($I1432+1,'OMS2007'!$A$3:$A$220,'OMS2007'!B$3:B$220)+(1-$A1432)*LOOKUP($I1432,'OMS2007'!$A$3:$A$220,'OMS2007'!B$3:B$220),$A1432*LOOKUP($I1432+1,'OMS2007'!$A$3:$A$220,'OMS2007'!E$3:E$220)+(1-$A1432)*LOOKUP($I1432,'OMS2007'!$A$3:$A$220,'OMS2007'!E$3:E$220))</f>
        <v>#N/A</v>
      </c>
      <c r="C1432" s="15" t="e">
        <f>IF(OR(Medidas!D1432=1,Medidas!D1432="M",Medidas!D1432="m"),$A1432*LOOKUP($I1432+1,'OMS2007'!$A$3:$A$220,'OMS2007'!C$3:C$220)+(1-$A1432)*LOOKUP($I1432,'OMS2007'!$A$3:$A$220,'OMS2007'!C$3:C$220),$A1432*LOOKUP($I1432+1,'OMS2007'!$A$3:$A$220,'OMS2007'!F$3:F$220)+(1-$A1432)*LOOKUP($I1432,'OMS2007'!$A$3:$A$220,'OMS2007'!F$3:F$220))</f>
        <v>#N/A</v>
      </c>
      <c r="D1432" s="15" t="e">
        <f>IF(OR(Medidas!D1432=1,Medidas!D1432="M",Medidas!D1432="m"),$A1432*LOOKUP($I1432+1,'OMS2007'!$A$3:$A$220,'OMS2007'!D$3:D$220)+(1-$A1432)*LOOKUP($I1432,'OMS2007'!$A$3:$A$220,'OMS2007'!D$3:D$220),$A1432*LOOKUP($I1432+1,'OMS2007'!$A$3:$A$220,'OMS2007'!G$3:G$220)+(1-$A1432)*LOOKUP($I1432,'OMS2007'!$A$3:$A$220,'OMS2007'!G$3:G$220))</f>
        <v>#N/A</v>
      </c>
      <c r="E1432" s="15">
        <f t="shared" si="154"/>
        <v>1</v>
      </c>
      <c r="F1432" s="15">
        <f>IF(OR(Medidas!D1432=1,Medidas!D1432="M",Medidas!D1432="m",Medidas!D1432=2,Medidas!D1432="F",Medidas!D1432="f"),0,1)</f>
        <v>1</v>
      </c>
      <c r="G1432" s="15">
        <f>IF(OR(ISBLANK(Medidas!G1432),(ISBLANK(Medidas!H1432))),1,0)</f>
        <v>1</v>
      </c>
      <c r="H1432" s="15">
        <f>IF(AND(NOT(G1432),OR(Medidas!G1432&lt;20,Medidas!G1432&gt;250,Medidas!H1432&lt;0.5,Medidas!H1432&gt;400)),1,0)</f>
        <v>0</v>
      </c>
      <c r="I1432" s="20">
        <f>(Medidas!F1432-Medidas!E1432)/30.4375</f>
        <v>0</v>
      </c>
      <c r="J1432" s="15" t="e">
        <f>Medidas!H1432/(Medidas!G1432^2)*10000</f>
        <v>#DIV/0!</v>
      </c>
      <c r="K1432" s="15" t="e">
        <f t="shared" si="155"/>
        <v>#DIV/0!</v>
      </c>
      <c r="L1432" s="15" t="e">
        <f t="shared" si="156"/>
        <v>#DIV/0!</v>
      </c>
      <c r="M1432" s="15" t="e">
        <f t="shared" si="157"/>
        <v>#DIV/0!</v>
      </c>
      <c r="N1432" s="15" t="e">
        <f t="shared" si="158"/>
        <v>#N/A</v>
      </c>
      <c r="O1432" s="15" t="e">
        <f t="shared" si="159"/>
        <v>#N/A</v>
      </c>
    </row>
    <row r="1433" spans="1:15" x14ac:dyDescent="0.15">
      <c r="A1433" s="106">
        <f t="shared" si="160"/>
        <v>1</v>
      </c>
      <c r="B1433" s="15" t="e">
        <f>IF(OR(Medidas!D1433=1,Medidas!D1433="M",Medidas!D1433="m"),$A1433*LOOKUP($I1433+1,'OMS2007'!$A$3:$A$220,'OMS2007'!B$3:B$220)+(1-$A1433)*LOOKUP($I1433,'OMS2007'!$A$3:$A$220,'OMS2007'!B$3:B$220),$A1433*LOOKUP($I1433+1,'OMS2007'!$A$3:$A$220,'OMS2007'!E$3:E$220)+(1-$A1433)*LOOKUP($I1433,'OMS2007'!$A$3:$A$220,'OMS2007'!E$3:E$220))</f>
        <v>#N/A</v>
      </c>
      <c r="C1433" s="15" t="e">
        <f>IF(OR(Medidas!D1433=1,Medidas!D1433="M",Medidas!D1433="m"),$A1433*LOOKUP($I1433+1,'OMS2007'!$A$3:$A$220,'OMS2007'!C$3:C$220)+(1-$A1433)*LOOKUP($I1433,'OMS2007'!$A$3:$A$220,'OMS2007'!C$3:C$220),$A1433*LOOKUP($I1433+1,'OMS2007'!$A$3:$A$220,'OMS2007'!F$3:F$220)+(1-$A1433)*LOOKUP($I1433,'OMS2007'!$A$3:$A$220,'OMS2007'!F$3:F$220))</f>
        <v>#N/A</v>
      </c>
      <c r="D1433" s="15" t="e">
        <f>IF(OR(Medidas!D1433=1,Medidas!D1433="M",Medidas!D1433="m"),$A1433*LOOKUP($I1433+1,'OMS2007'!$A$3:$A$220,'OMS2007'!D$3:D$220)+(1-$A1433)*LOOKUP($I1433,'OMS2007'!$A$3:$A$220,'OMS2007'!D$3:D$220),$A1433*LOOKUP($I1433+1,'OMS2007'!$A$3:$A$220,'OMS2007'!G$3:G$220)+(1-$A1433)*LOOKUP($I1433,'OMS2007'!$A$3:$A$220,'OMS2007'!G$3:G$220))</f>
        <v>#N/A</v>
      </c>
      <c r="E1433" s="15">
        <f t="shared" si="154"/>
        <v>1</v>
      </c>
      <c r="F1433" s="15">
        <f>IF(OR(Medidas!D1433=1,Medidas!D1433="M",Medidas!D1433="m",Medidas!D1433=2,Medidas!D1433="F",Medidas!D1433="f"),0,1)</f>
        <v>1</v>
      </c>
      <c r="G1433" s="15">
        <f>IF(OR(ISBLANK(Medidas!G1433),(ISBLANK(Medidas!H1433))),1,0)</f>
        <v>1</v>
      </c>
      <c r="H1433" s="15">
        <f>IF(AND(NOT(G1433),OR(Medidas!G1433&lt;20,Medidas!G1433&gt;250,Medidas!H1433&lt;0.5,Medidas!H1433&gt;400)),1,0)</f>
        <v>0</v>
      </c>
      <c r="I1433" s="20">
        <f>(Medidas!F1433-Medidas!E1433)/30.4375</f>
        <v>0</v>
      </c>
      <c r="J1433" s="15" t="e">
        <f>Medidas!H1433/(Medidas!G1433^2)*10000</f>
        <v>#DIV/0!</v>
      </c>
      <c r="K1433" s="15" t="e">
        <f t="shared" si="155"/>
        <v>#DIV/0!</v>
      </c>
      <c r="L1433" s="15" t="e">
        <f t="shared" si="156"/>
        <v>#DIV/0!</v>
      </c>
      <c r="M1433" s="15" t="e">
        <f t="shared" si="157"/>
        <v>#DIV/0!</v>
      </c>
      <c r="N1433" s="15" t="e">
        <f t="shared" si="158"/>
        <v>#N/A</v>
      </c>
      <c r="O1433" s="15" t="e">
        <f t="shared" si="159"/>
        <v>#N/A</v>
      </c>
    </row>
    <row r="1434" spans="1:15" x14ac:dyDescent="0.15">
      <c r="A1434" s="106">
        <f t="shared" si="160"/>
        <v>1</v>
      </c>
      <c r="B1434" s="15" t="e">
        <f>IF(OR(Medidas!D1434=1,Medidas!D1434="M",Medidas!D1434="m"),$A1434*LOOKUP($I1434+1,'OMS2007'!$A$3:$A$220,'OMS2007'!B$3:B$220)+(1-$A1434)*LOOKUP($I1434,'OMS2007'!$A$3:$A$220,'OMS2007'!B$3:B$220),$A1434*LOOKUP($I1434+1,'OMS2007'!$A$3:$A$220,'OMS2007'!E$3:E$220)+(1-$A1434)*LOOKUP($I1434,'OMS2007'!$A$3:$A$220,'OMS2007'!E$3:E$220))</f>
        <v>#N/A</v>
      </c>
      <c r="C1434" s="15" t="e">
        <f>IF(OR(Medidas!D1434=1,Medidas!D1434="M",Medidas!D1434="m"),$A1434*LOOKUP($I1434+1,'OMS2007'!$A$3:$A$220,'OMS2007'!C$3:C$220)+(1-$A1434)*LOOKUP($I1434,'OMS2007'!$A$3:$A$220,'OMS2007'!C$3:C$220),$A1434*LOOKUP($I1434+1,'OMS2007'!$A$3:$A$220,'OMS2007'!F$3:F$220)+(1-$A1434)*LOOKUP($I1434,'OMS2007'!$A$3:$A$220,'OMS2007'!F$3:F$220))</f>
        <v>#N/A</v>
      </c>
      <c r="D1434" s="15" t="e">
        <f>IF(OR(Medidas!D1434=1,Medidas!D1434="M",Medidas!D1434="m"),$A1434*LOOKUP($I1434+1,'OMS2007'!$A$3:$A$220,'OMS2007'!D$3:D$220)+(1-$A1434)*LOOKUP($I1434,'OMS2007'!$A$3:$A$220,'OMS2007'!D$3:D$220),$A1434*LOOKUP($I1434+1,'OMS2007'!$A$3:$A$220,'OMS2007'!G$3:G$220)+(1-$A1434)*LOOKUP($I1434,'OMS2007'!$A$3:$A$220,'OMS2007'!G$3:G$220))</f>
        <v>#N/A</v>
      </c>
      <c r="E1434" s="15">
        <f t="shared" si="154"/>
        <v>1</v>
      </c>
      <c r="F1434" s="15">
        <f>IF(OR(Medidas!D1434=1,Medidas!D1434="M",Medidas!D1434="m",Medidas!D1434=2,Medidas!D1434="F",Medidas!D1434="f"),0,1)</f>
        <v>1</v>
      </c>
      <c r="G1434" s="15">
        <f>IF(OR(ISBLANK(Medidas!G1434),(ISBLANK(Medidas!H1434))),1,0)</f>
        <v>1</v>
      </c>
      <c r="H1434" s="15">
        <f>IF(AND(NOT(G1434),OR(Medidas!G1434&lt;20,Medidas!G1434&gt;250,Medidas!H1434&lt;0.5,Medidas!H1434&gt;400)),1,0)</f>
        <v>0</v>
      </c>
      <c r="I1434" s="20">
        <f>(Medidas!F1434-Medidas!E1434)/30.4375</f>
        <v>0</v>
      </c>
      <c r="J1434" s="15" t="e">
        <f>Medidas!H1434/(Medidas!G1434^2)*10000</f>
        <v>#DIV/0!</v>
      </c>
      <c r="K1434" s="15" t="e">
        <f t="shared" si="155"/>
        <v>#DIV/0!</v>
      </c>
      <c r="L1434" s="15" t="e">
        <f t="shared" si="156"/>
        <v>#DIV/0!</v>
      </c>
      <c r="M1434" s="15" t="e">
        <f t="shared" si="157"/>
        <v>#DIV/0!</v>
      </c>
      <c r="N1434" s="15" t="e">
        <f t="shared" si="158"/>
        <v>#N/A</v>
      </c>
      <c r="O1434" s="15" t="e">
        <f t="shared" si="159"/>
        <v>#N/A</v>
      </c>
    </row>
    <row r="1435" spans="1:15" x14ac:dyDescent="0.15">
      <c r="A1435" s="106">
        <f t="shared" si="160"/>
        <v>1</v>
      </c>
      <c r="B1435" s="15" t="e">
        <f>IF(OR(Medidas!D1435=1,Medidas!D1435="M",Medidas!D1435="m"),$A1435*LOOKUP($I1435+1,'OMS2007'!$A$3:$A$220,'OMS2007'!B$3:B$220)+(1-$A1435)*LOOKUP($I1435,'OMS2007'!$A$3:$A$220,'OMS2007'!B$3:B$220),$A1435*LOOKUP($I1435+1,'OMS2007'!$A$3:$A$220,'OMS2007'!E$3:E$220)+(1-$A1435)*LOOKUP($I1435,'OMS2007'!$A$3:$A$220,'OMS2007'!E$3:E$220))</f>
        <v>#N/A</v>
      </c>
      <c r="C1435" s="15" t="e">
        <f>IF(OR(Medidas!D1435=1,Medidas!D1435="M",Medidas!D1435="m"),$A1435*LOOKUP($I1435+1,'OMS2007'!$A$3:$A$220,'OMS2007'!C$3:C$220)+(1-$A1435)*LOOKUP($I1435,'OMS2007'!$A$3:$A$220,'OMS2007'!C$3:C$220),$A1435*LOOKUP($I1435+1,'OMS2007'!$A$3:$A$220,'OMS2007'!F$3:F$220)+(1-$A1435)*LOOKUP($I1435,'OMS2007'!$A$3:$A$220,'OMS2007'!F$3:F$220))</f>
        <v>#N/A</v>
      </c>
      <c r="D1435" s="15" t="e">
        <f>IF(OR(Medidas!D1435=1,Medidas!D1435="M",Medidas!D1435="m"),$A1435*LOOKUP($I1435+1,'OMS2007'!$A$3:$A$220,'OMS2007'!D$3:D$220)+(1-$A1435)*LOOKUP($I1435,'OMS2007'!$A$3:$A$220,'OMS2007'!D$3:D$220),$A1435*LOOKUP($I1435+1,'OMS2007'!$A$3:$A$220,'OMS2007'!G$3:G$220)+(1-$A1435)*LOOKUP($I1435,'OMS2007'!$A$3:$A$220,'OMS2007'!G$3:G$220))</f>
        <v>#N/A</v>
      </c>
      <c r="E1435" s="15">
        <f t="shared" si="154"/>
        <v>1</v>
      </c>
      <c r="F1435" s="15">
        <f>IF(OR(Medidas!D1435=1,Medidas!D1435="M",Medidas!D1435="m",Medidas!D1435=2,Medidas!D1435="F",Medidas!D1435="f"),0,1)</f>
        <v>1</v>
      </c>
      <c r="G1435" s="15">
        <f>IF(OR(ISBLANK(Medidas!G1435),(ISBLANK(Medidas!H1435))),1,0)</f>
        <v>1</v>
      </c>
      <c r="H1435" s="15">
        <f>IF(AND(NOT(G1435),OR(Medidas!G1435&lt;20,Medidas!G1435&gt;250,Medidas!H1435&lt;0.5,Medidas!H1435&gt;400)),1,0)</f>
        <v>0</v>
      </c>
      <c r="I1435" s="20">
        <f>(Medidas!F1435-Medidas!E1435)/30.4375</f>
        <v>0</v>
      </c>
      <c r="J1435" s="15" t="e">
        <f>Medidas!H1435/(Medidas!G1435^2)*10000</f>
        <v>#DIV/0!</v>
      </c>
      <c r="K1435" s="15" t="e">
        <f t="shared" si="155"/>
        <v>#DIV/0!</v>
      </c>
      <c r="L1435" s="15" t="e">
        <f t="shared" si="156"/>
        <v>#DIV/0!</v>
      </c>
      <c r="M1435" s="15" t="e">
        <f t="shared" si="157"/>
        <v>#DIV/0!</v>
      </c>
      <c r="N1435" s="15" t="e">
        <f t="shared" si="158"/>
        <v>#N/A</v>
      </c>
      <c r="O1435" s="15" t="e">
        <f t="shared" si="159"/>
        <v>#N/A</v>
      </c>
    </row>
    <row r="1436" spans="1:15" x14ac:dyDescent="0.15">
      <c r="A1436" s="106">
        <f t="shared" si="160"/>
        <v>1</v>
      </c>
      <c r="B1436" s="15" t="e">
        <f>IF(OR(Medidas!D1436=1,Medidas!D1436="M",Medidas!D1436="m"),$A1436*LOOKUP($I1436+1,'OMS2007'!$A$3:$A$220,'OMS2007'!B$3:B$220)+(1-$A1436)*LOOKUP($I1436,'OMS2007'!$A$3:$A$220,'OMS2007'!B$3:B$220),$A1436*LOOKUP($I1436+1,'OMS2007'!$A$3:$A$220,'OMS2007'!E$3:E$220)+(1-$A1436)*LOOKUP($I1436,'OMS2007'!$A$3:$A$220,'OMS2007'!E$3:E$220))</f>
        <v>#N/A</v>
      </c>
      <c r="C1436" s="15" t="e">
        <f>IF(OR(Medidas!D1436=1,Medidas!D1436="M",Medidas!D1436="m"),$A1436*LOOKUP($I1436+1,'OMS2007'!$A$3:$A$220,'OMS2007'!C$3:C$220)+(1-$A1436)*LOOKUP($I1436,'OMS2007'!$A$3:$A$220,'OMS2007'!C$3:C$220),$A1436*LOOKUP($I1436+1,'OMS2007'!$A$3:$A$220,'OMS2007'!F$3:F$220)+(1-$A1436)*LOOKUP($I1436,'OMS2007'!$A$3:$A$220,'OMS2007'!F$3:F$220))</f>
        <v>#N/A</v>
      </c>
      <c r="D1436" s="15" t="e">
        <f>IF(OR(Medidas!D1436=1,Medidas!D1436="M",Medidas!D1436="m"),$A1436*LOOKUP($I1436+1,'OMS2007'!$A$3:$A$220,'OMS2007'!D$3:D$220)+(1-$A1436)*LOOKUP($I1436,'OMS2007'!$A$3:$A$220,'OMS2007'!D$3:D$220),$A1436*LOOKUP($I1436+1,'OMS2007'!$A$3:$A$220,'OMS2007'!G$3:G$220)+(1-$A1436)*LOOKUP($I1436,'OMS2007'!$A$3:$A$220,'OMS2007'!G$3:G$220))</f>
        <v>#N/A</v>
      </c>
      <c r="E1436" s="15">
        <f t="shared" si="154"/>
        <v>1</v>
      </c>
      <c r="F1436" s="15">
        <f>IF(OR(Medidas!D1436=1,Medidas!D1436="M",Medidas!D1436="m",Medidas!D1436=2,Medidas!D1436="F",Medidas!D1436="f"),0,1)</f>
        <v>1</v>
      </c>
      <c r="G1436" s="15">
        <f>IF(OR(ISBLANK(Medidas!G1436),(ISBLANK(Medidas!H1436))),1,0)</f>
        <v>1</v>
      </c>
      <c r="H1436" s="15">
        <f>IF(AND(NOT(G1436),OR(Medidas!G1436&lt;20,Medidas!G1436&gt;250,Medidas!H1436&lt;0.5,Medidas!H1436&gt;400)),1,0)</f>
        <v>0</v>
      </c>
      <c r="I1436" s="20">
        <f>(Medidas!F1436-Medidas!E1436)/30.4375</f>
        <v>0</v>
      </c>
      <c r="J1436" s="15" t="e">
        <f>Medidas!H1436/(Medidas!G1436^2)*10000</f>
        <v>#DIV/0!</v>
      </c>
      <c r="K1436" s="15" t="e">
        <f t="shared" si="155"/>
        <v>#DIV/0!</v>
      </c>
      <c r="L1436" s="15" t="e">
        <f t="shared" si="156"/>
        <v>#DIV/0!</v>
      </c>
      <c r="M1436" s="15" t="e">
        <f t="shared" si="157"/>
        <v>#DIV/0!</v>
      </c>
      <c r="N1436" s="15" t="e">
        <f t="shared" si="158"/>
        <v>#N/A</v>
      </c>
      <c r="O1436" s="15" t="e">
        <f t="shared" si="159"/>
        <v>#N/A</v>
      </c>
    </row>
    <row r="1437" spans="1:15" x14ac:dyDescent="0.15">
      <c r="A1437" s="106">
        <f t="shared" si="160"/>
        <v>1</v>
      </c>
      <c r="B1437" s="15" t="e">
        <f>IF(OR(Medidas!D1437=1,Medidas!D1437="M",Medidas!D1437="m"),$A1437*LOOKUP($I1437+1,'OMS2007'!$A$3:$A$220,'OMS2007'!B$3:B$220)+(1-$A1437)*LOOKUP($I1437,'OMS2007'!$A$3:$A$220,'OMS2007'!B$3:B$220),$A1437*LOOKUP($I1437+1,'OMS2007'!$A$3:$A$220,'OMS2007'!E$3:E$220)+(1-$A1437)*LOOKUP($I1437,'OMS2007'!$A$3:$A$220,'OMS2007'!E$3:E$220))</f>
        <v>#N/A</v>
      </c>
      <c r="C1437" s="15" t="e">
        <f>IF(OR(Medidas!D1437=1,Medidas!D1437="M",Medidas!D1437="m"),$A1437*LOOKUP($I1437+1,'OMS2007'!$A$3:$A$220,'OMS2007'!C$3:C$220)+(1-$A1437)*LOOKUP($I1437,'OMS2007'!$A$3:$A$220,'OMS2007'!C$3:C$220),$A1437*LOOKUP($I1437+1,'OMS2007'!$A$3:$A$220,'OMS2007'!F$3:F$220)+(1-$A1437)*LOOKUP($I1437,'OMS2007'!$A$3:$A$220,'OMS2007'!F$3:F$220))</f>
        <v>#N/A</v>
      </c>
      <c r="D1437" s="15" t="e">
        <f>IF(OR(Medidas!D1437=1,Medidas!D1437="M",Medidas!D1437="m"),$A1437*LOOKUP($I1437+1,'OMS2007'!$A$3:$A$220,'OMS2007'!D$3:D$220)+(1-$A1437)*LOOKUP($I1437,'OMS2007'!$A$3:$A$220,'OMS2007'!D$3:D$220),$A1437*LOOKUP($I1437+1,'OMS2007'!$A$3:$A$220,'OMS2007'!G$3:G$220)+(1-$A1437)*LOOKUP($I1437,'OMS2007'!$A$3:$A$220,'OMS2007'!G$3:G$220))</f>
        <v>#N/A</v>
      </c>
      <c r="E1437" s="15">
        <f t="shared" si="154"/>
        <v>1</v>
      </c>
      <c r="F1437" s="15">
        <f>IF(OR(Medidas!D1437=1,Medidas!D1437="M",Medidas!D1437="m",Medidas!D1437=2,Medidas!D1437="F",Medidas!D1437="f"),0,1)</f>
        <v>1</v>
      </c>
      <c r="G1437" s="15">
        <f>IF(OR(ISBLANK(Medidas!G1437),(ISBLANK(Medidas!H1437))),1,0)</f>
        <v>1</v>
      </c>
      <c r="H1437" s="15">
        <f>IF(AND(NOT(G1437),OR(Medidas!G1437&lt;20,Medidas!G1437&gt;250,Medidas!H1437&lt;0.5,Medidas!H1437&gt;400)),1,0)</f>
        <v>0</v>
      </c>
      <c r="I1437" s="20">
        <f>(Medidas!F1437-Medidas!E1437)/30.4375</f>
        <v>0</v>
      </c>
      <c r="J1437" s="15" t="e">
        <f>Medidas!H1437/(Medidas!G1437^2)*10000</f>
        <v>#DIV/0!</v>
      </c>
      <c r="K1437" s="15" t="e">
        <f t="shared" si="155"/>
        <v>#DIV/0!</v>
      </c>
      <c r="L1437" s="15" t="e">
        <f t="shared" si="156"/>
        <v>#DIV/0!</v>
      </c>
      <c r="M1437" s="15" t="e">
        <f t="shared" si="157"/>
        <v>#DIV/0!</v>
      </c>
      <c r="N1437" s="15" t="e">
        <f t="shared" si="158"/>
        <v>#N/A</v>
      </c>
      <c r="O1437" s="15" t="e">
        <f t="shared" si="159"/>
        <v>#N/A</v>
      </c>
    </row>
    <row r="1438" spans="1:15" x14ac:dyDescent="0.15">
      <c r="A1438" s="106">
        <f t="shared" si="160"/>
        <v>1</v>
      </c>
      <c r="B1438" s="15" t="e">
        <f>IF(OR(Medidas!D1438=1,Medidas!D1438="M",Medidas!D1438="m"),$A1438*LOOKUP($I1438+1,'OMS2007'!$A$3:$A$220,'OMS2007'!B$3:B$220)+(1-$A1438)*LOOKUP($I1438,'OMS2007'!$A$3:$A$220,'OMS2007'!B$3:B$220),$A1438*LOOKUP($I1438+1,'OMS2007'!$A$3:$A$220,'OMS2007'!E$3:E$220)+(1-$A1438)*LOOKUP($I1438,'OMS2007'!$A$3:$A$220,'OMS2007'!E$3:E$220))</f>
        <v>#N/A</v>
      </c>
      <c r="C1438" s="15" t="e">
        <f>IF(OR(Medidas!D1438=1,Medidas!D1438="M",Medidas!D1438="m"),$A1438*LOOKUP($I1438+1,'OMS2007'!$A$3:$A$220,'OMS2007'!C$3:C$220)+(1-$A1438)*LOOKUP($I1438,'OMS2007'!$A$3:$A$220,'OMS2007'!C$3:C$220),$A1438*LOOKUP($I1438+1,'OMS2007'!$A$3:$A$220,'OMS2007'!F$3:F$220)+(1-$A1438)*LOOKUP($I1438,'OMS2007'!$A$3:$A$220,'OMS2007'!F$3:F$220))</f>
        <v>#N/A</v>
      </c>
      <c r="D1438" s="15" t="e">
        <f>IF(OR(Medidas!D1438=1,Medidas!D1438="M",Medidas!D1438="m"),$A1438*LOOKUP($I1438+1,'OMS2007'!$A$3:$A$220,'OMS2007'!D$3:D$220)+(1-$A1438)*LOOKUP($I1438,'OMS2007'!$A$3:$A$220,'OMS2007'!D$3:D$220),$A1438*LOOKUP($I1438+1,'OMS2007'!$A$3:$A$220,'OMS2007'!G$3:G$220)+(1-$A1438)*LOOKUP($I1438,'OMS2007'!$A$3:$A$220,'OMS2007'!G$3:G$220))</f>
        <v>#N/A</v>
      </c>
      <c r="E1438" s="15">
        <f t="shared" si="154"/>
        <v>1</v>
      </c>
      <c r="F1438" s="15">
        <f>IF(OR(Medidas!D1438=1,Medidas!D1438="M",Medidas!D1438="m",Medidas!D1438=2,Medidas!D1438="F",Medidas!D1438="f"),0,1)</f>
        <v>1</v>
      </c>
      <c r="G1438" s="15">
        <f>IF(OR(ISBLANK(Medidas!G1438),(ISBLANK(Medidas!H1438))),1,0)</f>
        <v>1</v>
      </c>
      <c r="H1438" s="15">
        <f>IF(AND(NOT(G1438),OR(Medidas!G1438&lt;20,Medidas!G1438&gt;250,Medidas!H1438&lt;0.5,Medidas!H1438&gt;400)),1,0)</f>
        <v>0</v>
      </c>
      <c r="I1438" s="20">
        <f>(Medidas!F1438-Medidas!E1438)/30.4375</f>
        <v>0</v>
      </c>
      <c r="J1438" s="15" t="e">
        <f>Medidas!H1438/(Medidas!G1438^2)*10000</f>
        <v>#DIV/0!</v>
      </c>
      <c r="K1438" s="15" t="e">
        <f t="shared" si="155"/>
        <v>#DIV/0!</v>
      </c>
      <c r="L1438" s="15" t="e">
        <f t="shared" si="156"/>
        <v>#DIV/0!</v>
      </c>
      <c r="M1438" s="15" t="e">
        <f t="shared" si="157"/>
        <v>#DIV/0!</v>
      </c>
      <c r="N1438" s="15" t="e">
        <f t="shared" si="158"/>
        <v>#N/A</v>
      </c>
      <c r="O1438" s="15" t="e">
        <f t="shared" si="159"/>
        <v>#N/A</v>
      </c>
    </row>
    <row r="1439" spans="1:15" x14ac:dyDescent="0.15">
      <c r="A1439" s="106">
        <f t="shared" si="160"/>
        <v>1</v>
      </c>
      <c r="B1439" s="15" t="e">
        <f>IF(OR(Medidas!D1439=1,Medidas!D1439="M",Medidas!D1439="m"),$A1439*LOOKUP($I1439+1,'OMS2007'!$A$3:$A$220,'OMS2007'!B$3:B$220)+(1-$A1439)*LOOKUP($I1439,'OMS2007'!$A$3:$A$220,'OMS2007'!B$3:B$220),$A1439*LOOKUP($I1439+1,'OMS2007'!$A$3:$A$220,'OMS2007'!E$3:E$220)+(1-$A1439)*LOOKUP($I1439,'OMS2007'!$A$3:$A$220,'OMS2007'!E$3:E$220))</f>
        <v>#N/A</v>
      </c>
      <c r="C1439" s="15" t="e">
        <f>IF(OR(Medidas!D1439=1,Medidas!D1439="M",Medidas!D1439="m"),$A1439*LOOKUP($I1439+1,'OMS2007'!$A$3:$A$220,'OMS2007'!C$3:C$220)+(1-$A1439)*LOOKUP($I1439,'OMS2007'!$A$3:$A$220,'OMS2007'!C$3:C$220),$A1439*LOOKUP($I1439+1,'OMS2007'!$A$3:$A$220,'OMS2007'!F$3:F$220)+(1-$A1439)*LOOKUP($I1439,'OMS2007'!$A$3:$A$220,'OMS2007'!F$3:F$220))</f>
        <v>#N/A</v>
      </c>
      <c r="D1439" s="15" t="e">
        <f>IF(OR(Medidas!D1439=1,Medidas!D1439="M",Medidas!D1439="m"),$A1439*LOOKUP($I1439+1,'OMS2007'!$A$3:$A$220,'OMS2007'!D$3:D$220)+(1-$A1439)*LOOKUP($I1439,'OMS2007'!$A$3:$A$220,'OMS2007'!D$3:D$220),$A1439*LOOKUP($I1439+1,'OMS2007'!$A$3:$A$220,'OMS2007'!G$3:G$220)+(1-$A1439)*LOOKUP($I1439,'OMS2007'!$A$3:$A$220,'OMS2007'!G$3:G$220))</f>
        <v>#N/A</v>
      </c>
      <c r="E1439" s="15">
        <f t="shared" si="154"/>
        <v>1</v>
      </c>
      <c r="F1439" s="15">
        <f>IF(OR(Medidas!D1439=1,Medidas!D1439="M",Medidas!D1439="m",Medidas!D1439=2,Medidas!D1439="F",Medidas!D1439="f"),0,1)</f>
        <v>1</v>
      </c>
      <c r="G1439" s="15">
        <f>IF(OR(ISBLANK(Medidas!G1439),(ISBLANK(Medidas!H1439))),1,0)</f>
        <v>1</v>
      </c>
      <c r="H1439" s="15">
        <f>IF(AND(NOT(G1439),OR(Medidas!G1439&lt;20,Medidas!G1439&gt;250,Medidas!H1439&lt;0.5,Medidas!H1439&gt;400)),1,0)</f>
        <v>0</v>
      </c>
      <c r="I1439" s="20">
        <f>(Medidas!F1439-Medidas!E1439)/30.4375</f>
        <v>0</v>
      </c>
      <c r="J1439" s="15" t="e">
        <f>Medidas!H1439/(Medidas!G1439^2)*10000</f>
        <v>#DIV/0!</v>
      </c>
      <c r="K1439" s="15" t="e">
        <f t="shared" si="155"/>
        <v>#DIV/0!</v>
      </c>
      <c r="L1439" s="15" t="e">
        <f t="shared" si="156"/>
        <v>#DIV/0!</v>
      </c>
      <c r="M1439" s="15" t="e">
        <f t="shared" si="157"/>
        <v>#DIV/0!</v>
      </c>
      <c r="N1439" s="15" t="e">
        <f t="shared" si="158"/>
        <v>#N/A</v>
      </c>
      <c r="O1439" s="15" t="e">
        <f t="shared" si="159"/>
        <v>#N/A</v>
      </c>
    </row>
    <row r="1440" spans="1:15" x14ac:dyDescent="0.15">
      <c r="A1440" s="106">
        <f t="shared" si="160"/>
        <v>1</v>
      </c>
      <c r="B1440" s="15" t="e">
        <f>IF(OR(Medidas!D1440=1,Medidas!D1440="M",Medidas!D1440="m"),$A1440*LOOKUP($I1440+1,'OMS2007'!$A$3:$A$220,'OMS2007'!B$3:B$220)+(1-$A1440)*LOOKUP($I1440,'OMS2007'!$A$3:$A$220,'OMS2007'!B$3:B$220),$A1440*LOOKUP($I1440+1,'OMS2007'!$A$3:$A$220,'OMS2007'!E$3:E$220)+(1-$A1440)*LOOKUP($I1440,'OMS2007'!$A$3:$A$220,'OMS2007'!E$3:E$220))</f>
        <v>#N/A</v>
      </c>
      <c r="C1440" s="15" t="e">
        <f>IF(OR(Medidas!D1440=1,Medidas!D1440="M",Medidas!D1440="m"),$A1440*LOOKUP($I1440+1,'OMS2007'!$A$3:$A$220,'OMS2007'!C$3:C$220)+(1-$A1440)*LOOKUP($I1440,'OMS2007'!$A$3:$A$220,'OMS2007'!C$3:C$220),$A1440*LOOKUP($I1440+1,'OMS2007'!$A$3:$A$220,'OMS2007'!F$3:F$220)+(1-$A1440)*LOOKUP($I1440,'OMS2007'!$A$3:$A$220,'OMS2007'!F$3:F$220))</f>
        <v>#N/A</v>
      </c>
      <c r="D1440" s="15" t="e">
        <f>IF(OR(Medidas!D1440=1,Medidas!D1440="M",Medidas!D1440="m"),$A1440*LOOKUP($I1440+1,'OMS2007'!$A$3:$A$220,'OMS2007'!D$3:D$220)+(1-$A1440)*LOOKUP($I1440,'OMS2007'!$A$3:$A$220,'OMS2007'!D$3:D$220),$A1440*LOOKUP($I1440+1,'OMS2007'!$A$3:$A$220,'OMS2007'!G$3:G$220)+(1-$A1440)*LOOKUP($I1440,'OMS2007'!$A$3:$A$220,'OMS2007'!G$3:G$220))</f>
        <v>#N/A</v>
      </c>
      <c r="E1440" s="15">
        <f t="shared" si="154"/>
        <v>1</v>
      </c>
      <c r="F1440" s="15">
        <f>IF(OR(Medidas!D1440=1,Medidas!D1440="M",Medidas!D1440="m",Medidas!D1440=2,Medidas!D1440="F",Medidas!D1440="f"),0,1)</f>
        <v>1</v>
      </c>
      <c r="G1440" s="15">
        <f>IF(OR(ISBLANK(Medidas!G1440),(ISBLANK(Medidas!H1440))),1,0)</f>
        <v>1</v>
      </c>
      <c r="H1440" s="15">
        <f>IF(AND(NOT(G1440),OR(Medidas!G1440&lt;20,Medidas!G1440&gt;250,Medidas!H1440&lt;0.5,Medidas!H1440&gt;400)),1,0)</f>
        <v>0</v>
      </c>
      <c r="I1440" s="20">
        <f>(Medidas!F1440-Medidas!E1440)/30.4375</f>
        <v>0</v>
      </c>
      <c r="J1440" s="15" t="e">
        <f>Medidas!H1440/(Medidas!G1440^2)*10000</f>
        <v>#DIV/0!</v>
      </c>
      <c r="K1440" s="15" t="e">
        <f t="shared" si="155"/>
        <v>#DIV/0!</v>
      </c>
      <c r="L1440" s="15" t="e">
        <f t="shared" si="156"/>
        <v>#DIV/0!</v>
      </c>
      <c r="M1440" s="15" t="e">
        <f t="shared" si="157"/>
        <v>#DIV/0!</v>
      </c>
      <c r="N1440" s="15" t="e">
        <f t="shared" si="158"/>
        <v>#N/A</v>
      </c>
      <c r="O1440" s="15" t="e">
        <f t="shared" si="159"/>
        <v>#N/A</v>
      </c>
    </row>
    <row r="1441" spans="1:15" x14ac:dyDescent="0.15">
      <c r="A1441" s="106">
        <f t="shared" si="160"/>
        <v>1</v>
      </c>
      <c r="B1441" s="15" t="e">
        <f>IF(OR(Medidas!D1441=1,Medidas!D1441="M",Medidas!D1441="m"),$A1441*LOOKUP($I1441+1,'OMS2007'!$A$3:$A$220,'OMS2007'!B$3:B$220)+(1-$A1441)*LOOKUP($I1441,'OMS2007'!$A$3:$A$220,'OMS2007'!B$3:B$220),$A1441*LOOKUP($I1441+1,'OMS2007'!$A$3:$A$220,'OMS2007'!E$3:E$220)+(1-$A1441)*LOOKUP($I1441,'OMS2007'!$A$3:$A$220,'OMS2007'!E$3:E$220))</f>
        <v>#N/A</v>
      </c>
      <c r="C1441" s="15" t="e">
        <f>IF(OR(Medidas!D1441=1,Medidas!D1441="M",Medidas!D1441="m"),$A1441*LOOKUP($I1441+1,'OMS2007'!$A$3:$A$220,'OMS2007'!C$3:C$220)+(1-$A1441)*LOOKUP($I1441,'OMS2007'!$A$3:$A$220,'OMS2007'!C$3:C$220),$A1441*LOOKUP($I1441+1,'OMS2007'!$A$3:$A$220,'OMS2007'!F$3:F$220)+(1-$A1441)*LOOKUP($I1441,'OMS2007'!$A$3:$A$220,'OMS2007'!F$3:F$220))</f>
        <v>#N/A</v>
      </c>
      <c r="D1441" s="15" t="e">
        <f>IF(OR(Medidas!D1441=1,Medidas!D1441="M",Medidas!D1441="m"),$A1441*LOOKUP($I1441+1,'OMS2007'!$A$3:$A$220,'OMS2007'!D$3:D$220)+(1-$A1441)*LOOKUP($I1441,'OMS2007'!$A$3:$A$220,'OMS2007'!D$3:D$220),$A1441*LOOKUP($I1441+1,'OMS2007'!$A$3:$A$220,'OMS2007'!G$3:G$220)+(1-$A1441)*LOOKUP($I1441,'OMS2007'!$A$3:$A$220,'OMS2007'!G$3:G$220))</f>
        <v>#N/A</v>
      </c>
      <c r="E1441" s="15">
        <f t="shared" si="154"/>
        <v>1</v>
      </c>
      <c r="F1441" s="15">
        <f>IF(OR(Medidas!D1441=1,Medidas!D1441="M",Medidas!D1441="m",Medidas!D1441=2,Medidas!D1441="F",Medidas!D1441="f"),0,1)</f>
        <v>1</v>
      </c>
      <c r="G1441" s="15">
        <f>IF(OR(ISBLANK(Medidas!G1441),(ISBLANK(Medidas!H1441))),1,0)</f>
        <v>1</v>
      </c>
      <c r="H1441" s="15">
        <f>IF(AND(NOT(G1441),OR(Medidas!G1441&lt;20,Medidas!G1441&gt;250,Medidas!H1441&lt;0.5,Medidas!H1441&gt;400)),1,0)</f>
        <v>0</v>
      </c>
      <c r="I1441" s="20">
        <f>(Medidas!F1441-Medidas!E1441)/30.4375</f>
        <v>0</v>
      </c>
      <c r="J1441" s="15" t="e">
        <f>Medidas!H1441/(Medidas!G1441^2)*10000</f>
        <v>#DIV/0!</v>
      </c>
      <c r="K1441" s="15" t="e">
        <f t="shared" si="155"/>
        <v>#DIV/0!</v>
      </c>
      <c r="L1441" s="15" t="e">
        <f t="shared" si="156"/>
        <v>#DIV/0!</v>
      </c>
      <c r="M1441" s="15" t="e">
        <f t="shared" si="157"/>
        <v>#DIV/0!</v>
      </c>
      <c r="N1441" s="15" t="e">
        <f t="shared" si="158"/>
        <v>#N/A</v>
      </c>
      <c r="O1441" s="15" t="e">
        <f t="shared" si="159"/>
        <v>#N/A</v>
      </c>
    </row>
    <row r="1442" spans="1:15" x14ac:dyDescent="0.15">
      <c r="A1442" s="106">
        <f t="shared" si="160"/>
        <v>1</v>
      </c>
      <c r="B1442" s="15" t="e">
        <f>IF(OR(Medidas!D1442=1,Medidas!D1442="M",Medidas!D1442="m"),$A1442*LOOKUP($I1442+1,'OMS2007'!$A$3:$A$220,'OMS2007'!B$3:B$220)+(1-$A1442)*LOOKUP($I1442,'OMS2007'!$A$3:$A$220,'OMS2007'!B$3:B$220),$A1442*LOOKUP($I1442+1,'OMS2007'!$A$3:$A$220,'OMS2007'!E$3:E$220)+(1-$A1442)*LOOKUP($I1442,'OMS2007'!$A$3:$A$220,'OMS2007'!E$3:E$220))</f>
        <v>#N/A</v>
      </c>
      <c r="C1442" s="15" t="e">
        <f>IF(OR(Medidas!D1442=1,Medidas!D1442="M",Medidas!D1442="m"),$A1442*LOOKUP($I1442+1,'OMS2007'!$A$3:$A$220,'OMS2007'!C$3:C$220)+(1-$A1442)*LOOKUP($I1442,'OMS2007'!$A$3:$A$220,'OMS2007'!C$3:C$220),$A1442*LOOKUP($I1442+1,'OMS2007'!$A$3:$A$220,'OMS2007'!F$3:F$220)+(1-$A1442)*LOOKUP($I1442,'OMS2007'!$A$3:$A$220,'OMS2007'!F$3:F$220))</f>
        <v>#N/A</v>
      </c>
      <c r="D1442" s="15" t="e">
        <f>IF(OR(Medidas!D1442=1,Medidas!D1442="M",Medidas!D1442="m"),$A1442*LOOKUP($I1442+1,'OMS2007'!$A$3:$A$220,'OMS2007'!D$3:D$220)+(1-$A1442)*LOOKUP($I1442,'OMS2007'!$A$3:$A$220,'OMS2007'!D$3:D$220),$A1442*LOOKUP($I1442+1,'OMS2007'!$A$3:$A$220,'OMS2007'!G$3:G$220)+(1-$A1442)*LOOKUP($I1442,'OMS2007'!$A$3:$A$220,'OMS2007'!G$3:G$220))</f>
        <v>#N/A</v>
      </c>
      <c r="E1442" s="15">
        <f t="shared" si="154"/>
        <v>1</v>
      </c>
      <c r="F1442" s="15">
        <f>IF(OR(Medidas!D1442=1,Medidas!D1442="M",Medidas!D1442="m",Medidas!D1442=2,Medidas!D1442="F",Medidas!D1442="f"),0,1)</f>
        <v>1</v>
      </c>
      <c r="G1442" s="15">
        <f>IF(OR(ISBLANK(Medidas!G1442),(ISBLANK(Medidas!H1442))),1,0)</f>
        <v>1</v>
      </c>
      <c r="H1442" s="15">
        <f>IF(AND(NOT(G1442),OR(Medidas!G1442&lt;20,Medidas!G1442&gt;250,Medidas!H1442&lt;0.5,Medidas!H1442&gt;400)),1,0)</f>
        <v>0</v>
      </c>
      <c r="I1442" s="20">
        <f>(Medidas!F1442-Medidas!E1442)/30.4375</f>
        <v>0</v>
      </c>
      <c r="J1442" s="15" t="e">
        <f>Medidas!H1442/(Medidas!G1442^2)*10000</f>
        <v>#DIV/0!</v>
      </c>
      <c r="K1442" s="15" t="e">
        <f t="shared" si="155"/>
        <v>#DIV/0!</v>
      </c>
      <c r="L1442" s="15" t="e">
        <f t="shared" si="156"/>
        <v>#DIV/0!</v>
      </c>
      <c r="M1442" s="15" t="e">
        <f t="shared" si="157"/>
        <v>#DIV/0!</v>
      </c>
      <c r="N1442" s="15" t="e">
        <f t="shared" si="158"/>
        <v>#N/A</v>
      </c>
      <c r="O1442" s="15" t="e">
        <f t="shared" si="159"/>
        <v>#N/A</v>
      </c>
    </row>
    <row r="1443" spans="1:15" x14ac:dyDescent="0.15">
      <c r="A1443" s="106">
        <f t="shared" si="160"/>
        <v>1</v>
      </c>
      <c r="B1443" s="15" t="e">
        <f>IF(OR(Medidas!D1443=1,Medidas!D1443="M",Medidas!D1443="m"),$A1443*LOOKUP($I1443+1,'OMS2007'!$A$3:$A$220,'OMS2007'!B$3:B$220)+(1-$A1443)*LOOKUP($I1443,'OMS2007'!$A$3:$A$220,'OMS2007'!B$3:B$220),$A1443*LOOKUP($I1443+1,'OMS2007'!$A$3:$A$220,'OMS2007'!E$3:E$220)+(1-$A1443)*LOOKUP($I1443,'OMS2007'!$A$3:$A$220,'OMS2007'!E$3:E$220))</f>
        <v>#N/A</v>
      </c>
      <c r="C1443" s="15" t="e">
        <f>IF(OR(Medidas!D1443=1,Medidas!D1443="M",Medidas!D1443="m"),$A1443*LOOKUP($I1443+1,'OMS2007'!$A$3:$A$220,'OMS2007'!C$3:C$220)+(1-$A1443)*LOOKUP($I1443,'OMS2007'!$A$3:$A$220,'OMS2007'!C$3:C$220),$A1443*LOOKUP($I1443+1,'OMS2007'!$A$3:$A$220,'OMS2007'!F$3:F$220)+(1-$A1443)*LOOKUP($I1443,'OMS2007'!$A$3:$A$220,'OMS2007'!F$3:F$220))</f>
        <v>#N/A</v>
      </c>
      <c r="D1443" s="15" t="e">
        <f>IF(OR(Medidas!D1443=1,Medidas!D1443="M",Medidas!D1443="m"),$A1443*LOOKUP($I1443+1,'OMS2007'!$A$3:$A$220,'OMS2007'!D$3:D$220)+(1-$A1443)*LOOKUP($I1443,'OMS2007'!$A$3:$A$220,'OMS2007'!D$3:D$220),$A1443*LOOKUP($I1443+1,'OMS2007'!$A$3:$A$220,'OMS2007'!G$3:G$220)+(1-$A1443)*LOOKUP($I1443,'OMS2007'!$A$3:$A$220,'OMS2007'!G$3:G$220))</f>
        <v>#N/A</v>
      </c>
      <c r="E1443" s="15">
        <f t="shared" si="154"/>
        <v>1</v>
      </c>
      <c r="F1443" s="15">
        <f>IF(OR(Medidas!D1443=1,Medidas!D1443="M",Medidas!D1443="m",Medidas!D1443=2,Medidas!D1443="F",Medidas!D1443="f"),0,1)</f>
        <v>1</v>
      </c>
      <c r="G1443" s="15">
        <f>IF(OR(ISBLANK(Medidas!G1443),(ISBLANK(Medidas!H1443))),1,0)</f>
        <v>1</v>
      </c>
      <c r="H1443" s="15">
        <f>IF(AND(NOT(G1443),OR(Medidas!G1443&lt;20,Medidas!G1443&gt;250,Medidas!H1443&lt;0.5,Medidas!H1443&gt;400)),1,0)</f>
        <v>0</v>
      </c>
      <c r="I1443" s="20">
        <f>(Medidas!F1443-Medidas!E1443)/30.4375</f>
        <v>0</v>
      </c>
      <c r="J1443" s="15" t="e">
        <f>Medidas!H1443/(Medidas!G1443^2)*10000</f>
        <v>#DIV/0!</v>
      </c>
      <c r="K1443" s="15" t="e">
        <f t="shared" si="155"/>
        <v>#DIV/0!</v>
      </c>
      <c r="L1443" s="15" t="e">
        <f t="shared" si="156"/>
        <v>#DIV/0!</v>
      </c>
      <c r="M1443" s="15" t="e">
        <f t="shared" si="157"/>
        <v>#DIV/0!</v>
      </c>
      <c r="N1443" s="15" t="e">
        <f t="shared" si="158"/>
        <v>#N/A</v>
      </c>
      <c r="O1443" s="15" t="e">
        <f t="shared" si="159"/>
        <v>#N/A</v>
      </c>
    </row>
    <row r="1444" spans="1:15" x14ac:dyDescent="0.15">
      <c r="A1444" s="106">
        <f t="shared" si="160"/>
        <v>1</v>
      </c>
      <c r="B1444" s="15" t="e">
        <f>IF(OR(Medidas!D1444=1,Medidas!D1444="M",Medidas!D1444="m"),$A1444*LOOKUP($I1444+1,'OMS2007'!$A$3:$A$220,'OMS2007'!B$3:B$220)+(1-$A1444)*LOOKUP($I1444,'OMS2007'!$A$3:$A$220,'OMS2007'!B$3:B$220),$A1444*LOOKUP($I1444+1,'OMS2007'!$A$3:$A$220,'OMS2007'!E$3:E$220)+(1-$A1444)*LOOKUP($I1444,'OMS2007'!$A$3:$A$220,'OMS2007'!E$3:E$220))</f>
        <v>#N/A</v>
      </c>
      <c r="C1444" s="15" t="e">
        <f>IF(OR(Medidas!D1444=1,Medidas!D1444="M",Medidas!D1444="m"),$A1444*LOOKUP($I1444+1,'OMS2007'!$A$3:$A$220,'OMS2007'!C$3:C$220)+(1-$A1444)*LOOKUP($I1444,'OMS2007'!$A$3:$A$220,'OMS2007'!C$3:C$220),$A1444*LOOKUP($I1444+1,'OMS2007'!$A$3:$A$220,'OMS2007'!F$3:F$220)+(1-$A1444)*LOOKUP($I1444,'OMS2007'!$A$3:$A$220,'OMS2007'!F$3:F$220))</f>
        <v>#N/A</v>
      </c>
      <c r="D1444" s="15" t="e">
        <f>IF(OR(Medidas!D1444=1,Medidas!D1444="M",Medidas!D1444="m"),$A1444*LOOKUP($I1444+1,'OMS2007'!$A$3:$A$220,'OMS2007'!D$3:D$220)+(1-$A1444)*LOOKUP($I1444,'OMS2007'!$A$3:$A$220,'OMS2007'!D$3:D$220),$A1444*LOOKUP($I1444+1,'OMS2007'!$A$3:$A$220,'OMS2007'!G$3:G$220)+(1-$A1444)*LOOKUP($I1444,'OMS2007'!$A$3:$A$220,'OMS2007'!G$3:G$220))</f>
        <v>#N/A</v>
      </c>
      <c r="E1444" s="15">
        <f t="shared" si="154"/>
        <v>1</v>
      </c>
      <c r="F1444" s="15">
        <f>IF(OR(Medidas!D1444=1,Medidas!D1444="M",Medidas!D1444="m",Medidas!D1444=2,Medidas!D1444="F",Medidas!D1444="f"),0,1)</f>
        <v>1</v>
      </c>
      <c r="G1444" s="15">
        <f>IF(OR(ISBLANK(Medidas!G1444),(ISBLANK(Medidas!H1444))),1,0)</f>
        <v>1</v>
      </c>
      <c r="H1444" s="15">
        <f>IF(AND(NOT(G1444),OR(Medidas!G1444&lt;20,Medidas!G1444&gt;250,Medidas!H1444&lt;0.5,Medidas!H1444&gt;400)),1,0)</f>
        <v>0</v>
      </c>
      <c r="I1444" s="20">
        <f>(Medidas!F1444-Medidas!E1444)/30.4375</f>
        <v>0</v>
      </c>
      <c r="J1444" s="15" t="e">
        <f>Medidas!H1444/(Medidas!G1444^2)*10000</f>
        <v>#DIV/0!</v>
      </c>
      <c r="K1444" s="15" t="e">
        <f t="shared" si="155"/>
        <v>#DIV/0!</v>
      </c>
      <c r="L1444" s="15" t="e">
        <f t="shared" si="156"/>
        <v>#DIV/0!</v>
      </c>
      <c r="M1444" s="15" t="e">
        <f t="shared" si="157"/>
        <v>#DIV/0!</v>
      </c>
      <c r="N1444" s="15" t="e">
        <f t="shared" si="158"/>
        <v>#N/A</v>
      </c>
      <c r="O1444" s="15" t="e">
        <f t="shared" si="159"/>
        <v>#N/A</v>
      </c>
    </row>
    <row r="1445" spans="1:15" x14ac:dyDescent="0.15">
      <c r="A1445" s="106">
        <f t="shared" si="160"/>
        <v>1</v>
      </c>
      <c r="B1445" s="15" t="e">
        <f>IF(OR(Medidas!D1445=1,Medidas!D1445="M",Medidas!D1445="m"),$A1445*LOOKUP($I1445+1,'OMS2007'!$A$3:$A$220,'OMS2007'!B$3:B$220)+(1-$A1445)*LOOKUP($I1445,'OMS2007'!$A$3:$A$220,'OMS2007'!B$3:B$220),$A1445*LOOKUP($I1445+1,'OMS2007'!$A$3:$A$220,'OMS2007'!E$3:E$220)+(1-$A1445)*LOOKUP($I1445,'OMS2007'!$A$3:$A$220,'OMS2007'!E$3:E$220))</f>
        <v>#N/A</v>
      </c>
      <c r="C1445" s="15" t="e">
        <f>IF(OR(Medidas!D1445=1,Medidas!D1445="M",Medidas!D1445="m"),$A1445*LOOKUP($I1445+1,'OMS2007'!$A$3:$A$220,'OMS2007'!C$3:C$220)+(1-$A1445)*LOOKUP($I1445,'OMS2007'!$A$3:$A$220,'OMS2007'!C$3:C$220),$A1445*LOOKUP($I1445+1,'OMS2007'!$A$3:$A$220,'OMS2007'!F$3:F$220)+(1-$A1445)*LOOKUP($I1445,'OMS2007'!$A$3:$A$220,'OMS2007'!F$3:F$220))</f>
        <v>#N/A</v>
      </c>
      <c r="D1445" s="15" t="e">
        <f>IF(OR(Medidas!D1445=1,Medidas!D1445="M",Medidas!D1445="m"),$A1445*LOOKUP($I1445+1,'OMS2007'!$A$3:$A$220,'OMS2007'!D$3:D$220)+(1-$A1445)*LOOKUP($I1445,'OMS2007'!$A$3:$A$220,'OMS2007'!D$3:D$220),$A1445*LOOKUP($I1445+1,'OMS2007'!$A$3:$A$220,'OMS2007'!G$3:G$220)+(1-$A1445)*LOOKUP($I1445,'OMS2007'!$A$3:$A$220,'OMS2007'!G$3:G$220))</f>
        <v>#N/A</v>
      </c>
      <c r="E1445" s="15">
        <f t="shared" si="154"/>
        <v>1</v>
      </c>
      <c r="F1445" s="15">
        <f>IF(OR(Medidas!D1445=1,Medidas!D1445="M",Medidas!D1445="m",Medidas!D1445=2,Medidas!D1445="F",Medidas!D1445="f"),0,1)</f>
        <v>1</v>
      </c>
      <c r="G1445" s="15">
        <f>IF(OR(ISBLANK(Medidas!G1445),(ISBLANK(Medidas!H1445))),1,0)</f>
        <v>1</v>
      </c>
      <c r="H1445" s="15">
        <f>IF(AND(NOT(G1445),OR(Medidas!G1445&lt;20,Medidas!G1445&gt;250,Medidas!H1445&lt;0.5,Medidas!H1445&gt;400)),1,0)</f>
        <v>0</v>
      </c>
      <c r="I1445" s="20">
        <f>(Medidas!F1445-Medidas!E1445)/30.4375</f>
        <v>0</v>
      </c>
      <c r="J1445" s="15" t="e">
        <f>Medidas!H1445/(Medidas!G1445^2)*10000</f>
        <v>#DIV/0!</v>
      </c>
      <c r="K1445" s="15" t="e">
        <f t="shared" si="155"/>
        <v>#DIV/0!</v>
      </c>
      <c r="L1445" s="15" t="e">
        <f t="shared" si="156"/>
        <v>#DIV/0!</v>
      </c>
      <c r="M1445" s="15" t="e">
        <f t="shared" si="157"/>
        <v>#DIV/0!</v>
      </c>
      <c r="N1445" s="15" t="e">
        <f t="shared" si="158"/>
        <v>#N/A</v>
      </c>
      <c r="O1445" s="15" t="e">
        <f t="shared" si="159"/>
        <v>#N/A</v>
      </c>
    </row>
    <row r="1446" spans="1:15" x14ac:dyDescent="0.15">
      <c r="A1446" s="106">
        <f t="shared" si="160"/>
        <v>1</v>
      </c>
      <c r="B1446" s="15" t="e">
        <f>IF(OR(Medidas!D1446=1,Medidas!D1446="M",Medidas!D1446="m"),$A1446*LOOKUP($I1446+1,'OMS2007'!$A$3:$A$220,'OMS2007'!B$3:B$220)+(1-$A1446)*LOOKUP($I1446,'OMS2007'!$A$3:$A$220,'OMS2007'!B$3:B$220),$A1446*LOOKUP($I1446+1,'OMS2007'!$A$3:$A$220,'OMS2007'!E$3:E$220)+(1-$A1446)*LOOKUP($I1446,'OMS2007'!$A$3:$A$220,'OMS2007'!E$3:E$220))</f>
        <v>#N/A</v>
      </c>
      <c r="C1446" s="15" t="e">
        <f>IF(OR(Medidas!D1446=1,Medidas!D1446="M",Medidas!D1446="m"),$A1446*LOOKUP($I1446+1,'OMS2007'!$A$3:$A$220,'OMS2007'!C$3:C$220)+(1-$A1446)*LOOKUP($I1446,'OMS2007'!$A$3:$A$220,'OMS2007'!C$3:C$220),$A1446*LOOKUP($I1446+1,'OMS2007'!$A$3:$A$220,'OMS2007'!F$3:F$220)+(1-$A1446)*LOOKUP($I1446,'OMS2007'!$A$3:$A$220,'OMS2007'!F$3:F$220))</f>
        <v>#N/A</v>
      </c>
      <c r="D1446" s="15" t="e">
        <f>IF(OR(Medidas!D1446=1,Medidas!D1446="M",Medidas!D1446="m"),$A1446*LOOKUP($I1446+1,'OMS2007'!$A$3:$A$220,'OMS2007'!D$3:D$220)+(1-$A1446)*LOOKUP($I1446,'OMS2007'!$A$3:$A$220,'OMS2007'!D$3:D$220),$A1446*LOOKUP($I1446+1,'OMS2007'!$A$3:$A$220,'OMS2007'!G$3:G$220)+(1-$A1446)*LOOKUP($I1446,'OMS2007'!$A$3:$A$220,'OMS2007'!G$3:G$220))</f>
        <v>#N/A</v>
      </c>
      <c r="E1446" s="15">
        <f t="shared" si="154"/>
        <v>1</v>
      </c>
      <c r="F1446" s="15">
        <f>IF(OR(Medidas!D1446=1,Medidas!D1446="M",Medidas!D1446="m",Medidas!D1446=2,Medidas!D1446="F",Medidas!D1446="f"),0,1)</f>
        <v>1</v>
      </c>
      <c r="G1446" s="15">
        <f>IF(OR(ISBLANK(Medidas!G1446),(ISBLANK(Medidas!H1446))),1,0)</f>
        <v>1</v>
      </c>
      <c r="H1446" s="15">
        <f>IF(AND(NOT(G1446),OR(Medidas!G1446&lt;20,Medidas!G1446&gt;250,Medidas!H1446&lt;0.5,Medidas!H1446&gt;400)),1,0)</f>
        <v>0</v>
      </c>
      <c r="I1446" s="20">
        <f>(Medidas!F1446-Medidas!E1446)/30.4375</f>
        <v>0</v>
      </c>
      <c r="J1446" s="15" t="e">
        <f>Medidas!H1446/(Medidas!G1446^2)*10000</f>
        <v>#DIV/0!</v>
      </c>
      <c r="K1446" s="15" t="e">
        <f t="shared" si="155"/>
        <v>#DIV/0!</v>
      </c>
      <c r="L1446" s="15" t="e">
        <f t="shared" si="156"/>
        <v>#DIV/0!</v>
      </c>
      <c r="M1446" s="15" t="e">
        <f t="shared" si="157"/>
        <v>#DIV/0!</v>
      </c>
      <c r="N1446" s="15" t="e">
        <f t="shared" si="158"/>
        <v>#N/A</v>
      </c>
      <c r="O1446" s="15" t="e">
        <f t="shared" si="159"/>
        <v>#N/A</v>
      </c>
    </row>
    <row r="1447" spans="1:15" x14ac:dyDescent="0.15">
      <c r="A1447" s="106">
        <f t="shared" si="160"/>
        <v>1</v>
      </c>
      <c r="B1447" s="15" t="e">
        <f>IF(OR(Medidas!D1447=1,Medidas!D1447="M",Medidas!D1447="m"),$A1447*LOOKUP($I1447+1,'OMS2007'!$A$3:$A$220,'OMS2007'!B$3:B$220)+(1-$A1447)*LOOKUP($I1447,'OMS2007'!$A$3:$A$220,'OMS2007'!B$3:B$220),$A1447*LOOKUP($I1447+1,'OMS2007'!$A$3:$A$220,'OMS2007'!E$3:E$220)+(1-$A1447)*LOOKUP($I1447,'OMS2007'!$A$3:$A$220,'OMS2007'!E$3:E$220))</f>
        <v>#N/A</v>
      </c>
      <c r="C1447" s="15" t="e">
        <f>IF(OR(Medidas!D1447=1,Medidas!D1447="M",Medidas!D1447="m"),$A1447*LOOKUP($I1447+1,'OMS2007'!$A$3:$A$220,'OMS2007'!C$3:C$220)+(1-$A1447)*LOOKUP($I1447,'OMS2007'!$A$3:$A$220,'OMS2007'!C$3:C$220),$A1447*LOOKUP($I1447+1,'OMS2007'!$A$3:$A$220,'OMS2007'!F$3:F$220)+(1-$A1447)*LOOKUP($I1447,'OMS2007'!$A$3:$A$220,'OMS2007'!F$3:F$220))</f>
        <v>#N/A</v>
      </c>
      <c r="D1447" s="15" t="e">
        <f>IF(OR(Medidas!D1447=1,Medidas!D1447="M",Medidas!D1447="m"),$A1447*LOOKUP($I1447+1,'OMS2007'!$A$3:$A$220,'OMS2007'!D$3:D$220)+(1-$A1447)*LOOKUP($I1447,'OMS2007'!$A$3:$A$220,'OMS2007'!D$3:D$220),$A1447*LOOKUP($I1447+1,'OMS2007'!$A$3:$A$220,'OMS2007'!G$3:G$220)+(1-$A1447)*LOOKUP($I1447,'OMS2007'!$A$3:$A$220,'OMS2007'!G$3:G$220))</f>
        <v>#N/A</v>
      </c>
      <c r="E1447" s="15">
        <f t="shared" si="154"/>
        <v>1</v>
      </c>
      <c r="F1447" s="15">
        <f>IF(OR(Medidas!D1447=1,Medidas!D1447="M",Medidas!D1447="m",Medidas!D1447=2,Medidas!D1447="F",Medidas!D1447="f"),0,1)</f>
        <v>1</v>
      </c>
      <c r="G1447" s="15">
        <f>IF(OR(ISBLANK(Medidas!G1447),(ISBLANK(Medidas!H1447))),1,0)</f>
        <v>1</v>
      </c>
      <c r="H1447" s="15">
        <f>IF(AND(NOT(G1447),OR(Medidas!G1447&lt;20,Medidas!G1447&gt;250,Medidas!H1447&lt;0.5,Medidas!H1447&gt;400)),1,0)</f>
        <v>0</v>
      </c>
      <c r="I1447" s="20">
        <f>(Medidas!F1447-Medidas!E1447)/30.4375</f>
        <v>0</v>
      </c>
      <c r="J1447" s="15" t="e">
        <f>Medidas!H1447/(Medidas!G1447^2)*10000</f>
        <v>#DIV/0!</v>
      </c>
      <c r="K1447" s="15" t="e">
        <f t="shared" si="155"/>
        <v>#DIV/0!</v>
      </c>
      <c r="L1447" s="15" t="e">
        <f t="shared" si="156"/>
        <v>#DIV/0!</v>
      </c>
      <c r="M1447" s="15" t="e">
        <f t="shared" si="157"/>
        <v>#DIV/0!</v>
      </c>
      <c r="N1447" s="15" t="e">
        <f t="shared" si="158"/>
        <v>#N/A</v>
      </c>
      <c r="O1447" s="15" t="e">
        <f t="shared" si="159"/>
        <v>#N/A</v>
      </c>
    </row>
    <row r="1448" spans="1:15" x14ac:dyDescent="0.15">
      <c r="A1448" s="106">
        <f t="shared" si="160"/>
        <v>1</v>
      </c>
      <c r="B1448" s="15" t="e">
        <f>IF(OR(Medidas!D1448=1,Medidas!D1448="M",Medidas!D1448="m"),$A1448*LOOKUP($I1448+1,'OMS2007'!$A$3:$A$220,'OMS2007'!B$3:B$220)+(1-$A1448)*LOOKUP($I1448,'OMS2007'!$A$3:$A$220,'OMS2007'!B$3:B$220),$A1448*LOOKUP($I1448+1,'OMS2007'!$A$3:$A$220,'OMS2007'!E$3:E$220)+(1-$A1448)*LOOKUP($I1448,'OMS2007'!$A$3:$A$220,'OMS2007'!E$3:E$220))</f>
        <v>#N/A</v>
      </c>
      <c r="C1448" s="15" t="e">
        <f>IF(OR(Medidas!D1448=1,Medidas!D1448="M",Medidas!D1448="m"),$A1448*LOOKUP($I1448+1,'OMS2007'!$A$3:$A$220,'OMS2007'!C$3:C$220)+(1-$A1448)*LOOKUP($I1448,'OMS2007'!$A$3:$A$220,'OMS2007'!C$3:C$220),$A1448*LOOKUP($I1448+1,'OMS2007'!$A$3:$A$220,'OMS2007'!F$3:F$220)+(1-$A1448)*LOOKUP($I1448,'OMS2007'!$A$3:$A$220,'OMS2007'!F$3:F$220))</f>
        <v>#N/A</v>
      </c>
      <c r="D1448" s="15" t="e">
        <f>IF(OR(Medidas!D1448=1,Medidas!D1448="M",Medidas!D1448="m"),$A1448*LOOKUP($I1448+1,'OMS2007'!$A$3:$A$220,'OMS2007'!D$3:D$220)+(1-$A1448)*LOOKUP($I1448,'OMS2007'!$A$3:$A$220,'OMS2007'!D$3:D$220),$A1448*LOOKUP($I1448+1,'OMS2007'!$A$3:$A$220,'OMS2007'!G$3:G$220)+(1-$A1448)*LOOKUP($I1448,'OMS2007'!$A$3:$A$220,'OMS2007'!G$3:G$220))</f>
        <v>#N/A</v>
      </c>
      <c r="E1448" s="15">
        <f t="shared" si="154"/>
        <v>1</v>
      </c>
      <c r="F1448" s="15">
        <f>IF(OR(Medidas!D1448=1,Medidas!D1448="M",Medidas!D1448="m",Medidas!D1448=2,Medidas!D1448="F",Medidas!D1448="f"),0,1)</f>
        <v>1</v>
      </c>
      <c r="G1448" s="15">
        <f>IF(OR(ISBLANK(Medidas!G1448),(ISBLANK(Medidas!H1448))),1,0)</f>
        <v>1</v>
      </c>
      <c r="H1448" s="15">
        <f>IF(AND(NOT(G1448),OR(Medidas!G1448&lt;20,Medidas!G1448&gt;250,Medidas!H1448&lt;0.5,Medidas!H1448&gt;400)),1,0)</f>
        <v>0</v>
      </c>
      <c r="I1448" s="20">
        <f>(Medidas!F1448-Medidas!E1448)/30.4375</f>
        <v>0</v>
      </c>
      <c r="J1448" s="15" t="e">
        <f>Medidas!H1448/(Medidas!G1448^2)*10000</f>
        <v>#DIV/0!</v>
      </c>
      <c r="K1448" s="15" t="e">
        <f t="shared" si="155"/>
        <v>#DIV/0!</v>
      </c>
      <c r="L1448" s="15" t="e">
        <f t="shared" si="156"/>
        <v>#DIV/0!</v>
      </c>
      <c r="M1448" s="15" t="e">
        <f t="shared" si="157"/>
        <v>#DIV/0!</v>
      </c>
      <c r="N1448" s="15" t="e">
        <f t="shared" si="158"/>
        <v>#N/A</v>
      </c>
      <c r="O1448" s="15" t="e">
        <f t="shared" si="159"/>
        <v>#N/A</v>
      </c>
    </row>
    <row r="1449" spans="1:15" x14ac:dyDescent="0.15">
      <c r="A1449" s="106">
        <f t="shared" si="160"/>
        <v>1</v>
      </c>
      <c r="B1449" s="15" t="e">
        <f>IF(OR(Medidas!D1449=1,Medidas!D1449="M",Medidas!D1449="m"),$A1449*LOOKUP($I1449+1,'OMS2007'!$A$3:$A$220,'OMS2007'!B$3:B$220)+(1-$A1449)*LOOKUP($I1449,'OMS2007'!$A$3:$A$220,'OMS2007'!B$3:B$220),$A1449*LOOKUP($I1449+1,'OMS2007'!$A$3:$A$220,'OMS2007'!E$3:E$220)+(1-$A1449)*LOOKUP($I1449,'OMS2007'!$A$3:$A$220,'OMS2007'!E$3:E$220))</f>
        <v>#N/A</v>
      </c>
      <c r="C1449" s="15" t="e">
        <f>IF(OR(Medidas!D1449=1,Medidas!D1449="M",Medidas!D1449="m"),$A1449*LOOKUP($I1449+1,'OMS2007'!$A$3:$A$220,'OMS2007'!C$3:C$220)+(1-$A1449)*LOOKUP($I1449,'OMS2007'!$A$3:$A$220,'OMS2007'!C$3:C$220),$A1449*LOOKUP($I1449+1,'OMS2007'!$A$3:$A$220,'OMS2007'!F$3:F$220)+(1-$A1449)*LOOKUP($I1449,'OMS2007'!$A$3:$A$220,'OMS2007'!F$3:F$220))</f>
        <v>#N/A</v>
      </c>
      <c r="D1449" s="15" t="e">
        <f>IF(OR(Medidas!D1449=1,Medidas!D1449="M",Medidas!D1449="m"),$A1449*LOOKUP($I1449+1,'OMS2007'!$A$3:$A$220,'OMS2007'!D$3:D$220)+(1-$A1449)*LOOKUP($I1449,'OMS2007'!$A$3:$A$220,'OMS2007'!D$3:D$220),$A1449*LOOKUP($I1449+1,'OMS2007'!$A$3:$A$220,'OMS2007'!G$3:G$220)+(1-$A1449)*LOOKUP($I1449,'OMS2007'!$A$3:$A$220,'OMS2007'!G$3:G$220))</f>
        <v>#N/A</v>
      </c>
      <c r="E1449" s="15">
        <f t="shared" si="154"/>
        <v>1</v>
      </c>
      <c r="F1449" s="15">
        <f>IF(OR(Medidas!D1449=1,Medidas!D1449="M",Medidas!D1449="m",Medidas!D1449=2,Medidas!D1449="F",Medidas!D1449="f"),0,1)</f>
        <v>1</v>
      </c>
      <c r="G1449" s="15">
        <f>IF(OR(ISBLANK(Medidas!G1449),(ISBLANK(Medidas!H1449))),1,0)</f>
        <v>1</v>
      </c>
      <c r="H1449" s="15">
        <f>IF(AND(NOT(G1449),OR(Medidas!G1449&lt;20,Medidas!G1449&gt;250,Medidas!H1449&lt;0.5,Medidas!H1449&gt;400)),1,0)</f>
        <v>0</v>
      </c>
      <c r="I1449" s="20">
        <f>(Medidas!F1449-Medidas!E1449)/30.4375</f>
        <v>0</v>
      </c>
      <c r="J1449" s="15" t="e">
        <f>Medidas!H1449/(Medidas!G1449^2)*10000</f>
        <v>#DIV/0!</v>
      </c>
      <c r="K1449" s="15" t="e">
        <f t="shared" si="155"/>
        <v>#DIV/0!</v>
      </c>
      <c r="L1449" s="15" t="e">
        <f t="shared" si="156"/>
        <v>#DIV/0!</v>
      </c>
      <c r="M1449" s="15" t="e">
        <f t="shared" si="157"/>
        <v>#DIV/0!</v>
      </c>
      <c r="N1449" s="15" t="e">
        <f t="shared" si="158"/>
        <v>#N/A</v>
      </c>
      <c r="O1449" s="15" t="e">
        <f t="shared" si="159"/>
        <v>#N/A</v>
      </c>
    </row>
    <row r="1450" spans="1:15" x14ac:dyDescent="0.15">
      <c r="A1450" s="106">
        <f t="shared" si="160"/>
        <v>1</v>
      </c>
      <c r="B1450" s="15" t="e">
        <f>IF(OR(Medidas!D1450=1,Medidas!D1450="M",Medidas!D1450="m"),$A1450*LOOKUP($I1450+1,'OMS2007'!$A$3:$A$220,'OMS2007'!B$3:B$220)+(1-$A1450)*LOOKUP($I1450,'OMS2007'!$A$3:$A$220,'OMS2007'!B$3:B$220),$A1450*LOOKUP($I1450+1,'OMS2007'!$A$3:$A$220,'OMS2007'!E$3:E$220)+(1-$A1450)*LOOKUP($I1450,'OMS2007'!$A$3:$A$220,'OMS2007'!E$3:E$220))</f>
        <v>#N/A</v>
      </c>
      <c r="C1450" s="15" t="e">
        <f>IF(OR(Medidas!D1450=1,Medidas!D1450="M",Medidas!D1450="m"),$A1450*LOOKUP($I1450+1,'OMS2007'!$A$3:$A$220,'OMS2007'!C$3:C$220)+(1-$A1450)*LOOKUP($I1450,'OMS2007'!$A$3:$A$220,'OMS2007'!C$3:C$220),$A1450*LOOKUP($I1450+1,'OMS2007'!$A$3:$A$220,'OMS2007'!F$3:F$220)+(1-$A1450)*LOOKUP($I1450,'OMS2007'!$A$3:$A$220,'OMS2007'!F$3:F$220))</f>
        <v>#N/A</v>
      </c>
      <c r="D1450" s="15" t="e">
        <f>IF(OR(Medidas!D1450=1,Medidas!D1450="M",Medidas!D1450="m"),$A1450*LOOKUP($I1450+1,'OMS2007'!$A$3:$A$220,'OMS2007'!D$3:D$220)+(1-$A1450)*LOOKUP($I1450,'OMS2007'!$A$3:$A$220,'OMS2007'!D$3:D$220),$A1450*LOOKUP($I1450+1,'OMS2007'!$A$3:$A$220,'OMS2007'!G$3:G$220)+(1-$A1450)*LOOKUP($I1450,'OMS2007'!$A$3:$A$220,'OMS2007'!G$3:G$220))</f>
        <v>#N/A</v>
      </c>
      <c r="E1450" s="15">
        <f t="shared" si="154"/>
        <v>1</v>
      </c>
      <c r="F1450" s="15">
        <f>IF(OR(Medidas!D1450=1,Medidas!D1450="M",Medidas!D1450="m",Medidas!D1450=2,Medidas!D1450="F",Medidas!D1450="f"),0,1)</f>
        <v>1</v>
      </c>
      <c r="G1450" s="15">
        <f>IF(OR(ISBLANK(Medidas!G1450),(ISBLANK(Medidas!H1450))),1,0)</f>
        <v>1</v>
      </c>
      <c r="H1450" s="15">
        <f>IF(AND(NOT(G1450),OR(Medidas!G1450&lt;20,Medidas!G1450&gt;250,Medidas!H1450&lt;0.5,Medidas!H1450&gt;400)),1,0)</f>
        <v>0</v>
      </c>
      <c r="I1450" s="20">
        <f>(Medidas!F1450-Medidas!E1450)/30.4375</f>
        <v>0</v>
      </c>
      <c r="J1450" s="15" t="e">
        <f>Medidas!H1450/(Medidas!G1450^2)*10000</f>
        <v>#DIV/0!</v>
      </c>
      <c r="K1450" s="15" t="e">
        <f t="shared" si="155"/>
        <v>#DIV/0!</v>
      </c>
      <c r="L1450" s="15" t="e">
        <f t="shared" si="156"/>
        <v>#DIV/0!</v>
      </c>
      <c r="M1450" s="15" t="e">
        <f t="shared" si="157"/>
        <v>#DIV/0!</v>
      </c>
      <c r="N1450" s="15" t="e">
        <f t="shared" si="158"/>
        <v>#N/A</v>
      </c>
      <c r="O1450" s="15" t="e">
        <f t="shared" si="159"/>
        <v>#N/A</v>
      </c>
    </row>
    <row r="1451" spans="1:15" x14ac:dyDescent="0.15">
      <c r="A1451" s="106">
        <f t="shared" si="160"/>
        <v>1</v>
      </c>
      <c r="B1451" s="15" t="e">
        <f>IF(OR(Medidas!D1451=1,Medidas!D1451="M",Medidas!D1451="m"),$A1451*LOOKUP($I1451+1,'OMS2007'!$A$3:$A$220,'OMS2007'!B$3:B$220)+(1-$A1451)*LOOKUP($I1451,'OMS2007'!$A$3:$A$220,'OMS2007'!B$3:B$220),$A1451*LOOKUP($I1451+1,'OMS2007'!$A$3:$A$220,'OMS2007'!E$3:E$220)+(1-$A1451)*LOOKUP($I1451,'OMS2007'!$A$3:$A$220,'OMS2007'!E$3:E$220))</f>
        <v>#N/A</v>
      </c>
      <c r="C1451" s="15" t="e">
        <f>IF(OR(Medidas!D1451=1,Medidas!D1451="M",Medidas!D1451="m"),$A1451*LOOKUP($I1451+1,'OMS2007'!$A$3:$A$220,'OMS2007'!C$3:C$220)+(1-$A1451)*LOOKUP($I1451,'OMS2007'!$A$3:$A$220,'OMS2007'!C$3:C$220),$A1451*LOOKUP($I1451+1,'OMS2007'!$A$3:$A$220,'OMS2007'!F$3:F$220)+(1-$A1451)*LOOKUP($I1451,'OMS2007'!$A$3:$A$220,'OMS2007'!F$3:F$220))</f>
        <v>#N/A</v>
      </c>
      <c r="D1451" s="15" t="e">
        <f>IF(OR(Medidas!D1451=1,Medidas!D1451="M",Medidas!D1451="m"),$A1451*LOOKUP($I1451+1,'OMS2007'!$A$3:$A$220,'OMS2007'!D$3:D$220)+(1-$A1451)*LOOKUP($I1451,'OMS2007'!$A$3:$A$220,'OMS2007'!D$3:D$220),$A1451*LOOKUP($I1451+1,'OMS2007'!$A$3:$A$220,'OMS2007'!G$3:G$220)+(1-$A1451)*LOOKUP($I1451,'OMS2007'!$A$3:$A$220,'OMS2007'!G$3:G$220))</f>
        <v>#N/A</v>
      </c>
      <c r="E1451" s="15">
        <f t="shared" si="154"/>
        <v>1</v>
      </c>
      <c r="F1451" s="15">
        <f>IF(OR(Medidas!D1451=1,Medidas!D1451="M",Medidas!D1451="m",Medidas!D1451=2,Medidas!D1451="F",Medidas!D1451="f"),0,1)</f>
        <v>1</v>
      </c>
      <c r="G1451" s="15">
        <f>IF(OR(ISBLANK(Medidas!G1451),(ISBLANK(Medidas!H1451))),1,0)</f>
        <v>1</v>
      </c>
      <c r="H1451" s="15">
        <f>IF(AND(NOT(G1451),OR(Medidas!G1451&lt;20,Medidas!G1451&gt;250,Medidas!H1451&lt;0.5,Medidas!H1451&gt;400)),1,0)</f>
        <v>0</v>
      </c>
      <c r="I1451" s="20">
        <f>(Medidas!F1451-Medidas!E1451)/30.4375</f>
        <v>0</v>
      </c>
      <c r="J1451" s="15" t="e">
        <f>Medidas!H1451/(Medidas!G1451^2)*10000</f>
        <v>#DIV/0!</v>
      </c>
      <c r="K1451" s="15" t="e">
        <f t="shared" si="155"/>
        <v>#DIV/0!</v>
      </c>
      <c r="L1451" s="15" t="e">
        <f t="shared" si="156"/>
        <v>#DIV/0!</v>
      </c>
      <c r="M1451" s="15" t="e">
        <f t="shared" si="157"/>
        <v>#DIV/0!</v>
      </c>
      <c r="N1451" s="15" t="e">
        <f t="shared" si="158"/>
        <v>#N/A</v>
      </c>
      <c r="O1451" s="15" t="e">
        <f t="shared" si="159"/>
        <v>#N/A</v>
      </c>
    </row>
    <row r="1452" spans="1:15" x14ac:dyDescent="0.15">
      <c r="A1452" s="106">
        <f t="shared" si="160"/>
        <v>1</v>
      </c>
      <c r="B1452" s="15" t="e">
        <f>IF(OR(Medidas!D1452=1,Medidas!D1452="M",Medidas!D1452="m"),$A1452*LOOKUP($I1452+1,'OMS2007'!$A$3:$A$220,'OMS2007'!B$3:B$220)+(1-$A1452)*LOOKUP($I1452,'OMS2007'!$A$3:$A$220,'OMS2007'!B$3:B$220),$A1452*LOOKUP($I1452+1,'OMS2007'!$A$3:$A$220,'OMS2007'!E$3:E$220)+(1-$A1452)*LOOKUP($I1452,'OMS2007'!$A$3:$A$220,'OMS2007'!E$3:E$220))</f>
        <v>#N/A</v>
      </c>
      <c r="C1452" s="15" t="e">
        <f>IF(OR(Medidas!D1452=1,Medidas!D1452="M",Medidas!D1452="m"),$A1452*LOOKUP($I1452+1,'OMS2007'!$A$3:$A$220,'OMS2007'!C$3:C$220)+(1-$A1452)*LOOKUP($I1452,'OMS2007'!$A$3:$A$220,'OMS2007'!C$3:C$220),$A1452*LOOKUP($I1452+1,'OMS2007'!$A$3:$A$220,'OMS2007'!F$3:F$220)+(1-$A1452)*LOOKUP($I1452,'OMS2007'!$A$3:$A$220,'OMS2007'!F$3:F$220))</f>
        <v>#N/A</v>
      </c>
      <c r="D1452" s="15" t="e">
        <f>IF(OR(Medidas!D1452=1,Medidas!D1452="M",Medidas!D1452="m"),$A1452*LOOKUP($I1452+1,'OMS2007'!$A$3:$A$220,'OMS2007'!D$3:D$220)+(1-$A1452)*LOOKUP($I1452,'OMS2007'!$A$3:$A$220,'OMS2007'!D$3:D$220),$A1452*LOOKUP($I1452+1,'OMS2007'!$A$3:$A$220,'OMS2007'!G$3:G$220)+(1-$A1452)*LOOKUP($I1452,'OMS2007'!$A$3:$A$220,'OMS2007'!G$3:G$220))</f>
        <v>#N/A</v>
      </c>
      <c r="E1452" s="15">
        <f t="shared" si="154"/>
        <v>1</v>
      </c>
      <c r="F1452" s="15">
        <f>IF(OR(Medidas!D1452=1,Medidas!D1452="M",Medidas!D1452="m",Medidas!D1452=2,Medidas!D1452="F",Medidas!D1452="f"),0,1)</f>
        <v>1</v>
      </c>
      <c r="G1452" s="15">
        <f>IF(OR(ISBLANK(Medidas!G1452),(ISBLANK(Medidas!H1452))),1,0)</f>
        <v>1</v>
      </c>
      <c r="H1452" s="15">
        <f>IF(AND(NOT(G1452),OR(Medidas!G1452&lt;20,Medidas!G1452&gt;250,Medidas!H1452&lt;0.5,Medidas!H1452&gt;400)),1,0)</f>
        <v>0</v>
      </c>
      <c r="I1452" s="20">
        <f>(Medidas!F1452-Medidas!E1452)/30.4375</f>
        <v>0</v>
      </c>
      <c r="J1452" s="15" t="e">
        <f>Medidas!H1452/(Medidas!G1452^2)*10000</f>
        <v>#DIV/0!</v>
      </c>
      <c r="K1452" s="15" t="e">
        <f t="shared" si="155"/>
        <v>#DIV/0!</v>
      </c>
      <c r="L1452" s="15" t="e">
        <f t="shared" si="156"/>
        <v>#DIV/0!</v>
      </c>
      <c r="M1452" s="15" t="e">
        <f t="shared" si="157"/>
        <v>#DIV/0!</v>
      </c>
      <c r="N1452" s="15" t="e">
        <f t="shared" si="158"/>
        <v>#N/A</v>
      </c>
      <c r="O1452" s="15" t="e">
        <f t="shared" si="159"/>
        <v>#N/A</v>
      </c>
    </row>
    <row r="1453" spans="1:15" x14ac:dyDescent="0.15">
      <c r="A1453" s="106">
        <f t="shared" si="160"/>
        <v>1</v>
      </c>
      <c r="B1453" s="15" t="e">
        <f>IF(OR(Medidas!D1453=1,Medidas!D1453="M",Medidas!D1453="m"),$A1453*LOOKUP($I1453+1,'OMS2007'!$A$3:$A$220,'OMS2007'!B$3:B$220)+(1-$A1453)*LOOKUP($I1453,'OMS2007'!$A$3:$A$220,'OMS2007'!B$3:B$220),$A1453*LOOKUP($I1453+1,'OMS2007'!$A$3:$A$220,'OMS2007'!E$3:E$220)+(1-$A1453)*LOOKUP($I1453,'OMS2007'!$A$3:$A$220,'OMS2007'!E$3:E$220))</f>
        <v>#N/A</v>
      </c>
      <c r="C1453" s="15" t="e">
        <f>IF(OR(Medidas!D1453=1,Medidas!D1453="M",Medidas!D1453="m"),$A1453*LOOKUP($I1453+1,'OMS2007'!$A$3:$A$220,'OMS2007'!C$3:C$220)+(1-$A1453)*LOOKUP($I1453,'OMS2007'!$A$3:$A$220,'OMS2007'!C$3:C$220),$A1453*LOOKUP($I1453+1,'OMS2007'!$A$3:$A$220,'OMS2007'!F$3:F$220)+(1-$A1453)*LOOKUP($I1453,'OMS2007'!$A$3:$A$220,'OMS2007'!F$3:F$220))</f>
        <v>#N/A</v>
      </c>
      <c r="D1453" s="15" t="e">
        <f>IF(OR(Medidas!D1453=1,Medidas!D1453="M",Medidas!D1453="m"),$A1453*LOOKUP($I1453+1,'OMS2007'!$A$3:$A$220,'OMS2007'!D$3:D$220)+(1-$A1453)*LOOKUP($I1453,'OMS2007'!$A$3:$A$220,'OMS2007'!D$3:D$220),$A1453*LOOKUP($I1453+1,'OMS2007'!$A$3:$A$220,'OMS2007'!G$3:G$220)+(1-$A1453)*LOOKUP($I1453,'OMS2007'!$A$3:$A$220,'OMS2007'!G$3:G$220))</f>
        <v>#N/A</v>
      </c>
      <c r="E1453" s="15">
        <f t="shared" si="154"/>
        <v>1</v>
      </c>
      <c r="F1453" s="15">
        <f>IF(OR(Medidas!D1453=1,Medidas!D1453="M",Medidas!D1453="m",Medidas!D1453=2,Medidas!D1453="F",Medidas!D1453="f"),0,1)</f>
        <v>1</v>
      </c>
      <c r="G1453" s="15">
        <f>IF(OR(ISBLANK(Medidas!G1453),(ISBLANK(Medidas!H1453))),1,0)</f>
        <v>1</v>
      </c>
      <c r="H1453" s="15">
        <f>IF(AND(NOT(G1453),OR(Medidas!G1453&lt;20,Medidas!G1453&gt;250,Medidas!H1453&lt;0.5,Medidas!H1453&gt;400)),1,0)</f>
        <v>0</v>
      </c>
      <c r="I1453" s="20">
        <f>(Medidas!F1453-Medidas!E1453)/30.4375</f>
        <v>0</v>
      </c>
      <c r="J1453" s="15" t="e">
        <f>Medidas!H1453/(Medidas!G1453^2)*10000</f>
        <v>#DIV/0!</v>
      </c>
      <c r="K1453" s="15" t="e">
        <f t="shared" si="155"/>
        <v>#DIV/0!</v>
      </c>
      <c r="L1453" s="15" t="e">
        <f t="shared" si="156"/>
        <v>#DIV/0!</v>
      </c>
      <c r="M1453" s="15" t="e">
        <f t="shared" si="157"/>
        <v>#DIV/0!</v>
      </c>
      <c r="N1453" s="15" t="e">
        <f t="shared" si="158"/>
        <v>#N/A</v>
      </c>
      <c r="O1453" s="15" t="e">
        <f t="shared" si="159"/>
        <v>#N/A</v>
      </c>
    </row>
    <row r="1454" spans="1:15" x14ac:dyDescent="0.15">
      <c r="A1454" s="106">
        <f t="shared" si="160"/>
        <v>1</v>
      </c>
      <c r="B1454" s="15" t="e">
        <f>IF(OR(Medidas!D1454=1,Medidas!D1454="M",Medidas!D1454="m"),$A1454*LOOKUP($I1454+1,'OMS2007'!$A$3:$A$220,'OMS2007'!B$3:B$220)+(1-$A1454)*LOOKUP($I1454,'OMS2007'!$A$3:$A$220,'OMS2007'!B$3:B$220),$A1454*LOOKUP($I1454+1,'OMS2007'!$A$3:$A$220,'OMS2007'!E$3:E$220)+(1-$A1454)*LOOKUP($I1454,'OMS2007'!$A$3:$A$220,'OMS2007'!E$3:E$220))</f>
        <v>#N/A</v>
      </c>
      <c r="C1454" s="15" t="e">
        <f>IF(OR(Medidas!D1454=1,Medidas!D1454="M",Medidas!D1454="m"),$A1454*LOOKUP($I1454+1,'OMS2007'!$A$3:$A$220,'OMS2007'!C$3:C$220)+(1-$A1454)*LOOKUP($I1454,'OMS2007'!$A$3:$A$220,'OMS2007'!C$3:C$220),$A1454*LOOKUP($I1454+1,'OMS2007'!$A$3:$A$220,'OMS2007'!F$3:F$220)+(1-$A1454)*LOOKUP($I1454,'OMS2007'!$A$3:$A$220,'OMS2007'!F$3:F$220))</f>
        <v>#N/A</v>
      </c>
      <c r="D1454" s="15" t="e">
        <f>IF(OR(Medidas!D1454=1,Medidas!D1454="M",Medidas!D1454="m"),$A1454*LOOKUP($I1454+1,'OMS2007'!$A$3:$A$220,'OMS2007'!D$3:D$220)+(1-$A1454)*LOOKUP($I1454,'OMS2007'!$A$3:$A$220,'OMS2007'!D$3:D$220),$A1454*LOOKUP($I1454+1,'OMS2007'!$A$3:$A$220,'OMS2007'!G$3:G$220)+(1-$A1454)*LOOKUP($I1454,'OMS2007'!$A$3:$A$220,'OMS2007'!G$3:G$220))</f>
        <v>#N/A</v>
      </c>
      <c r="E1454" s="15">
        <f t="shared" si="154"/>
        <v>1</v>
      </c>
      <c r="F1454" s="15">
        <f>IF(OR(Medidas!D1454=1,Medidas!D1454="M",Medidas!D1454="m",Medidas!D1454=2,Medidas!D1454="F",Medidas!D1454="f"),0,1)</f>
        <v>1</v>
      </c>
      <c r="G1454" s="15">
        <f>IF(OR(ISBLANK(Medidas!G1454),(ISBLANK(Medidas!H1454))),1,0)</f>
        <v>1</v>
      </c>
      <c r="H1454" s="15">
        <f>IF(AND(NOT(G1454),OR(Medidas!G1454&lt;20,Medidas!G1454&gt;250,Medidas!H1454&lt;0.5,Medidas!H1454&gt;400)),1,0)</f>
        <v>0</v>
      </c>
      <c r="I1454" s="20">
        <f>(Medidas!F1454-Medidas!E1454)/30.4375</f>
        <v>0</v>
      </c>
      <c r="J1454" s="15" t="e">
        <f>Medidas!H1454/(Medidas!G1454^2)*10000</f>
        <v>#DIV/0!</v>
      </c>
      <c r="K1454" s="15" t="e">
        <f t="shared" si="155"/>
        <v>#DIV/0!</v>
      </c>
      <c r="L1454" s="15" t="e">
        <f t="shared" si="156"/>
        <v>#DIV/0!</v>
      </c>
      <c r="M1454" s="15" t="e">
        <f t="shared" si="157"/>
        <v>#DIV/0!</v>
      </c>
      <c r="N1454" s="15" t="e">
        <f t="shared" si="158"/>
        <v>#N/A</v>
      </c>
      <c r="O1454" s="15" t="e">
        <f t="shared" si="159"/>
        <v>#N/A</v>
      </c>
    </row>
    <row r="1455" spans="1:15" x14ac:dyDescent="0.15">
      <c r="A1455" s="106">
        <f t="shared" si="160"/>
        <v>1</v>
      </c>
      <c r="B1455" s="15" t="e">
        <f>IF(OR(Medidas!D1455=1,Medidas!D1455="M",Medidas!D1455="m"),$A1455*LOOKUP($I1455+1,'OMS2007'!$A$3:$A$220,'OMS2007'!B$3:B$220)+(1-$A1455)*LOOKUP($I1455,'OMS2007'!$A$3:$A$220,'OMS2007'!B$3:B$220),$A1455*LOOKUP($I1455+1,'OMS2007'!$A$3:$A$220,'OMS2007'!E$3:E$220)+(1-$A1455)*LOOKUP($I1455,'OMS2007'!$A$3:$A$220,'OMS2007'!E$3:E$220))</f>
        <v>#N/A</v>
      </c>
      <c r="C1455" s="15" t="e">
        <f>IF(OR(Medidas!D1455=1,Medidas!D1455="M",Medidas!D1455="m"),$A1455*LOOKUP($I1455+1,'OMS2007'!$A$3:$A$220,'OMS2007'!C$3:C$220)+(1-$A1455)*LOOKUP($I1455,'OMS2007'!$A$3:$A$220,'OMS2007'!C$3:C$220),$A1455*LOOKUP($I1455+1,'OMS2007'!$A$3:$A$220,'OMS2007'!F$3:F$220)+(1-$A1455)*LOOKUP($I1455,'OMS2007'!$A$3:$A$220,'OMS2007'!F$3:F$220))</f>
        <v>#N/A</v>
      </c>
      <c r="D1455" s="15" t="e">
        <f>IF(OR(Medidas!D1455=1,Medidas!D1455="M",Medidas!D1455="m"),$A1455*LOOKUP($I1455+1,'OMS2007'!$A$3:$A$220,'OMS2007'!D$3:D$220)+(1-$A1455)*LOOKUP($I1455,'OMS2007'!$A$3:$A$220,'OMS2007'!D$3:D$220),$A1455*LOOKUP($I1455+1,'OMS2007'!$A$3:$A$220,'OMS2007'!G$3:G$220)+(1-$A1455)*LOOKUP($I1455,'OMS2007'!$A$3:$A$220,'OMS2007'!G$3:G$220))</f>
        <v>#N/A</v>
      </c>
      <c r="E1455" s="15">
        <f t="shared" si="154"/>
        <v>1</v>
      </c>
      <c r="F1455" s="15">
        <f>IF(OR(Medidas!D1455=1,Medidas!D1455="M",Medidas!D1455="m",Medidas!D1455=2,Medidas!D1455="F",Medidas!D1455="f"),0,1)</f>
        <v>1</v>
      </c>
      <c r="G1455" s="15">
        <f>IF(OR(ISBLANK(Medidas!G1455),(ISBLANK(Medidas!H1455))),1,0)</f>
        <v>1</v>
      </c>
      <c r="H1455" s="15">
        <f>IF(AND(NOT(G1455),OR(Medidas!G1455&lt;20,Medidas!G1455&gt;250,Medidas!H1455&lt;0.5,Medidas!H1455&gt;400)),1,0)</f>
        <v>0</v>
      </c>
      <c r="I1455" s="20">
        <f>(Medidas!F1455-Medidas!E1455)/30.4375</f>
        <v>0</v>
      </c>
      <c r="J1455" s="15" t="e">
        <f>Medidas!H1455/(Medidas!G1455^2)*10000</f>
        <v>#DIV/0!</v>
      </c>
      <c r="K1455" s="15" t="e">
        <f t="shared" si="155"/>
        <v>#DIV/0!</v>
      </c>
      <c r="L1455" s="15" t="e">
        <f t="shared" si="156"/>
        <v>#DIV/0!</v>
      </c>
      <c r="M1455" s="15" t="e">
        <f t="shared" si="157"/>
        <v>#DIV/0!</v>
      </c>
      <c r="N1455" s="15" t="e">
        <f t="shared" si="158"/>
        <v>#N/A</v>
      </c>
      <c r="O1455" s="15" t="e">
        <f t="shared" si="159"/>
        <v>#N/A</v>
      </c>
    </row>
    <row r="1456" spans="1:15" x14ac:dyDescent="0.15">
      <c r="A1456" s="106">
        <f t="shared" si="160"/>
        <v>1</v>
      </c>
      <c r="B1456" s="15" t="e">
        <f>IF(OR(Medidas!D1456=1,Medidas!D1456="M",Medidas!D1456="m"),$A1456*LOOKUP($I1456+1,'OMS2007'!$A$3:$A$220,'OMS2007'!B$3:B$220)+(1-$A1456)*LOOKUP($I1456,'OMS2007'!$A$3:$A$220,'OMS2007'!B$3:B$220),$A1456*LOOKUP($I1456+1,'OMS2007'!$A$3:$A$220,'OMS2007'!E$3:E$220)+(1-$A1456)*LOOKUP($I1456,'OMS2007'!$A$3:$A$220,'OMS2007'!E$3:E$220))</f>
        <v>#N/A</v>
      </c>
      <c r="C1456" s="15" t="e">
        <f>IF(OR(Medidas!D1456=1,Medidas!D1456="M",Medidas!D1456="m"),$A1456*LOOKUP($I1456+1,'OMS2007'!$A$3:$A$220,'OMS2007'!C$3:C$220)+(1-$A1456)*LOOKUP($I1456,'OMS2007'!$A$3:$A$220,'OMS2007'!C$3:C$220),$A1456*LOOKUP($I1456+1,'OMS2007'!$A$3:$A$220,'OMS2007'!F$3:F$220)+(1-$A1456)*LOOKUP($I1456,'OMS2007'!$A$3:$A$220,'OMS2007'!F$3:F$220))</f>
        <v>#N/A</v>
      </c>
      <c r="D1456" s="15" t="e">
        <f>IF(OR(Medidas!D1456=1,Medidas!D1456="M",Medidas!D1456="m"),$A1456*LOOKUP($I1456+1,'OMS2007'!$A$3:$A$220,'OMS2007'!D$3:D$220)+(1-$A1456)*LOOKUP($I1456,'OMS2007'!$A$3:$A$220,'OMS2007'!D$3:D$220),$A1456*LOOKUP($I1456+1,'OMS2007'!$A$3:$A$220,'OMS2007'!G$3:G$220)+(1-$A1456)*LOOKUP($I1456,'OMS2007'!$A$3:$A$220,'OMS2007'!G$3:G$220))</f>
        <v>#N/A</v>
      </c>
      <c r="E1456" s="15">
        <f t="shared" si="154"/>
        <v>1</v>
      </c>
      <c r="F1456" s="15">
        <f>IF(OR(Medidas!D1456=1,Medidas!D1456="M",Medidas!D1456="m",Medidas!D1456=2,Medidas!D1456="F",Medidas!D1456="f"),0,1)</f>
        <v>1</v>
      </c>
      <c r="G1456" s="15">
        <f>IF(OR(ISBLANK(Medidas!G1456),(ISBLANK(Medidas!H1456))),1,0)</f>
        <v>1</v>
      </c>
      <c r="H1456" s="15">
        <f>IF(AND(NOT(G1456),OR(Medidas!G1456&lt;20,Medidas!G1456&gt;250,Medidas!H1456&lt;0.5,Medidas!H1456&gt;400)),1,0)</f>
        <v>0</v>
      </c>
      <c r="I1456" s="20">
        <f>(Medidas!F1456-Medidas!E1456)/30.4375</f>
        <v>0</v>
      </c>
      <c r="J1456" s="15" t="e">
        <f>Medidas!H1456/(Medidas!G1456^2)*10000</f>
        <v>#DIV/0!</v>
      </c>
      <c r="K1456" s="15" t="e">
        <f t="shared" si="155"/>
        <v>#DIV/0!</v>
      </c>
      <c r="L1456" s="15" t="e">
        <f t="shared" si="156"/>
        <v>#DIV/0!</v>
      </c>
      <c r="M1456" s="15" t="e">
        <f t="shared" si="157"/>
        <v>#DIV/0!</v>
      </c>
      <c r="N1456" s="15" t="e">
        <f t="shared" si="158"/>
        <v>#N/A</v>
      </c>
      <c r="O1456" s="15" t="e">
        <f t="shared" si="159"/>
        <v>#N/A</v>
      </c>
    </row>
    <row r="1457" spans="1:15" x14ac:dyDescent="0.15">
      <c r="A1457" s="106">
        <f t="shared" si="160"/>
        <v>1</v>
      </c>
      <c r="B1457" s="15" t="e">
        <f>IF(OR(Medidas!D1457=1,Medidas!D1457="M",Medidas!D1457="m"),$A1457*LOOKUP($I1457+1,'OMS2007'!$A$3:$A$220,'OMS2007'!B$3:B$220)+(1-$A1457)*LOOKUP($I1457,'OMS2007'!$A$3:$A$220,'OMS2007'!B$3:B$220),$A1457*LOOKUP($I1457+1,'OMS2007'!$A$3:$A$220,'OMS2007'!E$3:E$220)+(1-$A1457)*LOOKUP($I1457,'OMS2007'!$A$3:$A$220,'OMS2007'!E$3:E$220))</f>
        <v>#N/A</v>
      </c>
      <c r="C1457" s="15" t="e">
        <f>IF(OR(Medidas!D1457=1,Medidas!D1457="M",Medidas!D1457="m"),$A1457*LOOKUP($I1457+1,'OMS2007'!$A$3:$A$220,'OMS2007'!C$3:C$220)+(1-$A1457)*LOOKUP($I1457,'OMS2007'!$A$3:$A$220,'OMS2007'!C$3:C$220),$A1457*LOOKUP($I1457+1,'OMS2007'!$A$3:$A$220,'OMS2007'!F$3:F$220)+(1-$A1457)*LOOKUP($I1457,'OMS2007'!$A$3:$A$220,'OMS2007'!F$3:F$220))</f>
        <v>#N/A</v>
      </c>
      <c r="D1457" s="15" t="e">
        <f>IF(OR(Medidas!D1457=1,Medidas!D1457="M",Medidas!D1457="m"),$A1457*LOOKUP($I1457+1,'OMS2007'!$A$3:$A$220,'OMS2007'!D$3:D$220)+(1-$A1457)*LOOKUP($I1457,'OMS2007'!$A$3:$A$220,'OMS2007'!D$3:D$220),$A1457*LOOKUP($I1457+1,'OMS2007'!$A$3:$A$220,'OMS2007'!G$3:G$220)+(1-$A1457)*LOOKUP($I1457,'OMS2007'!$A$3:$A$220,'OMS2007'!G$3:G$220))</f>
        <v>#N/A</v>
      </c>
      <c r="E1457" s="15">
        <f t="shared" si="154"/>
        <v>1</v>
      </c>
      <c r="F1457" s="15">
        <f>IF(OR(Medidas!D1457=1,Medidas!D1457="M",Medidas!D1457="m",Medidas!D1457=2,Medidas!D1457="F",Medidas!D1457="f"),0,1)</f>
        <v>1</v>
      </c>
      <c r="G1457" s="15">
        <f>IF(OR(ISBLANK(Medidas!G1457),(ISBLANK(Medidas!H1457))),1,0)</f>
        <v>1</v>
      </c>
      <c r="H1457" s="15">
        <f>IF(AND(NOT(G1457),OR(Medidas!G1457&lt;20,Medidas!G1457&gt;250,Medidas!H1457&lt;0.5,Medidas!H1457&gt;400)),1,0)</f>
        <v>0</v>
      </c>
      <c r="I1457" s="20">
        <f>(Medidas!F1457-Medidas!E1457)/30.4375</f>
        <v>0</v>
      </c>
      <c r="J1457" s="15" t="e">
        <f>Medidas!H1457/(Medidas!G1457^2)*10000</f>
        <v>#DIV/0!</v>
      </c>
      <c r="K1457" s="15" t="e">
        <f t="shared" si="155"/>
        <v>#DIV/0!</v>
      </c>
      <c r="L1457" s="15" t="e">
        <f t="shared" si="156"/>
        <v>#DIV/0!</v>
      </c>
      <c r="M1457" s="15" t="e">
        <f t="shared" si="157"/>
        <v>#DIV/0!</v>
      </c>
      <c r="N1457" s="15" t="e">
        <f t="shared" si="158"/>
        <v>#N/A</v>
      </c>
      <c r="O1457" s="15" t="e">
        <f t="shared" si="159"/>
        <v>#N/A</v>
      </c>
    </row>
    <row r="1458" spans="1:15" x14ac:dyDescent="0.15">
      <c r="A1458" s="106">
        <f t="shared" si="160"/>
        <v>1</v>
      </c>
      <c r="B1458" s="15" t="e">
        <f>IF(OR(Medidas!D1458=1,Medidas!D1458="M",Medidas!D1458="m"),$A1458*LOOKUP($I1458+1,'OMS2007'!$A$3:$A$220,'OMS2007'!B$3:B$220)+(1-$A1458)*LOOKUP($I1458,'OMS2007'!$A$3:$A$220,'OMS2007'!B$3:B$220),$A1458*LOOKUP($I1458+1,'OMS2007'!$A$3:$A$220,'OMS2007'!E$3:E$220)+(1-$A1458)*LOOKUP($I1458,'OMS2007'!$A$3:$A$220,'OMS2007'!E$3:E$220))</f>
        <v>#N/A</v>
      </c>
      <c r="C1458" s="15" t="e">
        <f>IF(OR(Medidas!D1458=1,Medidas!D1458="M",Medidas!D1458="m"),$A1458*LOOKUP($I1458+1,'OMS2007'!$A$3:$A$220,'OMS2007'!C$3:C$220)+(1-$A1458)*LOOKUP($I1458,'OMS2007'!$A$3:$A$220,'OMS2007'!C$3:C$220),$A1458*LOOKUP($I1458+1,'OMS2007'!$A$3:$A$220,'OMS2007'!F$3:F$220)+(1-$A1458)*LOOKUP($I1458,'OMS2007'!$A$3:$A$220,'OMS2007'!F$3:F$220))</f>
        <v>#N/A</v>
      </c>
      <c r="D1458" s="15" t="e">
        <f>IF(OR(Medidas!D1458=1,Medidas!D1458="M",Medidas!D1458="m"),$A1458*LOOKUP($I1458+1,'OMS2007'!$A$3:$A$220,'OMS2007'!D$3:D$220)+(1-$A1458)*LOOKUP($I1458,'OMS2007'!$A$3:$A$220,'OMS2007'!D$3:D$220),$A1458*LOOKUP($I1458+1,'OMS2007'!$A$3:$A$220,'OMS2007'!G$3:G$220)+(1-$A1458)*LOOKUP($I1458,'OMS2007'!$A$3:$A$220,'OMS2007'!G$3:G$220))</f>
        <v>#N/A</v>
      </c>
      <c r="E1458" s="15">
        <f t="shared" si="154"/>
        <v>1</v>
      </c>
      <c r="F1458" s="15">
        <f>IF(OR(Medidas!D1458=1,Medidas!D1458="M",Medidas!D1458="m",Medidas!D1458=2,Medidas!D1458="F",Medidas!D1458="f"),0,1)</f>
        <v>1</v>
      </c>
      <c r="G1458" s="15">
        <f>IF(OR(ISBLANK(Medidas!G1458),(ISBLANK(Medidas!H1458))),1,0)</f>
        <v>1</v>
      </c>
      <c r="H1458" s="15">
        <f>IF(AND(NOT(G1458),OR(Medidas!G1458&lt;20,Medidas!G1458&gt;250,Medidas!H1458&lt;0.5,Medidas!H1458&gt;400)),1,0)</f>
        <v>0</v>
      </c>
      <c r="I1458" s="20">
        <f>(Medidas!F1458-Medidas!E1458)/30.4375</f>
        <v>0</v>
      </c>
      <c r="J1458" s="15" t="e">
        <f>Medidas!H1458/(Medidas!G1458^2)*10000</f>
        <v>#DIV/0!</v>
      </c>
      <c r="K1458" s="15" t="e">
        <f t="shared" si="155"/>
        <v>#DIV/0!</v>
      </c>
      <c r="L1458" s="15" t="e">
        <f t="shared" si="156"/>
        <v>#DIV/0!</v>
      </c>
      <c r="M1458" s="15" t="e">
        <f t="shared" si="157"/>
        <v>#DIV/0!</v>
      </c>
      <c r="N1458" s="15" t="e">
        <f t="shared" si="158"/>
        <v>#N/A</v>
      </c>
      <c r="O1458" s="15" t="e">
        <f t="shared" si="159"/>
        <v>#N/A</v>
      </c>
    </row>
    <row r="1459" spans="1:15" x14ac:dyDescent="0.15">
      <c r="A1459" s="106">
        <f t="shared" si="160"/>
        <v>1</v>
      </c>
      <c r="B1459" s="15" t="e">
        <f>IF(OR(Medidas!D1459=1,Medidas!D1459="M",Medidas!D1459="m"),$A1459*LOOKUP($I1459+1,'OMS2007'!$A$3:$A$220,'OMS2007'!B$3:B$220)+(1-$A1459)*LOOKUP($I1459,'OMS2007'!$A$3:$A$220,'OMS2007'!B$3:B$220),$A1459*LOOKUP($I1459+1,'OMS2007'!$A$3:$A$220,'OMS2007'!E$3:E$220)+(1-$A1459)*LOOKUP($I1459,'OMS2007'!$A$3:$A$220,'OMS2007'!E$3:E$220))</f>
        <v>#N/A</v>
      </c>
      <c r="C1459" s="15" t="e">
        <f>IF(OR(Medidas!D1459=1,Medidas!D1459="M",Medidas!D1459="m"),$A1459*LOOKUP($I1459+1,'OMS2007'!$A$3:$A$220,'OMS2007'!C$3:C$220)+(1-$A1459)*LOOKUP($I1459,'OMS2007'!$A$3:$A$220,'OMS2007'!C$3:C$220),$A1459*LOOKUP($I1459+1,'OMS2007'!$A$3:$A$220,'OMS2007'!F$3:F$220)+(1-$A1459)*LOOKUP($I1459,'OMS2007'!$A$3:$A$220,'OMS2007'!F$3:F$220))</f>
        <v>#N/A</v>
      </c>
      <c r="D1459" s="15" t="e">
        <f>IF(OR(Medidas!D1459=1,Medidas!D1459="M",Medidas!D1459="m"),$A1459*LOOKUP($I1459+1,'OMS2007'!$A$3:$A$220,'OMS2007'!D$3:D$220)+(1-$A1459)*LOOKUP($I1459,'OMS2007'!$A$3:$A$220,'OMS2007'!D$3:D$220),$A1459*LOOKUP($I1459+1,'OMS2007'!$A$3:$A$220,'OMS2007'!G$3:G$220)+(1-$A1459)*LOOKUP($I1459,'OMS2007'!$A$3:$A$220,'OMS2007'!G$3:G$220))</f>
        <v>#N/A</v>
      </c>
      <c r="E1459" s="15">
        <f t="shared" si="154"/>
        <v>1</v>
      </c>
      <c r="F1459" s="15">
        <f>IF(OR(Medidas!D1459=1,Medidas!D1459="M",Medidas!D1459="m",Medidas!D1459=2,Medidas!D1459="F",Medidas!D1459="f"),0,1)</f>
        <v>1</v>
      </c>
      <c r="G1459" s="15">
        <f>IF(OR(ISBLANK(Medidas!G1459),(ISBLANK(Medidas!H1459))),1,0)</f>
        <v>1</v>
      </c>
      <c r="H1459" s="15">
        <f>IF(AND(NOT(G1459),OR(Medidas!G1459&lt;20,Medidas!G1459&gt;250,Medidas!H1459&lt;0.5,Medidas!H1459&gt;400)),1,0)</f>
        <v>0</v>
      </c>
      <c r="I1459" s="20">
        <f>(Medidas!F1459-Medidas!E1459)/30.4375</f>
        <v>0</v>
      </c>
      <c r="J1459" s="15" t="e">
        <f>Medidas!H1459/(Medidas!G1459^2)*10000</f>
        <v>#DIV/0!</v>
      </c>
      <c r="K1459" s="15" t="e">
        <f t="shared" si="155"/>
        <v>#DIV/0!</v>
      </c>
      <c r="L1459" s="15" t="e">
        <f t="shared" si="156"/>
        <v>#DIV/0!</v>
      </c>
      <c r="M1459" s="15" t="e">
        <f t="shared" si="157"/>
        <v>#DIV/0!</v>
      </c>
      <c r="N1459" s="15" t="e">
        <f t="shared" si="158"/>
        <v>#N/A</v>
      </c>
      <c r="O1459" s="15" t="e">
        <f t="shared" si="159"/>
        <v>#N/A</v>
      </c>
    </row>
    <row r="1460" spans="1:15" x14ac:dyDescent="0.15">
      <c r="A1460" s="106">
        <f t="shared" si="160"/>
        <v>1</v>
      </c>
      <c r="B1460" s="15" t="e">
        <f>IF(OR(Medidas!D1460=1,Medidas!D1460="M",Medidas!D1460="m"),$A1460*LOOKUP($I1460+1,'OMS2007'!$A$3:$A$220,'OMS2007'!B$3:B$220)+(1-$A1460)*LOOKUP($I1460,'OMS2007'!$A$3:$A$220,'OMS2007'!B$3:B$220),$A1460*LOOKUP($I1460+1,'OMS2007'!$A$3:$A$220,'OMS2007'!E$3:E$220)+(1-$A1460)*LOOKUP($I1460,'OMS2007'!$A$3:$A$220,'OMS2007'!E$3:E$220))</f>
        <v>#N/A</v>
      </c>
      <c r="C1460" s="15" t="e">
        <f>IF(OR(Medidas!D1460=1,Medidas!D1460="M",Medidas!D1460="m"),$A1460*LOOKUP($I1460+1,'OMS2007'!$A$3:$A$220,'OMS2007'!C$3:C$220)+(1-$A1460)*LOOKUP($I1460,'OMS2007'!$A$3:$A$220,'OMS2007'!C$3:C$220),$A1460*LOOKUP($I1460+1,'OMS2007'!$A$3:$A$220,'OMS2007'!F$3:F$220)+(1-$A1460)*LOOKUP($I1460,'OMS2007'!$A$3:$A$220,'OMS2007'!F$3:F$220))</f>
        <v>#N/A</v>
      </c>
      <c r="D1460" s="15" t="e">
        <f>IF(OR(Medidas!D1460=1,Medidas!D1460="M",Medidas!D1460="m"),$A1460*LOOKUP($I1460+1,'OMS2007'!$A$3:$A$220,'OMS2007'!D$3:D$220)+(1-$A1460)*LOOKUP($I1460,'OMS2007'!$A$3:$A$220,'OMS2007'!D$3:D$220),$A1460*LOOKUP($I1460+1,'OMS2007'!$A$3:$A$220,'OMS2007'!G$3:G$220)+(1-$A1460)*LOOKUP($I1460,'OMS2007'!$A$3:$A$220,'OMS2007'!G$3:G$220))</f>
        <v>#N/A</v>
      </c>
      <c r="E1460" s="15">
        <f t="shared" si="154"/>
        <v>1</v>
      </c>
      <c r="F1460" s="15">
        <f>IF(OR(Medidas!D1460=1,Medidas!D1460="M",Medidas!D1460="m",Medidas!D1460=2,Medidas!D1460="F",Medidas!D1460="f"),0,1)</f>
        <v>1</v>
      </c>
      <c r="G1460" s="15">
        <f>IF(OR(ISBLANK(Medidas!G1460),(ISBLANK(Medidas!H1460))),1,0)</f>
        <v>1</v>
      </c>
      <c r="H1460" s="15">
        <f>IF(AND(NOT(G1460),OR(Medidas!G1460&lt;20,Medidas!G1460&gt;250,Medidas!H1460&lt;0.5,Medidas!H1460&gt;400)),1,0)</f>
        <v>0</v>
      </c>
      <c r="I1460" s="20">
        <f>(Medidas!F1460-Medidas!E1460)/30.4375</f>
        <v>0</v>
      </c>
      <c r="J1460" s="15" t="e">
        <f>Medidas!H1460/(Medidas!G1460^2)*10000</f>
        <v>#DIV/0!</v>
      </c>
      <c r="K1460" s="15" t="e">
        <f t="shared" si="155"/>
        <v>#DIV/0!</v>
      </c>
      <c r="L1460" s="15" t="e">
        <f t="shared" si="156"/>
        <v>#DIV/0!</v>
      </c>
      <c r="M1460" s="15" t="e">
        <f t="shared" si="157"/>
        <v>#DIV/0!</v>
      </c>
      <c r="N1460" s="15" t="e">
        <f t="shared" si="158"/>
        <v>#N/A</v>
      </c>
      <c r="O1460" s="15" t="e">
        <f t="shared" si="159"/>
        <v>#N/A</v>
      </c>
    </row>
    <row r="1461" spans="1:15" x14ac:dyDescent="0.15">
      <c r="A1461" s="106">
        <f t="shared" si="160"/>
        <v>1</v>
      </c>
      <c r="B1461" s="15" t="e">
        <f>IF(OR(Medidas!D1461=1,Medidas!D1461="M",Medidas!D1461="m"),$A1461*LOOKUP($I1461+1,'OMS2007'!$A$3:$A$220,'OMS2007'!B$3:B$220)+(1-$A1461)*LOOKUP($I1461,'OMS2007'!$A$3:$A$220,'OMS2007'!B$3:B$220),$A1461*LOOKUP($I1461+1,'OMS2007'!$A$3:$A$220,'OMS2007'!E$3:E$220)+(1-$A1461)*LOOKUP($I1461,'OMS2007'!$A$3:$A$220,'OMS2007'!E$3:E$220))</f>
        <v>#N/A</v>
      </c>
      <c r="C1461" s="15" t="e">
        <f>IF(OR(Medidas!D1461=1,Medidas!D1461="M",Medidas!D1461="m"),$A1461*LOOKUP($I1461+1,'OMS2007'!$A$3:$A$220,'OMS2007'!C$3:C$220)+(1-$A1461)*LOOKUP($I1461,'OMS2007'!$A$3:$A$220,'OMS2007'!C$3:C$220),$A1461*LOOKUP($I1461+1,'OMS2007'!$A$3:$A$220,'OMS2007'!F$3:F$220)+(1-$A1461)*LOOKUP($I1461,'OMS2007'!$A$3:$A$220,'OMS2007'!F$3:F$220))</f>
        <v>#N/A</v>
      </c>
      <c r="D1461" s="15" t="e">
        <f>IF(OR(Medidas!D1461=1,Medidas!D1461="M",Medidas!D1461="m"),$A1461*LOOKUP($I1461+1,'OMS2007'!$A$3:$A$220,'OMS2007'!D$3:D$220)+(1-$A1461)*LOOKUP($I1461,'OMS2007'!$A$3:$A$220,'OMS2007'!D$3:D$220),$A1461*LOOKUP($I1461+1,'OMS2007'!$A$3:$A$220,'OMS2007'!G$3:G$220)+(1-$A1461)*LOOKUP($I1461,'OMS2007'!$A$3:$A$220,'OMS2007'!G$3:G$220))</f>
        <v>#N/A</v>
      </c>
      <c r="E1461" s="15">
        <f t="shared" si="154"/>
        <v>1</v>
      </c>
      <c r="F1461" s="15">
        <f>IF(OR(Medidas!D1461=1,Medidas!D1461="M",Medidas!D1461="m",Medidas!D1461=2,Medidas!D1461="F",Medidas!D1461="f"),0,1)</f>
        <v>1</v>
      </c>
      <c r="G1461" s="15">
        <f>IF(OR(ISBLANK(Medidas!G1461),(ISBLANK(Medidas!H1461))),1,0)</f>
        <v>1</v>
      </c>
      <c r="H1461" s="15">
        <f>IF(AND(NOT(G1461),OR(Medidas!G1461&lt;20,Medidas!G1461&gt;250,Medidas!H1461&lt;0.5,Medidas!H1461&gt;400)),1,0)</f>
        <v>0</v>
      </c>
      <c r="I1461" s="20">
        <f>(Medidas!F1461-Medidas!E1461)/30.4375</f>
        <v>0</v>
      </c>
      <c r="J1461" s="15" t="e">
        <f>Medidas!H1461/(Medidas!G1461^2)*10000</f>
        <v>#DIV/0!</v>
      </c>
      <c r="K1461" s="15" t="e">
        <f t="shared" si="155"/>
        <v>#DIV/0!</v>
      </c>
      <c r="L1461" s="15" t="e">
        <f t="shared" si="156"/>
        <v>#DIV/0!</v>
      </c>
      <c r="M1461" s="15" t="e">
        <f t="shared" si="157"/>
        <v>#DIV/0!</v>
      </c>
      <c r="N1461" s="15" t="e">
        <f t="shared" si="158"/>
        <v>#N/A</v>
      </c>
      <c r="O1461" s="15" t="e">
        <f t="shared" si="159"/>
        <v>#N/A</v>
      </c>
    </row>
    <row r="1462" spans="1:15" x14ac:dyDescent="0.15">
      <c r="A1462" s="106">
        <f t="shared" si="160"/>
        <v>1</v>
      </c>
      <c r="B1462" s="15" t="e">
        <f>IF(OR(Medidas!D1462=1,Medidas!D1462="M",Medidas!D1462="m"),$A1462*LOOKUP($I1462+1,'OMS2007'!$A$3:$A$220,'OMS2007'!B$3:B$220)+(1-$A1462)*LOOKUP($I1462,'OMS2007'!$A$3:$A$220,'OMS2007'!B$3:B$220),$A1462*LOOKUP($I1462+1,'OMS2007'!$A$3:$A$220,'OMS2007'!E$3:E$220)+(1-$A1462)*LOOKUP($I1462,'OMS2007'!$A$3:$A$220,'OMS2007'!E$3:E$220))</f>
        <v>#N/A</v>
      </c>
      <c r="C1462" s="15" t="e">
        <f>IF(OR(Medidas!D1462=1,Medidas!D1462="M",Medidas!D1462="m"),$A1462*LOOKUP($I1462+1,'OMS2007'!$A$3:$A$220,'OMS2007'!C$3:C$220)+(1-$A1462)*LOOKUP($I1462,'OMS2007'!$A$3:$A$220,'OMS2007'!C$3:C$220),$A1462*LOOKUP($I1462+1,'OMS2007'!$A$3:$A$220,'OMS2007'!F$3:F$220)+(1-$A1462)*LOOKUP($I1462,'OMS2007'!$A$3:$A$220,'OMS2007'!F$3:F$220))</f>
        <v>#N/A</v>
      </c>
      <c r="D1462" s="15" t="e">
        <f>IF(OR(Medidas!D1462=1,Medidas!D1462="M",Medidas!D1462="m"),$A1462*LOOKUP($I1462+1,'OMS2007'!$A$3:$A$220,'OMS2007'!D$3:D$220)+(1-$A1462)*LOOKUP($I1462,'OMS2007'!$A$3:$A$220,'OMS2007'!D$3:D$220),$A1462*LOOKUP($I1462+1,'OMS2007'!$A$3:$A$220,'OMS2007'!G$3:G$220)+(1-$A1462)*LOOKUP($I1462,'OMS2007'!$A$3:$A$220,'OMS2007'!G$3:G$220))</f>
        <v>#N/A</v>
      </c>
      <c r="E1462" s="15">
        <f t="shared" si="154"/>
        <v>1</v>
      </c>
      <c r="F1462" s="15">
        <f>IF(OR(Medidas!D1462=1,Medidas!D1462="M",Medidas!D1462="m",Medidas!D1462=2,Medidas!D1462="F",Medidas!D1462="f"),0,1)</f>
        <v>1</v>
      </c>
      <c r="G1462" s="15">
        <f>IF(OR(ISBLANK(Medidas!G1462),(ISBLANK(Medidas!H1462))),1,0)</f>
        <v>1</v>
      </c>
      <c r="H1462" s="15">
        <f>IF(AND(NOT(G1462),OR(Medidas!G1462&lt;20,Medidas!G1462&gt;250,Medidas!H1462&lt;0.5,Medidas!H1462&gt;400)),1,0)</f>
        <v>0</v>
      </c>
      <c r="I1462" s="20">
        <f>(Medidas!F1462-Medidas!E1462)/30.4375</f>
        <v>0</v>
      </c>
      <c r="J1462" s="15" t="e">
        <f>Medidas!H1462/(Medidas!G1462^2)*10000</f>
        <v>#DIV/0!</v>
      </c>
      <c r="K1462" s="15" t="e">
        <f t="shared" si="155"/>
        <v>#DIV/0!</v>
      </c>
      <c r="L1462" s="15" t="e">
        <f t="shared" si="156"/>
        <v>#DIV/0!</v>
      </c>
      <c r="M1462" s="15" t="e">
        <f t="shared" si="157"/>
        <v>#DIV/0!</v>
      </c>
      <c r="N1462" s="15" t="e">
        <f t="shared" si="158"/>
        <v>#N/A</v>
      </c>
      <c r="O1462" s="15" t="e">
        <f t="shared" si="159"/>
        <v>#N/A</v>
      </c>
    </row>
    <row r="1463" spans="1:15" x14ac:dyDescent="0.15">
      <c r="A1463" s="106">
        <f t="shared" si="160"/>
        <v>1</v>
      </c>
      <c r="B1463" s="15" t="e">
        <f>IF(OR(Medidas!D1463=1,Medidas!D1463="M",Medidas!D1463="m"),$A1463*LOOKUP($I1463+1,'OMS2007'!$A$3:$A$220,'OMS2007'!B$3:B$220)+(1-$A1463)*LOOKUP($I1463,'OMS2007'!$A$3:$A$220,'OMS2007'!B$3:B$220),$A1463*LOOKUP($I1463+1,'OMS2007'!$A$3:$A$220,'OMS2007'!E$3:E$220)+(1-$A1463)*LOOKUP($I1463,'OMS2007'!$A$3:$A$220,'OMS2007'!E$3:E$220))</f>
        <v>#N/A</v>
      </c>
      <c r="C1463" s="15" t="e">
        <f>IF(OR(Medidas!D1463=1,Medidas!D1463="M",Medidas!D1463="m"),$A1463*LOOKUP($I1463+1,'OMS2007'!$A$3:$A$220,'OMS2007'!C$3:C$220)+(1-$A1463)*LOOKUP($I1463,'OMS2007'!$A$3:$A$220,'OMS2007'!C$3:C$220),$A1463*LOOKUP($I1463+1,'OMS2007'!$A$3:$A$220,'OMS2007'!F$3:F$220)+(1-$A1463)*LOOKUP($I1463,'OMS2007'!$A$3:$A$220,'OMS2007'!F$3:F$220))</f>
        <v>#N/A</v>
      </c>
      <c r="D1463" s="15" t="e">
        <f>IF(OR(Medidas!D1463=1,Medidas!D1463="M",Medidas!D1463="m"),$A1463*LOOKUP($I1463+1,'OMS2007'!$A$3:$A$220,'OMS2007'!D$3:D$220)+(1-$A1463)*LOOKUP($I1463,'OMS2007'!$A$3:$A$220,'OMS2007'!D$3:D$220),$A1463*LOOKUP($I1463+1,'OMS2007'!$A$3:$A$220,'OMS2007'!G$3:G$220)+(1-$A1463)*LOOKUP($I1463,'OMS2007'!$A$3:$A$220,'OMS2007'!G$3:G$220))</f>
        <v>#N/A</v>
      </c>
      <c r="E1463" s="15">
        <f t="shared" si="154"/>
        <v>1</v>
      </c>
      <c r="F1463" s="15">
        <f>IF(OR(Medidas!D1463=1,Medidas!D1463="M",Medidas!D1463="m",Medidas!D1463=2,Medidas!D1463="F",Medidas!D1463="f"),0,1)</f>
        <v>1</v>
      </c>
      <c r="G1463" s="15">
        <f>IF(OR(ISBLANK(Medidas!G1463),(ISBLANK(Medidas!H1463))),1,0)</f>
        <v>1</v>
      </c>
      <c r="H1463" s="15">
        <f>IF(AND(NOT(G1463),OR(Medidas!G1463&lt;20,Medidas!G1463&gt;250,Medidas!H1463&lt;0.5,Medidas!H1463&gt;400)),1,0)</f>
        <v>0</v>
      </c>
      <c r="I1463" s="20">
        <f>(Medidas!F1463-Medidas!E1463)/30.4375</f>
        <v>0</v>
      </c>
      <c r="J1463" s="15" t="e">
        <f>Medidas!H1463/(Medidas!G1463^2)*10000</f>
        <v>#DIV/0!</v>
      </c>
      <c r="K1463" s="15" t="e">
        <f t="shared" si="155"/>
        <v>#DIV/0!</v>
      </c>
      <c r="L1463" s="15" t="e">
        <f t="shared" si="156"/>
        <v>#DIV/0!</v>
      </c>
      <c r="M1463" s="15" t="e">
        <f t="shared" si="157"/>
        <v>#DIV/0!</v>
      </c>
      <c r="N1463" s="15" t="e">
        <f t="shared" si="158"/>
        <v>#N/A</v>
      </c>
      <c r="O1463" s="15" t="e">
        <f t="shared" si="159"/>
        <v>#N/A</v>
      </c>
    </row>
    <row r="1464" spans="1:15" x14ac:dyDescent="0.15">
      <c r="A1464" s="106">
        <f t="shared" si="160"/>
        <v>1</v>
      </c>
      <c r="B1464" s="15" t="e">
        <f>IF(OR(Medidas!D1464=1,Medidas!D1464="M",Medidas!D1464="m"),$A1464*LOOKUP($I1464+1,'OMS2007'!$A$3:$A$220,'OMS2007'!B$3:B$220)+(1-$A1464)*LOOKUP($I1464,'OMS2007'!$A$3:$A$220,'OMS2007'!B$3:B$220),$A1464*LOOKUP($I1464+1,'OMS2007'!$A$3:$A$220,'OMS2007'!E$3:E$220)+(1-$A1464)*LOOKUP($I1464,'OMS2007'!$A$3:$A$220,'OMS2007'!E$3:E$220))</f>
        <v>#N/A</v>
      </c>
      <c r="C1464" s="15" t="e">
        <f>IF(OR(Medidas!D1464=1,Medidas!D1464="M",Medidas!D1464="m"),$A1464*LOOKUP($I1464+1,'OMS2007'!$A$3:$A$220,'OMS2007'!C$3:C$220)+(1-$A1464)*LOOKUP($I1464,'OMS2007'!$A$3:$A$220,'OMS2007'!C$3:C$220),$A1464*LOOKUP($I1464+1,'OMS2007'!$A$3:$A$220,'OMS2007'!F$3:F$220)+(1-$A1464)*LOOKUP($I1464,'OMS2007'!$A$3:$A$220,'OMS2007'!F$3:F$220))</f>
        <v>#N/A</v>
      </c>
      <c r="D1464" s="15" t="e">
        <f>IF(OR(Medidas!D1464=1,Medidas!D1464="M",Medidas!D1464="m"),$A1464*LOOKUP($I1464+1,'OMS2007'!$A$3:$A$220,'OMS2007'!D$3:D$220)+(1-$A1464)*LOOKUP($I1464,'OMS2007'!$A$3:$A$220,'OMS2007'!D$3:D$220),$A1464*LOOKUP($I1464+1,'OMS2007'!$A$3:$A$220,'OMS2007'!G$3:G$220)+(1-$A1464)*LOOKUP($I1464,'OMS2007'!$A$3:$A$220,'OMS2007'!G$3:G$220))</f>
        <v>#N/A</v>
      </c>
      <c r="E1464" s="15">
        <f t="shared" si="154"/>
        <v>1</v>
      </c>
      <c r="F1464" s="15">
        <f>IF(OR(Medidas!D1464=1,Medidas!D1464="M",Medidas!D1464="m",Medidas!D1464=2,Medidas!D1464="F",Medidas!D1464="f"),0,1)</f>
        <v>1</v>
      </c>
      <c r="G1464" s="15">
        <f>IF(OR(ISBLANK(Medidas!G1464),(ISBLANK(Medidas!H1464))),1,0)</f>
        <v>1</v>
      </c>
      <c r="H1464" s="15">
        <f>IF(AND(NOT(G1464),OR(Medidas!G1464&lt;20,Medidas!G1464&gt;250,Medidas!H1464&lt;0.5,Medidas!H1464&gt;400)),1,0)</f>
        <v>0</v>
      </c>
      <c r="I1464" s="20">
        <f>(Medidas!F1464-Medidas!E1464)/30.4375</f>
        <v>0</v>
      </c>
      <c r="J1464" s="15" t="e">
        <f>Medidas!H1464/(Medidas!G1464^2)*10000</f>
        <v>#DIV/0!</v>
      </c>
      <c r="K1464" s="15" t="e">
        <f t="shared" si="155"/>
        <v>#DIV/0!</v>
      </c>
      <c r="L1464" s="15" t="e">
        <f t="shared" si="156"/>
        <v>#DIV/0!</v>
      </c>
      <c r="M1464" s="15" t="e">
        <f t="shared" si="157"/>
        <v>#DIV/0!</v>
      </c>
      <c r="N1464" s="15" t="e">
        <f t="shared" si="158"/>
        <v>#N/A</v>
      </c>
      <c r="O1464" s="15" t="e">
        <f t="shared" si="159"/>
        <v>#N/A</v>
      </c>
    </row>
    <row r="1465" spans="1:15" x14ac:dyDescent="0.15">
      <c r="A1465" s="106">
        <f t="shared" si="160"/>
        <v>1</v>
      </c>
      <c r="B1465" s="15" t="e">
        <f>IF(OR(Medidas!D1465=1,Medidas!D1465="M",Medidas!D1465="m"),$A1465*LOOKUP($I1465+1,'OMS2007'!$A$3:$A$220,'OMS2007'!B$3:B$220)+(1-$A1465)*LOOKUP($I1465,'OMS2007'!$A$3:$A$220,'OMS2007'!B$3:B$220),$A1465*LOOKUP($I1465+1,'OMS2007'!$A$3:$A$220,'OMS2007'!E$3:E$220)+(1-$A1465)*LOOKUP($I1465,'OMS2007'!$A$3:$A$220,'OMS2007'!E$3:E$220))</f>
        <v>#N/A</v>
      </c>
      <c r="C1465" s="15" t="e">
        <f>IF(OR(Medidas!D1465=1,Medidas!D1465="M",Medidas!D1465="m"),$A1465*LOOKUP($I1465+1,'OMS2007'!$A$3:$A$220,'OMS2007'!C$3:C$220)+(1-$A1465)*LOOKUP($I1465,'OMS2007'!$A$3:$A$220,'OMS2007'!C$3:C$220),$A1465*LOOKUP($I1465+1,'OMS2007'!$A$3:$A$220,'OMS2007'!F$3:F$220)+(1-$A1465)*LOOKUP($I1465,'OMS2007'!$A$3:$A$220,'OMS2007'!F$3:F$220))</f>
        <v>#N/A</v>
      </c>
      <c r="D1465" s="15" t="e">
        <f>IF(OR(Medidas!D1465=1,Medidas!D1465="M",Medidas!D1465="m"),$A1465*LOOKUP($I1465+1,'OMS2007'!$A$3:$A$220,'OMS2007'!D$3:D$220)+(1-$A1465)*LOOKUP($I1465,'OMS2007'!$A$3:$A$220,'OMS2007'!D$3:D$220),$A1465*LOOKUP($I1465+1,'OMS2007'!$A$3:$A$220,'OMS2007'!G$3:G$220)+(1-$A1465)*LOOKUP($I1465,'OMS2007'!$A$3:$A$220,'OMS2007'!G$3:G$220))</f>
        <v>#N/A</v>
      </c>
      <c r="E1465" s="15">
        <f t="shared" si="154"/>
        <v>1</v>
      </c>
      <c r="F1465" s="15">
        <f>IF(OR(Medidas!D1465=1,Medidas!D1465="M",Medidas!D1465="m",Medidas!D1465=2,Medidas!D1465="F",Medidas!D1465="f"),0,1)</f>
        <v>1</v>
      </c>
      <c r="G1465" s="15">
        <f>IF(OR(ISBLANK(Medidas!G1465),(ISBLANK(Medidas!H1465))),1,0)</f>
        <v>1</v>
      </c>
      <c r="H1465" s="15">
        <f>IF(AND(NOT(G1465),OR(Medidas!G1465&lt;20,Medidas!G1465&gt;250,Medidas!H1465&lt;0.5,Medidas!H1465&gt;400)),1,0)</f>
        <v>0</v>
      </c>
      <c r="I1465" s="20">
        <f>(Medidas!F1465-Medidas!E1465)/30.4375</f>
        <v>0</v>
      </c>
      <c r="J1465" s="15" t="e">
        <f>Medidas!H1465/(Medidas!G1465^2)*10000</f>
        <v>#DIV/0!</v>
      </c>
      <c r="K1465" s="15" t="e">
        <f t="shared" si="155"/>
        <v>#DIV/0!</v>
      </c>
      <c r="L1465" s="15" t="e">
        <f t="shared" si="156"/>
        <v>#DIV/0!</v>
      </c>
      <c r="M1465" s="15" t="e">
        <f t="shared" si="157"/>
        <v>#DIV/0!</v>
      </c>
      <c r="N1465" s="15" t="e">
        <f t="shared" si="158"/>
        <v>#N/A</v>
      </c>
      <c r="O1465" s="15" t="e">
        <f t="shared" si="159"/>
        <v>#N/A</v>
      </c>
    </row>
    <row r="1466" spans="1:15" x14ac:dyDescent="0.15">
      <c r="A1466" s="106">
        <f t="shared" si="160"/>
        <v>1</v>
      </c>
      <c r="B1466" s="15" t="e">
        <f>IF(OR(Medidas!D1466=1,Medidas!D1466="M",Medidas!D1466="m"),$A1466*LOOKUP($I1466+1,'OMS2007'!$A$3:$A$220,'OMS2007'!B$3:B$220)+(1-$A1466)*LOOKUP($I1466,'OMS2007'!$A$3:$A$220,'OMS2007'!B$3:B$220),$A1466*LOOKUP($I1466+1,'OMS2007'!$A$3:$A$220,'OMS2007'!E$3:E$220)+(1-$A1466)*LOOKUP($I1466,'OMS2007'!$A$3:$A$220,'OMS2007'!E$3:E$220))</f>
        <v>#N/A</v>
      </c>
      <c r="C1466" s="15" t="e">
        <f>IF(OR(Medidas!D1466=1,Medidas!D1466="M",Medidas!D1466="m"),$A1466*LOOKUP($I1466+1,'OMS2007'!$A$3:$A$220,'OMS2007'!C$3:C$220)+(1-$A1466)*LOOKUP($I1466,'OMS2007'!$A$3:$A$220,'OMS2007'!C$3:C$220),$A1466*LOOKUP($I1466+1,'OMS2007'!$A$3:$A$220,'OMS2007'!F$3:F$220)+(1-$A1466)*LOOKUP($I1466,'OMS2007'!$A$3:$A$220,'OMS2007'!F$3:F$220))</f>
        <v>#N/A</v>
      </c>
      <c r="D1466" s="15" t="e">
        <f>IF(OR(Medidas!D1466=1,Medidas!D1466="M",Medidas!D1466="m"),$A1466*LOOKUP($I1466+1,'OMS2007'!$A$3:$A$220,'OMS2007'!D$3:D$220)+(1-$A1466)*LOOKUP($I1466,'OMS2007'!$A$3:$A$220,'OMS2007'!D$3:D$220),$A1466*LOOKUP($I1466+1,'OMS2007'!$A$3:$A$220,'OMS2007'!G$3:G$220)+(1-$A1466)*LOOKUP($I1466,'OMS2007'!$A$3:$A$220,'OMS2007'!G$3:G$220))</f>
        <v>#N/A</v>
      </c>
      <c r="E1466" s="15">
        <f t="shared" si="154"/>
        <v>1</v>
      </c>
      <c r="F1466" s="15">
        <f>IF(OR(Medidas!D1466=1,Medidas!D1466="M",Medidas!D1466="m",Medidas!D1466=2,Medidas!D1466="F",Medidas!D1466="f"),0,1)</f>
        <v>1</v>
      </c>
      <c r="G1466" s="15">
        <f>IF(OR(ISBLANK(Medidas!G1466),(ISBLANK(Medidas!H1466))),1,0)</f>
        <v>1</v>
      </c>
      <c r="H1466" s="15">
        <f>IF(AND(NOT(G1466),OR(Medidas!G1466&lt;20,Medidas!G1466&gt;250,Medidas!H1466&lt;0.5,Medidas!H1466&gt;400)),1,0)</f>
        <v>0</v>
      </c>
      <c r="I1466" s="20">
        <f>(Medidas!F1466-Medidas!E1466)/30.4375</f>
        <v>0</v>
      </c>
      <c r="J1466" s="15" t="e">
        <f>Medidas!H1466/(Medidas!G1466^2)*10000</f>
        <v>#DIV/0!</v>
      </c>
      <c r="K1466" s="15" t="e">
        <f t="shared" si="155"/>
        <v>#DIV/0!</v>
      </c>
      <c r="L1466" s="15" t="e">
        <f t="shared" si="156"/>
        <v>#DIV/0!</v>
      </c>
      <c r="M1466" s="15" t="e">
        <f t="shared" si="157"/>
        <v>#DIV/0!</v>
      </c>
      <c r="N1466" s="15" t="e">
        <f t="shared" si="158"/>
        <v>#N/A</v>
      </c>
      <c r="O1466" s="15" t="e">
        <f t="shared" si="159"/>
        <v>#N/A</v>
      </c>
    </row>
    <row r="1467" spans="1:15" x14ac:dyDescent="0.15">
      <c r="A1467" s="106">
        <f t="shared" si="160"/>
        <v>1</v>
      </c>
      <c r="B1467" s="15" t="e">
        <f>IF(OR(Medidas!D1467=1,Medidas!D1467="M",Medidas!D1467="m"),$A1467*LOOKUP($I1467+1,'OMS2007'!$A$3:$A$220,'OMS2007'!B$3:B$220)+(1-$A1467)*LOOKUP($I1467,'OMS2007'!$A$3:$A$220,'OMS2007'!B$3:B$220),$A1467*LOOKUP($I1467+1,'OMS2007'!$A$3:$A$220,'OMS2007'!E$3:E$220)+(1-$A1467)*LOOKUP($I1467,'OMS2007'!$A$3:$A$220,'OMS2007'!E$3:E$220))</f>
        <v>#N/A</v>
      </c>
      <c r="C1467" s="15" t="e">
        <f>IF(OR(Medidas!D1467=1,Medidas!D1467="M",Medidas!D1467="m"),$A1467*LOOKUP($I1467+1,'OMS2007'!$A$3:$A$220,'OMS2007'!C$3:C$220)+(1-$A1467)*LOOKUP($I1467,'OMS2007'!$A$3:$A$220,'OMS2007'!C$3:C$220),$A1467*LOOKUP($I1467+1,'OMS2007'!$A$3:$A$220,'OMS2007'!F$3:F$220)+(1-$A1467)*LOOKUP($I1467,'OMS2007'!$A$3:$A$220,'OMS2007'!F$3:F$220))</f>
        <v>#N/A</v>
      </c>
      <c r="D1467" s="15" t="e">
        <f>IF(OR(Medidas!D1467=1,Medidas!D1467="M",Medidas!D1467="m"),$A1467*LOOKUP($I1467+1,'OMS2007'!$A$3:$A$220,'OMS2007'!D$3:D$220)+(1-$A1467)*LOOKUP($I1467,'OMS2007'!$A$3:$A$220,'OMS2007'!D$3:D$220),$A1467*LOOKUP($I1467+1,'OMS2007'!$A$3:$A$220,'OMS2007'!G$3:G$220)+(1-$A1467)*LOOKUP($I1467,'OMS2007'!$A$3:$A$220,'OMS2007'!G$3:G$220))</f>
        <v>#N/A</v>
      </c>
      <c r="E1467" s="15">
        <f t="shared" si="154"/>
        <v>1</v>
      </c>
      <c r="F1467" s="15">
        <f>IF(OR(Medidas!D1467=1,Medidas!D1467="M",Medidas!D1467="m",Medidas!D1467=2,Medidas!D1467="F",Medidas!D1467="f"),0,1)</f>
        <v>1</v>
      </c>
      <c r="G1467" s="15">
        <f>IF(OR(ISBLANK(Medidas!G1467),(ISBLANK(Medidas!H1467))),1,0)</f>
        <v>1</v>
      </c>
      <c r="H1467" s="15">
        <f>IF(AND(NOT(G1467),OR(Medidas!G1467&lt;20,Medidas!G1467&gt;250,Medidas!H1467&lt;0.5,Medidas!H1467&gt;400)),1,0)</f>
        <v>0</v>
      </c>
      <c r="I1467" s="20">
        <f>(Medidas!F1467-Medidas!E1467)/30.4375</f>
        <v>0</v>
      </c>
      <c r="J1467" s="15" t="e">
        <f>Medidas!H1467/(Medidas!G1467^2)*10000</f>
        <v>#DIV/0!</v>
      </c>
      <c r="K1467" s="15" t="e">
        <f t="shared" si="155"/>
        <v>#DIV/0!</v>
      </c>
      <c r="L1467" s="15" t="e">
        <f t="shared" si="156"/>
        <v>#DIV/0!</v>
      </c>
      <c r="M1467" s="15" t="e">
        <f t="shared" si="157"/>
        <v>#DIV/0!</v>
      </c>
      <c r="N1467" s="15" t="e">
        <f t="shared" si="158"/>
        <v>#N/A</v>
      </c>
      <c r="O1467" s="15" t="e">
        <f t="shared" si="159"/>
        <v>#N/A</v>
      </c>
    </row>
    <row r="1468" spans="1:15" x14ac:dyDescent="0.15">
      <c r="A1468" s="106">
        <f t="shared" si="160"/>
        <v>1</v>
      </c>
      <c r="B1468" s="15" t="e">
        <f>IF(OR(Medidas!D1468=1,Medidas!D1468="M",Medidas!D1468="m"),$A1468*LOOKUP($I1468+1,'OMS2007'!$A$3:$A$220,'OMS2007'!B$3:B$220)+(1-$A1468)*LOOKUP($I1468,'OMS2007'!$A$3:$A$220,'OMS2007'!B$3:B$220),$A1468*LOOKUP($I1468+1,'OMS2007'!$A$3:$A$220,'OMS2007'!E$3:E$220)+(1-$A1468)*LOOKUP($I1468,'OMS2007'!$A$3:$A$220,'OMS2007'!E$3:E$220))</f>
        <v>#N/A</v>
      </c>
      <c r="C1468" s="15" t="e">
        <f>IF(OR(Medidas!D1468=1,Medidas!D1468="M",Medidas!D1468="m"),$A1468*LOOKUP($I1468+1,'OMS2007'!$A$3:$A$220,'OMS2007'!C$3:C$220)+(1-$A1468)*LOOKUP($I1468,'OMS2007'!$A$3:$A$220,'OMS2007'!C$3:C$220),$A1468*LOOKUP($I1468+1,'OMS2007'!$A$3:$A$220,'OMS2007'!F$3:F$220)+(1-$A1468)*LOOKUP($I1468,'OMS2007'!$A$3:$A$220,'OMS2007'!F$3:F$220))</f>
        <v>#N/A</v>
      </c>
      <c r="D1468" s="15" t="e">
        <f>IF(OR(Medidas!D1468=1,Medidas!D1468="M",Medidas!D1468="m"),$A1468*LOOKUP($I1468+1,'OMS2007'!$A$3:$A$220,'OMS2007'!D$3:D$220)+(1-$A1468)*LOOKUP($I1468,'OMS2007'!$A$3:$A$220,'OMS2007'!D$3:D$220),$A1468*LOOKUP($I1468+1,'OMS2007'!$A$3:$A$220,'OMS2007'!G$3:G$220)+(1-$A1468)*LOOKUP($I1468,'OMS2007'!$A$3:$A$220,'OMS2007'!G$3:G$220))</f>
        <v>#N/A</v>
      </c>
      <c r="E1468" s="15">
        <f t="shared" si="154"/>
        <v>1</v>
      </c>
      <c r="F1468" s="15">
        <f>IF(OR(Medidas!D1468=1,Medidas!D1468="M",Medidas!D1468="m",Medidas!D1468=2,Medidas!D1468="F",Medidas!D1468="f"),0,1)</f>
        <v>1</v>
      </c>
      <c r="G1468" s="15">
        <f>IF(OR(ISBLANK(Medidas!G1468),(ISBLANK(Medidas!H1468))),1,0)</f>
        <v>1</v>
      </c>
      <c r="H1468" s="15">
        <f>IF(AND(NOT(G1468),OR(Medidas!G1468&lt;20,Medidas!G1468&gt;250,Medidas!H1468&lt;0.5,Medidas!H1468&gt;400)),1,0)</f>
        <v>0</v>
      </c>
      <c r="I1468" s="20">
        <f>(Medidas!F1468-Medidas!E1468)/30.4375</f>
        <v>0</v>
      </c>
      <c r="J1468" s="15" t="e">
        <f>Medidas!H1468/(Medidas!G1468^2)*10000</f>
        <v>#DIV/0!</v>
      </c>
      <c r="K1468" s="15" t="e">
        <f t="shared" si="155"/>
        <v>#DIV/0!</v>
      </c>
      <c r="L1468" s="15" t="e">
        <f t="shared" si="156"/>
        <v>#DIV/0!</v>
      </c>
      <c r="M1468" s="15" t="e">
        <f t="shared" si="157"/>
        <v>#DIV/0!</v>
      </c>
      <c r="N1468" s="15" t="e">
        <f t="shared" si="158"/>
        <v>#N/A</v>
      </c>
      <c r="O1468" s="15" t="e">
        <f t="shared" si="159"/>
        <v>#N/A</v>
      </c>
    </row>
    <row r="1469" spans="1:15" x14ac:dyDescent="0.15">
      <c r="A1469" s="106">
        <f t="shared" si="160"/>
        <v>1</v>
      </c>
      <c r="B1469" s="15" t="e">
        <f>IF(OR(Medidas!D1469=1,Medidas!D1469="M",Medidas!D1469="m"),$A1469*LOOKUP($I1469+1,'OMS2007'!$A$3:$A$220,'OMS2007'!B$3:B$220)+(1-$A1469)*LOOKUP($I1469,'OMS2007'!$A$3:$A$220,'OMS2007'!B$3:B$220),$A1469*LOOKUP($I1469+1,'OMS2007'!$A$3:$A$220,'OMS2007'!E$3:E$220)+(1-$A1469)*LOOKUP($I1469,'OMS2007'!$A$3:$A$220,'OMS2007'!E$3:E$220))</f>
        <v>#N/A</v>
      </c>
      <c r="C1469" s="15" t="e">
        <f>IF(OR(Medidas!D1469=1,Medidas!D1469="M",Medidas!D1469="m"),$A1469*LOOKUP($I1469+1,'OMS2007'!$A$3:$A$220,'OMS2007'!C$3:C$220)+(1-$A1469)*LOOKUP($I1469,'OMS2007'!$A$3:$A$220,'OMS2007'!C$3:C$220),$A1469*LOOKUP($I1469+1,'OMS2007'!$A$3:$A$220,'OMS2007'!F$3:F$220)+(1-$A1469)*LOOKUP($I1469,'OMS2007'!$A$3:$A$220,'OMS2007'!F$3:F$220))</f>
        <v>#N/A</v>
      </c>
      <c r="D1469" s="15" t="e">
        <f>IF(OR(Medidas!D1469=1,Medidas!D1469="M",Medidas!D1469="m"),$A1469*LOOKUP($I1469+1,'OMS2007'!$A$3:$A$220,'OMS2007'!D$3:D$220)+(1-$A1469)*LOOKUP($I1469,'OMS2007'!$A$3:$A$220,'OMS2007'!D$3:D$220),$A1469*LOOKUP($I1469+1,'OMS2007'!$A$3:$A$220,'OMS2007'!G$3:G$220)+(1-$A1469)*LOOKUP($I1469,'OMS2007'!$A$3:$A$220,'OMS2007'!G$3:G$220))</f>
        <v>#N/A</v>
      </c>
      <c r="E1469" s="15">
        <f t="shared" si="154"/>
        <v>1</v>
      </c>
      <c r="F1469" s="15">
        <f>IF(OR(Medidas!D1469=1,Medidas!D1469="M",Medidas!D1469="m",Medidas!D1469=2,Medidas!D1469="F",Medidas!D1469="f"),0,1)</f>
        <v>1</v>
      </c>
      <c r="G1469" s="15">
        <f>IF(OR(ISBLANK(Medidas!G1469),(ISBLANK(Medidas!H1469))),1,0)</f>
        <v>1</v>
      </c>
      <c r="H1469" s="15">
        <f>IF(AND(NOT(G1469),OR(Medidas!G1469&lt;20,Medidas!G1469&gt;250,Medidas!H1469&lt;0.5,Medidas!H1469&gt;400)),1,0)</f>
        <v>0</v>
      </c>
      <c r="I1469" s="20">
        <f>(Medidas!F1469-Medidas!E1469)/30.4375</f>
        <v>0</v>
      </c>
      <c r="J1469" s="15" t="e">
        <f>Medidas!H1469/(Medidas!G1469^2)*10000</f>
        <v>#DIV/0!</v>
      </c>
      <c r="K1469" s="15" t="e">
        <f t="shared" si="155"/>
        <v>#DIV/0!</v>
      </c>
      <c r="L1469" s="15" t="e">
        <f t="shared" si="156"/>
        <v>#DIV/0!</v>
      </c>
      <c r="M1469" s="15" t="e">
        <f t="shared" si="157"/>
        <v>#DIV/0!</v>
      </c>
      <c r="N1469" s="15" t="e">
        <f t="shared" si="158"/>
        <v>#N/A</v>
      </c>
      <c r="O1469" s="15" t="e">
        <f t="shared" si="159"/>
        <v>#N/A</v>
      </c>
    </row>
    <row r="1470" spans="1:15" x14ac:dyDescent="0.15">
      <c r="A1470" s="106">
        <f t="shared" si="160"/>
        <v>1</v>
      </c>
      <c r="B1470" s="15" t="e">
        <f>IF(OR(Medidas!D1470=1,Medidas!D1470="M",Medidas!D1470="m"),$A1470*LOOKUP($I1470+1,'OMS2007'!$A$3:$A$220,'OMS2007'!B$3:B$220)+(1-$A1470)*LOOKUP($I1470,'OMS2007'!$A$3:$A$220,'OMS2007'!B$3:B$220),$A1470*LOOKUP($I1470+1,'OMS2007'!$A$3:$A$220,'OMS2007'!E$3:E$220)+(1-$A1470)*LOOKUP($I1470,'OMS2007'!$A$3:$A$220,'OMS2007'!E$3:E$220))</f>
        <v>#N/A</v>
      </c>
      <c r="C1470" s="15" t="e">
        <f>IF(OR(Medidas!D1470=1,Medidas!D1470="M",Medidas!D1470="m"),$A1470*LOOKUP($I1470+1,'OMS2007'!$A$3:$A$220,'OMS2007'!C$3:C$220)+(1-$A1470)*LOOKUP($I1470,'OMS2007'!$A$3:$A$220,'OMS2007'!C$3:C$220),$A1470*LOOKUP($I1470+1,'OMS2007'!$A$3:$A$220,'OMS2007'!F$3:F$220)+(1-$A1470)*LOOKUP($I1470,'OMS2007'!$A$3:$A$220,'OMS2007'!F$3:F$220))</f>
        <v>#N/A</v>
      </c>
      <c r="D1470" s="15" t="e">
        <f>IF(OR(Medidas!D1470=1,Medidas!D1470="M",Medidas!D1470="m"),$A1470*LOOKUP($I1470+1,'OMS2007'!$A$3:$A$220,'OMS2007'!D$3:D$220)+(1-$A1470)*LOOKUP($I1470,'OMS2007'!$A$3:$A$220,'OMS2007'!D$3:D$220),$A1470*LOOKUP($I1470+1,'OMS2007'!$A$3:$A$220,'OMS2007'!G$3:G$220)+(1-$A1470)*LOOKUP($I1470,'OMS2007'!$A$3:$A$220,'OMS2007'!G$3:G$220))</f>
        <v>#N/A</v>
      </c>
      <c r="E1470" s="15">
        <f t="shared" si="154"/>
        <v>1</v>
      </c>
      <c r="F1470" s="15">
        <f>IF(OR(Medidas!D1470=1,Medidas!D1470="M",Medidas!D1470="m",Medidas!D1470=2,Medidas!D1470="F",Medidas!D1470="f"),0,1)</f>
        <v>1</v>
      </c>
      <c r="G1470" s="15">
        <f>IF(OR(ISBLANK(Medidas!G1470),(ISBLANK(Medidas!H1470))),1,0)</f>
        <v>1</v>
      </c>
      <c r="H1470" s="15">
        <f>IF(AND(NOT(G1470),OR(Medidas!G1470&lt;20,Medidas!G1470&gt;250,Medidas!H1470&lt;0.5,Medidas!H1470&gt;400)),1,0)</f>
        <v>0</v>
      </c>
      <c r="I1470" s="20">
        <f>(Medidas!F1470-Medidas!E1470)/30.4375</f>
        <v>0</v>
      </c>
      <c r="J1470" s="15" t="e">
        <f>Medidas!H1470/(Medidas!G1470^2)*10000</f>
        <v>#DIV/0!</v>
      </c>
      <c r="K1470" s="15" t="e">
        <f t="shared" si="155"/>
        <v>#DIV/0!</v>
      </c>
      <c r="L1470" s="15" t="e">
        <f t="shared" si="156"/>
        <v>#DIV/0!</v>
      </c>
      <c r="M1470" s="15" t="e">
        <f t="shared" si="157"/>
        <v>#DIV/0!</v>
      </c>
      <c r="N1470" s="15" t="e">
        <f t="shared" si="158"/>
        <v>#N/A</v>
      </c>
      <c r="O1470" s="15" t="e">
        <f t="shared" si="159"/>
        <v>#N/A</v>
      </c>
    </row>
    <row r="1471" spans="1:15" x14ac:dyDescent="0.15">
      <c r="A1471" s="106">
        <f t="shared" si="160"/>
        <v>1</v>
      </c>
      <c r="B1471" s="15" t="e">
        <f>IF(OR(Medidas!D1471=1,Medidas!D1471="M",Medidas!D1471="m"),$A1471*LOOKUP($I1471+1,'OMS2007'!$A$3:$A$220,'OMS2007'!B$3:B$220)+(1-$A1471)*LOOKUP($I1471,'OMS2007'!$A$3:$A$220,'OMS2007'!B$3:B$220),$A1471*LOOKUP($I1471+1,'OMS2007'!$A$3:$A$220,'OMS2007'!E$3:E$220)+(1-$A1471)*LOOKUP($I1471,'OMS2007'!$A$3:$A$220,'OMS2007'!E$3:E$220))</f>
        <v>#N/A</v>
      </c>
      <c r="C1471" s="15" t="e">
        <f>IF(OR(Medidas!D1471=1,Medidas!D1471="M",Medidas!D1471="m"),$A1471*LOOKUP($I1471+1,'OMS2007'!$A$3:$A$220,'OMS2007'!C$3:C$220)+(1-$A1471)*LOOKUP($I1471,'OMS2007'!$A$3:$A$220,'OMS2007'!C$3:C$220),$A1471*LOOKUP($I1471+1,'OMS2007'!$A$3:$A$220,'OMS2007'!F$3:F$220)+(1-$A1471)*LOOKUP($I1471,'OMS2007'!$A$3:$A$220,'OMS2007'!F$3:F$220))</f>
        <v>#N/A</v>
      </c>
      <c r="D1471" s="15" t="e">
        <f>IF(OR(Medidas!D1471=1,Medidas!D1471="M",Medidas!D1471="m"),$A1471*LOOKUP($I1471+1,'OMS2007'!$A$3:$A$220,'OMS2007'!D$3:D$220)+(1-$A1471)*LOOKUP($I1471,'OMS2007'!$A$3:$A$220,'OMS2007'!D$3:D$220),$A1471*LOOKUP($I1471+1,'OMS2007'!$A$3:$A$220,'OMS2007'!G$3:G$220)+(1-$A1471)*LOOKUP($I1471,'OMS2007'!$A$3:$A$220,'OMS2007'!G$3:G$220))</f>
        <v>#N/A</v>
      </c>
      <c r="E1471" s="15">
        <f t="shared" si="154"/>
        <v>1</v>
      </c>
      <c r="F1471" s="15">
        <f>IF(OR(Medidas!D1471=1,Medidas!D1471="M",Medidas!D1471="m",Medidas!D1471=2,Medidas!D1471="F",Medidas!D1471="f"),0,1)</f>
        <v>1</v>
      </c>
      <c r="G1471" s="15">
        <f>IF(OR(ISBLANK(Medidas!G1471),(ISBLANK(Medidas!H1471))),1,0)</f>
        <v>1</v>
      </c>
      <c r="H1471" s="15">
        <f>IF(AND(NOT(G1471),OR(Medidas!G1471&lt;20,Medidas!G1471&gt;250,Medidas!H1471&lt;0.5,Medidas!H1471&gt;400)),1,0)</f>
        <v>0</v>
      </c>
      <c r="I1471" s="20">
        <f>(Medidas!F1471-Medidas!E1471)/30.4375</f>
        <v>0</v>
      </c>
      <c r="J1471" s="15" t="e">
        <f>Medidas!H1471/(Medidas!G1471^2)*10000</f>
        <v>#DIV/0!</v>
      </c>
      <c r="K1471" s="15" t="e">
        <f t="shared" si="155"/>
        <v>#DIV/0!</v>
      </c>
      <c r="L1471" s="15" t="e">
        <f t="shared" si="156"/>
        <v>#DIV/0!</v>
      </c>
      <c r="M1471" s="15" t="e">
        <f t="shared" si="157"/>
        <v>#DIV/0!</v>
      </c>
      <c r="N1471" s="15" t="e">
        <f t="shared" si="158"/>
        <v>#N/A</v>
      </c>
      <c r="O1471" s="15" t="e">
        <f t="shared" si="159"/>
        <v>#N/A</v>
      </c>
    </row>
    <row r="1472" spans="1:15" x14ac:dyDescent="0.15">
      <c r="A1472" s="106">
        <f t="shared" si="160"/>
        <v>1</v>
      </c>
      <c r="B1472" s="15" t="e">
        <f>IF(OR(Medidas!D1472=1,Medidas!D1472="M",Medidas!D1472="m"),$A1472*LOOKUP($I1472+1,'OMS2007'!$A$3:$A$220,'OMS2007'!B$3:B$220)+(1-$A1472)*LOOKUP($I1472,'OMS2007'!$A$3:$A$220,'OMS2007'!B$3:B$220),$A1472*LOOKUP($I1472+1,'OMS2007'!$A$3:$A$220,'OMS2007'!E$3:E$220)+(1-$A1472)*LOOKUP($I1472,'OMS2007'!$A$3:$A$220,'OMS2007'!E$3:E$220))</f>
        <v>#N/A</v>
      </c>
      <c r="C1472" s="15" t="e">
        <f>IF(OR(Medidas!D1472=1,Medidas!D1472="M",Medidas!D1472="m"),$A1472*LOOKUP($I1472+1,'OMS2007'!$A$3:$A$220,'OMS2007'!C$3:C$220)+(1-$A1472)*LOOKUP($I1472,'OMS2007'!$A$3:$A$220,'OMS2007'!C$3:C$220),$A1472*LOOKUP($I1472+1,'OMS2007'!$A$3:$A$220,'OMS2007'!F$3:F$220)+(1-$A1472)*LOOKUP($I1472,'OMS2007'!$A$3:$A$220,'OMS2007'!F$3:F$220))</f>
        <v>#N/A</v>
      </c>
      <c r="D1472" s="15" t="e">
        <f>IF(OR(Medidas!D1472=1,Medidas!D1472="M",Medidas!D1472="m"),$A1472*LOOKUP($I1472+1,'OMS2007'!$A$3:$A$220,'OMS2007'!D$3:D$220)+(1-$A1472)*LOOKUP($I1472,'OMS2007'!$A$3:$A$220,'OMS2007'!D$3:D$220),$A1472*LOOKUP($I1472+1,'OMS2007'!$A$3:$A$220,'OMS2007'!G$3:G$220)+(1-$A1472)*LOOKUP($I1472,'OMS2007'!$A$3:$A$220,'OMS2007'!G$3:G$220))</f>
        <v>#N/A</v>
      </c>
      <c r="E1472" s="15">
        <f t="shared" si="154"/>
        <v>1</v>
      </c>
      <c r="F1472" s="15">
        <f>IF(OR(Medidas!D1472=1,Medidas!D1472="M",Medidas!D1472="m",Medidas!D1472=2,Medidas!D1472="F",Medidas!D1472="f"),0,1)</f>
        <v>1</v>
      </c>
      <c r="G1472" s="15">
        <f>IF(OR(ISBLANK(Medidas!G1472),(ISBLANK(Medidas!H1472))),1,0)</f>
        <v>1</v>
      </c>
      <c r="H1472" s="15">
        <f>IF(AND(NOT(G1472),OR(Medidas!G1472&lt;20,Medidas!G1472&gt;250,Medidas!H1472&lt;0.5,Medidas!H1472&gt;400)),1,0)</f>
        <v>0</v>
      </c>
      <c r="I1472" s="20">
        <f>(Medidas!F1472-Medidas!E1472)/30.4375</f>
        <v>0</v>
      </c>
      <c r="J1472" s="15" t="e">
        <f>Medidas!H1472/(Medidas!G1472^2)*10000</f>
        <v>#DIV/0!</v>
      </c>
      <c r="K1472" s="15" t="e">
        <f t="shared" si="155"/>
        <v>#DIV/0!</v>
      </c>
      <c r="L1472" s="15" t="e">
        <f t="shared" si="156"/>
        <v>#DIV/0!</v>
      </c>
      <c r="M1472" s="15" t="e">
        <f t="shared" si="157"/>
        <v>#DIV/0!</v>
      </c>
      <c r="N1472" s="15" t="e">
        <f t="shared" si="158"/>
        <v>#N/A</v>
      </c>
      <c r="O1472" s="15" t="e">
        <f t="shared" si="159"/>
        <v>#N/A</v>
      </c>
    </row>
    <row r="1473" spans="1:15" x14ac:dyDescent="0.15">
      <c r="A1473" s="106">
        <f t="shared" si="160"/>
        <v>1</v>
      </c>
      <c r="B1473" s="15" t="e">
        <f>IF(OR(Medidas!D1473=1,Medidas!D1473="M",Medidas!D1473="m"),$A1473*LOOKUP($I1473+1,'OMS2007'!$A$3:$A$220,'OMS2007'!B$3:B$220)+(1-$A1473)*LOOKUP($I1473,'OMS2007'!$A$3:$A$220,'OMS2007'!B$3:B$220),$A1473*LOOKUP($I1473+1,'OMS2007'!$A$3:$A$220,'OMS2007'!E$3:E$220)+(1-$A1473)*LOOKUP($I1473,'OMS2007'!$A$3:$A$220,'OMS2007'!E$3:E$220))</f>
        <v>#N/A</v>
      </c>
      <c r="C1473" s="15" t="e">
        <f>IF(OR(Medidas!D1473=1,Medidas!D1473="M",Medidas!D1473="m"),$A1473*LOOKUP($I1473+1,'OMS2007'!$A$3:$A$220,'OMS2007'!C$3:C$220)+(1-$A1473)*LOOKUP($I1473,'OMS2007'!$A$3:$A$220,'OMS2007'!C$3:C$220),$A1473*LOOKUP($I1473+1,'OMS2007'!$A$3:$A$220,'OMS2007'!F$3:F$220)+(1-$A1473)*LOOKUP($I1473,'OMS2007'!$A$3:$A$220,'OMS2007'!F$3:F$220))</f>
        <v>#N/A</v>
      </c>
      <c r="D1473" s="15" t="e">
        <f>IF(OR(Medidas!D1473=1,Medidas!D1473="M",Medidas!D1473="m"),$A1473*LOOKUP($I1473+1,'OMS2007'!$A$3:$A$220,'OMS2007'!D$3:D$220)+(1-$A1473)*LOOKUP($I1473,'OMS2007'!$A$3:$A$220,'OMS2007'!D$3:D$220),$A1473*LOOKUP($I1473+1,'OMS2007'!$A$3:$A$220,'OMS2007'!G$3:G$220)+(1-$A1473)*LOOKUP($I1473,'OMS2007'!$A$3:$A$220,'OMS2007'!G$3:G$220))</f>
        <v>#N/A</v>
      </c>
      <c r="E1473" s="15">
        <f t="shared" si="154"/>
        <v>1</v>
      </c>
      <c r="F1473" s="15">
        <f>IF(OR(Medidas!D1473=1,Medidas!D1473="M",Medidas!D1473="m",Medidas!D1473=2,Medidas!D1473="F",Medidas!D1473="f"),0,1)</f>
        <v>1</v>
      </c>
      <c r="G1473" s="15">
        <f>IF(OR(ISBLANK(Medidas!G1473),(ISBLANK(Medidas!H1473))),1,0)</f>
        <v>1</v>
      </c>
      <c r="H1473" s="15">
        <f>IF(AND(NOT(G1473),OR(Medidas!G1473&lt;20,Medidas!G1473&gt;250,Medidas!H1473&lt;0.5,Medidas!H1473&gt;400)),1,0)</f>
        <v>0</v>
      </c>
      <c r="I1473" s="20">
        <f>(Medidas!F1473-Medidas!E1473)/30.4375</f>
        <v>0</v>
      </c>
      <c r="J1473" s="15" t="e">
        <f>Medidas!H1473/(Medidas!G1473^2)*10000</f>
        <v>#DIV/0!</v>
      </c>
      <c r="K1473" s="15" t="e">
        <f t="shared" si="155"/>
        <v>#DIV/0!</v>
      </c>
      <c r="L1473" s="15" t="e">
        <f t="shared" si="156"/>
        <v>#DIV/0!</v>
      </c>
      <c r="M1473" s="15" t="e">
        <f t="shared" si="157"/>
        <v>#DIV/0!</v>
      </c>
      <c r="N1473" s="15" t="e">
        <f t="shared" si="158"/>
        <v>#N/A</v>
      </c>
      <c r="O1473" s="15" t="e">
        <f t="shared" si="159"/>
        <v>#N/A</v>
      </c>
    </row>
    <row r="1474" spans="1:15" x14ac:dyDescent="0.15">
      <c r="A1474" s="106">
        <f t="shared" si="160"/>
        <v>1</v>
      </c>
      <c r="B1474" s="15" t="e">
        <f>IF(OR(Medidas!D1474=1,Medidas!D1474="M",Medidas!D1474="m"),$A1474*LOOKUP($I1474+1,'OMS2007'!$A$3:$A$220,'OMS2007'!B$3:B$220)+(1-$A1474)*LOOKUP($I1474,'OMS2007'!$A$3:$A$220,'OMS2007'!B$3:B$220),$A1474*LOOKUP($I1474+1,'OMS2007'!$A$3:$A$220,'OMS2007'!E$3:E$220)+(1-$A1474)*LOOKUP($I1474,'OMS2007'!$A$3:$A$220,'OMS2007'!E$3:E$220))</f>
        <v>#N/A</v>
      </c>
      <c r="C1474" s="15" t="e">
        <f>IF(OR(Medidas!D1474=1,Medidas!D1474="M",Medidas!D1474="m"),$A1474*LOOKUP($I1474+1,'OMS2007'!$A$3:$A$220,'OMS2007'!C$3:C$220)+(1-$A1474)*LOOKUP($I1474,'OMS2007'!$A$3:$A$220,'OMS2007'!C$3:C$220),$A1474*LOOKUP($I1474+1,'OMS2007'!$A$3:$A$220,'OMS2007'!F$3:F$220)+(1-$A1474)*LOOKUP($I1474,'OMS2007'!$A$3:$A$220,'OMS2007'!F$3:F$220))</f>
        <v>#N/A</v>
      </c>
      <c r="D1474" s="15" t="e">
        <f>IF(OR(Medidas!D1474=1,Medidas!D1474="M",Medidas!D1474="m"),$A1474*LOOKUP($I1474+1,'OMS2007'!$A$3:$A$220,'OMS2007'!D$3:D$220)+(1-$A1474)*LOOKUP($I1474,'OMS2007'!$A$3:$A$220,'OMS2007'!D$3:D$220),$A1474*LOOKUP($I1474+1,'OMS2007'!$A$3:$A$220,'OMS2007'!G$3:G$220)+(1-$A1474)*LOOKUP($I1474,'OMS2007'!$A$3:$A$220,'OMS2007'!G$3:G$220))</f>
        <v>#N/A</v>
      </c>
      <c r="E1474" s="15">
        <f t="shared" si="154"/>
        <v>1</v>
      </c>
      <c r="F1474" s="15">
        <f>IF(OR(Medidas!D1474=1,Medidas!D1474="M",Medidas!D1474="m",Medidas!D1474=2,Medidas!D1474="F",Medidas!D1474="f"),0,1)</f>
        <v>1</v>
      </c>
      <c r="G1474" s="15">
        <f>IF(OR(ISBLANK(Medidas!G1474),(ISBLANK(Medidas!H1474))),1,0)</f>
        <v>1</v>
      </c>
      <c r="H1474" s="15">
        <f>IF(AND(NOT(G1474),OR(Medidas!G1474&lt;20,Medidas!G1474&gt;250,Medidas!H1474&lt;0.5,Medidas!H1474&gt;400)),1,0)</f>
        <v>0</v>
      </c>
      <c r="I1474" s="20">
        <f>(Medidas!F1474-Medidas!E1474)/30.4375</f>
        <v>0</v>
      </c>
      <c r="J1474" s="15" t="e">
        <f>Medidas!H1474/(Medidas!G1474^2)*10000</f>
        <v>#DIV/0!</v>
      </c>
      <c r="K1474" s="15" t="e">
        <f t="shared" si="155"/>
        <v>#DIV/0!</v>
      </c>
      <c r="L1474" s="15" t="e">
        <f t="shared" si="156"/>
        <v>#DIV/0!</v>
      </c>
      <c r="M1474" s="15" t="e">
        <f t="shared" si="157"/>
        <v>#DIV/0!</v>
      </c>
      <c r="N1474" s="15" t="e">
        <f t="shared" si="158"/>
        <v>#N/A</v>
      </c>
      <c r="O1474" s="15" t="e">
        <f t="shared" si="159"/>
        <v>#N/A</v>
      </c>
    </row>
    <row r="1475" spans="1:15" x14ac:dyDescent="0.15">
      <c r="A1475" s="106">
        <f t="shared" si="160"/>
        <v>1</v>
      </c>
      <c r="B1475" s="15" t="e">
        <f>IF(OR(Medidas!D1475=1,Medidas!D1475="M",Medidas!D1475="m"),$A1475*LOOKUP($I1475+1,'OMS2007'!$A$3:$A$220,'OMS2007'!B$3:B$220)+(1-$A1475)*LOOKUP($I1475,'OMS2007'!$A$3:$A$220,'OMS2007'!B$3:B$220),$A1475*LOOKUP($I1475+1,'OMS2007'!$A$3:$A$220,'OMS2007'!E$3:E$220)+(1-$A1475)*LOOKUP($I1475,'OMS2007'!$A$3:$A$220,'OMS2007'!E$3:E$220))</f>
        <v>#N/A</v>
      </c>
      <c r="C1475" s="15" t="e">
        <f>IF(OR(Medidas!D1475=1,Medidas!D1475="M",Medidas!D1475="m"),$A1475*LOOKUP($I1475+1,'OMS2007'!$A$3:$A$220,'OMS2007'!C$3:C$220)+(1-$A1475)*LOOKUP($I1475,'OMS2007'!$A$3:$A$220,'OMS2007'!C$3:C$220),$A1475*LOOKUP($I1475+1,'OMS2007'!$A$3:$A$220,'OMS2007'!F$3:F$220)+(1-$A1475)*LOOKUP($I1475,'OMS2007'!$A$3:$A$220,'OMS2007'!F$3:F$220))</f>
        <v>#N/A</v>
      </c>
      <c r="D1475" s="15" t="e">
        <f>IF(OR(Medidas!D1475=1,Medidas!D1475="M",Medidas!D1475="m"),$A1475*LOOKUP($I1475+1,'OMS2007'!$A$3:$A$220,'OMS2007'!D$3:D$220)+(1-$A1475)*LOOKUP($I1475,'OMS2007'!$A$3:$A$220,'OMS2007'!D$3:D$220),$A1475*LOOKUP($I1475+1,'OMS2007'!$A$3:$A$220,'OMS2007'!G$3:G$220)+(1-$A1475)*LOOKUP($I1475,'OMS2007'!$A$3:$A$220,'OMS2007'!G$3:G$220))</f>
        <v>#N/A</v>
      </c>
      <c r="E1475" s="15">
        <f t="shared" si="154"/>
        <v>1</v>
      </c>
      <c r="F1475" s="15">
        <f>IF(OR(Medidas!D1475=1,Medidas!D1475="M",Medidas!D1475="m",Medidas!D1475=2,Medidas!D1475="F",Medidas!D1475="f"),0,1)</f>
        <v>1</v>
      </c>
      <c r="G1475" s="15">
        <f>IF(OR(ISBLANK(Medidas!G1475),(ISBLANK(Medidas!H1475))),1,0)</f>
        <v>1</v>
      </c>
      <c r="H1475" s="15">
        <f>IF(AND(NOT(G1475),OR(Medidas!G1475&lt;20,Medidas!G1475&gt;250,Medidas!H1475&lt;0.5,Medidas!H1475&gt;400)),1,0)</f>
        <v>0</v>
      </c>
      <c r="I1475" s="20">
        <f>(Medidas!F1475-Medidas!E1475)/30.4375</f>
        <v>0</v>
      </c>
      <c r="J1475" s="15" t="e">
        <f>Medidas!H1475/(Medidas!G1475^2)*10000</f>
        <v>#DIV/0!</v>
      </c>
      <c r="K1475" s="15" t="e">
        <f t="shared" si="155"/>
        <v>#DIV/0!</v>
      </c>
      <c r="L1475" s="15" t="e">
        <f t="shared" si="156"/>
        <v>#DIV/0!</v>
      </c>
      <c r="M1475" s="15" t="e">
        <f t="shared" si="157"/>
        <v>#DIV/0!</v>
      </c>
      <c r="N1475" s="15" t="e">
        <f t="shared" si="158"/>
        <v>#N/A</v>
      </c>
      <c r="O1475" s="15" t="e">
        <f t="shared" si="159"/>
        <v>#N/A</v>
      </c>
    </row>
    <row r="1476" spans="1:15" x14ac:dyDescent="0.15">
      <c r="A1476" s="106">
        <f t="shared" si="160"/>
        <v>1</v>
      </c>
      <c r="B1476" s="15" t="e">
        <f>IF(OR(Medidas!D1476=1,Medidas!D1476="M",Medidas!D1476="m"),$A1476*LOOKUP($I1476+1,'OMS2007'!$A$3:$A$220,'OMS2007'!B$3:B$220)+(1-$A1476)*LOOKUP($I1476,'OMS2007'!$A$3:$A$220,'OMS2007'!B$3:B$220),$A1476*LOOKUP($I1476+1,'OMS2007'!$A$3:$A$220,'OMS2007'!E$3:E$220)+(1-$A1476)*LOOKUP($I1476,'OMS2007'!$A$3:$A$220,'OMS2007'!E$3:E$220))</f>
        <v>#N/A</v>
      </c>
      <c r="C1476" s="15" t="e">
        <f>IF(OR(Medidas!D1476=1,Medidas!D1476="M",Medidas!D1476="m"),$A1476*LOOKUP($I1476+1,'OMS2007'!$A$3:$A$220,'OMS2007'!C$3:C$220)+(1-$A1476)*LOOKUP($I1476,'OMS2007'!$A$3:$A$220,'OMS2007'!C$3:C$220),$A1476*LOOKUP($I1476+1,'OMS2007'!$A$3:$A$220,'OMS2007'!F$3:F$220)+(1-$A1476)*LOOKUP($I1476,'OMS2007'!$A$3:$A$220,'OMS2007'!F$3:F$220))</f>
        <v>#N/A</v>
      </c>
      <c r="D1476" s="15" t="e">
        <f>IF(OR(Medidas!D1476=1,Medidas!D1476="M",Medidas!D1476="m"),$A1476*LOOKUP($I1476+1,'OMS2007'!$A$3:$A$220,'OMS2007'!D$3:D$220)+(1-$A1476)*LOOKUP($I1476,'OMS2007'!$A$3:$A$220,'OMS2007'!D$3:D$220),$A1476*LOOKUP($I1476+1,'OMS2007'!$A$3:$A$220,'OMS2007'!G$3:G$220)+(1-$A1476)*LOOKUP($I1476,'OMS2007'!$A$3:$A$220,'OMS2007'!G$3:G$220))</f>
        <v>#N/A</v>
      </c>
      <c r="E1476" s="15">
        <f t="shared" ref="E1476:E1539" si="161">IF(OR(I1476&lt;24,I1476&gt;240),1,0)</f>
        <v>1</v>
      </c>
      <c r="F1476" s="15">
        <f>IF(OR(Medidas!D1476=1,Medidas!D1476="M",Medidas!D1476="m",Medidas!D1476=2,Medidas!D1476="F",Medidas!D1476="f"),0,1)</f>
        <v>1</v>
      </c>
      <c r="G1476" s="15">
        <f>IF(OR(ISBLANK(Medidas!G1476),(ISBLANK(Medidas!H1476))),1,0)</f>
        <v>1</v>
      </c>
      <c r="H1476" s="15">
        <f>IF(AND(NOT(G1476),OR(Medidas!G1476&lt;20,Medidas!G1476&gt;250,Medidas!H1476&lt;0.5,Medidas!H1476&gt;400)),1,0)</f>
        <v>0</v>
      </c>
      <c r="I1476" s="20">
        <f>(Medidas!F1476-Medidas!E1476)/30.4375</f>
        <v>0</v>
      </c>
      <c r="J1476" s="15" t="e">
        <f>Medidas!H1476/(Medidas!G1476^2)*10000</f>
        <v>#DIV/0!</v>
      </c>
      <c r="K1476" s="15" t="e">
        <f t="shared" ref="K1476:K1539" si="162">(((J1476/C1476)^B1476)-1)/(B1476*D1476)</f>
        <v>#DIV/0!</v>
      </c>
      <c r="L1476" s="15" t="e">
        <f t="shared" ref="L1476:L1539" si="163">INT(NORMSDIST(K1476)*1000)/10</f>
        <v>#DIV/0!</v>
      </c>
      <c r="M1476" s="15" t="e">
        <f t="shared" ref="M1476:M1539" si="164">IF(OR((J1476-C1476)/N1476&lt;-4,(J1476-C1476)/O1476&gt;8),1,0)</f>
        <v>#DIV/0!</v>
      </c>
      <c r="N1476" s="15" t="e">
        <f t="shared" ref="N1476:N1539" si="165">(C1476-(C1476*(1+B1476*D1476*(-2))^(1/B1476)))/2</f>
        <v>#N/A</v>
      </c>
      <c r="O1476" s="15" t="e">
        <f t="shared" ref="O1476:O1539" si="166">((C1476*(1+B1476*D1476*2)^(1/B1476))-C1476)/2</f>
        <v>#N/A</v>
      </c>
    </row>
    <row r="1477" spans="1:15" x14ac:dyDescent="0.15">
      <c r="A1477" s="106">
        <f t="shared" ref="A1477:A1540" si="167">I1477-INT(I1477+0.5)+1</f>
        <v>1</v>
      </c>
      <c r="B1477" s="15" t="e">
        <f>IF(OR(Medidas!D1477=1,Medidas!D1477="M",Medidas!D1477="m"),$A1477*LOOKUP($I1477+1,'OMS2007'!$A$3:$A$220,'OMS2007'!B$3:B$220)+(1-$A1477)*LOOKUP($I1477,'OMS2007'!$A$3:$A$220,'OMS2007'!B$3:B$220),$A1477*LOOKUP($I1477+1,'OMS2007'!$A$3:$A$220,'OMS2007'!E$3:E$220)+(1-$A1477)*LOOKUP($I1477,'OMS2007'!$A$3:$A$220,'OMS2007'!E$3:E$220))</f>
        <v>#N/A</v>
      </c>
      <c r="C1477" s="15" t="e">
        <f>IF(OR(Medidas!D1477=1,Medidas!D1477="M",Medidas!D1477="m"),$A1477*LOOKUP($I1477+1,'OMS2007'!$A$3:$A$220,'OMS2007'!C$3:C$220)+(1-$A1477)*LOOKUP($I1477,'OMS2007'!$A$3:$A$220,'OMS2007'!C$3:C$220),$A1477*LOOKUP($I1477+1,'OMS2007'!$A$3:$A$220,'OMS2007'!F$3:F$220)+(1-$A1477)*LOOKUP($I1477,'OMS2007'!$A$3:$A$220,'OMS2007'!F$3:F$220))</f>
        <v>#N/A</v>
      </c>
      <c r="D1477" s="15" t="e">
        <f>IF(OR(Medidas!D1477=1,Medidas!D1477="M",Medidas!D1477="m"),$A1477*LOOKUP($I1477+1,'OMS2007'!$A$3:$A$220,'OMS2007'!D$3:D$220)+(1-$A1477)*LOOKUP($I1477,'OMS2007'!$A$3:$A$220,'OMS2007'!D$3:D$220),$A1477*LOOKUP($I1477+1,'OMS2007'!$A$3:$A$220,'OMS2007'!G$3:G$220)+(1-$A1477)*LOOKUP($I1477,'OMS2007'!$A$3:$A$220,'OMS2007'!G$3:G$220))</f>
        <v>#N/A</v>
      </c>
      <c r="E1477" s="15">
        <f t="shared" si="161"/>
        <v>1</v>
      </c>
      <c r="F1477" s="15">
        <f>IF(OR(Medidas!D1477=1,Medidas!D1477="M",Medidas!D1477="m",Medidas!D1477=2,Medidas!D1477="F",Medidas!D1477="f"),0,1)</f>
        <v>1</v>
      </c>
      <c r="G1477" s="15">
        <f>IF(OR(ISBLANK(Medidas!G1477),(ISBLANK(Medidas!H1477))),1,0)</f>
        <v>1</v>
      </c>
      <c r="H1477" s="15">
        <f>IF(AND(NOT(G1477),OR(Medidas!G1477&lt;20,Medidas!G1477&gt;250,Medidas!H1477&lt;0.5,Medidas!H1477&gt;400)),1,0)</f>
        <v>0</v>
      </c>
      <c r="I1477" s="20">
        <f>(Medidas!F1477-Medidas!E1477)/30.4375</f>
        <v>0</v>
      </c>
      <c r="J1477" s="15" t="e">
        <f>Medidas!H1477/(Medidas!G1477^2)*10000</f>
        <v>#DIV/0!</v>
      </c>
      <c r="K1477" s="15" t="e">
        <f t="shared" si="162"/>
        <v>#DIV/0!</v>
      </c>
      <c r="L1477" s="15" t="e">
        <f t="shared" si="163"/>
        <v>#DIV/0!</v>
      </c>
      <c r="M1477" s="15" t="e">
        <f t="shared" si="164"/>
        <v>#DIV/0!</v>
      </c>
      <c r="N1477" s="15" t="e">
        <f t="shared" si="165"/>
        <v>#N/A</v>
      </c>
      <c r="O1477" s="15" t="e">
        <f t="shared" si="166"/>
        <v>#N/A</v>
      </c>
    </row>
    <row r="1478" spans="1:15" x14ac:dyDescent="0.15">
      <c r="A1478" s="106">
        <f t="shared" si="167"/>
        <v>1</v>
      </c>
      <c r="B1478" s="15" t="e">
        <f>IF(OR(Medidas!D1478=1,Medidas!D1478="M",Medidas!D1478="m"),$A1478*LOOKUP($I1478+1,'OMS2007'!$A$3:$A$220,'OMS2007'!B$3:B$220)+(1-$A1478)*LOOKUP($I1478,'OMS2007'!$A$3:$A$220,'OMS2007'!B$3:B$220),$A1478*LOOKUP($I1478+1,'OMS2007'!$A$3:$A$220,'OMS2007'!E$3:E$220)+(1-$A1478)*LOOKUP($I1478,'OMS2007'!$A$3:$A$220,'OMS2007'!E$3:E$220))</f>
        <v>#N/A</v>
      </c>
      <c r="C1478" s="15" t="e">
        <f>IF(OR(Medidas!D1478=1,Medidas!D1478="M",Medidas!D1478="m"),$A1478*LOOKUP($I1478+1,'OMS2007'!$A$3:$A$220,'OMS2007'!C$3:C$220)+(1-$A1478)*LOOKUP($I1478,'OMS2007'!$A$3:$A$220,'OMS2007'!C$3:C$220),$A1478*LOOKUP($I1478+1,'OMS2007'!$A$3:$A$220,'OMS2007'!F$3:F$220)+(1-$A1478)*LOOKUP($I1478,'OMS2007'!$A$3:$A$220,'OMS2007'!F$3:F$220))</f>
        <v>#N/A</v>
      </c>
      <c r="D1478" s="15" t="e">
        <f>IF(OR(Medidas!D1478=1,Medidas!D1478="M",Medidas!D1478="m"),$A1478*LOOKUP($I1478+1,'OMS2007'!$A$3:$A$220,'OMS2007'!D$3:D$220)+(1-$A1478)*LOOKUP($I1478,'OMS2007'!$A$3:$A$220,'OMS2007'!D$3:D$220),$A1478*LOOKUP($I1478+1,'OMS2007'!$A$3:$A$220,'OMS2007'!G$3:G$220)+(1-$A1478)*LOOKUP($I1478,'OMS2007'!$A$3:$A$220,'OMS2007'!G$3:G$220))</f>
        <v>#N/A</v>
      </c>
      <c r="E1478" s="15">
        <f t="shared" si="161"/>
        <v>1</v>
      </c>
      <c r="F1478" s="15">
        <f>IF(OR(Medidas!D1478=1,Medidas!D1478="M",Medidas!D1478="m",Medidas!D1478=2,Medidas!D1478="F",Medidas!D1478="f"),0,1)</f>
        <v>1</v>
      </c>
      <c r="G1478" s="15">
        <f>IF(OR(ISBLANK(Medidas!G1478),(ISBLANK(Medidas!H1478))),1,0)</f>
        <v>1</v>
      </c>
      <c r="H1478" s="15">
        <f>IF(AND(NOT(G1478),OR(Medidas!G1478&lt;20,Medidas!G1478&gt;250,Medidas!H1478&lt;0.5,Medidas!H1478&gt;400)),1,0)</f>
        <v>0</v>
      </c>
      <c r="I1478" s="20">
        <f>(Medidas!F1478-Medidas!E1478)/30.4375</f>
        <v>0</v>
      </c>
      <c r="J1478" s="15" t="e">
        <f>Medidas!H1478/(Medidas!G1478^2)*10000</f>
        <v>#DIV/0!</v>
      </c>
      <c r="K1478" s="15" t="e">
        <f t="shared" si="162"/>
        <v>#DIV/0!</v>
      </c>
      <c r="L1478" s="15" t="e">
        <f t="shared" si="163"/>
        <v>#DIV/0!</v>
      </c>
      <c r="M1478" s="15" t="e">
        <f t="shared" si="164"/>
        <v>#DIV/0!</v>
      </c>
      <c r="N1478" s="15" t="e">
        <f t="shared" si="165"/>
        <v>#N/A</v>
      </c>
      <c r="O1478" s="15" t="e">
        <f t="shared" si="166"/>
        <v>#N/A</v>
      </c>
    </row>
    <row r="1479" spans="1:15" x14ac:dyDescent="0.15">
      <c r="A1479" s="106">
        <f t="shared" si="167"/>
        <v>1</v>
      </c>
      <c r="B1479" s="15" t="e">
        <f>IF(OR(Medidas!D1479=1,Medidas!D1479="M",Medidas!D1479="m"),$A1479*LOOKUP($I1479+1,'OMS2007'!$A$3:$A$220,'OMS2007'!B$3:B$220)+(1-$A1479)*LOOKUP($I1479,'OMS2007'!$A$3:$A$220,'OMS2007'!B$3:B$220),$A1479*LOOKUP($I1479+1,'OMS2007'!$A$3:$A$220,'OMS2007'!E$3:E$220)+(1-$A1479)*LOOKUP($I1479,'OMS2007'!$A$3:$A$220,'OMS2007'!E$3:E$220))</f>
        <v>#N/A</v>
      </c>
      <c r="C1479" s="15" t="e">
        <f>IF(OR(Medidas!D1479=1,Medidas!D1479="M",Medidas!D1479="m"),$A1479*LOOKUP($I1479+1,'OMS2007'!$A$3:$A$220,'OMS2007'!C$3:C$220)+(1-$A1479)*LOOKUP($I1479,'OMS2007'!$A$3:$A$220,'OMS2007'!C$3:C$220),$A1479*LOOKUP($I1479+1,'OMS2007'!$A$3:$A$220,'OMS2007'!F$3:F$220)+(1-$A1479)*LOOKUP($I1479,'OMS2007'!$A$3:$A$220,'OMS2007'!F$3:F$220))</f>
        <v>#N/A</v>
      </c>
      <c r="D1479" s="15" t="e">
        <f>IF(OR(Medidas!D1479=1,Medidas!D1479="M",Medidas!D1479="m"),$A1479*LOOKUP($I1479+1,'OMS2007'!$A$3:$A$220,'OMS2007'!D$3:D$220)+(1-$A1479)*LOOKUP($I1479,'OMS2007'!$A$3:$A$220,'OMS2007'!D$3:D$220),$A1479*LOOKUP($I1479+1,'OMS2007'!$A$3:$A$220,'OMS2007'!G$3:G$220)+(1-$A1479)*LOOKUP($I1479,'OMS2007'!$A$3:$A$220,'OMS2007'!G$3:G$220))</f>
        <v>#N/A</v>
      </c>
      <c r="E1479" s="15">
        <f t="shared" si="161"/>
        <v>1</v>
      </c>
      <c r="F1479" s="15">
        <f>IF(OR(Medidas!D1479=1,Medidas!D1479="M",Medidas!D1479="m",Medidas!D1479=2,Medidas!D1479="F",Medidas!D1479="f"),0,1)</f>
        <v>1</v>
      </c>
      <c r="G1479" s="15">
        <f>IF(OR(ISBLANK(Medidas!G1479),(ISBLANK(Medidas!H1479))),1,0)</f>
        <v>1</v>
      </c>
      <c r="H1479" s="15">
        <f>IF(AND(NOT(G1479),OR(Medidas!G1479&lt;20,Medidas!G1479&gt;250,Medidas!H1479&lt;0.5,Medidas!H1479&gt;400)),1,0)</f>
        <v>0</v>
      </c>
      <c r="I1479" s="20">
        <f>(Medidas!F1479-Medidas!E1479)/30.4375</f>
        <v>0</v>
      </c>
      <c r="J1479" s="15" t="e">
        <f>Medidas!H1479/(Medidas!G1479^2)*10000</f>
        <v>#DIV/0!</v>
      </c>
      <c r="K1479" s="15" t="e">
        <f t="shared" si="162"/>
        <v>#DIV/0!</v>
      </c>
      <c r="L1479" s="15" t="e">
        <f t="shared" si="163"/>
        <v>#DIV/0!</v>
      </c>
      <c r="M1479" s="15" t="e">
        <f t="shared" si="164"/>
        <v>#DIV/0!</v>
      </c>
      <c r="N1479" s="15" t="e">
        <f t="shared" si="165"/>
        <v>#N/A</v>
      </c>
      <c r="O1479" s="15" t="e">
        <f t="shared" si="166"/>
        <v>#N/A</v>
      </c>
    </row>
    <row r="1480" spans="1:15" x14ac:dyDescent="0.15">
      <c r="A1480" s="106">
        <f t="shared" si="167"/>
        <v>1</v>
      </c>
      <c r="B1480" s="15" t="e">
        <f>IF(OR(Medidas!D1480=1,Medidas!D1480="M",Medidas!D1480="m"),$A1480*LOOKUP($I1480+1,'OMS2007'!$A$3:$A$220,'OMS2007'!B$3:B$220)+(1-$A1480)*LOOKUP($I1480,'OMS2007'!$A$3:$A$220,'OMS2007'!B$3:B$220),$A1480*LOOKUP($I1480+1,'OMS2007'!$A$3:$A$220,'OMS2007'!E$3:E$220)+(1-$A1480)*LOOKUP($I1480,'OMS2007'!$A$3:$A$220,'OMS2007'!E$3:E$220))</f>
        <v>#N/A</v>
      </c>
      <c r="C1480" s="15" t="e">
        <f>IF(OR(Medidas!D1480=1,Medidas!D1480="M",Medidas!D1480="m"),$A1480*LOOKUP($I1480+1,'OMS2007'!$A$3:$A$220,'OMS2007'!C$3:C$220)+(1-$A1480)*LOOKUP($I1480,'OMS2007'!$A$3:$A$220,'OMS2007'!C$3:C$220),$A1480*LOOKUP($I1480+1,'OMS2007'!$A$3:$A$220,'OMS2007'!F$3:F$220)+(1-$A1480)*LOOKUP($I1480,'OMS2007'!$A$3:$A$220,'OMS2007'!F$3:F$220))</f>
        <v>#N/A</v>
      </c>
      <c r="D1480" s="15" t="e">
        <f>IF(OR(Medidas!D1480=1,Medidas!D1480="M",Medidas!D1480="m"),$A1480*LOOKUP($I1480+1,'OMS2007'!$A$3:$A$220,'OMS2007'!D$3:D$220)+(1-$A1480)*LOOKUP($I1480,'OMS2007'!$A$3:$A$220,'OMS2007'!D$3:D$220),$A1480*LOOKUP($I1480+1,'OMS2007'!$A$3:$A$220,'OMS2007'!G$3:G$220)+(1-$A1480)*LOOKUP($I1480,'OMS2007'!$A$3:$A$220,'OMS2007'!G$3:G$220))</f>
        <v>#N/A</v>
      </c>
      <c r="E1480" s="15">
        <f t="shared" si="161"/>
        <v>1</v>
      </c>
      <c r="F1480" s="15">
        <f>IF(OR(Medidas!D1480=1,Medidas!D1480="M",Medidas!D1480="m",Medidas!D1480=2,Medidas!D1480="F",Medidas!D1480="f"),0,1)</f>
        <v>1</v>
      </c>
      <c r="G1480" s="15">
        <f>IF(OR(ISBLANK(Medidas!G1480),(ISBLANK(Medidas!H1480))),1,0)</f>
        <v>1</v>
      </c>
      <c r="H1480" s="15">
        <f>IF(AND(NOT(G1480),OR(Medidas!G1480&lt;20,Medidas!G1480&gt;250,Medidas!H1480&lt;0.5,Medidas!H1480&gt;400)),1,0)</f>
        <v>0</v>
      </c>
      <c r="I1480" s="20">
        <f>(Medidas!F1480-Medidas!E1480)/30.4375</f>
        <v>0</v>
      </c>
      <c r="J1480" s="15" t="e">
        <f>Medidas!H1480/(Medidas!G1480^2)*10000</f>
        <v>#DIV/0!</v>
      </c>
      <c r="K1480" s="15" t="e">
        <f t="shared" si="162"/>
        <v>#DIV/0!</v>
      </c>
      <c r="L1480" s="15" t="e">
        <f t="shared" si="163"/>
        <v>#DIV/0!</v>
      </c>
      <c r="M1480" s="15" t="e">
        <f t="shared" si="164"/>
        <v>#DIV/0!</v>
      </c>
      <c r="N1480" s="15" t="e">
        <f t="shared" si="165"/>
        <v>#N/A</v>
      </c>
      <c r="O1480" s="15" t="e">
        <f t="shared" si="166"/>
        <v>#N/A</v>
      </c>
    </row>
    <row r="1481" spans="1:15" x14ac:dyDescent="0.15">
      <c r="A1481" s="106">
        <f t="shared" si="167"/>
        <v>1</v>
      </c>
      <c r="B1481" s="15" t="e">
        <f>IF(OR(Medidas!D1481=1,Medidas!D1481="M",Medidas!D1481="m"),$A1481*LOOKUP($I1481+1,'OMS2007'!$A$3:$A$220,'OMS2007'!B$3:B$220)+(1-$A1481)*LOOKUP($I1481,'OMS2007'!$A$3:$A$220,'OMS2007'!B$3:B$220),$A1481*LOOKUP($I1481+1,'OMS2007'!$A$3:$A$220,'OMS2007'!E$3:E$220)+(1-$A1481)*LOOKUP($I1481,'OMS2007'!$A$3:$A$220,'OMS2007'!E$3:E$220))</f>
        <v>#N/A</v>
      </c>
      <c r="C1481" s="15" t="e">
        <f>IF(OR(Medidas!D1481=1,Medidas!D1481="M",Medidas!D1481="m"),$A1481*LOOKUP($I1481+1,'OMS2007'!$A$3:$A$220,'OMS2007'!C$3:C$220)+(1-$A1481)*LOOKUP($I1481,'OMS2007'!$A$3:$A$220,'OMS2007'!C$3:C$220),$A1481*LOOKUP($I1481+1,'OMS2007'!$A$3:$A$220,'OMS2007'!F$3:F$220)+(1-$A1481)*LOOKUP($I1481,'OMS2007'!$A$3:$A$220,'OMS2007'!F$3:F$220))</f>
        <v>#N/A</v>
      </c>
      <c r="D1481" s="15" t="e">
        <f>IF(OR(Medidas!D1481=1,Medidas!D1481="M",Medidas!D1481="m"),$A1481*LOOKUP($I1481+1,'OMS2007'!$A$3:$A$220,'OMS2007'!D$3:D$220)+(1-$A1481)*LOOKUP($I1481,'OMS2007'!$A$3:$A$220,'OMS2007'!D$3:D$220),$A1481*LOOKUP($I1481+1,'OMS2007'!$A$3:$A$220,'OMS2007'!G$3:G$220)+(1-$A1481)*LOOKUP($I1481,'OMS2007'!$A$3:$A$220,'OMS2007'!G$3:G$220))</f>
        <v>#N/A</v>
      </c>
      <c r="E1481" s="15">
        <f t="shared" si="161"/>
        <v>1</v>
      </c>
      <c r="F1481" s="15">
        <f>IF(OR(Medidas!D1481=1,Medidas!D1481="M",Medidas!D1481="m",Medidas!D1481=2,Medidas!D1481="F",Medidas!D1481="f"),0,1)</f>
        <v>1</v>
      </c>
      <c r="G1481" s="15">
        <f>IF(OR(ISBLANK(Medidas!G1481),(ISBLANK(Medidas!H1481))),1,0)</f>
        <v>1</v>
      </c>
      <c r="H1481" s="15">
        <f>IF(AND(NOT(G1481),OR(Medidas!G1481&lt;20,Medidas!G1481&gt;250,Medidas!H1481&lt;0.5,Medidas!H1481&gt;400)),1,0)</f>
        <v>0</v>
      </c>
      <c r="I1481" s="20">
        <f>(Medidas!F1481-Medidas!E1481)/30.4375</f>
        <v>0</v>
      </c>
      <c r="J1481" s="15" t="e">
        <f>Medidas!H1481/(Medidas!G1481^2)*10000</f>
        <v>#DIV/0!</v>
      </c>
      <c r="K1481" s="15" t="e">
        <f t="shared" si="162"/>
        <v>#DIV/0!</v>
      </c>
      <c r="L1481" s="15" t="e">
        <f t="shared" si="163"/>
        <v>#DIV/0!</v>
      </c>
      <c r="M1481" s="15" t="e">
        <f t="shared" si="164"/>
        <v>#DIV/0!</v>
      </c>
      <c r="N1481" s="15" t="e">
        <f t="shared" si="165"/>
        <v>#N/A</v>
      </c>
      <c r="O1481" s="15" t="e">
        <f t="shared" si="166"/>
        <v>#N/A</v>
      </c>
    </row>
    <row r="1482" spans="1:15" x14ac:dyDescent="0.15">
      <c r="A1482" s="106">
        <f t="shared" si="167"/>
        <v>1</v>
      </c>
      <c r="B1482" s="15" t="e">
        <f>IF(OR(Medidas!D1482=1,Medidas!D1482="M",Medidas!D1482="m"),$A1482*LOOKUP($I1482+1,'OMS2007'!$A$3:$A$220,'OMS2007'!B$3:B$220)+(1-$A1482)*LOOKUP($I1482,'OMS2007'!$A$3:$A$220,'OMS2007'!B$3:B$220),$A1482*LOOKUP($I1482+1,'OMS2007'!$A$3:$A$220,'OMS2007'!E$3:E$220)+(1-$A1482)*LOOKUP($I1482,'OMS2007'!$A$3:$A$220,'OMS2007'!E$3:E$220))</f>
        <v>#N/A</v>
      </c>
      <c r="C1482" s="15" t="e">
        <f>IF(OR(Medidas!D1482=1,Medidas!D1482="M",Medidas!D1482="m"),$A1482*LOOKUP($I1482+1,'OMS2007'!$A$3:$A$220,'OMS2007'!C$3:C$220)+(1-$A1482)*LOOKUP($I1482,'OMS2007'!$A$3:$A$220,'OMS2007'!C$3:C$220),$A1482*LOOKUP($I1482+1,'OMS2007'!$A$3:$A$220,'OMS2007'!F$3:F$220)+(1-$A1482)*LOOKUP($I1482,'OMS2007'!$A$3:$A$220,'OMS2007'!F$3:F$220))</f>
        <v>#N/A</v>
      </c>
      <c r="D1482" s="15" t="e">
        <f>IF(OR(Medidas!D1482=1,Medidas!D1482="M",Medidas!D1482="m"),$A1482*LOOKUP($I1482+1,'OMS2007'!$A$3:$A$220,'OMS2007'!D$3:D$220)+(1-$A1482)*LOOKUP($I1482,'OMS2007'!$A$3:$A$220,'OMS2007'!D$3:D$220),$A1482*LOOKUP($I1482+1,'OMS2007'!$A$3:$A$220,'OMS2007'!G$3:G$220)+(1-$A1482)*LOOKUP($I1482,'OMS2007'!$A$3:$A$220,'OMS2007'!G$3:G$220))</f>
        <v>#N/A</v>
      </c>
      <c r="E1482" s="15">
        <f t="shared" si="161"/>
        <v>1</v>
      </c>
      <c r="F1482" s="15">
        <f>IF(OR(Medidas!D1482=1,Medidas!D1482="M",Medidas!D1482="m",Medidas!D1482=2,Medidas!D1482="F",Medidas!D1482="f"),0,1)</f>
        <v>1</v>
      </c>
      <c r="G1482" s="15">
        <f>IF(OR(ISBLANK(Medidas!G1482),(ISBLANK(Medidas!H1482))),1,0)</f>
        <v>1</v>
      </c>
      <c r="H1482" s="15">
        <f>IF(AND(NOT(G1482),OR(Medidas!G1482&lt;20,Medidas!G1482&gt;250,Medidas!H1482&lt;0.5,Medidas!H1482&gt;400)),1,0)</f>
        <v>0</v>
      </c>
      <c r="I1482" s="20">
        <f>(Medidas!F1482-Medidas!E1482)/30.4375</f>
        <v>0</v>
      </c>
      <c r="J1482" s="15" t="e">
        <f>Medidas!H1482/(Medidas!G1482^2)*10000</f>
        <v>#DIV/0!</v>
      </c>
      <c r="K1482" s="15" t="e">
        <f t="shared" si="162"/>
        <v>#DIV/0!</v>
      </c>
      <c r="L1482" s="15" t="e">
        <f t="shared" si="163"/>
        <v>#DIV/0!</v>
      </c>
      <c r="M1482" s="15" t="e">
        <f t="shared" si="164"/>
        <v>#DIV/0!</v>
      </c>
      <c r="N1482" s="15" t="e">
        <f t="shared" si="165"/>
        <v>#N/A</v>
      </c>
      <c r="O1482" s="15" t="e">
        <f t="shared" si="166"/>
        <v>#N/A</v>
      </c>
    </row>
    <row r="1483" spans="1:15" x14ac:dyDescent="0.15">
      <c r="A1483" s="106">
        <f t="shared" si="167"/>
        <v>1</v>
      </c>
      <c r="B1483" s="15" t="e">
        <f>IF(OR(Medidas!D1483=1,Medidas!D1483="M",Medidas!D1483="m"),$A1483*LOOKUP($I1483+1,'OMS2007'!$A$3:$A$220,'OMS2007'!B$3:B$220)+(1-$A1483)*LOOKUP($I1483,'OMS2007'!$A$3:$A$220,'OMS2007'!B$3:B$220),$A1483*LOOKUP($I1483+1,'OMS2007'!$A$3:$A$220,'OMS2007'!E$3:E$220)+(1-$A1483)*LOOKUP($I1483,'OMS2007'!$A$3:$A$220,'OMS2007'!E$3:E$220))</f>
        <v>#N/A</v>
      </c>
      <c r="C1483" s="15" t="e">
        <f>IF(OR(Medidas!D1483=1,Medidas!D1483="M",Medidas!D1483="m"),$A1483*LOOKUP($I1483+1,'OMS2007'!$A$3:$A$220,'OMS2007'!C$3:C$220)+(1-$A1483)*LOOKUP($I1483,'OMS2007'!$A$3:$A$220,'OMS2007'!C$3:C$220),$A1483*LOOKUP($I1483+1,'OMS2007'!$A$3:$A$220,'OMS2007'!F$3:F$220)+(1-$A1483)*LOOKUP($I1483,'OMS2007'!$A$3:$A$220,'OMS2007'!F$3:F$220))</f>
        <v>#N/A</v>
      </c>
      <c r="D1483" s="15" t="e">
        <f>IF(OR(Medidas!D1483=1,Medidas!D1483="M",Medidas!D1483="m"),$A1483*LOOKUP($I1483+1,'OMS2007'!$A$3:$A$220,'OMS2007'!D$3:D$220)+(1-$A1483)*LOOKUP($I1483,'OMS2007'!$A$3:$A$220,'OMS2007'!D$3:D$220),$A1483*LOOKUP($I1483+1,'OMS2007'!$A$3:$A$220,'OMS2007'!G$3:G$220)+(1-$A1483)*LOOKUP($I1483,'OMS2007'!$A$3:$A$220,'OMS2007'!G$3:G$220))</f>
        <v>#N/A</v>
      </c>
      <c r="E1483" s="15">
        <f t="shared" si="161"/>
        <v>1</v>
      </c>
      <c r="F1483" s="15">
        <f>IF(OR(Medidas!D1483=1,Medidas!D1483="M",Medidas!D1483="m",Medidas!D1483=2,Medidas!D1483="F",Medidas!D1483="f"),0,1)</f>
        <v>1</v>
      </c>
      <c r="G1483" s="15">
        <f>IF(OR(ISBLANK(Medidas!G1483),(ISBLANK(Medidas!H1483))),1,0)</f>
        <v>1</v>
      </c>
      <c r="H1483" s="15">
        <f>IF(AND(NOT(G1483),OR(Medidas!G1483&lt;20,Medidas!G1483&gt;250,Medidas!H1483&lt;0.5,Medidas!H1483&gt;400)),1,0)</f>
        <v>0</v>
      </c>
      <c r="I1483" s="20">
        <f>(Medidas!F1483-Medidas!E1483)/30.4375</f>
        <v>0</v>
      </c>
      <c r="J1483" s="15" t="e">
        <f>Medidas!H1483/(Medidas!G1483^2)*10000</f>
        <v>#DIV/0!</v>
      </c>
      <c r="K1483" s="15" t="e">
        <f t="shared" si="162"/>
        <v>#DIV/0!</v>
      </c>
      <c r="L1483" s="15" t="e">
        <f t="shared" si="163"/>
        <v>#DIV/0!</v>
      </c>
      <c r="M1483" s="15" t="e">
        <f t="shared" si="164"/>
        <v>#DIV/0!</v>
      </c>
      <c r="N1483" s="15" t="e">
        <f t="shared" si="165"/>
        <v>#N/A</v>
      </c>
      <c r="O1483" s="15" t="e">
        <f t="shared" si="166"/>
        <v>#N/A</v>
      </c>
    </row>
    <row r="1484" spans="1:15" x14ac:dyDescent="0.15">
      <c r="A1484" s="106">
        <f t="shared" si="167"/>
        <v>1</v>
      </c>
      <c r="B1484" s="15" t="e">
        <f>IF(OR(Medidas!D1484=1,Medidas!D1484="M",Medidas!D1484="m"),$A1484*LOOKUP($I1484+1,'OMS2007'!$A$3:$A$220,'OMS2007'!B$3:B$220)+(1-$A1484)*LOOKUP($I1484,'OMS2007'!$A$3:$A$220,'OMS2007'!B$3:B$220),$A1484*LOOKUP($I1484+1,'OMS2007'!$A$3:$A$220,'OMS2007'!E$3:E$220)+(1-$A1484)*LOOKUP($I1484,'OMS2007'!$A$3:$A$220,'OMS2007'!E$3:E$220))</f>
        <v>#N/A</v>
      </c>
      <c r="C1484" s="15" t="e">
        <f>IF(OR(Medidas!D1484=1,Medidas!D1484="M",Medidas!D1484="m"),$A1484*LOOKUP($I1484+1,'OMS2007'!$A$3:$A$220,'OMS2007'!C$3:C$220)+(1-$A1484)*LOOKUP($I1484,'OMS2007'!$A$3:$A$220,'OMS2007'!C$3:C$220),$A1484*LOOKUP($I1484+1,'OMS2007'!$A$3:$A$220,'OMS2007'!F$3:F$220)+(1-$A1484)*LOOKUP($I1484,'OMS2007'!$A$3:$A$220,'OMS2007'!F$3:F$220))</f>
        <v>#N/A</v>
      </c>
      <c r="D1484" s="15" t="e">
        <f>IF(OR(Medidas!D1484=1,Medidas!D1484="M",Medidas!D1484="m"),$A1484*LOOKUP($I1484+1,'OMS2007'!$A$3:$A$220,'OMS2007'!D$3:D$220)+(1-$A1484)*LOOKUP($I1484,'OMS2007'!$A$3:$A$220,'OMS2007'!D$3:D$220),$A1484*LOOKUP($I1484+1,'OMS2007'!$A$3:$A$220,'OMS2007'!G$3:G$220)+(1-$A1484)*LOOKUP($I1484,'OMS2007'!$A$3:$A$220,'OMS2007'!G$3:G$220))</f>
        <v>#N/A</v>
      </c>
      <c r="E1484" s="15">
        <f t="shared" si="161"/>
        <v>1</v>
      </c>
      <c r="F1484" s="15">
        <f>IF(OR(Medidas!D1484=1,Medidas!D1484="M",Medidas!D1484="m",Medidas!D1484=2,Medidas!D1484="F",Medidas!D1484="f"),0,1)</f>
        <v>1</v>
      </c>
      <c r="G1484" s="15">
        <f>IF(OR(ISBLANK(Medidas!G1484),(ISBLANK(Medidas!H1484))),1,0)</f>
        <v>1</v>
      </c>
      <c r="H1484" s="15">
        <f>IF(AND(NOT(G1484),OR(Medidas!G1484&lt;20,Medidas!G1484&gt;250,Medidas!H1484&lt;0.5,Medidas!H1484&gt;400)),1,0)</f>
        <v>0</v>
      </c>
      <c r="I1484" s="20">
        <f>(Medidas!F1484-Medidas!E1484)/30.4375</f>
        <v>0</v>
      </c>
      <c r="J1484" s="15" t="e">
        <f>Medidas!H1484/(Medidas!G1484^2)*10000</f>
        <v>#DIV/0!</v>
      </c>
      <c r="K1484" s="15" t="e">
        <f t="shared" si="162"/>
        <v>#DIV/0!</v>
      </c>
      <c r="L1484" s="15" t="e">
        <f t="shared" si="163"/>
        <v>#DIV/0!</v>
      </c>
      <c r="M1484" s="15" t="e">
        <f t="shared" si="164"/>
        <v>#DIV/0!</v>
      </c>
      <c r="N1484" s="15" t="e">
        <f t="shared" si="165"/>
        <v>#N/A</v>
      </c>
      <c r="O1484" s="15" t="e">
        <f t="shared" si="166"/>
        <v>#N/A</v>
      </c>
    </row>
    <row r="1485" spans="1:15" x14ac:dyDescent="0.15">
      <c r="A1485" s="106">
        <f t="shared" si="167"/>
        <v>1</v>
      </c>
      <c r="B1485" s="15" t="e">
        <f>IF(OR(Medidas!D1485=1,Medidas!D1485="M",Medidas!D1485="m"),$A1485*LOOKUP($I1485+1,'OMS2007'!$A$3:$A$220,'OMS2007'!B$3:B$220)+(1-$A1485)*LOOKUP($I1485,'OMS2007'!$A$3:$A$220,'OMS2007'!B$3:B$220),$A1485*LOOKUP($I1485+1,'OMS2007'!$A$3:$A$220,'OMS2007'!E$3:E$220)+(1-$A1485)*LOOKUP($I1485,'OMS2007'!$A$3:$A$220,'OMS2007'!E$3:E$220))</f>
        <v>#N/A</v>
      </c>
      <c r="C1485" s="15" t="e">
        <f>IF(OR(Medidas!D1485=1,Medidas!D1485="M",Medidas!D1485="m"),$A1485*LOOKUP($I1485+1,'OMS2007'!$A$3:$A$220,'OMS2007'!C$3:C$220)+(1-$A1485)*LOOKUP($I1485,'OMS2007'!$A$3:$A$220,'OMS2007'!C$3:C$220),$A1485*LOOKUP($I1485+1,'OMS2007'!$A$3:$A$220,'OMS2007'!F$3:F$220)+(1-$A1485)*LOOKUP($I1485,'OMS2007'!$A$3:$A$220,'OMS2007'!F$3:F$220))</f>
        <v>#N/A</v>
      </c>
      <c r="D1485" s="15" t="e">
        <f>IF(OR(Medidas!D1485=1,Medidas!D1485="M",Medidas!D1485="m"),$A1485*LOOKUP($I1485+1,'OMS2007'!$A$3:$A$220,'OMS2007'!D$3:D$220)+(1-$A1485)*LOOKUP($I1485,'OMS2007'!$A$3:$A$220,'OMS2007'!D$3:D$220),$A1485*LOOKUP($I1485+1,'OMS2007'!$A$3:$A$220,'OMS2007'!G$3:G$220)+(1-$A1485)*LOOKUP($I1485,'OMS2007'!$A$3:$A$220,'OMS2007'!G$3:G$220))</f>
        <v>#N/A</v>
      </c>
      <c r="E1485" s="15">
        <f t="shared" si="161"/>
        <v>1</v>
      </c>
      <c r="F1485" s="15">
        <f>IF(OR(Medidas!D1485=1,Medidas!D1485="M",Medidas!D1485="m",Medidas!D1485=2,Medidas!D1485="F",Medidas!D1485="f"),0,1)</f>
        <v>1</v>
      </c>
      <c r="G1485" s="15">
        <f>IF(OR(ISBLANK(Medidas!G1485),(ISBLANK(Medidas!H1485))),1,0)</f>
        <v>1</v>
      </c>
      <c r="H1485" s="15">
        <f>IF(AND(NOT(G1485),OR(Medidas!G1485&lt;20,Medidas!G1485&gt;250,Medidas!H1485&lt;0.5,Medidas!H1485&gt;400)),1,0)</f>
        <v>0</v>
      </c>
      <c r="I1485" s="20">
        <f>(Medidas!F1485-Medidas!E1485)/30.4375</f>
        <v>0</v>
      </c>
      <c r="J1485" s="15" t="e">
        <f>Medidas!H1485/(Medidas!G1485^2)*10000</f>
        <v>#DIV/0!</v>
      </c>
      <c r="K1485" s="15" t="e">
        <f t="shared" si="162"/>
        <v>#DIV/0!</v>
      </c>
      <c r="L1485" s="15" t="e">
        <f t="shared" si="163"/>
        <v>#DIV/0!</v>
      </c>
      <c r="M1485" s="15" t="e">
        <f t="shared" si="164"/>
        <v>#DIV/0!</v>
      </c>
      <c r="N1485" s="15" t="e">
        <f t="shared" si="165"/>
        <v>#N/A</v>
      </c>
      <c r="O1485" s="15" t="e">
        <f t="shared" si="166"/>
        <v>#N/A</v>
      </c>
    </row>
    <row r="1486" spans="1:15" x14ac:dyDescent="0.15">
      <c r="A1486" s="106">
        <f t="shared" si="167"/>
        <v>1</v>
      </c>
      <c r="B1486" s="15" t="e">
        <f>IF(OR(Medidas!D1486=1,Medidas!D1486="M",Medidas!D1486="m"),$A1486*LOOKUP($I1486+1,'OMS2007'!$A$3:$A$220,'OMS2007'!B$3:B$220)+(1-$A1486)*LOOKUP($I1486,'OMS2007'!$A$3:$A$220,'OMS2007'!B$3:B$220),$A1486*LOOKUP($I1486+1,'OMS2007'!$A$3:$A$220,'OMS2007'!E$3:E$220)+(1-$A1486)*LOOKUP($I1486,'OMS2007'!$A$3:$A$220,'OMS2007'!E$3:E$220))</f>
        <v>#N/A</v>
      </c>
      <c r="C1486" s="15" t="e">
        <f>IF(OR(Medidas!D1486=1,Medidas!D1486="M",Medidas!D1486="m"),$A1486*LOOKUP($I1486+1,'OMS2007'!$A$3:$A$220,'OMS2007'!C$3:C$220)+(1-$A1486)*LOOKUP($I1486,'OMS2007'!$A$3:$A$220,'OMS2007'!C$3:C$220),$A1486*LOOKUP($I1486+1,'OMS2007'!$A$3:$A$220,'OMS2007'!F$3:F$220)+(1-$A1486)*LOOKUP($I1486,'OMS2007'!$A$3:$A$220,'OMS2007'!F$3:F$220))</f>
        <v>#N/A</v>
      </c>
      <c r="D1486" s="15" t="e">
        <f>IF(OR(Medidas!D1486=1,Medidas!D1486="M",Medidas!D1486="m"),$A1486*LOOKUP($I1486+1,'OMS2007'!$A$3:$A$220,'OMS2007'!D$3:D$220)+(1-$A1486)*LOOKUP($I1486,'OMS2007'!$A$3:$A$220,'OMS2007'!D$3:D$220),$A1486*LOOKUP($I1486+1,'OMS2007'!$A$3:$A$220,'OMS2007'!G$3:G$220)+(1-$A1486)*LOOKUP($I1486,'OMS2007'!$A$3:$A$220,'OMS2007'!G$3:G$220))</f>
        <v>#N/A</v>
      </c>
      <c r="E1486" s="15">
        <f t="shared" si="161"/>
        <v>1</v>
      </c>
      <c r="F1486" s="15">
        <f>IF(OR(Medidas!D1486=1,Medidas!D1486="M",Medidas!D1486="m",Medidas!D1486=2,Medidas!D1486="F",Medidas!D1486="f"),0,1)</f>
        <v>1</v>
      </c>
      <c r="G1486" s="15">
        <f>IF(OR(ISBLANK(Medidas!G1486),(ISBLANK(Medidas!H1486))),1,0)</f>
        <v>1</v>
      </c>
      <c r="H1486" s="15">
        <f>IF(AND(NOT(G1486),OR(Medidas!G1486&lt;20,Medidas!G1486&gt;250,Medidas!H1486&lt;0.5,Medidas!H1486&gt;400)),1,0)</f>
        <v>0</v>
      </c>
      <c r="I1486" s="20">
        <f>(Medidas!F1486-Medidas!E1486)/30.4375</f>
        <v>0</v>
      </c>
      <c r="J1486" s="15" t="e">
        <f>Medidas!H1486/(Medidas!G1486^2)*10000</f>
        <v>#DIV/0!</v>
      </c>
      <c r="K1486" s="15" t="e">
        <f t="shared" si="162"/>
        <v>#DIV/0!</v>
      </c>
      <c r="L1486" s="15" t="e">
        <f t="shared" si="163"/>
        <v>#DIV/0!</v>
      </c>
      <c r="M1486" s="15" t="e">
        <f t="shared" si="164"/>
        <v>#DIV/0!</v>
      </c>
      <c r="N1486" s="15" t="e">
        <f t="shared" si="165"/>
        <v>#N/A</v>
      </c>
      <c r="O1486" s="15" t="e">
        <f t="shared" si="166"/>
        <v>#N/A</v>
      </c>
    </row>
    <row r="1487" spans="1:15" x14ac:dyDescent="0.15">
      <c r="A1487" s="106">
        <f t="shared" si="167"/>
        <v>1</v>
      </c>
      <c r="B1487" s="15" t="e">
        <f>IF(OR(Medidas!D1487=1,Medidas!D1487="M",Medidas!D1487="m"),$A1487*LOOKUP($I1487+1,'OMS2007'!$A$3:$A$220,'OMS2007'!B$3:B$220)+(1-$A1487)*LOOKUP($I1487,'OMS2007'!$A$3:$A$220,'OMS2007'!B$3:B$220),$A1487*LOOKUP($I1487+1,'OMS2007'!$A$3:$A$220,'OMS2007'!E$3:E$220)+(1-$A1487)*LOOKUP($I1487,'OMS2007'!$A$3:$A$220,'OMS2007'!E$3:E$220))</f>
        <v>#N/A</v>
      </c>
      <c r="C1487" s="15" t="e">
        <f>IF(OR(Medidas!D1487=1,Medidas!D1487="M",Medidas!D1487="m"),$A1487*LOOKUP($I1487+1,'OMS2007'!$A$3:$A$220,'OMS2007'!C$3:C$220)+(1-$A1487)*LOOKUP($I1487,'OMS2007'!$A$3:$A$220,'OMS2007'!C$3:C$220),$A1487*LOOKUP($I1487+1,'OMS2007'!$A$3:$A$220,'OMS2007'!F$3:F$220)+(1-$A1487)*LOOKUP($I1487,'OMS2007'!$A$3:$A$220,'OMS2007'!F$3:F$220))</f>
        <v>#N/A</v>
      </c>
      <c r="D1487" s="15" t="e">
        <f>IF(OR(Medidas!D1487=1,Medidas!D1487="M",Medidas!D1487="m"),$A1487*LOOKUP($I1487+1,'OMS2007'!$A$3:$A$220,'OMS2007'!D$3:D$220)+(1-$A1487)*LOOKUP($I1487,'OMS2007'!$A$3:$A$220,'OMS2007'!D$3:D$220),$A1487*LOOKUP($I1487+1,'OMS2007'!$A$3:$A$220,'OMS2007'!G$3:G$220)+(1-$A1487)*LOOKUP($I1487,'OMS2007'!$A$3:$A$220,'OMS2007'!G$3:G$220))</f>
        <v>#N/A</v>
      </c>
      <c r="E1487" s="15">
        <f t="shared" si="161"/>
        <v>1</v>
      </c>
      <c r="F1487" s="15">
        <f>IF(OR(Medidas!D1487=1,Medidas!D1487="M",Medidas!D1487="m",Medidas!D1487=2,Medidas!D1487="F",Medidas!D1487="f"),0,1)</f>
        <v>1</v>
      </c>
      <c r="G1487" s="15">
        <f>IF(OR(ISBLANK(Medidas!G1487),(ISBLANK(Medidas!H1487))),1,0)</f>
        <v>1</v>
      </c>
      <c r="H1487" s="15">
        <f>IF(AND(NOT(G1487),OR(Medidas!G1487&lt;20,Medidas!G1487&gt;250,Medidas!H1487&lt;0.5,Medidas!H1487&gt;400)),1,0)</f>
        <v>0</v>
      </c>
      <c r="I1487" s="20">
        <f>(Medidas!F1487-Medidas!E1487)/30.4375</f>
        <v>0</v>
      </c>
      <c r="J1487" s="15" t="e">
        <f>Medidas!H1487/(Medidas!G1487^2)*10000</f>
        <v>#DIV/0!</v>
      </c>
      <c r="K1487" s="15" t="e">
        <f t="shared" si="162"/>
        <v>#DIV/0!</v>
      </c>
      <c r="L1487" s="15" t="e">
        <f t="shared" si="163"/>
        <v>#DIV/0!</v>
      </c>
      <c r="M1487" s="15" t="e">
        <f t="shared" si="164"/>
        <v>#DIV/0!</v>
      </c>
      <c r="N1487" s="15" t="e">
        <f t="shared" si="165"/>
        <v>#N/A</v>
      </c>
      <c r="O1487" s="15" t="e">
        <f t="shared" si="166"/>
        <v>#N/A</v>
      </c>
    </row>
    <row r="1488" spans="1:15" x14ac:dyDescent="0.15">
      <c r="A1488" s="106">
        <f t="shared" si="167"/>
        <v>1</v>
      </c>
      <c r="B1488" s="15" t="e">
        <f>IF(OR(Medidas!D1488=1,Medidas!D1488="M",Medidas!D1488="m"),$A1488*LOOKUP($I1488+1,'OMS2007'!$A$3:$A$220,'OMS2007'!B$3:B$220)+(1-$A1488)*LOOKUP($I1488,'OMS2007'!$A$3:$A$220,'OMS2007'!B$3:B$220),$A1488*LOOKUP($I1488+1,'OMS2007'!$A$3:$A$220,'OMS2007'!E$3:E$220)+(1-$A1488)*LOOKUP($I1488,'OMS2007'!$A$3:$A$220,'OMS2007'!E$3:E$220))</f>
        <v>#N/A</v>
      </c>
      <c r="C1488" s="15" t="e">
        <f>IF(OR(Medidas!D1488=1,Medidas!D1488="M",Medidas!D1488="m"),$A1488*LOOKUP($I1488+1,'OMS2007'!$A$3:$A$220,'OMS2007'!C$3:C$220)+(1-$A1488)*LOOKUP($I1488,'OMS2007'!$A$3:$A$220,'OMS2007'!C$3:C$220),$A1488*LOOKUP($I1488+1,'OMS2007'!$A$3:$A$220,'OMS2007'!F$3:F$220)+(1-$A1488)*LOOKUP($I1488,'OMS2007'!$A$3:$A$220,'OMS2007'!F$3:F$220))</f>
        <v>#N/A</v>
      </c>
      <c r="D1488" s="15" t="e">
        <f>IF(OR(Medidas!D1488=1,Medidas!D1488="M",Medidas!D1488="m"),$A1488*LOOKUP($I1488+1,'OMS2007'!$A$3:$A$220,'OMS2007'!D$3:D$220)+(1-$A1488)*LOOKUP($I1488,'OMS2007'!$A$3:$A$220,'OMS2007'!D$3:D$220),$A1488*LOOKUP($I1488+1,'OMS2007'!$A$3:$A$220,'OMS2007'!G$3:G$220)+(1-$A1488)*LOOKUP($I1488,'OMS2007'!$A$3:$A$220,'OMS2007'!G$3:G$220))</f>
        <v>#N/A</v>
      </c>
      <c r="E1488" s="15">
        <f t="shared" si="161"/>
        <v>1</v>
      </c>
      <c r="F1488" s="15">
        <f>IF(OR(Medidas!D1488=1,Medidas!D1488="M",Medidas!D1488="m",Medidas!D1488=2,Medidas!D1488="F",Medidas!D1488="f"),0,1)</f>
        <v>1</v>
      </c>
      <c r="G1488" s="15">
        <f>IF(OR(ISBLANK(Medidas!G1488),(ISBLANK(Medidas!H1488))),1,0)</f>
        <v>1</v>
      </c>
      <c r="H1488" s="15">
        <f>IF(AND(NOT(G1488),OR(Medidas!G1488&lt;20,Medidas!G1488&gt;250,Medidas!H1488&lt;0.5,Medidas!H1488&gt;400)),1,0)</f>
        <v>0</v>
      </c>
      <c r="I1488" s="20">
        <f>(Medidas!F1488-Medidas!E1488)/30.4375</f>
        <v>0</v>
      </c>
      <c r="J1488" s="15" t="e">
        <f>Medidas!H1488/(Medidas!G1488^2)*10000</f>
        <v>#DIV/0!</v>
      </c>
      <c r="K1488" s="15" t="e">
        <f t="shared" si="162"/>
        <v>#DIV/0!</v>
      </c>
      <c r="L1488" s="15" t="e">
        <f t="shared" si="163"/>
        <v>#DIV/0!</v>
      </c>
      <c r="M1488" s="15" t="e">
        <f t="shared" si="164"/>
        <v>#DIV/0!</v>
      </c>
      <c r="N1488" s="15" t="e">
        <f t="shared" si="165"/>
        <v>#N/A</v>
      </c>
      <c r="O1488" s="15" t="e">
        <f t="shared" si="166"/>
        <v>#N/A</v>
      </c>
    </row>
    <row r="1489" spans="1:15" x14ac:dyDescent="0.15">
      <c r="A1489" s="106">
        <f t="shared" si="167"/>
        <v>1</v>
      </c>
      <c r="B1489" s="15" t="e">
        <f>IF(OR(Medidas!D1489=1,Medidas!D1489="M",Medidas!D1489="m"),$A1489*LOOKUP($I1489+1,'OMS2007'!$A$3:$A$220,'OMS2007'!B$3:B$220)+(1-$A1489)*LOOKUP($I1489,'OMS2007'!$A$3:$A$220,'OMS2007'!B$3:B$220),$A1489*LOOKUP($I1489+1,'OMS2007'!$A$3:$A$220,'OMS2007'!E$3:E$220)+(1-$A1489)*LOOKUP($I1489,'OMS2007'!$A$3:$A$220,'OMS2007'!E$3:E$220))</f>
        <v>#N/A</v>
      </c>
      <c r="C1489" s="15" t="e">
        <f>IF(OR(Medidas!D1489=1,Medidas!D1489="M",Medidas!D1489="m"),$A1489*LOOKUP($I1489+1,'OMS2007'!$A$3:$A$220,'OMS2007'!C$3:C$220)+(1-$A1489)*LOOKUP($I1489,'OMS2007'!$A$3:$A$220,'OMS2007'!C$3:C$220),$A1489*LOOKUP($I1489+1,'OMS2007'!$A$3:$A$220,'OMS2007'!F$3:F$220)+(1-$A1489)*LOOKUP($I1489,'OMS2007'!$A$3:$A$220,'OMS2007'!F$3:F$220))</f>
        <v>#N/A</v>
      </c>
      <c r="D1489" s="15" t="e">
        <f>IF(OR(Medidas!D1489=1,Medidas!D1489="M",Medidas!D1489="m"),$A1489*LOOKUP($I1489+1,'OMS2007'!$A$3:$A$220,'OMS2007'!D$3:D$220)+(1-$A1489)*LOOKUP($I1489,'OMS2007'!$A$3:$A$220,'OMS2007'!D$3:D$220),$A1489*LOOKUP($I1489+1,'OMS2007'!$A$3:$A$220,'OMS2007'!G$3:G$220)+(1-$A1489)*LOOKUP($I1489,'OMS2007'!$A$3:$A$220,'OMS2007'!G$3:G$220))</f>
        <v>#N/A</v>
      </c>
      <c r="E1489" s="15">
        <f t="shared" si="161"/>
        <v>1</v>
      </c>
      <c r="F1489" s="15">
        <f>IF(OR(Medidas!D1489=1,Medidas!D1489="M",Medidas!D1489="m",Medidas!D1489=2,Medidas!D1489="F",Medidas!D1489="f"),0,1)</f>
        <v>1</v>
      </c>
      <c r="G1489" s="15">
        <f>IF(OR(ISBLANK(Medidas!G1489),(ISBLANK(Medidas!H1489))),1,0)</f>
        <v>1</v>
      </c>
      <c r="H1489" s="15">
        <f>IF(AND(NOT(G1489),OR(Medidas!G1489&lt;20,Medidas!G1489&gt;250,Medidas!H1489&lt;0.5,Medidas!H1489&gt;400)),1,0)</f>
        <v>0</v>
      </c>
      <c r="I1489" s="20">
        <f>(Medidas!F1489-Medidas!E1489)/30.4375</f>
        <v>0</v>
      </c>
      <c r="J1489" s="15" t="e">
        <f>Medidas!H1489/(Medidas!G1489^2)*10000</f>
        <v>#DIV/0!</v>
      </c>
      <c r="K1489" s="15" t="e">
        <f t="shared" si="162"/>
        <v>#DIV/0!</v>
      </c>
      <c r="L1489" s="15" t="e">
        <f t="shared" si="163"/>
        <v>#DIV/0!</v>
      </c>
      <c r="M1489" s="15" t="e">
        <f t="shared" si="164"/>
        <v>#DIV/0!</v>
      </c>
      <c r="N1489" s="15" t="e">
        <f t="shared" si="165"/>
        <v>#N/A</v>
      </c>
      <c r="O1489" s="15" t="e">
        <f t="shared" si="166"/>
        <v>#N/A</v>
      </c>
    </row>
    <row r="1490" spans="1:15" x14ac:dyDescent="0.15">
      <c r="A1490" s="106">
        <f t="shared" si="167"/>
        <v>1</v>
      </c>
      <c r="B1490" s="15" t="e">
        <f>IF(OR(Medidas!D1490=1,Medidas!D1490="M",Medidas!D1490="m"),$A1490*LOOKUP($I1490+1,'OMS2007'!$A$3:$A$220,'OMS2007'!B$3:B$220)+(1-$A1490)*LOOKUP($I1490,'OMS2007'!$A$3:$A$220,'OMS2007'!B$3:B$220),$A1490*LOOKUP($I1490+1,'OMS2007'!$A$3:$A$220,'OMS2007'!E$3:E$220)+(1-$A1490)*LOOKUP($I1490,'OMS2007'!$A$3:$A$220,'OMS2007'!E$3:E$220))</f>
        <v>#N/A</v>
      </c>
      <c r="C1490" s="15" t="e">
        <f>IF(OR(Medidas!D1490=1,Medidas!D1490="M",Medidas!D1490="m"),$A1490*LOOKUP($I1490+1,'OMS2007'!$A$3:$A$220,'OMS2007'!C$3:C$220)+(1-$A1490)*LOOKUP($I1490,'OMS2007'!$A$3:$A$220,'OMS2007'!C$3:C$220),$A1490*LOOKUP($I1490+1,'OMS2007'!$A$3:$A$220,'OMS2007'!F$3:F$220)+(1-$A1490)*LOOKUP($I1490,'OMS2007'!$A$3:$A$220,'OMS2007'!F$3:F$220))</f>
        <v>#N/A</v>
      </c>
      <c r="D1490" s="15" t="e">
        <f>IF(OR(Medidas!D1490=1,Medidas!D1490="M",Medidas!D1490="m"),$A1490*LOOKUP($I1490+1,'OMS2007'!$A$3:$A$220,'OMS2007'!D$3:D$220)+(1-$A1490)*LOOKUP($I1490,'OMS2007'!$A$3:$A$220,'OMS2007'!D$3:D$220),$A1490*LOOKUP($I1490+1,'OMS2007'!$A$3:$A$220,'OMS2007'!G$3:G$220)+(1-$A1490)*LOOKUP($I1490,'OMS2007'!$A$3:$A$220,'OMS2007'!G$3:G$220))</f>
        <v>#N/A</v>
      </c>
      <c r="E1490" s="15">
        <f t="shared" si="161"/>
        <v>1</v>
      </c>
      <c r="F1490" s="15">
        <f>IF(OR(Medidas!D1490=1,Medidas!D1490="M",Medidas!D1490="m",Medidas!D1490=2,Medidas!D1490="F",Medidas!D1490="f"),0,1)</f>
        <v>1</v>
      </c>
      <c r="G1490" s="15">
        <f>IF(OR(ISBLANK(Medidas!G1490),(ISBLANK(Medidas!H1490))),1,0)</f>
        <v>1</v>
      </c>
      <c r="H1490" s="15">
        <f>IF(AND(NOT(G1490),OR(Medidas!G1490&lt;20,Medidas!G1490&gt;250,Medidas!H1490&lt;0.5,Medidas!H1490&gt;400)),1,0)</f>
        <v>0</v>
      </c>
      <c r="I1490" s="20">
        <f>(Medidas!F1490-Medidas!E1490)/30.4375</f>
        <v>0</v>
      </c>
      <c r="J1490" s="15" t="e">
        <f>Medidas!H1490/(Medidas!G1490^2)*10000</f>
        <v>#DIV/0!</v>
      </c>
      <c r="K1490" s="15" t="e">
        <f t="shared" si="162"/>
        <v>#DIV/0!</v>
      </c>
      <c r="L1490" s="15" t="e">
        <f t="shared" si="163"/>
        <v>#DIV/0!</v>
      </c>
      <c r="M1490" s="15" t="e">
        <f t="shared" si="164"/>
        <v>#DIV/0!</v>
      </c>
      <c r="N1490" s="15" t="e">
        <f t="shared" si="165"/>
        <v>#N/A</v>
      </c>
      <c r="O1490" s="15" t="e">
        <f t="shared" si="166"/>
        <v>#N/A</v>
      </c>
    </row>
    <row r="1491" spans="1:15" x14ac:dyDescent="0.15">
      <c r="A1491" s="106">
        <f t="shared" si="167"/>
        <v>1</v>
      </c>
      <c r="B1491" s="15" t="e">
        <f>IF(OR(Medidas!D1491=1,Medidas!D1491="M",Medidas!D1491="m"),$A1491*LOOKUP($I1491+1,'OMS2007'!$A$3:$A$220,'OMS2007'!B$3:B$220)+(1-$A1491)*LOOKUP($I1491,'OMS2007'!$A$3:$A$220,'OMS2007'!B$3:B$220),$A1491*LOOKUP($I1491+1,'OMS2007'!$A$3:$A$220,'OMS2007'!E$3:E$220)+(1-$A1491)*LOOKUP($I1491,'OMS2007'!$A$3:$A$220,'OMS2007'!E$3:E$220))</f>
        <v>#N/A</v>
      </c>
      <c r="C1491" s="15" t="e">
        <f>IF(OR(Medidas!D1491=1,Medidas!D1491="M",Medidas!D1491="m"),$A1491*LOOKUP($I1491+1,'OMS2007'!$A$3:$A$220,'OMS2007'!C$3:C$220)+(1-$A1491)*LOOKUP($I1491,'OMS2007'!$A$3:$A$220,'OMS2007'!C$3:C$220),$A1491*LOOKUP($I1491+1,'OMS2007'!$A$3:$A$220,'OMS2007'!F$3:F$220)+(1-$A1491)*LOOKUP($I1491,'OMS2007'!$A$3:$A$220,'OMS2007'!F$3:F$220))</f>
        <v>#N/A</v>
      </c>
      <c r="D1491" s="15" t="e">
        <f>IF(OR(Medidas!D1491=1,Medidas!D1491="M",Medidas!D1491="m"),$A1491*LOOKUP($I1491+1,'OMS2007'!$A$3:$A$220,'OMS2007'!D$3:D$220)+(1-$A1491)*LOOKUP($I1491,'OMS2007'!$A$3:$A$220,'OMS2007'!D$3:D$220),$A1491*LOOKUP($I1491+1,'OMS2007'!$A$3:$A$220,'OMS2007'!G$3:G$220)+(1-$A1491)*LOOKUP($I1491,'OMS2007'!$A$3:$A$220,'OMS2007'!G$3:G$220))</f>
        <v>#N/A</v>
      </c>
      <c r="E1491" s="15">
        <f t="shared" si="161"/>
        <v>1</v>
      </c>
      <c r="F1491" s="15">
        <f>IF(OR(Medidas!D1491=1,Medidas!D1491="M",Medidas!D1491="m",Medidas!D1491=2,Medidas!D1491="F",Medidas!D1491="f"),0,1)</f>
        <v>1</v>
      </c>
      <c r="G1491" s="15">
        <f>IF(OR(ISBLANK(Medidas!G1491),(ISBLANK(Medidas!H1491))),1,0)</f>
        <v>1</v>
      </c>
      <c r="H1491" s="15">
        <f>IF(AND(NOT(G1491),OR(Medidas!G1491&lt;20,Medidas!G1491&gt;250,Medidas!H1491&lt;0.5,Medidas!H1491&gt;400)),1,0)</f>
        <v>0</v>
      </c>
      <c r="I1491" s="20">
        <f>(Medidas!F1491-Medidas!E1491)/30.4375</f>
        <v>0</v>
      </c>
      <c r="J1491" s="15" t="e">
        <f>Medidas!H1491/(Medidas!G1491^2)*10000</f>
        <v>#DIV/0!</v>
      </c>
      <c r="K1491" s="15" t="e">
        <f t="shared" si="162"/>
        <v>#DIV/0!</v>
      </c>
      <c r="L1491" s="15" t="e">
        <f t="shared" si="163"/>
        <v>#DIV/0!</v>
      </c>
      <c r="M1491" s="15" t="e">
        <f t="shared" si="164"/>
        <v>#DIV/0!</v>
      </c>
      <c r="N1491" s="15" t="e">
        <f t="shared" si="165"/>
        <v>#N/A</v>
      </c>
      <c r="O1491" s="15" t="e">
        <f t="shared" si="166"/>
        <v>#N/A</v>
      </c>
    </row>
    <row r="1492" spans="1:15" x14ac:dyDescent="0.15">
      <c r="A1492" s="106">
        <f t="shared" si="167"/>
        <v>1</v>
      </c>
      <c r="B1492" s="15" t="e">
        <f>IF(OR(Medidas!D1492=1,Medidas!D1492="M",Medidas!D1492="m"),$A1492*LOOKUP($I1492+1,'OMS2007'!$A$3:$A$220,'OMS2007'!B$3:B$220)+(1-$A1492)*LOOKUP($I1492,'OMS2007'!$A$3:$A$220,'OMS2007'!B$3:B$220),$A1492*LOOKUP($I1492+1,'OMS2007'!$A$3:$A$220,'OMS2007'!E$3:E$220)+(1-$A1492)*LOOKUP($I1492,'OMS2007'!$A$3:$A$220,'OMS2007'!E$3:E$220))</f>
        <v>#N/A</v>
      </c>
      <c r="C1492" s="15" t="e">
        <f>IF(OR(Medidas!D1492=1,Medidas!D1492="M",Medidas!D1492="m"),$A1492*LOOKUP($I1492+1,'OMS2007'!$A$3:$A$220,'OMS2007'!C$3:C$220)+(1-$A1492)*LOOKUP($I1492,'OMS2007'!$A$3:$A$220,'OMS2007'!C$3:C$220),$A1492*LOOKUP($I1492+1,'OMS2007'!$A$3:$A$220,'OMS2007'!F$3:F$220)+(1-$A1492)*LOOKUP($I1492,'OMS2007'!$A$3:$A$220,'OMS2007'!F$3:F$220))</f>
        <v>#N/A</v>
      </c>
      <c r="D1492" s="15" t="e">
        <f>IF(OR(Medidas!D1492=1,Medidas!D1492="M",Medidas!D1492="m"),$A1492*LOOKUP($I1492+1,'OMS2007'!$A$3:$A$220,'OMS2007'!D$3:D$220)+(1-$A1492)*LOOKUP($I1492,'OMS2007'!$A$3:$A$220,'OMS2007'!D$3:D$220),$A1492*LOOKUP($I1492+1,'OMS2007'!$A$3:$A$220,'OMS2007'!G$3:G$220)+(1-$A1492)*LOOKUP($I1492,'OMS2007'!$A$3:$A$220,'OMS2007'!G$3:G$220))</f>
        <v>#N/A</v>
      </c>
      <c r="E1492" s="15">
        <f t="shared" si="161"/>
        <v>1</v>
      </c>
      <c r="F1492" s="15">
        <f>IF(OR(Medidas!D1492=1,Medidas!D1492="M",Medidas!D1492="m",Medidas!D1492=2,Medidas!D1492="F",Medidas!D1492="f"),0,1)</f>
        <v>1</v>
      </c>
      <c r="G1492" s="15">
        <f>IF(OR(ISBLANK(Medidas!G1492),(ISBLANK(Medidas!H1492))),1,0)</f>
        <v>1</v>
      </c>
      <c r="H1492" s="15">
        <f>IF(AND(NOT(G1492),OR(Medidas!G1492&lt;20,Medidas!G1492&gt;250,Medidas!H1492&lt;0.5,Medidas!H1492&gt;400)),1,0)</f>
        <v>0</v>
      </c>
      <c r="I1492" s="20">
        <f>(Medidas!F1492-Medidas!E1492)/30.4375</f>
        <v>0</v>
      </c>
      <c r="J1492" s="15" t="e">
        <f>Medidas!H1492/(Medidas!G1492^2)*10000</f>
        <v>#DIV/0!</v>
      </c>
      <c r="K1492" s="15" t="e">
        <f t="shared" si="162"/>
        <v>#DIV/0!</v>
      </c>
      <c r="L1492" s="15" t="e">
        <f t="shared" si="163"/>
        <v>#DIV/0!</v>
      </c>
      <c r="M1492" s="15" t="e">
        <f t="shared" si="164"/>
        <v>#DIV/0!</v>
      </c>
      <c r="N1492" s="15" t="e">
        <f t="shared" si="165"/>
        <v>#N/A</v>
      </c>
      <c r="O1492" s="15" t="e">
        <f t="shared" si="166"/>
        <v>#N/A</v>
      </c>
    </row>
    <row r="1493" spans="1:15" x14ac:dyDescent="0.15">
      <c r="A1493" s="106">
        <f t="shared" si="167"/>
        <v>1</v>
      </c>
      <c r="B1493" s="15" t="e">
        <f>IF(OR(Medidas!D1493=1,Medidas!D1493="M",Medidas!D1493="m"),$A1493*LOOKUP($I1493+1,'OMS2007'!$A$3:$A$220,'OMS2007'!B$3:B$220)+(1-$A1493)*LOOKUP($I1493,'OMS2007'!$A$3:$A$220,'OMS2007'!B$3:B$220),$A1493*LOOKUP($I1493+1,'OMS2007'!$A$3:$A$220,'OMS2007'!E$3:E$220)+(1-$A1493)*LOOKUP($I1493,'OMS2007'!$A$3:$A$220,'OMS2007'!E$3:E$220))</f>
        <v>#N/A</v>
      </c>
      <c r="C1493" s="15" t="e">
        <f>IF(OR(Medidas!D1493=1,Medidas!D1493="M",Medidas!D1493="m"),$A1493*LOOKUP($I1493+1,'OMS2007'!$A$3:$A$220,'OMS2007'!C$3:C$220)+(1-$A1493)*LOOKUP($I1493,'OMS2007'!$A$3:$A$220,'OMS2007'!C$3:C$220),$A1493*LOOKUP($I1493+1,'OMS2007'!$A$3:$A$220,'OMS2007'!F$3:F$220)+(1-$A1493)*LOOKUP($I1493,'OMS2007'!$A$3:$A$220,'OMS2007'!F$3:F$220))</f>
        <v>#N/A</v>
      </c>
      <c r="D1493" s="15" t="e">
        <f>IF(OR(Medidas!D1493=1,Medidas!D1493="M",Medidas!D1493="m"),$A1493*LOOKUP($I1493+1,'OMS2007'!$A$3:$A$220,'OMS2007'!D$3:D$220)+(1-$A1493)*LOOKUP($I1493,'OMS2007'!$A$3:$A$220,'OMS2007'!D$3:D$220),$A1493*LOOKUP($I1493+1,'OMS2007'!$A$3:$A$220,'OMS2007'!G$3:G$220)+(1-$A1493)*LOOKUP($I1493,'OMS2007'!$A$3:$A$220,'OMS2007'!G$3:G$220))</f>
        <v>#N/A</v>
      </c>
      <c r="E1493" s="15">
        <f t="shared" si="161"/>
        <v>1</v>
      </c>
      <c r="F1493" s="15">
        <f>IF(OR(Medidas!D1493=1,Medidas!D1493="M",Medidas!D1493="m",Medidas!D1493=2,Medidas!D1493="F",Medidas!D1493="f"),0,1)</f>
        <v>1</v>
      </c>
      <c r="G1493" s="15">
        <f>IF(OR(ISBLANK(Medidas!G1493),(ISBLANK(Medidas!H1493))),1,0)</f>
        <v>1</v>
      </c>
      <c r="H1493" s="15">
        <f>IF(AND(NOT(G1493),OR(Medidas!G1493&lt;20,Medidas!G1493&gt;250,Medidas!H1493&lt;0.5,Medidas!H1493&gt;400)),1,0)</f>
        <v>0</v>
      </c>
      <c r="I1493" s="20">
        <f>(Medidas!F1493-Medidas!E1493)/30.4375</f>
        <v>0</v>
      </c>
      <c r="J1493" s="15" t="e">
        <f>Medidas!H1493/(Medidas!G1493^2)*10000</f>
        <v>#DIV/0!</v>
      </c>
      <c r="K1493" s="15" t="e">
        <f t="shared" si="162"/>
        <v>#DIV/0!</v>
      </c>
      <c r="L1493" s="15" t="e">
        <f t="shared" si="163"/>
        <v>#DIV/0!</v>
      </c>
      <c r="M1493" s="15" t="e">
        <f t="shared" si="164"/>
        <v>#DIV/0!</v>
      </c>
      <c r="N1493" s="15" t="e">
        <f t="shared" si="165"/>
        <v>#N/A</v>
      </c>
      <c r="O1493" s="15" t="e">
        <f t="shared" si="166"/>
        <v>#N/A</v>
      </c>
    </row>
    <row r="1494" spans="1:15" x14ac:dyDescent="0.15">
      <c r="A1494" s="106">
        <f t="shared" si="167"/>
        <v>1</v>
      </c>
      <c r="B1494" s="15" t="e">
        <f>IF(OR(Medidas!D1494=1,Medidas!D1494="M",Medidas!D1494="m"),$A1494*LOOKUP($I1494+1,'OMS2007'!$A$3:$A$220,'OMS2007'!B$3:B$220)+(1-$A1494)*LOOKUP($I1494,'OMS2007'!$A$3:$A$220,'OMS2007'!B$3:B$220),$A1494*LOOKUP($I1494+1,'OMS2007'!$A$3:$A$220,'OMS2007'!E$3:E$220)+(1-$A1494)*LOOKUP($I1494,'OMS2007'!$A$3:$A$220,'OMS2007'!E$3:E$220))</f>
        <v>#N/A</v>
      </c>
      <c r="C1494" s="15" t="e">
        <f>IF(OR(Medidas!D1494=1,Medidas!D1494="M",Medidas!D1494="m"),$A1494*LOOKUP($I1494+1,'OMS2007'!$A$3:$A$220,'OMS2007'!C$3:C$220)+(1-$A1494)*LOOKUP($I1494,'OMS2007'!$A$3:$A$220,'OMS2007'!C$3:C$220),$A1494*LOOKUP($I1494+1,'OMS2007'!$A$3:$A$220,'OMS2007'!F$3:F$220)+(1-$A1494)*LOOKUP($I1494,'OMS2007'!$A$3:$A$220,'OMS2007'!F$3:F$220))</f>
        <v>#N/A</v>
      </c>
      <c r="D1494" s="15" t="e">
        <f>IF(OR(Medidas!D1494=1,Medidas!D1494="M",Medidas!D1494="m"),$A1494*LOOKUP($I1494+1,'OMS2007'!$A$3:$A$220,'OMS2007'!D$3:D$220)+(1-$A1494)*LOOKUP($I1494,'OMS2007'!$A$3:$A$220,'OMS2007'!D$3:D$220),$A1494*LOOKUP($I1494+1,'OMS2007'!$A$3:$A$220,'OMS2007'!G$3:G$220)+(1-$A1494)*LOOKUP($I1494,'OMS2007'!$A$3:$A$220,'OMS2007'!G$3:G$220))</f>
        <v>#N/A</v>
      </c>
      <c r="E1494" s="15">
        <f t="shared" si="161"/>
        <v>1</v>
      </c>
      <c r="F1494" s="15">
        <f>IF(OR(Medidas!D1494=1,Medidas!D1494="M",Medidas!D1494="m",Medidas!D1494=2,Medidas!D1494="F",Medidas!D1494="f"),0,1)</f>
        <v>1</v>
      </c>
      <c r="G1494" s="15">
        <f>IF(OR(ISBLANK(Medidas!G1494),(ISBLANK(Medidas!H1494))),1,0)</f>
        <v>1</v>
      </c>
      <c r="H1494" s="15">
        <f>IF(AND(NOT(G1494),OR(Medidas!G1494&lt;20,Medidas!G1494&gt;250,Medidas!H1494&lt;0.5,Medidas!H1494&gt;400)),1,0)</f>
        <v>0</v>
      </c>
      <c r="I1494" s="20">
        <f>(Medidas!F1494-Medidas!E1494)/30.4375</f>
        <v>0</v>
      </c>
      <c r="J1494" s="15" t="e">
        <f>Medidas!H1494/(Medidas!G1494^2)*10000</f>
        <v>#DIV/0!</v>
      </c>
      <c r="K1494" s="15" t="e">
        <f t="shared" si="162"/>
        <v>#DIV/0!</v>
      </c>
      <c r="L1494" s="15" t="e">
        <f t="shared" si="163"/>
        <v>#DIV/0!</v>
      </c>
      <c r="M1494" s="15" t="e">
        <f t="shared" si="164"/>
        <v>#DIV/0!</v>
      </c>
      <c r="N1494" s="15" t="e">
        <f t="shared" si="165"/>
        <v>#N/A</v>
      </c>
      <c r="O1494" s="15" t="e">
        <f t="shared" si="166"/>
        <v>#N/A</v>
      </c>
    </row>
    <row r="1495" spans="1:15" x14ac:dyDescent="0.15">
      <c r="A1495" s="106">
        <f t="shared" si="167"/>
        <v>1</v>
      </c>
      <c r="B1495" s="15" t="e">
        <f>IF(OR(Medidas!D1495=1,Medidas!D1495="M",Medidas!D1495="m"),$A1495*LOOKUP($I1495+1,'OMS2007'!$A$3:$A$220,'OMS2007'!B$3:B$220)+(1-$A1495)*LOOKUP($I1495,'OMS2007'!$A$3:$A$220,'OMS2007'!B$3:B$220),$A1495*LOOKUP($I1495+1,'OMS2007'!$A$3:$A$220,'OMS2007'!E$3:E$220)+(1-$A1495)*LOOKUP($I1495,'OMS2007'!$A$3:$A$220,'OMS2007'!E$3:E$220))</f>
        <v>#N/A</v>
      </c>
      <c r="C1495" s="15" t="e">
        <f>IF(OR(Medidas!D1495=1,Medidas!D1495="M",Medidas!D1495="m"),$A1495*LOOKUP($I1495+1,'OMS2007'!$A$3:$A$220,'OMS2007'!C$3:C$220)+(1-$A1495)*LOOKUP($I1495,'OMS2007'!$A$3:$A$220,'OMS2007'!C$3:C$220),$A1495*LOOKUP($I1495+1,'OMS2007'!$A$3:$A$220,'OMS2007'!F$3:F$220)+(1-$A1495)*LOOKUP($I1495,'OMS2007'!$A$3:$A$220,'OMS2007'!F$3:F$220))</f>
        <v>#N/A</v>
      </c>
      <c r="D1495" s="15" t="e">
        <f>IF(OR(Medidas!D1495=1,Medidas!D1495="M",Medidas!D1495="m"),$A1495*LOOKUP($I1495+1,'OMS2007'!$A$3:$A$220,'OMS2007'!D$3:D$220)+(1-$A1495)*LOOKUP($I1495,'OMS2007'!$A$3:$A$220,'OMS2007'!D$3:D$220),$A1495*LOOKUP($I1495+1,'OMS2007'!$A$3:$A$220,'OMS2007'!G$3:G$220)+(1-$A1495)*LOOKUP($I1495,'OMS2007'!$A$3:$A$220,'OMS2007'!G$3:G$220))</f>
        <v>#N/A</v>
      </c>
      <c r="E1495" s="15">
        <f t="shared" si="161"/>
        <v>1</v>
      </c>
      <c r="F1495" s="15">
        <f>IF(OR(Medidas!D1495=1,Medidas!D1495="M",Medidas!D1495="m",Medidas!D1495=2,Medidas!D1495="F",Medidas!D1495="f"),0,1)</f>
        <v>1</v>
      </c>
      <c r="G1495" s="15">
        <f>IF(OR(ISBLANK(Medidas!G1495),(ISBLANK(Medidas!H1495))),1,0)</f>
        <v>1</v>
      </c>
      <c r="H1495" s="15">
        <f>IF(AND(NOT(G1495),OR(Medidas!G1495&lt;20,Medidas!G1495&gt;250,Medidas!H1495&lt;0.5,Medidas!H1495&gt;400)),1,0)</f>
        <v>0</v>
      </c>
      <c r="I1495" s="20">
        <f>(Medidas!F1495-Medidas!E1495)/30.4375</f>
        <v>0</v>
      </c>
      <c r="J1495" s="15" t="e">
        <f>Medidas!H1495/(Medidas!G1495^2)*10000</f>
        <v>#DIV/0!</v>
      </c>
      <c r="K1495" s="15" t="e">
        <f t="shared" si="162"/>
        <v>#DIV/0!</v>
      </c>
      <c r="L1495" s="15" t="e">
        <f t="shared" si="163"/>
        <v>#DIV/0!</v>
      </c>
      <c r="M1495" s="15" t="e">
        <f t="shared" si="164"/>
        <v>#DIV/0!</v>
      </c>
      <c r="N1495" s="15" t="e">
        <f t="shared" si="165"/>
        <v>#N/A</v>
      </c>
      <c r="O1495" s="15" t="e">
        <f t="shared" si="166"/>
        <v>#N/A</v>
      </c>
    </row>
    <row r="1496" spans="1:15" x14ac:dyDescent="0.15">
      <c r="A1496" s="106">
        <f t="shared" si="167"/>
        <v>1</v>
      </c>
      <c r="B1496" s="15" t="e">
        <f>IF(OR(Medidas!D1496=1,Medidas!D1496="M",Medidas!D1496="m"),$A1496*LOOKUP($I1496+1,'OMS2007'!$A$3:$A$220,'OMS2007'!B$3:B$220)+(1-$A1496)*LOOKUP($I1496,'OMS2007'!$A$3:$A$220,'OMS2007'!B$3:B$220),$A1496*LOOKUP($I1496+1,'OMS2007'!$A$3:$A$220,'OMS2007'!E$3:E$220)+(1-$A1496)*LOOKUP($I1496,'OMS2007'!$A$3:$A$220,'OMS2007'!E$3:E$220))</f>
        <v>#N/A</v>
      </c>
      <c r="C1496" s="15" t="e">
        <f>IF(OR(Medidas!D1496=1,Medidas!D1496="M",Medidas!D1496="m"),$A1496*LOOKUP($I1496+1,'OMS2007'!$A$3:$A$220,'OMS2007'!C$3:C$220)+(1-$A1496)*LOOKUP($I1496,'OMS2007'!$A$3:$A$220,'OMS2007'!C$3:C$220),$A1496*LOOKUP($I1496+1,'OMS2007'!$A$3:$A$220,'OMS2007'!F$3:F$220)+(1-$A1496)*LOOKUP($I1496,'OMS2007'!$A$3:$A$220,'OMS2007'!F$3:F$220))</f>
        <v>#N/A</v>
      </c>
      <c r="D1496" s="15" t="e">
        <f>IF(OR(Medidas!D1496=1,Medidas!D1496="M",Medidas!D1496="m"),$A1496*LOOKUP($I1496+1,'OMS2007'!$A$3:$A$220,'OMS2007'!D$3:D$220)+(1-$A1496)*LOOKUP($I1496,'OMS2007'!$A$3:$A$220,'OMS2007'!D$3:D$220),$A1496*LOOKUP($I1496+1,'OMS2007'!$A$3:$A$220,'OMS2007'!G$3:G$220)+(1-$A1496)*LOOKUP($I1496,'OMS2007'!$A$3:$A$220,'OMS2007'!G$3:G$220))</f>
        <v>#N/A</v>
      </c>
      <c r="E1496" s="15">
        <f t="shared" si="161"/>
        <v>1</v>
      </c>
      <c r="F1496" s="15">
        <f>IF(OR(Medidas!D1496=1,Medidas!D1496="M",Medidas!D1496="m",Medidas!D1496=2,Medidas!D1496="F",Medidas!D1496="f"),0,1)</f>
        <v>1</v>
      </c>
      <c r="G1496" s="15">
        <f>IF(OR(ISBLANK(Medidas!G1496),(ISBLANK(Medidas!H1496))),1,0)</f>
        <v>1</v>
      </c>
      <c r="H1496" s="15">
        <f>IF(AND(NOT(G1496),OR(Medidas!G1496&lt;20,Medidas!G1496&gt;250,Medidas!H1496&lt;0.5,Medidas!H1496&gt;400)),1,0)</f>
        <v>0</v>
      </c>
      <c r="I1496" s="20">
        <f>(Medidas!F1496-Medidas!E1496)/30.4375</f>
        <v>0</v>
      </c>
      <c r="J1496" s="15" t="e">
        <f>Medidas!H1496/(Medidas!G1496^2)*10000</f>
        <v>#DIV/0!</v>
      </c>
      <c r="K1496" s="15" t="e">
        <f t="shared" si="162"/>
        <v>#DIV/0!</v>
      </c>
      <c r="L1496" s="15" t="e">
        <f t="shared" si="163"/>
        <v>#DIV/0!</v>
      </c>
      <c r="M1496" s="15" t="e">
        <f t="shared" si="164"/>
        <v>#DIV/0!</v>
      </c>
      <c r="N1496" s="15" t="e">
        <f t="shared" si="165"/>
        <v>#N/A</v>
      </c>
      <c r="O1496" s="15" t="e">
        <f t="shared" si="166"/>
        <v>#N/A</v>
      </c>
    </row>
    <row r="1497" spans="1:15" x14ac:dyDescent="0.15">
      <c r="A1497" s="106">
        <f t="shared" si="167"/>
        <v>1</v>
      </c>
      <c r="B1497" s="15" t="e">
        <f>IF(OR(Medidas!D1497=1,Medidas!D1497="M",Medidas!D1497="m"),$A1497*LOOKUP($I1497+1,'OMS2007'!$A$3:$A$220,'OMS2007'!B$3:B$220)+(1-$A1497)*LOOKUP($I1497,'OMS2007'!$A$3:$A$220,'OMS2007'!B$3:B$220),$A1497*LOOKUP($I1497+1,'OMS2007'!$A$3:$A$220,'OMS2007'!E$3:E$220)+(1-$A1497)*LOOKUP($I1497,'OMS2007'!$A$3:$A$220,'OMS2007'!E$3:E$220))</f>
        <v>#N/A</v>
      </c>
      <c r="C1497" s="15" t="e">
        <f>IF(OR(Medidas!D1497=1,Medidas!D1497="M",Medidas!D1497="m"),$A1497*LOOKUP($I1497+1,'OMS2007'!$A$3:$A$220,'OMS2007'!C$3:C$220)+(1-$A1497)*LOOKUP($I1497,'OMS2007'!$A$3:$A$220,'OMS2007'!C$3:C$220),$A1497*LOOKUP($I1497+1,'OMS2007'!$A$3:$A$220,'OMS2007'!F$3:F$220)+(1-$A1497)*LOOKUP($I1497,'OMS2007'!$A$3:$A$220,'OMS2007'!F$3:F$220))</f>
        <v>#N/A</v>
      </c>
      <c r="D1497" s="15" t="e">
        <f>IF(OR(Medidas!D1497=1,Medidas!D1497="M",Medidas!D1497="m"),$A1497*LOOKUP($I1497+1,'OMS2007'!$A$3:$A$220,'OMS2007'!D$3:D$220)+(1-$A1497)*LOOKUP($I1497,'OMS2007'!$A$3:$A$220,'OMS2007'!D$3:D$220),$A1497*LOOKUP($I1497+1,'OMS2007'!$A$3:$A$220,'OMS2007'!G$3:G$220)+(1-$A1497)*LOOKUP($I1497,'OMS2007'!$A$3:$A$220,'OMS2007'!G$3:G$220))</f>
        <v>#N/A</v>
      </c>
      <c r="E1497" s="15">
        <f t="shared" si="161"/>
        <v>1</v>
      </c>
      <c r="F1497" s="15">
        <f>IF(OR(Medidas!D1497=1,Medidas!D1497="M",Medidas!D1497="m",Medidas!D1497=2,Medidas!D1497="F",Medidas!D1497="f"),0,1)</f>
        <v>1</v>
      </c>
      <c r="G1497" s="15">
        <f>IF(OR(ISBLANK(Medidas!G1497),(ISBLANK(Medidas!H1497))),1,0)</f>
        <v>1</v>
      </c>
      <c r="H1497" s="15">
        <f>IF(AND(NOT(G1497),OR(Medidas!G1497&lt;20,Medidas!G1497&gt;250,Medidas!H1497&lt;0.5,Medidas!H1497&gt;400)),1,0)</f>
        <v>0</v>
      </c>
      <c r="I1497" s="20">
        <f>(Medidas!F1497-Medidas!E1497)/30.4375</f>
        <v>0</v>
      </c>
      <c r="J1497" s="15" t="e">
        <f>Medidas!H1497/(Medidas!G1497^2)*10000</f>
        <v>#DIV/0!</v>
      </c>
      <c r="K1497" s="15" t="e">
        <f t="shared" si="162"/>
        <v>#DIV/0!</v>
      </c>
      <c r="L1497" s="15" t="e">
        <f t="shared" si="163"/>
        <v>#DIV/0!</v>
      </c>
      <c r="M1497" s="15" t="e">
        <f t="shared" si="164"/>
        <v>#DIV/0!</v>
      </c>
      <c r="N1497" s="15" t="e">
        <f t="shared" si="165"/>
        <v>#N/A</v>
      </c>
      <c r="O1497" s="15" t="e">
        <f t="shared" si="166"/>
        <v>#N/A</v>
      </c>
    </row>
    <row r="1498" spans="1:15" x14ac:dyDescent="0.15">
      <c r="A1498" s="106">
        <f t="shared" si="167"/>
        <v>1</v>
      </c>
      <c r="B1498" s="15" t="e">
        <f>IF(OR(Medidas!D1498=1,Medidas!D1498="M",Medidas!D1498="m"),$A1498*LOOKUP($I1498+1,'OMS2007'!$A$3:$A$220,'OMS2007'!B$3:B$220)+(1-$A1498)*LOOKUP($I1498,'OMS2007'!$A$3:$A$220,'OMS2007'!B$3:B$220),$A1498*LOOKUP($I1498+1,'OMS2007'!$A$3:$A$220,'OMS2007'!E$3:E$220)+(1-$A1498)*LOOKUP($I1498,'OMS2007'!$A$3:$A$220,'OMS2007'!E$3:E$220))</f>
        <v>#N/A</v>
      </c>
      <c r="C1498" s="15" t="e">
        <f>IF(OR(Medidas!D1498=1,Medidas!D1498="M",Medidas!D1498="m"),$A1498*LOOKUP($I1498+1,'OMS2007'!$A$3:$A$220,'OMS2007'!C$3:C$220)+(1-$A1498)*LOOKUP($I1498,'OMS2007'!$A$3:$A$220,'OMS2007'!C$3:C$220),$A1498*LOOKUP($I1498+1,'OMS2007'!$A$3:$A$220,'OMS2007'!F$3:F$220)+(1-$A1498)*LOOKUP($I1498,'OMS2007'!$A$3:$A$220,'OMS2007'!F$3:F$220))</f>
        <v>#N/A</v>
      </c>
      <c r="D1498" s="15" t="e">
        <f>IF(OR(Medidas!D1498=1,Medidas!D1498="M",Medidas!D1498="m"),$A1498*LOOKUP($I1498+1,'OMS2007'!$A$3:$A$220,'OMS2007'!D$3:D$220)+(1-$A1498)*LOOKUP($I1498,'OMS2007'!$A$3:$A$220,'OMS2007'!D$3:D$220),$A1498*LOOKUP($I1498+1,'OMS2007'!$A$3:$A$220,'OMS2007'!G$3:G$220)+(1-$A1498)*LOOKUP($I1498,'OMS2007'!$A$3:$A$220,'OMS2007'!G$3:G$220))</f>
        <v>#N/A</v>
      </c>
      <c r="E1498" s="15">
        <f t="shared" si="161"/>
        <v>1</v>
      </c>
      <c r="F1498" s="15">
        <f>IF(OR(Medidas!D1498=1,Medidas!D1498="M",Medidas!D1498="m",Medidas!D1498=2,Medidas!D1498="F",Medidas!D1498="f"),0,1)</f>
        <v>1</v>
      </c>
      <c r="G1498" s="15">
        <f>IF(OR(ISBLANK(Medidas!G1498),(ISBLANK(Medidas!H1498))),1,0)</f>
        <v>1</v>
      </c>
      <c r="H1498" s="15">
        <f>IF(AND(NOT(G1498),OR(Medidas!G1498&lt;20,Medidas!G1498&gt;250,Medidas!H1498&lt;0.5,Medidas!H1498&gt;400)),1,0)</f>
        <v>0</v>
      </c>
      <c r="I1498" s="20">
        <f>(Medidas!F1498-Medidas!E1498)/30.4375</f>
        <v>0</v>
      </c>
      <c r="J1498" s="15" t="e">
        <f>Medidas!H1498/(Medidas!G1498^2)*10000</f>
        <v>#DIV/0!</v>
      </c>
      <c r="K1498" s="15" t="e">
        <f t="shared" si="162"/>
        <v>#DIV/0!</v>
      </c>
      <c r="L1498" s="15" t="e">
        <f t="shared" si="163"/>
        <v>#DIV/0!</v>
      </c>
      <c r="M1498" s="15" t="e">
        <f t="shared" si="164"/>
        <v>#DIV/0!</v>
      </c>
      <c r="N1498" s="15" t="e">
        <f t="shared" si="165"/>
        <v>#N/A</v>
      </c>
      <c r="O1498" s="15" t="e">
        <f t="shared" si="166"/>
        <v>#N/A</v>
      </c>
    </row>
    <row r="1499" spans="1:15" x14ac:dyDescent="0.15">
      <c r="A1499" s="106">
        <f t="shared" si="167"/>
        <v>1</v>
      </c>
      <c r="B1499" s="15" t="e">
        <f>IF(OR(Medidas!D1499=1,Medidas!D1499="M",Medidas!D1499="m"),$A1499*LOOKUP($I1499+1,'OMS2007'!$A$3:$A$220,'OMS2007'!B$3:B$220)+(1-$A1499)*LOOKUP($I1499,'OMS2007'!$A$3:$A$220,'OMS2007'!B$3:B$220),$A1499*LOOKUP($I1499+1,'OMS2007'!$A$3:$A$220,'OMS2007'!E$3:E$220)+(1-$A1499)*LOOKUP($I1499,'OMS2007'!$A$3:$A$220,'OMS2007'!E$3:E$220))</f>
        <v>#N/A</v>
      </c>
      <c r="C1499" s="15" t="e">
        <f>IF(OR(Medidas!D1499=1,Medidas!D1499="M",Medidas!D1499="m"),$A1499*LOOKUP($I1499+1,'OMS2007'!$A$3:$A$220,'OMS2007'!C$3:C$220)+(1-$A1499)*LOOKUP($I1499,'OMS2007'!$A$3:$A$220,'OMS2007'!C$3:C$220),$A1499*LOOKUP($I1499+1,'OMS2007'!$A$3:$A$220,'OMS2007'!F$3:F$220)+(1-$A1499)*LOOKUP($I1499,'OMS2007'!$A$3:$A$220,'OMS2007'!F$3:F$220))</f>
        <v>#N/A</v>
      </c>
      <c r="D1499" s="15" t="e">
        <f>IF(OR(Medidas!D1499=1,Medidas!D1499="M",Medidas!D1499="m"),$A1499*LOOKUP($I1499+1,'OMS2007'!$A$3:$A$220,'OMS2007'!D$3:D$220)+(1-$A1499)*LOOKUP($I1499,'OMS2007'!$A$3:$A$220,'OMS2007'!D$3:D$220),$A1499*LOOKUP($I1499+1,'OMS2007'!$A$3:$A$220,'OMS2007'!G$3:G$220)+(1-$A1499)*LOOKUP($I1499,'OMS2007'!$A$3:$A$220,'OMS2007'!G$3:G$220))</f>
        <v>#N/A</v>
      </c>
      <c r="E1499" s="15">
        <f t="shared" si="161"/>
        <v>1</v>
      </c>
      <c r="F1499" s="15">
        <f>IF(OR(Medidas!D1499=1,Medidas!D1499="M",Medidas!D1499="m",Medidas!D1499=2,Medidas!D1499="F",Medidas!D1499="f"),0,1)</f>
        <v>1</v>
      </c>
      <c r="G1499" s="15">
        <f>IF(OR(ISBLANK(Medidas!G1499),(ISBLANK(Medidas!H1499))),1,0)</f>
        <v>1</v>
      </c>
      <c r="H1499" s="15">
        <f>IF(AND(NOT(G1499),OR(Medidas!G1499&lt;20,Medidas!G1499&gt;250,Medidas!H1499&lt;0.5,Medidas!H1499&gt;400)),1,0)</f>
        <v>0</v>
      </c>
      <c r="I1499" s="20">
        <f>(Medidas!F1499-Medidas!E1499)/30.4375</f>
        <v>0</v>
      </c>
      <c r="J1499" s="15" t="e">
        <f>Medidas!H1499/(Medidas!G1499^2)*10000</f>
        <v>#DIV/0!</v>
      </c>
      <c r="K1499" s="15" t="e">
        <f t="shared" si="162"/>
        <v>#DIV/0!</v>
      </c>
      <c r="L1499" s="15" t="e">
        <f t="shared" si="163"/>
        <v>#DIV/0!</v>
      </c>
      <c r="M1499" s="15" t="e">
        <f t="shared" si="164"/>
        <v>#DIV/0!</v>
      </c>
      <c r="N1499" s="15" t="e">
        <f t="shared" si="165"/>
        <v>#N/A</v>
      </c>
      <c r="O1499" s="15" t="e">
        <f t="shared" si="166"/>
        <v>#N/A</v>
      </c>
    </row>
    <row r="1500" spans="1:15" x14ac:dyDescent="0.15">
      <c r="A1500" s="106">
        <f t="shared" si="167"/>
        <v>1</v>
      </c>
      <c r="B1500" s="15" t="e">
        <f>IF(OR(Medidas!D1500=1,Medidas!D1500="M",Medidas!D1500="m"),$A1500*LOOKUP($I1500+1,'OMS2007'!$A$3:$A$220,'OMS2007'!B$3:B$220)+(1-$A1500)*LOOKUP($I1500,'OMS2007'!$A$3:$A$220,'OMS2007'!B$3:B$220),$A1500*LOOKUP($I1500+1,'OMS2007'!$A$3:$A$220,'OMS2007'!E$3:E$220)+(1-$A1500)*LOOKUP($I1500,'OMS2007'!$A$3:$A$220,'OMS2007'!E$3:E$220))</f>
        <v>#N/A</v>
      </c>
      <c r="C1500" s="15" t="e">
        <f>IF(OR(Medidas!D1500=1,Medidas!D1500="M",Medidas!D1500="m"),$A1500*LOOKUP($I1500+1,'OMS2007'!$A$3:$A$220,'OMS2007'!C$3:C$220)+(1-$A1500)*LOOKUP($I1500,'OMS2007'!$A$3:$A$220,'OMS2007'!C$3:C$220),$A1500*LOOKUP($I1500+1,'OMS2007'!$A$3:$A$220,'OMS2007'!F$3:F$220)+(1-$A1500)*LOOKUP($I1500,'OMS2007'!$A$3:$A$220,'OMS2007'!F$3:F$220))</f>
        <v>#N/A</v>
      </c>
      <c r="D1500" s="15" t="e">
        <f>IF(OR(Medidas!D1500=1,Medidas!D1500="M",Medidas!D1500="m"),$A1500*LOOKUP($I1500+1,'OMS2007'!$A$3:$A$220,'OMS2007'!D$3:D$220)+(1-$A1500)*LOOKUP($I1500,'OMS2007'!$A$3:$A$220,'OMS2007'!D$3:D$220),$A1500*LOOKUP($I1500+1,'OMS2007'!$A$3:$A$220,'OMS2007'!G$3:G$220)+(1-$A1500)*LOOKUP($I1500,'OMS2007'!$A$3:$A$220,'OMS2007'!G$3:G$220))</f>
        <v>#N/A</v>
      </c>
      <c r="E1500" s="15">
        <f t="shared" si="161"/>
        <v>1</v>
      </c>
      <c r="F1500" s="15">
        <f>IF(OR(Medidas!D1500=1,Medidas!D1500="M",Medidas!D1500="m",Medidas!D1500=2,Medidas!D1500="F",Medidas!D1500="f"),0,1)</f>
        <v>1</v>
      </c>
      <c r="G1500" s="15">
        <f>IF(OR(ISBLANK(Medidas!G1500),(ISBLANK(Medidas!H1500))),1,0)</f>
        <v>1</v>
      </c>
      <c r="H1500" s="15">
        <f>IF(AND(NOT(G1500),OR(Medidas!G1500&lt;20,Medidas!G1500&gt;250,Medidas!H1500&lt;0.5,Medidas!H1500&gt;400)),1,0)</f>
        <v>0</v>
      </c>
      <c r="I1500" s="20">
        <f>(Medidas!F1500-Medidas!E1500)/30.4375</f>
        <v>0</v>
      </c>
      <c r="J1500" s="15" t="e">
        <f>Medidas!H1500/(Medidas!G1500^2)*10000</f>
        <v>#DIV/0!</v>
      </c>
      <c r="K1500" s="15" t="e">
        <f t="shared" si="162"/>
        <v>#DIV/0!</v>
      </c>
      <c r="L1500" s="15" t="e">
        <f t="shared" si="163"/>
        <v>#DIV/0!</v>
      </c>
      <c r="M1500" s="15" t="e">
        <f t="shared" si="164"/>
        <v>#DIV/0!</v>
      </c>
      <c r="N1500" s="15" t="e">
        <f t="shared" si="165"/>
        <v>#N/A</v>
      </c>
      <c r="O1500" s="15" t="e">
        <f t="shared" si="166"/>
        <v>#N/A</v>
      </c>
    </row>
    <row r="1501" spans="1:15" x14ac:dyDescent="0.15">
      <c r="A1501" s="106">
        <f t="shared" si="167"/>
        <v>1</v>
      </c>
      <c r="B1501" s="15" t="e">
        <f>IF(OR(Medidas!D1501=1,Medidas!D1501="M",Medidas!D1501="m"),$A1501*LOOKUP($I1501+1,'OMS2007'!$A$3:$A$220,'OMS2007'!B$3:B$220)+(1-$A1501)*LOOKUP($I1501,'OMS2007'!$A$3:$A$220,'OMS2007'!B$3:B$220),$A1501*LOOKUP($I1501+1,'OMS2007'!$A$3:$A$220,'OMS2007'!E$3:E$220)+(1-$A1501)*LOOKUP($I1501,'OMS2007'!$A$3:$A$220,'OMS2007'!E$3:E$220))</f>
        <v>#N/A</v>
      </c>
      <c r="C1501" s="15" t="e">
        <f>IF(OR(Medidas!D1501=1,Medidas!D1501="M",Medidas!D1501="m"),$A1501*LOOKUP($I1501+1,'OMS2007'!$A$3:$A$220,'OMS2007'!C$3:C$220)+(1-$A1501)*LOOKUP($I1501,'OMS2007'!$A$3:$A$220,'OMS2007'!C$3:C$220),$A1501*LOOKUP($I1501+1,'OMS2007'!$A$3:$A$220,'OMS2007'!F$3:F$220)+(1-$A1501)*LOOKUP($I1501,'OMS2007'!$A$3:$A$220,'OMS2007'!F$3:F$220))</f>
        <v>#N/A</v>
      </c>
      <c r="D1501" s="15" t="e">
        <f>IF(OR(Medidas!D1501=1,Medidas!D1501="M",Medidas!D1501="m"),$A1501*LOOKUP($I1501+1,'OMS2007'!$A$3:$A$220,'OMS2007'!D$3:D$220)+(1-$A1501)*LOOKUP($I1501,'OMS2007'!$A$3:$A$220,'OMS2007'!D$3:D$220),$A1501*LOOKUP($I1501+1,'OMS2007'!$A$3:$A$220,'OMS2007'!G$3:G$220)+(1-$A1501)*LOOKUP($I1501,'OMS2007'!$A$3:$A$220,'OMS2007'!G$3:G$220))</f>
        <v>#N/A</v>
      </c>
      <c r="E1501" s="15">
        <f t="shared" si="161"/>
        <v>1</v>
      </c>
      <c r="F1501" s="15">
        <f>IF(OR(Medidas!D1501=1,Medidas!D1501="M",Medidas!D1501="m",Medidas!D1501=2,Medidas!D1501="F",Medidas!D1501="f"),0,1)</f>
        <v>1</v>
      </c>
      <c r="G1501" s="15">
        <f>IF(OR(ISBLANK(Medidas!G1501),(ISBLANK(Medidas!H1501))),1,0)</f>
        <v>1</v>
      </c>
      <c r="H1501" s="15">
        <f>IF(AND(NOT(G1501),OR(Medidas!G1501&lt;20,Medidas!G1501&gt;250,Medidas!H1501&lt;0.5,Medidas!H1501&gt;400)),1,0)</f>
        <v>0</v>
      </c>
      <c r="I1501" s="20">
        <f>(Medidas!F1501-Medidas!E1501)/30.4375</f>
        <v>0</v>
      </c>
      <c r="J1501" s="15" t="e">
        <f>Medidas!H1501/(Medidas!G1501^2)*10000</f>
        <v>#DIV/0!</v>
      </c>
      <c r="K1501" s="15" t="e">
        <f t="shared" si="162"/>
        <v>#DIV/0!</v>
      </c>
      <c r="L1501" s="15" t="e">
        <f t="shared" si="163"/>
        <v>#DIV/0!</v>
      </c>
      <c r="M1501" s="15" t="e">
        <f t="shared" si="164"/>
        <v>#DIV/0!</v>
      </c>
      <c r="N1501" s="15" t="e">
        <f t="shared" si="165"/>
        <v>#N/A</v>
      </c>
      <c r="O1501" s="15" t="e">
        <f t="shared" si="166"/>
        <v>#N/A</v>
      </c>
    </row>
    <row r="1502" spans="1:15" x14ac:dyDescent="0.15">
      <c r="A1502" s="106">
        <f t="shared" si="167"/>
        <v>1</v>
      </c>
      <c r="B1502" s="15" t="e">
        <f>IF(OR(Medidas!D1502=1,Medidas!D1502="M",Medidas!D1502="m"),$A1502*LOOKUP($I1502+1,'OMS2007'!$A$3:$A$220,'OMS2007'!B$3:B$220)+(1-$A1502)*LOOKUP($I1502,'OMS2007'!$A$3:$A$220,'OMS2007'!B$3:B$220),$A1502*LOOKUP($I1502+1,'OMS2007'!$A$3:$A$220,'OMS2007'!E$3:E$220)+(1-$A1502)*LOOKUP($I1502,'OMS2007'!$A$3:$A$220,'OMS2007'!E$3:E$220))</f>
        <v>#N/A</v>
      </c>
      <c r="C1502" s="15" t="e">
        <f>IF(OR(Medidas!D1502=1,Medidas!D1502="M",Medidas!D1502="m"),$A1502*LOOKUP($I1502+1,'OMS2007'!$A$3:$A$220,'OMS2007'!C$3:C$220)+(1-$A1502)*LOOKUP($I1502,'OMS2007'!$A$3:$A$220,'OMS2007'!C$3:C$220),$A1502*LOOKUP($I1502+1,'OMS2007'!$A$3:$A$220,'OMS2007'!F$3:F$220)+(1-$A1502)*LOOKUP($I1502,'OMS2007'!$A$3:$A$220,'OMS2007'!F$3:F$220))</f>
        <v>#N/A</v>
      </c>
      <c r="D1502" s="15" t="e">
        <f>IF(OR(Medidas!D1502=1,Medidas!D1502="M",Medidas!D1502="m"),$A1502*LOOKUP($I1502+1,'OMS2007'!$A$3:$A$220,'OMS2007'!D$3:D$220)+(1-$A1502)*LOOKUP($I1502,'OMS2007'!$A$3:$A$220,'OMS2007'!D$3:D$220),$A1502*LOOKUP($I1502+1,'OMS2007'!$A$3:$A$220,'OMS2007'!G$3:G$220)+(1-$A1502)*LOOKUP($I1502,'OMS2007'!$A$3:$A$220,'OMS2007'!G$3:G$220))</f>
        <v>#N/A</v>
      </c>
      <c r="E1502" s="15">
        <f t="shared" si="161"/>
        <v>1</v>
      </c>
      <c r="F1502" s="15">
        <f>IF(OR(Medidas!D1502=1,Medidas!D1502="M",Medidas!D1502="m",Medidas!D1502=2,Medidas!D1502="F",Medidas!D1502="f"),0,1)</f>
        <v>1</v>
      </c>
      <c r="G1502" s="15">
        <f>IF(OR(ISBLANK(Medidas!G1502),(ISBLANK(Medidas!H1502))),1,0)</f>
        <v>1</v>
      </c>
      <c r="H1502" s="15">
        <f>IF(AND(NOT(G1502),OR(Medidas!G1502&lt;20,Medidas!G1502&gt;250,Medidas!H1502&lt;0.5,Medidas!H1502&gt;400)),1,0)</f>
        <v>0</v>
      </c>
      <c r="I1502" s="20">
        <f>(Medidas!F1502-Medidas!E1502)/30.4375</f>
        <v>0</v>
      </c>
      <c r="J1502" s="15" t="e">
        <f>Medidas!H1502/(Medidas!G1502^2)*10000</f>
        <v>#DIV/0!</v>
      </c>
      <c r="K1502" s="15" t="e">
        <f t="shared" si="162"/>
        <v>#DIV/0!</v>
      </c>
      <c r="L1502" s="15" t="e">
        <f t="shared" si="163"/>
        <v>#DIV/0!</v>
      </c>
      <c r="M1502" s="15" t="e">
        <f t="shared" si="164"/>
        <v>#DIV/0!</v>
      </c>
      <c r="N1502" s="15" t="e">
        <f t="shared" si="165"/>
        <v>#N/A</v>
      </c>
      <c r="O1502" s="15" t="e">
        <f t="shared" si="166"/>
        <v>#N/A</v>
      </c>
    </row>
    <row r="1503" spans="1:15" x14ac:dyDescent="0.15">
      <c r="A1503" s="106">
        <f t="shared" si="167"/>
        <v>1</v>
      </c>
      <c r="B1503" s="15" t="e">
        <f>IF(OR(Medidas!D1503=1,Medidas!D1503="M",Medidas!D1503="m"),$A1503*LOOKUP($I1503+1,'OMS2007'!$A$3:$A$220,'OMS2007'!B$3:B$220)+(1-$A1503)*LOOKUP($I1503,'OMS2007'!$A$3:$A$220,'OMS2007'!B$3:B$220),$A1503*LOOKUP($I1503+1,'OMS2007'!$A$3:$A$220,'OMS2007'!E$3:E$220)+(1-$A1503)*LOOKUP($I1503,'OMS2007'!$A$3:$A$220,'OMS2007'!E$3:E$220))</f>
        <v>#N/A</v>
      </c>
      <c r="C1503" s="15" t="e">
        <f>IF(OR(Medidas!D1503=1,Medidas!D1503="M",Medidas!D1503="m"),$A1503*LOOKUP($I1503+1,'OMS2007'!$A$3:$A$220,'OMS2007'!C$3:C$220)+(1-$A1503)*LOOKUP($I1503,'OMS2007'!$A$3:$A$220,'OMS2007'!C$3:C$220),$A1503*LOOKUP($I1503+1,'OMS2007'!$A$3:$A$220,'OMS2007'!F$3:F$220)+(1-$A1503)*LOOKUP($I1503,'OMS2007'!$A$3:$A$220,'OMS2007'!F$3:F$220))</f>
        <v>#N/A</v>
      </c>
      <c r="D1503" s="15" t="e">
        <f>IF(OR(Medidas!D1503=1,Medidas!D1503="M",Medidas!D1503="m"),$A1503*LOOKUP($I1503+1,'OMS2007'!$A$3:$A$220,'OMS2007'!D$3:D$220)+(1-$A1503)*LOOKUP($I1503,'OMS2007'!$A$3:$A$220,'OMS2007'!D$3:D$220),$A1503*LOOKUP($I1503+1,'OMS2007'!$A$3:$A$220,'OMS2007'!G$3:G$220)+(1-$A1503)*LOOKUP($I1503,'OMS2007'!$A$3:$A$220,'OMS2007'!G$3:G$220))</f>
        <v>#N/A</v>
      </c>
      <c r="E1503" s="15">
        <f t="shared" si="161"/>
        <v>1</v>
      </c>
      <c r="F1503" s="15">
        <f>IF(OR(Medidas!D1503=1,Medidas!D1503="M",Medidas!D1503="m",Medidas!D1503=2,Medidas!D1503="F",Medidas!D1503="f"),0,1)</f>
        <v>1</v>
      </c>
      <c r="G1503" s="15">
        <f>IF(OR(ISBLANK(Medidas!G1503),(ISBLANK(Medidas!H1503))),1,0)</f>
        <v>1</v>
      </c>
      <c r="H1503" s="15">
        <f>IF(AND(NOT(G1503),OR(Medidas!G1503&lt;20,Medidas!G1503&gt;250,Medidas!H1503&lt;0.5,Medidas!H1503&gt;400)),1,0)</f>
        <v>0</v>
      </c>
      <c r="I1503" s="20">
        <f>(Medidas!F1503-Medidas!E1503)/30.4375</f>
        <v>0</v>
      </c>
      <c r="J1503" s="15" t="e">
        <f>Medidas!H1503/(Medidas!G1503^2)*10000</f>
        <v>#DIV/0!</v>
      </c>
      <c r="K1503" s="15" t="e">
        <f t="shared" si="162"/>
        <v>#DIV/0!</v>
      </c>
      <c r="L1503" s="15" t="e">
        <f t="shared" si="163"/>
        <v>#DIV/0!</v>
      </c>
      <c r="M1503" s="15" t="e">
        <f t="shared" si="164"/>
        <v>#DIV/0!</v>
      </c>
      <c r="N1503" s="15" t="e">
        <f t="shared" si="165"/>
        <v>#N/A</v>
      </c>
      <c r="O1503" s="15" t="e">
        <f t="shared" si="166"/>
        <v>#N/A</v>
      </c>
    </row>
    <row r="1504" spans="1:15" x14ac:dyDescent="0.15">
      <c r="A1504" s="106">
        <f t="shared" si="167"/>
        <v>1</v>
      </c>
      <c r="B1504" s="15" t="e">
        <f>IF(OR(Medidas!D1504=1,Medidas!D1504="M",Medidas!D1504="m"),$A1504*LOOKUP($I1504+1,'OMS2007'!$A$3:$A$220,'OMS2007'!B$3:B$220)+(1-$A1504)*LOOKUP($I1504,'OMS2007'!$A$3:$A$220,'OMS2007'!B$3:B$220),$A1504*LOOKUP($I1504+1,'OMS2007'!$A$3:$A$220,'OMS2007'!E$3:E$220)+(1-$A1504)*LOOKUP($I1504,'OMS2007'!$A$3:$A$220,'OMS2007'!E$3:E$220))</f>
        <v>#N/A</v>
      </c>
      <c r="C1504" s="15" t="e">
        <f>IF(OR(Medidas!D1504=1,Medidas!D1504="M",Medidas!D1504="m"),$A1504*LOOKUP($I1504+1,'OMS2007'!$A$3:$A$220,'OMS2007'!C$3:C$220)+(1-$A1504)*LOOKUP($I1504,'OMS2007'!$A$3:$A$220,'OMS2007'!C$3:C$220),$A1504*LOOKUP($I1504+1,'OMS2007'!$A$3:$A$220,'OMS2007'!F$3:F$220)+(1-$A1504)*LOOKUP($I1504,'OMS2007'!$A$3:$A$220,'OMS2007'!F$3:F$220))</f>
        <v>#N/A</v>
      </c>
      <c r="D1504" s="15" t="e">
        <f>IF(OR(Medidas!D1504=1,Medidas!D1504="M",Medidas!D1504="m"),$A1504*LOOKUP($I1504+1,'OMS2007'!$A$3:$A$220,'OMS2007'!D$3:D$220)+(1-$A1504)*LOOKUP($I1504,'OMS2007'!$A$3:$A$220,'OMS2007'!D$3:D$220),$A1504*LOOKUP($I1504+1,'OMS2007'!$A$3:$A$220,'OMS2007'!G$3:G$220)+(1-$A1504)*LOOKUP($I1504,'OMS2007'!$A$3:$A$220,'OMS2007'!G$3:G$220))</f>
        <v>#N/A</v>
      </c>
      <c r="E1504" s="15">
        <f t="shared" si="161"/>
        <v>1</v>
      </c>
      <c r="F1504" s="15">
        <f>IF(OR(Medidas!D1504=1,Medidas!D1504="M",Medidas!D1504="m",Medidas!D1504=2,Medidas!D1504="F",Medidas!D1504="f"),0,1)</f>
        <v>1</v>
      </c>
      <c r="G1504" s="15">
        <f>IF(OR(ISBLANK(Medidas!G1504),(ISBLANK(Medidas!H1504))),1,0)</f>
        <v>1</v>
      </c>
      <c r="H1504" s="15">
        <f>IF(AND(NOT(G1504),OR(Medidas!G1504&lt;20,Medidas!G1504&gt;250,Medidas!H1504&lt;0.5,Medidas!H1504&gt;400)),1,0)</f>
        <v>0</v>
      </c>
      <c r="I1504" s="20">
        <f>(Medidas!F1504-Medidas!E1504)/30.4375</f>
        <v>0</v>
      </c>
      <c r="J1504" s="15" t="e">
        <f>Medidas!H1504/(Medidas!G1504^2)*10000</f>
        <v>#DIV/0!</v>
      </c>
      <c r="K1504" s="15" t="e">
        <f t="shared" si="162"/>
        <v>#DIV/0!</v>
      </c>
      <c r="L1504" s="15" t="e">
        <f t="shared" si="163"/>
        <v>#DIV/0!</v>
      </c>
      <c r="M1504" s="15" t="e">
        <f t="shared" si="164"/>
        <v>#DIV/0!</v>
      </c>
      <c r="N1504" s="15" t="e">
        <f t="shared" si="165"/>
        <v>#N/A</v>
      </c>
      <c r="O1504" s="15" t="e">
        <f t="shared" si="166"/>
        <v>#N/A</v>
      </c>
    </row>
    <row r="1505" spans="1:15" x14ac:dyDescent="0.15">
      <c r="A1505" s="106">
        <f t="shared" si="167"/>
        <v>1</v>
      </c>
      <c r="B1505" s="15" t="e">
        <f>IF(OR(Medidas!D1505=1,Medidas!D1505="M",Medidas!D1505="m"),$A1505*LOOKUP($I1505+1,'OMS2007'!$A$3:$A$220,'OMS2007'!B$3:B$220)+(1-$A1505)*LOOKUP($I1505,'OMS2007'!$A$3:$A$220,'OMS2007'!B$3:B$220),$A1505*LOOKUP($I1505+1,'OMS2007'!$A$3:$A$220,'OMS2007'!E$3:E$220)+(1-$A1505)*LOOKUP($I1505,'OMS2007'!$A$3:$A$220,'OMS2007'!E$3:E$220))</f>
        <v>#N/A</v>
      </c>
      <c r="C1505" s="15" t="e">
        <f>IF(OR(Medidas!D1505=1,Medidas!D1505="M",Medidas!D1505="m"),$A1505*LOOKUP($I1505+1,'OMS2007'!$A$3:$A$220,'OMS2007'!C$3:C$220)+(1-$A1505)*LOOKUP($I1505,'OMS2007'!$A$3:$A$220,'OMS2007'!C$3:C$220),$A1505*LOOKUP($I1505+1,'OMS2007'!$A$3:$A$220,'OMS2007'!F$3:F$220)+(1-$A1505)*LOOKUP($I1505,'OMS2007'!$A$3:$A$220,'OMS2007'!F$3:F$220))</f>
        <v>#N/A</v>
      </c>
      <c r="D1505" s="15" t="e">
        <f>IF(OR(Medidas!D1505=1,Medidas!D1505="M",Medidas!D1505="m"),$A1505*LOOKUP($I1505+1,'OMS2007'!$A$3:$A$220,'OMS2007'!D$3:D$220)+(1-$A1505)*LOOKUP($I1505,'OMS2007'!$A$3:$A$220,'OMS2007'!D$3:D$220),$A1505*LOOKUP($I1505+1,'OMS2007'!$A$3:$A$220,'OMS2007'!G$3:G$220)+(1-$A1505)*LOOKUP($I1505,'OMS2007'!$A$3:$A$220,'OMS2007'!G$3:G$220))</f>
        <v>#N/A</v>
      </c>
      <c r="E1505" s="15">
        <f t="shared" si="161"/>
        <v>1</v>
      </c>
      <c r="F1505" s="15">
        <f>IF(OR(Medidas!D1505=1,Medidas!D1505="M",Medidas!D1505="m",Medidas!D1505=2,Medidas!D1505="F",Medidas!D1505="f"),0,1)</f>
        <v>1</v>
      </c>
      <c r="G1505" s="15">
        <f>IF(OR(ISBLANK(Medidas!G1505),(ISBLANK(Medidas!H1505))),1,0)</f>
        <v>1</v>
      </c>
      <c r="H1505" s="15">
        <f>IF(AND(NOT(G1505),OR(Medidas!G1505&lt;20,Medidas!G1505&gt;250,Medidas!H1505&lt;0.5,Medidas!H1505&gt;400)),1,0)</f>
        <v>0</v>
      </c>
      <c r="I1505" s="20">
        <f>(Medidas!F1505-Medidas!E1505)/30.4375</f>
        <v>0</v>
      </c>
      <c r="J1505" s="15" t="e">
        <f>Medidas!H1505/(Medidas!G1505^2)*10000</f>
        <v>#DIV/0!</v>
      </c>
      <c r="K1505" s="15" t="e">
        <f t="shared" si="162"/>
        <v>#DIV/0!</v>
      </c>
      <c r="L1505" s="15" t="e">
        <f t="shared" si="163"/>
        <v>#DIV/0!</v>
      </c>
      <c r="M1505" s="15" t="e">
        <f t="shared" si="164"/>
        <v>#DIV/0!</v>
      </c>
      <c r="N1505" s="15" t="e">
        <f t="shared" si="165"/>
        <v>#N/A</v>
      </c>
      <c r="O1505" s="15" t="e">
        <f t="shared" si="166"/>
        <v>#N/A</v>
      </c>
    </row>
    <row r="1506" spans="1:15" x14ac:dyDescent="0.15">
      <c r="A1506" s="106">
        <f t="shared" si="167"/>
        <v>1</v>
      </c>
      <c r="B1506" s="15" t="e">
        <f>IF(OR(Medidas!D1506=1,Medidas!D1506="M",Medidas!D1506="m"),$A1506*LOOKUP($I1506+1,'OMS2007'!$A$3:$A$220,'OMS2007'!B$3:B$220)+(1-$A1506)*LOOKUP($I1506,'OMS2007'!$A$3:$A$220,'OMS2007'!B$3:B$220),$A1506*LOOKUP($I1506+1,'OMS2007'!$A$3:$A$220,'OMS2007'!E$3:E$220)+(1-$A1506)*LOOKUP($I1506,'OMS2007'!$A$3:$A$220,'OMS2007'!E$3:E$220))</f>
        <v>#N/A</v>
      </c>
      <c r="C1506" s="15" t="e">
        <f>IF(OR(Medidas!D1506=1,Medidas!D1506="M",Medidas!D1506="m"),$A1506*LOOKUP($I1506+1,'OMS2007'!$A$3:$A$220,'OMS2007'!C$3:C$220)+(1-$A1506)*LOOKUP($I1506,'OMS2007'!$A$3:$A$220,'OMS2007'!C$3:C$220),$A1506*LOOKUP($I1506+1,'OMS2007'!$A$3:$A$220,'OMS2007'!F$3:F$220)+(1-$A1506)*LOOKUP($I1506,'OMS2007'!$A$3:$A$220,'OMS2007'!F$3:F$220))</f>
        <v>#N/A</v>
      </c>
      <c r="D1506" s="15" t="e">
        <f>IF(OR(Medidas!D1506=1,Medidas!D1506="M",Medidas!D1506="m"),$A1506*LOOKUP($I1506+1,'OMS2007'!$A$3:$A$220,'OMS2007'!D$3:D$220)+(1-$A1506)*LOOKUP($I1506,'OMS2007'!$A$3:$A$220,'OMS2007'!D$3:D$220),$A1506*LOOKUP($I1506+1,'OMS2007'!$A$3:$A$220,'OMS2007'!G$3:G$220)+(1-$A1506)*LOOKUP($I1506,'OMS2007'!$A$3:$A$220,'OMS2007'!G$3:G$220))</f>
        <v>#N/A</v>
      </c>
      <c r="E1506" s="15">
        <f t="shared" si="161"/>
        <v>1</v>
      </c>
      <c r="F1506" s="15">
        <f>IF(OR(Medidas!D1506=1,Medidas!D1506="M",Medidas!D1506="m",Medidas!D1506=2,Medidas!D1506="F",Medidas!D1506="f"),0,1)</f>
        <v>1</v>
      </c>
      <c r="G1506" s="15">
        <f>IF(OR(ISBLANK(Medidas!G1506),(ISBLANK(Medidas!H1506))),1,0)</f>
        <v>1</v>
      </c>
      <c r="H1506" s="15">
        <f>IF(AND(NOT(G1506),OR(Medidas!G1506&lt;20,Medidas!G1506&gt;250,Medidas!H1506&lt;0.5,Medidas!H1506&gt;400)),1,0)</f>
        <v>0</v>
      </c>
      <c r="I1506" s="20">
        <f>(Medidas!F1506-Medidas!E1506)/30.4375</f>
        <v>0</v>
      </c>
      <c r="J1506" s="15" t="e">
        <f>Medidas!H1506/(Medidas!G1506^2)*10000</f>
        <v>#DIV/0!</v>
      </c>
      <c r="K1506" s="15" t="e">
        <f t="shared" si="162"/>
        <v>#DIV/0!</v>
      </c>
      <c r="L1506" s="15" t="e">
        <f t="shared" si="163"/>
        <v>#DIV/0!</v>
      </c>
      <c r="M1506" s="15" t="e">
        <f t="shared" si="164"/>
        <v>#DIV/0!</v>
      </c>
      <c r="N1506" s="15" t="e">
        <f t="shared" si="165"/>
        <v>#N/A</v>
      </c>
      <c r="O1506" s="15" t="e">
        <f t="shared" si="166"/>
        <v>#N/A</v>
      </c>
    </row>
    <row r="1507" spans="1:15" x14ac:dyDescent="0.15">
      <c r="A1507" s="106">
        <f t="shared" si="167"/>
        <v>1</v>
      </c>
      <c r="B1507" s="15" t="e">
        <f>IF(OR(Medidas!D1507=1,Medidas!D1507="M",Medidas!D1507="m"),$A1507*LOOKUP($I1507+1,'OMS2007'!$A$3:$A$220,'OMS2007'!B$3:B$220)+(1-$A1507)*LOOKUP($I1507,'OMS2007'!$A$3:$A$220,'OMS2007'!B$3:B$220),$A1507*LOOKUP($I1507+1,'OMS2007'!$A$3:$A$220,'OMS2007'!E$3:E$220)+(1-$A1507)*LOOKUP($I1507,'OMS2007'!$A$3:$A$220,'OMS2007'!E$3:E$220))</f>
        <v>#N/A</v>
      </c>
      <c r="C1507" s="15" t="e">
        <f>IF(OR(Medidas!D1507=1,Medidas!D1507="M",Medidas!D1507="m"),$A1507*LOOKUP($I1507+1,'OMS2007'!$A$3:$A$220,'OMS2007'!C$3:C$220)+(1-$A1507)*LOOKUP($I1507,'OMS2007'!$A$3:$A$220,'OMS2007'!C$3:C$220),$A1507*LOOKUP($I1507+1,'OMS2007'!$A$3:$A$220,'OMS2007'!F$3:F$220)+(1-$A1507)*LOOKUP($I1507,'OMS2007'!$A$3:$A$220,'OMS2007'!F$3:F$220))</f>
        <v>#N/A</v>
      </c>
      <c r="D1507" s="15" t="e">
        <f>IF(OR(Medidas!D1507=1,Medidas!D1507="M",Medidas!D1507="m"),$A1507*LOOKUP($I1507+1,'OMS2007'!$A$3:$A$220,'OMS2007'!D$3:D$220)+(1-$A1507)*LOOKUP($I1507,'OMS2007'!$A$3:$A$220,'OMS2007'!D$3:D$220),$A1507*LOOKUP($I1507+1,'OMS2007'!$A$3:$A$220,'OMS2007'!G$3:G$220)+(1-$A1507)*LOOKUP($I1507,'OMS2007'!$A$3:$A$220,'OMS2007'!G$3:G$220))</f>
        <v>#N/A</v>
      </c>
      <c r="E1507" s="15">
        <f t="shared" si="161"/>
        <v>1</v>
      </c>
      <c r="F1507" s="15">
        <f>IF(OR(Medidas!D1507=1,Medidas!D1507="M",Medidas!D1507="m",Medidas!D1507=2,Medidas!D1507="F",Medidas!D1507="f"),0,1)</f>
        <v>1</v>
      </c>
      <c r="G1507" s="15">
        <f>IF(OR(ISBLANK(Medidas!G1507),(ISBLANK(Medidas!H1507))),1,0)</f>
        <v>1</v>
      </c>
      <c r="H1507" s="15">
        <f>IF(AND(NOT(G1507),OR(Medidas!G1507&lt;20,Medidas!G1507&gt;250,Medidas!H1507&lt;0.5,Medidas!H1507&gt;400)),1,0)</f>
        <v>0</v>
      </c>
      <c r="I1507" s="20">
        <f>(Medidas!F1507-Medidas!E1507)/30.4375</f>
        <v>0</v>
      </c>
      <c r="J1507" s="15" t="e">
        <f>Medidas!H1507/(Medidas!G1507^2)*10000</f>
        <v>#DIV/0!</v>
      </c>
      <c r="K1507" s="15" t="e">
        <f t="shared" si="162"/>
        <v>#DIV/0!</v>
      </c>
      <c r="L1507" s="15" t="e">
        <f t="shared" si="163"/>
        <v>#DIV/0!</v>
      </c>
      <c r="M1507" s="15" t="e">
        <f t="shared" si="164"/>
        <v>#DIV/0!</v>
      </c>
      <c r="N1507" s="15" t="e">
        <f t="shared" si="165"/>
        <v>#N/A</v>
      </c>
      <c r="O1507" s="15" t="e">
        <f t="shared" si="166"/>
        <v>#N/A</v>
      </c>
    </row>
    <row r="1508" spans="1:15" x14ac:dyDescent="0.15">
      <c r="A1508" s="106">
        <f t="shared" si="167"/>
        <v>1</v>
      </c>
      <c r="B1508" s="15" t="e">
        <f>IF(OR(Medidas!D1508=1,Medidas!D1508="M",Medidas!D1508="m"),$A1508*LOOKUP($I1508+1,'OMS2007'!$A$3:$A$220,'OMS2007'!B$3:B$220)+(1-$A1508)*LOOKUP($I1508,'OMS2007'!$A$3:$A$220,'OMS2007'!B$3:B$220),$A1508*LOOKUP($I1508+1,'OMS2007'!$A$3:$A$220,'OMS2007'!E$3:E$220)+(1-$A1508)*LOOKUP($I1508,'OMS2007'!$A$3:$A$220,'OMS2007'!E$3:E$220))</f>
        <v>#N/A</v>
      </c>
      <c r="C1508" s="15" t="e">
        <f>IF(OR(Medidas!D1508=1,Medidas!D1508="M",Medidas!D1508="m"),$A1508*LOOKUP($I1508+1,'OMS2007'!$A$3:$A$220,'OMS2007'!C$3:C$220)+(1-$A1508)*LOOKUP($I1508,'OMS2007'!$A$3:$A$220,'OMS2007'!C$3:C$220),$A1508*LOOKUP($I1508+1,'OMS2007'!$A$3:$A$220,'OMS2007'!F$3:F$220)+(1-$A1508)*LOOKUP($I1508,'OMS2007'!$A$3:$A$220,'OMS2007'!F$3:F$220))</f>
        <v>#N/A</v>
      </c>
      <c r="D1508" s="15" t="e">
        <f>IF(OR(Medidas!D1508=1,Medidas!D1508="M",Medidas!D1508="m"),$A1508*LOOKUP($I1508+1,'OMS2007'!$A$3:$A$220,'OMS2007'!D$3:D$220)+(1-$A1508)*LOOKUP($I1508,'OMS2007'!$A$3:$A$220,'OMS2007'!D$3:D$220),$A1508*LOOKUP($I1508+1,'OMS2007'!$A$3:$A$220,'OMS2007'!G$3:G$220)+(1-$A1508)*LOOKUP($I1508,'OMS2007'!$A$3:$A$220,'OMS2007'!G$3:G$220))</f>
        <v>#N/A</v>
      </c>
      <c r="E1508" s="15">
        <f t="shared" si="161"/>
        <v>1</v>
      </c>
      <c r="F1508" s="15">
        <f>IF(OR(Medidas!D1508=1,Medidas!D1508="M",Medidas!D1508="m",Medidas!D1508=2,Medidas!D1508="F",Medidas!D1508="f"),0,1)</f>
        <v>1</v>
      </c>
      <c r="G1508" s="15">
        <f>IF(OR(ISBLANK(Medidas!G1508),(ISBLANK(Medidas!H1508))),1,0)</f>
        <v>1</v>
      </c>
      <c r="H1508" s="15">
        <f>IF(AND(NOT(G1508),OR(Medidas!G1508&lt;20,Medidas!G1508&gt;250,Medidas!H1508&lt;0.5,Medidas!H1508&gt;400)),1,0)</f>
        <v>0</v>
      </c>
      <c r="I1508" s="20">
        <f>(Medidas!F1508-Medidas!E1508)/30.4375</f>
        <v>0</v>
      </c>
      <c r="J1508" s="15" t="e">
        <f>Medidas!H1508/(Medidas!G1508^2)*10000</f>
        <v>#DIV/0!</v>
      </c>
      <c r="K1508" s="15" t="e">
        <f t="shared" si="162"/>
        <v>#DIV/0!</v>
      </c>
      <c r="L1508" s="15" t="e">
        <f t="shared" si="163"/>
        <v>#DIV/0!</v>
      </c>
      <c r="M1508" s="15" t="e">
        <f t="shared" si="164"/>
        <v>#DIV/0!</v>
      </c>
      <c r="N1508" s="15" t="e">
        <f t="shared" si="165"/>
        <v>#N/A</v>
      </c>
      <c r="O1508" s="15" t="e">
        <f t="shared" si="166"/>
        <v>#N/A</v>
      </c>
    </row>
    <row r="1509" spans="1:15" x14ac:dyDescent="0.15">
      <c r="A1509" s="106">
        <f t="shared" si="167"/>
        <v>1</v>
      </c>
      <c r="B1509" s="15" t="e">
        <f>IF(OR(Medidas!D1509=1,Medidas!D1509="M",Medidas!D1509="m"),$A1509*LOOKUP($I1509+1,'OMS2007'!$A$3:$A$220,'OMS2007'!B$3:B$220)+(1-$A1509)*LOOKUP($I1509,'OMS2007'!$A$3:$A$220,'OMS2007'!B$3:B$220),$A1509*LOOKUP($I1509+1,'OMS2007'!$A$3:$A$220,'OMS2007'!E$3:E$220)+(1-$A1509)*LOOKUP($I1509,'OMS2007'!$A$3:$A$220,'OMS2007'!E$3:E$220))</f>
        <v>#N/A</v>
      </c>
      <c r="C1509" s="15" t="e">
        <f>IF(OR(Medidas!D1509=1,Medidas!D1509="M",Medidas!D1509="m"),$A1509*LOOKUP($I1509+1,'OMS2007'!$A$3:$A$220,'OMS2007'!C$3:C$220)+(1-$A1509)*LOOKUP($I1509,'OMS2007'!$A$3:$A$220,'OMS2007'!C$3:C$220),$A1509*LOOKUP($I1509+1,'OMS2007'!$A$3:$A$220,'OMS2007'!F$3:F$220)+(1-$A1509)*LOOKUP($I1509,'OMS2007'!$A$3:$A$220,'OMS2007'!F$3:F$220))</f>
        <v>#N/A</v>
      </c>
      <c r="D1509" s="15" t="e">
        <f>IF(OR(Medidas!D1509=1,Medidas!D1509="M",Medidas!D1509="m"),$A1509*LOOKUP($I1509+1,'OMS2007'!$A$3:$A$220,'OMS2007'!D$3:D$220)+(1-$A1509)*LOOKUP($I1509,'OMS2007'!$A$3:$A$220,'OMS2007'!D$3:D$220),$A1509*LOOKUP($I1509+1,'OMS2007'!$A$3:$A$220,'OMS2007'!G$3:G$220)+(1-$A1509)*LOOKUP($I1509,'OMS2007'!$A$3:$A$220,'OMS2007'!G$3:G$220))</f>
        <v>#N/A</v>
      </c>
      <c r="E1509" s="15">
        <f t="shared" si="161"/>
        <v>1</v>
      </c>
      <c r="F1509" s="15">
        <f>IF(OR(Medidas!D1509=1,Medidas!D1509="M",Medidas!D1509="m",Medidas!D1509=2,Medidas!D1509="F",Medidas!D1509="f"),0,1)</f>
        <v>1</v>
      </c>
      <c r="G1509" s="15">
        <f>IF(OR(ISBLANK(Medidas!G1509),(ISBLANK(Medidas!H1509))),1,0)</f>
        <v>1</v>
      </c>
      <c r="H1509" s="15">
        <f>IF(AND(NOT(G1509),OR(Medidas!G1509&lt;20,Medidas!G1509&gt;250,Medidas!H1509&lt;0.5,Medidas!H1509&gt;400)),1,0)</f>
        <v>0</v>
      </c>
      <c r="I1509" s="20">
        <f>(Medidas!F1509-Medidas!E1509)/30.4375</f>
        <v>0</v>
      </c>
      <c r="J1509" s="15" t="e">
        <f>Medidas!H1509/(Medidas!G1509^2)*10000</f>
        <v>#DIV/0!</v>
      </c>
      <c r="K1509" s="15" t="e">
        <f t="shared" si="162"/>
        <v>#DIV/0!</v>
      </c>
      <c r="L1509" s="15" t="e">
        <f t="shared" si="163"/>
        <v>#DIV/0!</v>
      </c>
      <c r="M1509" s="15" t="e">
        <f t="shared" si="164"/>
        <v>#DIV/0!</v>
      </c>
      <c r="N1509" s="15" t="e">
        <f t="shared" si="165"/>
        <v>#N/A</v>
      </c>
      <c r="O1509" s="15" t="e">
        <f t="shared" si="166"/>
        <v>#N/A</v>
      </c>
    </row>
    <row r="1510" spans="1:15" x14ac:dyDescent="0.15">
      <c r="A1510" s="106">
        <f t="shared" si="167"/>
        <v>1</v>
      </c>
      <c r="B1510" s="15" t="e">
        <f>IF(OR(Medidas!D1510=1,Medidas!D1510="M",Medidas!D1510="m"),$A1510*LOOKUP($I1510+1,'OMS2007'!$A$3:$A$220,'OMS2007'!B$3:B$220)+(1-$A1510)*LOOKUP($I1510,'OMS2007'!$A$3:$A$220,'OMS2007'!B$3:B$220),$A1510*LOOKUP($I1510+1,'OMS2007'!$A$3:$A$220,'OMS2007'!E$3:E$220)+(1-$A1510)*LOOKUP($I1510,'OMS2007'!$A$3:$A$220,'OMS2007'!E$3:E$220))</f>
        <v>#N/A</v>
      </c>
      <c r="C1510" s="15" t="e">
        <f>IF(OR(Medidas!D1510=1,Medidas!D1510="M",Medidas!D1510="m"),$A1510*LOOKUP($I1510+1,'OMS2007'!$A$3:$A$220,'OMS2007'!C$3:C$220)+(1-$A1510)*LOOKUP($I1510,'OMS2007'!$A$3:$A$220,'OMS2007'!C$3:C$220),$A1510*LOOKUP($I1510+1,'OMS2007'!$A$3:$A$220,'OMS2007'!F$3:F$220)+(1-$A1510)*LOOKUP($I1510,'OMS2007'!$A$3:$A$220,'OMS2007'!F$3:F$220))</f>
        <v>#N/A</v>
      </c>
      <c r="D1510" s="15" t="e">
        <f>IF(OR(Medidas!D1510=1,Medidas!D1510="M",Medidas!D1510="m"),$A1510*LOOKUP($I1510+1,'OMS2007'!$A$3:$A$220,'OMS2007'!D$3:D$220)+(1-$A1510)*LOOKUP($I1510,'OMS2007'!$A$3:$A$220,'OMS2007'!D$3:D$220),$A1510*LOOKUP($I1510+1,'OMS2007'!$A$3:$A$220,'OMS2007'!G$3:G$220)+(1-$A1510)*LOOKUP($I1510,'OMS2007'!$A$3:$A$220,'OMS2007'!G$3:G$220))</f>
        <v>#N/A</v>
      </c>
      <c r="E1510" s="15">
        <f t="shared" si="161"/>
        <v>1</v>
      </c>
      <c r="F1510" s="15">
        <f>IF(OR(Medidas!D1510=1,Medidas!D1510="M",Medidas!D1510="m",Medidas!D1510=2,Medidas!D1510="F",Medidas!D1510="f"),0,1)</f>
        <v>1</v>
      </c>
      <c r="G1510" s="15">
        <f>IF(OR(ISBLANK(Medidas!G1510),(ISBLANK(Medidas!H1510))),1,0)</f>
        <v>1</v>
      </c>
      <c r="H1510" s="15">
        <f>IF(AND(NOT(G1510),OR(Medidas!G1510&lt;20,Medidas!G1510&gt;250,Medidas!H1510&lt;0.5,Medidas!H1510&gt;400)),1,0)</f>
        <v>0</v>
      </c>
      <c r="I1510" s="20">
        <f>(Medidas!F1510-Medidas!E1510)/30.4375</f>
        <v>0</v>
      </c>
      <c r="J1510" s="15" t="e">
        <f>Medidas!H1510/(Medidas!G1510^2)*10000</f>
        <v>#DIV/0!</v>
      </c>
      <c r="K1510" s="15" t="e">
        <f t="shared" si="162"/>
        <v>#DIV/0!</v>
      </c>
      <c r="L1510" s="15" t="e">
        <f t="shared" si="163"/>
        <v>#DIV/0!</v>
      </c>
      <c r="M1510" s="15" t="e">
        <f t="shared" si="164"/>
        <v>#DIV/0!</v>
      </c>
      <c r="N1510" s="15" t="e">
        <f t="shared" si="165"/>
        <v>#N/A</v>
      </c>
      <c r="O1510" s="15" t="e">
        <f t="shared" si="166"/>
        <v>#N/A</v>
      </c>
    </row>
    <row r="1511" spans="1:15" x14ac:dyDescent="0.15">
      <c r="A1511" s="106">
        <f t="shared" si="167"/>
        <v>1</v>
      </c>
      <c r="B1511" s="15" t="e">
        <f>IF(OR(Medidas!D1511=1,Medidas!D1511="M",Medidas!D1511="m"),$A1511*LOOKUP($I1511+1,'OMS2007'!$A$3:$A$220,'OMS2007'!B$3:B$220)+(1-$A1511)*LOOKUP($I1511,'OMS2007'!$A$3:$A$220,'OMS2007'!B$3:B$220),$A1511*LOOKUP($I1511+1,'OMS2007'!$A$3:$A$220,'OMS2007'!E$3:E$220)+(1-$A1511)*LOOKUP($I1511,'OMS2007'!$A$3:$A$220,'OMS2007'!E$3:E$220))</f>
        <v>#N/A</v>
      </c>
      <c r="C1511" s="15" t="e">
        <f>IF(OR(Medidas!D1511=1,Medidas!D1511="M",Medidas!D1511="m"),$A1511*LOOKUP($I1511+1,'OMS2007'!$A$3:$A$220,'OMS2007'!C$3:C$220)+(1-$A1511)*LOOKUP($I1511,'OMS2007'!$A$3:$A$220,'OMS2007'!C$3:C$220),$A1511*LOOKUP($I1511+1,'OMS2007'!$A$3:$A$220,'OMS2007'!F$3:F$220)+(1-$A1511)*LOOKUP($I1511,'OMS2007'!$A$3:$A$220,'OMS2007'!F$3:F$220))</f>
        <v>#N/A</v>
      </c>
      <c r="D1511" s="15" t="e">
        <f>IF(OR(Medidas!D1511=1,Medidas!D1511="M",Medidas!D1511="m"),$A1511*LOOKUP($I1511+1,'OMS2007'!$A$3:$A$220,'OMS2007'!D$3:D$220)+(1-$A1511)*LOOKUP($I1511,'OMS2007'!$A$3:$A$220,'OMS2007'!D$3:D$220),$A1511*LOOKUP($I1511+1,'OMS2007'!$A$3:$A$220,'OMS2007'!G$3:G$220)+(1-$A1511)*LOOKUP($I1511,'OMS2007'!$A$3:$A$220,'OMS2007'!G$3:G$220))</f>
        <v>#N/A</v>
      </c>
      <c r="E1511" s="15">
        <f t="shared" si="161"/>
        <v>1</v>
      </c>
      <c r="F1511" s="15">
        <f>IF(OR(Medidas!D1511=1,Medidas!D1511="M",Medidas!D1511="m",Medidas!D1511=2,Medidas!D1511="F",Medidas!D1511="f"),0,1)</f>
        <v>1</v>
      </c>
      <c r="G1511" s="15">
        <f>IF(OR(ISBLANK(Medidas!G1511),(ISBLANK(Medidas!H1511))),1,0)</f>
        <v>1</v>
      </c>
      <c r="H1511" s="15">
        <f>IF(AND(NOT(G1511),OR(Medidas!G1511&lt;20,Medidas!G1511&gt;250,Medidas!H1511&lt;0.5,Medidas!H1511&gt;400)),1,0)</f>
        <v>0</v>
      </c>
      <c r="I1511" s="20">
        <f>(Medidas!F1511-Medidas!E1511)/30.4375</f>
        <v>0</v>
      </c>
      <c r="J1511" s="15" t="e">
        <f>Medidas!H1511/(Medidas!G1511^2)*10000</f>
        <v>#DIV/0!</v>
      </c>
      <c r="K1511" s="15" t="e">
        <f t="shared" si="162"/>
        <v>#DIV/0!</v>
      </c>
      <c r="L1511" s="15" t="e">
        <f t="shared" si="163"/>
        <v>#DIV/0!</v>
      </c>
      <c r="M1511" s="15" t="e">
        <f t="shared" si="164"/>
        <v>#DIV/0!</v>
      </c>
      <c r="N1511" s="15" t="e">
        <f t="shared" si="165"/>
        <v>#N/A</v>
      </c>
      <c r="O1511" s="15" t="e">
        <f t="shared" si="166"/>
        <v>#N/A</v>
      </c>
    </row>
    <row r="1512" spans="1:15" x14ac:dyDescent="0.15">
      <c r="A1512" s="106">
        <f t="shared" si="167"/>
        <v>1</v>
      </c>
      <c r="B1512" s="15" t="e">
        <f>IF(OR(Medidas!D1512=1,Medidas!D1512="M",Medidas!D1512="m"),$A1512*LOOKUP($I1512+1,'OMS2007'!$A$3:$A$220,'OMS2007'!B$3:B$220)+(1-$A1512)*LOOKUP($I1512,'OMS2007'!$A$3:$A$220,'OMS2007'!B$3:B$220),$A1512*LOOKUP($I1512+1,'OMS2007'!$A$3:$A$220,'OMS2007'!E$3:E$220)+(1-$A1512)*LOOKUP($I1512,'OMS2007'!$A$3:$A$220,'OMS2007'!E$3:E$220))</f>
        <v>#N/A</v>
      </c>
      <c r="C1512" s="15" t="e">
        <f>IF(OR(Medidas!D1512=1,Medidas!D1512="M",Medidas!D1512="m"),$A1512*LOOKUP($I1512+1,'OMS2007'!$A$3:$A$220,'OMS2007'!C$3:C$220)+(1-$A1512)*LOOKUP($I1512,'OMS2007'!$A$3:$A$220,'OMS2007'!C$3:C$220),$A1512*LOOKUP($I1512+1,'OMS2007'!$A$3:$A$220,'OMS2007'!F$3:F$220)+(1-$A1512)*LOOKUP($I1512,'OMS2007'!$A$3:$A$220,'OMS2007'!F$3:F$220))</f>
        <v>#N/A</v>
      </c>
      <c r="D1512" s="15" t="e">
        <f>IF(OR(Medidas!D1512=1,Medidas!D1512="M",Medidas!D1512="m"),$A1512*LOOKUP($I1512+1,'OMS2007'!$A$3:$A$220,'OMS2007'!D$3:D$220)+(1-$A1512)*LOOKUP($I1512,'OMS2007'!$A$3:$A$220,'OMS2007'!D$3:D$220),$A1512*LOOKUP($I1512+1,'OMS2007'!$A$3:$A$220,'OMS2007'!G$3:G$220)+(1-$A1512)*LOOKUP($I1512,'OMS2007'!$A$3:$A$220,'OMS2007'!G$3:G$220))</f>
        <v>#N/A</v>
      </c>
      <c r="E1512" s="15">
        <f t="shared" si="161"/>
        <v>1</v>
      </c>
      <c r="F1512" s="15">
        <f>IF(OR(Medidas!D1512=1,Medidas!D1512="M",Medidas!D1512="m",Medidas!D1512=2,Medidas!D1512="F",Medidas!D1512="f"),0,1)</f>
        <v>1</v>
      </c>
      <c r="G1512" s="15">
        <f>IF(OR(ISBLANK(Medidas!G1512),(ISBLANK(Medidas!H1512))),1,0)</f>
        <v>1</v>
      </c>
      <c r="H1512" s="15">
        <f>IF(AND(NOT(G1512),OR(Medidas!G1512&lt;20,Medidas!G1512&gt;250,Medidas!H1512&lt;0.5,Medidas!H1512&gt;400)),1,0)</f>
        <v>0</v>
      </c>
      <c r="I1512" s="20">
        <f>(Medidas!F1512-Medidas!E1512)/30.4375</f>
        <v>0</v>
      </c>
      <c r="J1512" s="15" t="e">
        <f>Medidas!H1512/(Medidas!G1512^2)*10000</f>
        <v>#DIV/0!</v>
      </c>
      <c r="K1512" s="15" t="e">
        <f t="shared" si="162"/>
        <v>#DIV/0!</v>
      </c>
      <c r="L1512" s="15" t="e">
        <f t="shared" si="163"/>
        <v>#DIV/0!</v>
      </c>
      <c r="M1512" s="15" t="e">
        <f t="shared" si="164"/>
        <v>#DIV/0!</v>
      </c>
      <c r="N1512" s="15" t="e">
        <f t="shared" si="165"/>
        <v>#N/A</v>
      </c>
      <c r="O1512" s="15" t="e">
        <f t="shared" si="166"/>
        <v>#N/A</v>
      </c>
    </row>
    <row r="1513" spans="1:15" x14ac:dyDescent="0.15">
      <c r="A1513" s="106">
        <f t="shared" si="167"/>
        <v>1</v>
      </c>
      <c r="B1513" s="15" t="e">
        <f>IF(OR(Medidas!D1513=1,Medidas!D1513="M",Medidas!D1513="m"),$A1513*LOOKUP($I1513+1,'OMS2007'!$A$3:$A$220,'OMS2007'!B$3:B$220)+(1-$A1513)*LOOKUP($I1513,'OMS2007'!$A$3:$A$220,'OMS2007'!B$3:B$220),$A1513*LOOKUP($I1513+1,'OMS2007'!$A$3:$A$220,'OMS2007'!E$3:E$220)+(1-$A1513)*LOOKUP($I1513,'OMS2007'!$A$3:$A$220,'OMS2007'!E$3:E$220))</f>
        <v>#N/A</v>
      </c>
      <c r="C1513" s="15" t="e">
        <f>IF(OR(Medidas!D1513=1,Medidas!D1513="M",Medidas!D1513="m"),$A1513*LOOKUP($I1513+1,'OMS2007'!$A$3:$A$220,'OMS2007'!C$3:C$220)+(1-$A1513)*LOOKUP($I1513,'OMS2007'!$A$3:$A$220,'OMS2007'!C$3:C$220),$A1513*LOOKUP($I1513+1,'OMS2007'!$A$3:$A$220,'OMS2007'!F$3:F$220)+(1-$A1513)*LOOKUP($I1513,'OMS2007'!$A$3:$A$220,'OMS2007'!F$3:F$220))</f>
        <v>#N/A</v>
      </c>
      <c r="D1513" s="15" t="e">
        <f>IF(OR(Medidas!D1513=1,Medidas!D1513="M",Medidas!D1513="m"),$A1513*LOOKUP($I1513+1,'OMS2007'!$A$3:$A$220,'OMS2007'!D$3:D$220)+(1-$A1513)*LOOKUP($I1513,'OMS2007'!$A$3:$A$220,'OMS2007'!D$3:D$220),$A1513*LOOKUP($I1513+1,'OMS2007'!$A$3:$A$220,'OMS2007'!G$3:G$220)+(1-$A1513)*LOOKUP($I1513,'OMS2007'!$A$3:$A$220,'OMS2007'!G$3:G$220))</f>
        <v>#N/A</v>
      </c>
      <c r="E1513" s="15">
        <f t="shared" si="161"/>
        <v>1</v>
      </c>
      <c r="F1513" s="15">
        <f>IF(OR(Medidas!D1513=1,Medidas!D1513="M",Medidas!D1513="m",Medidas!D1513=2,Medidas!D1513="F",Medidas!D1513="f"),0,1)</f>
        <v>1</v>
      </c>
      <c r="G1513" s="15">
        <f>IF(OR(ISBLANK(Medidas!G1513),(ISBLANK(Medidas!H1513))),1,0)</f>
        <v>1</v>
      </c>
      <c r="H1513" s="15">
        <f>IF(AND(NOT(G1513),OR(Medidas!G1513&lt;20,Medidas!G1513&gt;250,Medidas!H1513&lt;0.5,Medidas!H1513&gt;400)),1,0)</f>
        <v>0</v>
      </c>
      <c r="I1513" s="20">
        <f>(Medidas!F1513-Medidas!E1513)/30.4375</f>
        <v>0</v>
      </c>
      <c r="J1513" s="15" t="e">
        <f>Medidas!H1513/(Medidas!G1513^2)*10000</f>
        <v>#DIV/0!</v>
      </c>
      <c r="K1513" s="15" t="e">
        <f t="shared" si="162"/>
        <v>#DIV/0!</v>
      </c>
      <c r="L1513" s="15" t="e">
        <f t="shared" si="163"/>
        <v>#DIV/0!</v>
      </c>
      <c r="M1513" s="15" t="e">
        <f t="shared" si="164"/>
        <v>#DIV/0!</v>
      </c>
      <c r="N1513" s="15" t="e">
        <f t="shared" si="165"/>
        <v>#N/A</v>
      </c>
      <c r="O1513" s="15" t="e">
        <f t="shared" si="166"/>
        <v>#N/A</v>
      </c>
    </row>
    <row r="1514" spans="1:15" x14ac:dyDescent="0.15">
      <c r="A1514" s="106">
        <f t="shared" si="167"/>
        <v>1</v>
      </c>
      <c r="B1514" s="15" t="e">
        <f>IF(OR(Medidas!D1514=1,Medidas!D1514="M",Medidas!D1514="m"),$A1514*LOOKUP($I1514+1,'OMS2007'!$A$3:$A$220,'OMS2007'!B$3:B$220)+(1-$A1514)*LOOKUP($I1514,'OMS2007'!$A$3:$A$220,'OMS2007'!B$3:B$220),$A1514*LOOKUP($I1514+1,'OMS2007'!$A$3:$A$220,'OMS2007'!E$3:E$220)+(1-$A1514)*LOOKUP($I1514,'OMS2007'!$A$3:$A$220,'OMS2007'!E$3:E$220))</f>
        <v>#N/A</v>
      </c>
      <c r="C1514" s="15" t="e">
        <f>IF(OR(Medidas!D1514=1,Medidas!D1514="M",Medidas!D1514="m"),$A1514*LOOKUP($I1514+1,'OMS2007'!$A$3:$A$220,'OMS2007'!C$3:C$220)+(1-$A1514)*LOOKUP($I1514,'OMS2007'!$A$3:$A$220,'OMS2007'!C$3:C$220),$A1514*LOOKUP($I1514+1,'OMS2007'!$A$3:$A$220,'OMS2007'!F$3:F$220)+(1-$A1514)*LOOKUP($I1514,'OMS2007'!$A$3:$A$220,'OMS2007'!F$3:F$220))</f>
        <v>#N/A</v>
      </c>
      <c r="D1514" s="15" t="e">
        <f>IF(OR(Medidas!D1514=1,Medidas!D1514="M",Medidas!D1514="m"),$A1514*LOOKUP($I1514+1,'OMS2007'!$A$3:$A$220,'OMS2007'!D$3:D$220)+(1-$A1514)*LOOKUP($I1514,'OMS2007'!$A$3:$A$220,'OMS2007'!D$3:D$220),$A1514*LOOKUP($I1514+1,'OMS2007'!$A$3:$A$220,'OMS2007'!G$3:G$220)+(1-$A1514)*LOOKUP($I1514,'OMS2007'!$A$3:$A$220,'OMS2007'!G$3:G$220))</f>
        <v>#N/A</v>
      </c>
      <c r="E1514" s="15">
        <f t="shared" si="161"/>
        <v>1</v>
      </c>
      <c r="F1514" s="15">
        <f>IF(OR(Medidas!D1514=1,Medidas!D1514="M",Medidas!D1514="m",Medidas!D1514=2,Medidas!D1514="F",Medidas!D1514="f"),0,1)</f>
        <v>1</v>
      </c>
      <c r="G1514" s="15">
        <f>IF(OR(ISBLANK(Medidas!G1514),(ISBLANK(Medidas!H1514))),1,0)</f>
        <v>1</v>
      </c>
      <c r="H1514" s="15">
        <f>IF(AND(NOT(G1514),OR(Medidas!G1514&lt;20,Medidas!G1514&gt;250,Medidas!H1514&lt;0.5,Medidas!H1514&gt;400)),1,0)</f>
        <v>0</v>
      </c>
      <c r="I1514" s="20">
        <f>(Medidas!F1514-Medidas!E1514)/30.4375</f>
        <v>0</v>
      </c>
      <c r="J1514" s="15" t="e">
        <f>Medidas!H1514/(Medidas!G1514^2)*10000</f>
        <v>#DIV/0!</v>
      </c>
      <c r="K1514" s="15" t="e">
        <f t="shared" si="162"/>
        <v>#DIV/0!</v>
      </c>
      <c r="L1514" s="15" t="e">
        <f t="shared" si="163"/>
        <v>#DIV/0!</v>
      </c>
      <c r="M1514" s="15" t="e">
        <f t="shared" si="164"/>
        <v>#DIV/0!</v>
      </c>
      <c r="N1514" s="15" t="e">
        <f t="shared" si="165"/>
        <v>#N/A</v>
      </c>
      <c r="O1514" s="15" t="e">
        <f t="shared" si="166"/>
        <v>#N/A</v>
      </c>
    </row>
    <row r="1515" spans="1:15" x14ac:dyDescent="0.15">
      <c r="A1515" s="106">
        <f t="shared" si="167"/>
        <v>1</v>
      </c>
      <c r="B1515" s="15" t="e">
        <f>IF(OR(Medidas!D1515=1,Medidas!D1515="M",Medidas!D1515="m"),$A1515*LOOKUP($I1515+1,'OMS2007'!$A$3:$A$220,'OMS2007'!B$3:B$220)+(1-$A1515)*LOOKUP($I1515,'OMS2007'!$A$3:$A$220,'OMS2007'!B$3:B$220),$A1515*LOOKUP($I1515+1,'OMS2007'!$A$3:$A$220,'OMS2007'!E$3:E$220)+(1-$A1515)*LOOKUP($I1515,'OMS2007'!$A$3:$A$220,'OMS2007'!E$3:E$220))</f>
        <v>#N/A</v>
      </c>
      <c r="C1515" s="15" t="e">
        <f>IF(OR(Medidas!D1515=1,Medidas!D1515="M",Medidas!D1515="m"),$A1515*LOOKUP($I1515+1,'OMS2007'!$A$3:$A$220,'OMS2007'!C$3:C$220)+(1-$A1515)*LOOKUP($I1515,'OMS2007'!$A$3:$A$220,'OMS2007'!C$3:C$220),$A1515*LOOKUP($I1515+1,'OMS2007'!$A$3:$A$220,'OMS2007'!F$3:F$220)+(1-$A1515)*LOOKUP($I1515,'OMS2007'!$A$3:$A$220,'OMS2007'!F$3:F$220))</f>
        <v>#N/A</v>
      </c>
      <c r="D1515" s="15" t="e">
        <f>IF(OR(Medidas!D1515=1,Medidas!D1515="M",Medidas!D1515="m"),$A1515*LOOKUP($I1515+1,'OMS2007'!$A$3:$A$220,'OMS2007'!D$3:D$220)+(1-$A1515)*LOOKUP($I1515,'OMS2007'!$A$3:$A$220,'OMS2007'!D$3:D$220),$A1515*LOOKUP($I1515+1,'OMS2007'!$A$3:$A$220,'OMS2007'!G$3:G$220)+(1-$A1515)*LOOKUP($I1515,'OMS2007'!$A$3:$A$220,'OMS2007'!G$3:G$220))</f>
        <v>#N/A</v>
      </c>
      <c r="E1515" s="15">
        <f t="shared" si="161"/>
        <v>1</v>
      </c>
      <c r="F1515" s="15">
        <f>IF(OR(Medidas!D1515=1,Medidas!D1515="M",Medidas!D1515="m",Medidas!D1515=2,Medidas!D1515="F",Medidas!D1515="f"),0,1)</f>
        <v>1</v>
      </c>
      <c r="G1515" s="15">
        <f>IF(OR(ISBLANK(Medidas!G1515),(ISBLANK(Medidas!H1515))),1,0)</f>
        <v>1</v>
      </c>
      <c r="H1515" s="15">
        <f>IF(AND(NOT(G1515),OR(Medidas!G1515&lt;20,Medidas!G1515&gt;250,Medidas!H1515&lt;0.5,Medidas!H1515&gt;400)),1,0)</f>
        <v>0</v>
      </c>
      <c r="I1515" s="20">
        <f>(Medidas!F1515-Medidas!E1515)/30.4375</f>
        <v>0</v>
      </c>
      <c r="J1515" s="15" t="e">
        <f>Medidas!H1515/(Medidas!G1515^2)*10000</f>
        <v>#DIV/0!</v>
      </c>
      <c r="K1515" s="15" t="e">
        <f t="shared" si="162"/>
        <v>#DIV/0!</v>
      </c>
      <c r="L1515" s="15" t="e">
        <f t="shared" si="163"/>
        <v>#DIV/0!</v>
      </c>
      <c r="M1515" s="15" t="e">
        <f t="shared" si="164"/>
        <v>#DIV/0!</v>
      </c>
      <c r="N1515" s="15" t="e">
        <f t="shared" si="165"/>
        <v>#N/A</v>
      </c>
      <c r="O1515" s="15" t="e">
        <f t="shared" si="166"/>
        <v>#N/A</v>
      </c>
    </row>
    <row r="1516" spans="1:15" x14ac:dyDescent="0.15">
      <c r="A1516" s="106">
        <f t="shared" si="167"/>
        <v>1</v>
      </c>
      <c r="B1516" s="15" t="e">
        <f>IF(OR(Medidas!D1516=1,Medidas!D1516="M",Medidas!D1516="m"),$A1516*LOOKUP($I1516+1,'OMS2007'!$A$3:$A$220,'OMS2007'!B$3:B$220)+(1-$A1516)*LOOKUP($I1516,'OMS2007'!$A$3:$A$220,'OMS2007'!B$3:B$220),$A1516*LOOKUP($I1516+1,'OMS2007'!$A$3:$A$220,'OMS2007'!E$3:E$220)+(1-$A1516)*LOOKUP($I1516,'OMS2007'!$A$3:$A$220,'OMS2007'!E$3:E$220))</f>
        <v>#N/A</v>
      </c>
      <c r="C1516" s="15" t="e">
        <f>IF(OR(Medidas!D1516=1,Medidas!D1516="M",Medidas!D1516="m"),$A1516*LOOKUP($I1516+1,'OMS2007'!$A$3:$A$220,'OMS2007'!C$3:C$220)+(1-$A1516)*LOOKUP($I1516,'OMS2007'!$A$3:$A$220,'OMS2007'!C$3:C$220),$A1516*LOOKUP($I1516+1,'OMS2007'!$A$3:$A$220,'OMS2007'!F$3:F$220)+(1-$A1516)*LOOKUP($I1516,'OMS2007'!$A$3:$A$220,'OMS2007'!F$3:F$220))</f>
        <v>#N/A</v>
      </c>
      <c r="D1516" s="15" t="e">
        <f>IF(OR(Medidas!D1516=1,Medidas!D1516="M",Medidas!D1516="m"),$A1516*LOOKUP($I1516+1,'OMS2007'!$A$3:$A$220,'OMS2007'!D$3:D$220)+(1-$A1516)*LOOKUP($I1516,'OMS2007'!$A$3:$A$220,'OMS2007'!D$3:D$220),$A1516*LOOKUP($I1516+1,'OMS2007'!$A$3:$A$220,'OMS2007'!G$3:G$220)+(1-$A1516)*LOOKUP($I1516,'OMS2007'!$A$3:$A$220,'OMS2007'!G$3:G$220))</f>
        <v>#N/A</v>
      </c>
      <c r="E1516" s="15">
        <f t="shared" si="161"/>
        <v>1</v>
      </c>
      <c r="F1516" s="15">
        <f>IF(OR(Medidas!D1516=1,Medidas!D1516="M",Medidas!D1516="m",Medidas!D1516=2,Medidas!D1516="F",Medidas!D1516="f"),0,1)</f>
        <v>1</v>
      </c>
      <c r="G1516" s="15">
        <f>IF(OR(ISBLANK(Medidas!G1516),(ISBLANK(Medidas!H1516))),1,0)</f>
        <v>1</v>
      </c>
      <c r="H1516" s="15">
        <f>IF(AND(NOT(G1516),OR(Medidas!G1516&lt;20,Medidas!G1516&gt;250,Medidas!H1516&lt;0.5,Medidas!H1516&gt;400)),1,0)</f>
        <v>0</v>
      </c>
      <c r="I1516" s="20">
        <f>(Medidas!F1516-Medidas!E1516)/30.4375</f>
        <v>0</v>
      </c>
      <c r="J1516" s="15" t="e">
        <f>Medidas!H1516/(Medidas!G1516^2)*10000</f>
        <v>#DIV/0!</v>
      </c>
      <c r="K1516" s="15" t="e">
        <f t="shared" si="162"/>
        <v>#DIV/0!</v>
      </c>
      <c r="L1516" s="15" t="e">
        <f t="shared" si="163"/>
        <v>#DIV/0!</v>
      </c>
      <c r="M1516" s="15" t="e">
        <f t="shared" si="164"/>
        <v>#DIV/0!</v>
      </c>
      <c r="N1516" s="15" t="e">
        <f t="shared" si="165"/>
        <v>#N/A</v>
      </c>
      <c r="O1516" s="15" t="e">
        <f t="shared" si="166"/>
        <v>#N/A</v>
      </c>
    </row>
    <row r="1517" spans="1:15" x14ac:dyDescent="0.15">
      <c r="A1517" s="106">
        <f t="shared" si="167"/>
        <v>1</v>
      </c>
      <c r="B1517" s="15" t="e">
        <f>IF(OR(Medidas!D1517=1,Medidas!D1517="M",Medidas!D1517="m"),$A1517*LOOKUP($I1517+1,'OMS2007'!$A$3:$A$220,'OMS2007'!B$3:B$220)+(1-$A1517)*LOOKUP($I1517,'OMS2007'!$A$3:$A$220,'OMS2007'!B$3:B$220),$A1517*LOOKUP($I1517+1,'OMS2007'!$A$3:$A$220,'OMS2007'!E$3:E$220)+(1-$A1517)*LOOKUP($I1517,'OMS2007'!$A$3:$A$220,'OMS2007'!E$3:E$220))</f>
        <v>#N/A</v>
      </c>
      <c r="C1517" s="15" t="e">
        <f>IF(OR(Medidas!D1517=1,Medidas!D1517="M",Medidas!D1517="m"),$A1517*LOOKUP($I1517+1,'OMS2007'!$A$3:$A$220,'OMS2007'!C$3:C$220)+(1-$A1517)*LOOKUP($I1517,'OMS2007'!$A$3:$A$220,'OMS2007'!C$3:C$220),$A1517*LOOKUP($I1517+1,'OMS2007'!$A$3:$A$220,'OMS2007'!F$3:F$220)+(1-$A1517)*LOOKUP($I1517,'OMS2007'!$A$3:$A$220,'OMS2007'!F$3:F$220))</f>
        <v>#N/A</v>
      </c>
      <c r="D1517" s="15" t="e">
        <f>IF(OR(Medidas!D1517=1,Medidas!D1517="M",Medidas!D1517="m"),$A1517*LOOKUP($I1517+1,'OMS2007'!$A$3:$A$220,'OMS2007'!D$3:D$220)+(1-$A1517)*LOOKUP($I1517,'OMS2007'!$A$3:$A$220,'OMS2007'!D$3:D$220),$A1517*LOOKUP($I1517+1,'OMS2007'!$A$3:$A$220,'OMS2007'!G$3:G$220)+(1-$A1517)*LOOKUP($I1517,'OMS2007'!$A$3:$A$220,'OMS2007'!G$3:G$220))</f>
        <v>#N/A</v>
      </c>
      <c r="E1517" s="15">
        <f t="shared" si="161"/>
        <v>1</v>
      </c>
      <c r="F1517" s="15">
        <f>IF(OR(Medidas!D1517=1,Medidas!D1517="M",Medidas!D1517="m",Medidas!D1517=2,Medidas!D1517="F",Medidas!D1517="f"),0,1)</f>
        <v>1</v>
      </c>
      <c r="G1517" s="15">
        <f>IF(OR(ISBLANK(Medidas!G1517),(ISBLANK(Medidas!H1517))),1,0)</f>
        <v>1</v>
      </c>
      <c r="H1517" s="15">
        <f>IF(AND(NOT(G1517),OR(Medidas!G1517&lt;20,Medidas!G1517&gt;250,Medidas!H1517&lt;0.5,Medidas!H1517&gt;400)),1,0)</f>
        <v>0</v>
      </c>
      <c r="I1517" s="20">
        <f>(Medidas!F1517-Medidas!E1517)/30.4375</f>
        <v>0</v>
      </c>
      <c r="J1517" s="15" t="e">
        <f>Medidas!H1517/(Medidas!G1517^2)*10000</f>
        <v>#DIV/0!</v>
      </c>
      <c r="K1517" s="15" t="e">
        <f t="shared" si="162"/>
        <v>#DIV/0!</v>
      </c>
      <c r="L1517" s="15" t="e">
        <f t="shared" si="163"/>
        <v>#DIV/0!</v>
      </c>
      <c r="M1517" s="15" t="e">
        <f t="shared" si="164"/>
        <v>#DIV/0!</v>
      </c>
      <c r="N1517" s="15" t="e">
        <f t="shared" si="165"/>
        <v>#N/A</v>
      </c>
      <c r="O1517" s="15" t="e">
        <f t="shared" si="166"/>
        <v>#N/A</v>
      </c>
    </row>
    <row r="1518" spans="1:15" x14ac:dyDescent="0.15">
      <c r="A1518" s="106">
        <f t="shared" si="167"/>
        <v>1</v>
      </c>
      <c r="B1518" s="15" t="e">
        <f>IF(OR(Medidas!D1518=1,Medidas!D1518="M",Medidas!D1518="m"),$A1518*LOOKUP($I1518+1,'OMS2007'!$A$3:$A$220,'OMS2007'!B$3:B$220)+(1-$A1518)*LOOKUP($I1518,'OMS2007'!$A$3:$A$220,'OMS2007'!B$3:B$220),$A1518*LOOKUP($I1518+1,'OMS2007'!$A$3:$A$220,'OMS2007'!E$3:E$220)+(1-$A1518)*LOOKUP($I1518,'OMS2007'!$A$3:$A$220,'OMS2007'!E$3:E$220))</f>
        <v>#N/A</v>
      </c>
      <c r="C1518" s="15" t="e">
        <f>IF(OR(Medidas!D1518=1,Medidas!D1518="M",Medidas!D1518="m"),$A1518*LOOKUP($I1518+1,'OMS2007'!$A$3:$A$220,'OMS2007'!C$3:C$220)+(1-$A1518)*LOOKUP($I1518,'OMS2007'!$A$3:$A$220,'OMS2007'!C$3:C$220),$A1518*LOOKUP($I1518+1,'OMS2007'!$A$3:$A$220,'OMS2007'!F$3:F$220)+(1-$A1518)*LOOKUP($I1518,'OMS2007'!$A$3:$A$220,'OMS2007'!F$3:F$220))</f>
        <v>#N/A</v>
      </c>
      <c r="D1518" s="15" t="e">
        <f>IF(OR(Medidas!D1518=1,Medidas!D1518="M",Medidas!D1518="m"),$A1518*LOOKUP($I1518+1,'OMS2007'!$A$3:$A$220,'OMS2007'!D$3:D$220)+(1-$A1518)*LOOKUP($I1518,'OMS2007'!$A$3:$A$220,'OMS2007'!D$3:D$220),$A1518*LOOKUP($I1518+1,'OMS2007'!$A$3:$A$220,'OMS2007'!G$3:G$220)+(1-$A1518)*LOOKUP($I1518,'OMS2007'!$A$3:$A$220,'OMS2007'!G$3:G$220))</f>
        <v>#N/A</v>
      </c>
      <c r="E1518" s="15">
        <f t="shared" si="161"/>
        <v>1</v>
      </c>
      <c r="F1518" s="15">
        <f>IF(OR(Medidas!D1518=1,Medidas!D1518="M",Medidas!D1518="m",Medidas!D1518=2,Medidas!D1518="F",Medidas!D1518="f"),0,1)</f>
        <v>1</v>
      </c>
      <c r="G1518" s="15">
        <f>IF(OR(ISBLANK(Medidas!G1518),(ISBLANK(Medidas!H1518))),1,0)</f>
        <v>1</v>
      </c>
      <c r="H1518" s="15">
        <f>IF(AND(NOT(G1518),OR(Medidas!G1518&lt;20,Medidas!G1518&gt;250,Medidas!H1518&lt;0.5,Medidas!H1518&gt;400)),1,0)</f>
        <v>0</v>
      </c>
      <c r="I1518" s="20">
        <f>(Medidas!F1518-Medidas!E1518)/30.4375</f>
        <v>0</v>
      </c>
      <c r="J1518" s="15" t="e">
        <f>Medidas!H1518/(Medidas!G1518^2)*10000</f>
        <v>#DIV/0!</v>
      </c>
      <c r="K1518" s="15" t="e">
        <f t="shared" si="162"/>
        <v>#DIV/0!</v>
      </c>
      <c r="L1518" s="15" t="e">
        <f t="shared" si="163"/>
        <v>#DIV/0!</v>
      </c>
      <c r="M1518" s="15" t="e">
        <f t="shared" si="164"/>
        <v>#DIV/0!</v>
      </c>
      <c r="N1518" s="15" t="e">
        <f t="shared" si="165"/>
        <v>#N/A</v>
      </c>
      <c r="O1518" s="15" t="e">
        <f t="shared" si="166"/>
        <v>#N/A</v>
      </c>
    </row>
    <row r="1519" spans="1:15" x14ac:dyDescent="0.15">
      <c r="A1519" s="106">
        <f t="shared" si="167"/>
        <v>1</v>
      </c>
      <c r="B1519" s="15" t="e">
        <f>IF(OR(Medidas!D1519=1,Medidas!D1519="M",Medidas!D1519="m"),$A1519*LOOKUP($I1519+1,'OMS2007'!$A$3:$A$220,'OMS2007'!B$3:B$220)+(1-$A1519)*LOOKUP($I1519,'OMS2007'!$A$3:$A$220,'OMS2007'!B$3:B$220),$A1519*LOOKUP($I1519+1,'OMS2007'!$A$3:$A$220,'OMS2007'!E$3:E$220)+(1-$A1519)*LOOKUP($I1519,'OMS2007'!$A$3:$A$220,'OMS2007'!E$3:E$220))</f>
        <v>#N/A</v>
      </c>
      <c r="C1519" s="15" t="e">
        <f>IF(OR(Medidas!D1519=1,Medidas!D1519="M",Medidas!D1519="m"),$A1519*LOOKUP($I1519+1,'OMS2007'!$A$3:$A$220,'OMS2007'!C$3:C$220)+(1-$A1519)*LOOKUP($I1519,'OMS2007'!$A$3:$A$220,'OMS2007'!C$3:C$220),$A1519*LOOKUP($I1519+1,'OMS2007'!$A$3:$A$220,'OMS2007'!F$3:F$220)+(1-$A1519)*LOOKUP($I1519,'OMS2007'!$A$3:$A$220,'OMS2007'!F$3:F$220))</f>
        <v>#N/A</v>
      </c>
      <c r="D1519" s="15" t="e">
        <f>IF(OR(Medidas!D1519=1,Medidas!D1519="M",Medidas!D1519="m"),$A1519*LOOKUP($I1519+1,'OMS2007'!$A$3:$A$220,'OMS2007'!D$3:D$220)+(1-$A1519)*LOOKUP($I1519,'OMS2007'!$A$3:$A$220,'OMS2007'!D$3:D$220),$A1519*LOOKUP($I1519+1,'OMS2007'!$A$3:$A$220,'OMS2007'!G$3:G$220)+(1-$A1519)*LOOKUP($I1519,'OMS2007'!$A$3:$A$220,'OMS2007'!G$3:G$220))</f>
        <v>#N/A</v>
      </c>
      <c r="E1519" s="15">
        <f t="shared" si="161"/>
        <v>1</v>
      </c>
      <c r="F1519" s="15">
        <f>IF(OR(Medidas!D1519=1,Medidas!D1519="M",Medidas!D1519="m",Medidas!D1519=2,Medidas!D1519="F",Medidas!D1519="f"),0,1)</f>
        <v>1</v>
      </c>
      <c r="G1519" s="15">
        <f>IF(OR(ISBLANK(Medidas!G1519),(ISBLANK(Medidas!H1519))),1,0)</f>
        <v>1</v>
      </c>
      <c r="H1519" s="15">
        <f>IF(AND(NOT(G1519),OR(Medidas!G1519&lt;20,Medidas!G1519&gt;250,Medidas!H1519&lt;0.5,Medidas!H1519&gt;400)),1,0)</f>
        <v>0</v>
      </c>
      <c r="I1519" s="20">
        <f>(Medidas!F1519-Medidas!E1519)/30.4375</f>
        <v>0</v>
      </c>
      <c r="J1519" s="15" t="e">
        <f>Medidas!H1519/(Medidas!G1519^2)*10000</f>
        <v>#DIV/0!</v>
      </c>
      <c r="K1519" s="15" t="e">
        <f t="shared" si="162"/>
        <v>#DIV/0!</v>
      </c>
      <c r="L1519" s="15" t="e">
        <f t="shared" si="163"/>
        <v>#DIV/0!</v>
      </c>
      <c r="M1519" s="15" t="e">
        <f t="shared" si="164"/>
        <v>#DIV/0!</v>
      </c>
      <c r="N1519" s="15" t="e">
        <f t="shared" si="165"/>
        <v>#N/A</v>
      </c>
      <c r="O1519" s="15" t="e">
        <f t="shared" si="166"/>
        <v>#N/A</v>
      </c>
    </row>
    <row r="1520" spans="1:15" x14ac:dyDescent="0.15">
      <c r="A1520" s="106">
        <f t="shared" si="167"/>
        <v>1</v>
      </c>
      <c r="B1520" s="15" t="e">
        <f>IF(OR(Medidas!D1520=1,Medidas!D1520="M",Medidas!D1520="m"),$A1520*LOOKUP($I1520+1,'OMS2007'!$A$3:$A$220,'OMS2007'!B$3:B$220)+(1-$A1520)*LOOKUP($I1520,'OMS2007'!$A$3:$A$220,'OMS2007'!B$3:B$220),$A1520*LOOKUP($I1520+1,'OMS2007'!$A$3:$A$220,'OMS2007'!E$3:E$220)+(1-$A1520)*LOOKUP($I1520,'OMS2007'!$A$3:$A$220,'OMS2007'!E$3:E$220))</f>
        <v>#N/A</v>
      </c>
      <c r="C1520" s="15" t="e">
        <f>IF(OR(Medidas!D1520=1,Medidas!D1520="M",Medidas!D1520="m"),$A1520*LOOKUP($I1520+1,'OMS2007'!$A$3:$A$220,'OMS2007'!C$3:C$220)+(1-$A1520)*LOOKUP($I1520,'OMS2007'!$A$3:$A$220,'OMS2007'!C$3:C$220),$A1520*LOOKUP($I1520+1,'OMS2007'!$A$3:$A$220,'OMS2007'!F$3:F$220)+(1-$A1520)*LOOKUP($I1520,'OMS2007'!$A$3:$A$220,'OMS2007'!F$3:F$220))</f>
        <v>#N/A</v>
      </c>
      <c r="D1520" s="15" t="e">
        <f>IF(OR(Medidas!D1520=1,Medidas!D1520="M",Medidas!D1520="m"),$A1520*LOOKUP($I1520+1,'OMS2007'!$A$3:$A$220,'OMS2007'!D$3:D$220)+(1-$A1520)*LOOKUP($I1520,'OMS2007'!$A$3:$A$220,'OMS2007'!D$3:D$220),$A1520*LOOKUP($I1520+1,'OMS2007'!$A$3:$A$220,'OMS2007'!G$3:G$220)+(1-$A1520)*LOOKUP($I1520,'OMS2007'!$A$3:$A$220,'OMS2007'!G$3:G$220))</f>
        <v>#N/A</v>
      </c>
      <c r="E1520" s="15">
        <f t="shared" si="161"/>
        <v>1</v>
      </c>
      <c r="F1520" s="15">
        <f>IF(OR(Medidas!D1520=1,Medidas!D1520="M",Medidas!D1520="m",Medidas!D1520=2,Medidas!D1520="F",Medidas!D1520="f"),0,1)</f>
        <v>1</v>
      </c>
      <c r="G1520" s="15">
        <f>IF(OR(ISBLANK(Medidas!G1520),(ISBLANK(Medidas!H1520))),1,0)</f>
        <v>1</v>
      </c>
      <c r="H1520" s="15">
        <f>IF(AND(NOT(G1520),OR(Medidas!G1520&lt;20,Medidas!G1520&gt;250,Medidas!H1520&lt;0.5,Medidas!H1520&gt;400)),1,0)</f>
        <v>0</v>
      </c>
      <c r="I1520" s="20">
        <f>(Medidas!F1520-Medidas!E1520)/30.4375</f>
        <v>0</v>
      </c>
      <c r="J1520" s="15" t="e">
        <f>Medidas!H1520/(Medidas!G1520^2)*10000</f>
        <v>#DIV/0!</v>
      </c>
      <c r="K1520" s="15" t="e">
        <f t="shared" si="162"/>
        <v>#DIV/0!</v>
      </c>
      <c r="L1520" s="15" t="e">
        <f t="shared" si="163"/>
        <v>#DIV/0!</v>
      </c>
      <c r="M1520" s="15" t="e">
        <f t="shared" si="164"/>
        <v>#DIV/0!</v>
      </c>
      <c r="N1520" s="15" t="e">
        <f t="shared" si="165"/>
        <v>#N/A</v>
      </c>
      <c r="O1520" s="15" t="e">
        <f t="shared" si="166"/>
        <v>#N/A</v>
      </c>
    </row>
    <row r="1521" spans="1:15" x14ac:dyDescent="0.15">
      <c r="A1521" s="106">
        <f t="shared" si="167"/>
        <v>1</v>
      </c>
      <c r="B1521" s="15" t="e">
        <f>IF(OR(Medidas!D1521=1,Medidas!D1521="M",Medidas!D1521="m"),$A1521*LOOKUP($I1521+1,'OMS2007'!$A$3:$A$220,'OMS2007'!B$3:B$220)+(1-$A1521)*LOOKUP($I1521,'OMS2007'!$A$3:$A$220,'OMS2007'!B$3:B$220),$A1521*LOOKUP($I1521+1,'OMS2007'!$A$3:$A$220,'OMS2007'!E$3:E$220)+(1-$A1521)*LOOKUP($I1521,'OMS2007'!$A$3:$A$220,'OMS2007'!E$3:E$220))</f>
        <v>#N/A</v>
      </c>
      <c r="C1521" s="15" t="e">
        <f>IF(OR(Medidas!D1521=1,Medidas!D1521="M",Medidas!D1521="m"),$A1521*LOOKUP($I1521+1,'OMS2007'!$A$3:$A$220,'OMS2007'!C$3:C$220)+(1-$A1521)*LOOKUP($I1521,'OMS2007'!$A$3:$A$220,'OMS2007'!C$3:C$220),$A1521*LOOKUP($I1521+1,'OMS2007'!$A$3:$A$220,'OMS2007'!F$3:F$220)+(1-$A1521)*LOOKUP($I1521,'OMS2007'!$A$3:$A$220,'OMS2007'!F$3:F$220))</f>
        <v>#N/A</v>
      </c>
      <c r="D1521" s="15" t="e">
        <f>IF(OR(Medidas!D1521=1,Medidas!D1521="M",Medidas!D1521="m"),$A1521*LOOKUP($I1521+1,'OMS2007'!$A$3:$A$220,'OMS2007'!D$3:D$220)+(1-$A1521)*LOOKUP($I1521,'OMS2007'!$A$3:$A$220,'OMS2007'!D$3:D$220),$A1521*LOOKUP($I1521+1,'OMS2007'!$A$3:$A$220,'OMS2007'!G$3:G$220)+(1-$A1521)*LOOKUP($I1521,'OMS2007'!$A$3:$A$220,'OMS2007'!G$3:G$220))</f>
        <v>#N/A</v>
      </c>
      <c r="E1521" s="15">
        <f t="shared" si="161"/>
        <v>1</v>
      </c>
      <c r="F1521" s="15">
        <f>IF(OR(Medidas!D1521=1,Medidas!D1521="M",Medidas!D1521="m",Medidas!D1521=2,Medidas!D1521="F",Medidas!D1521="f"),0,1)</f>
        <v>1</v>
      </c>
      <c r="G1521" s="15">
        <f>IF(OR(ISBLANK(Medidas!G1521),(ISBLANK(Medidas!H1521))),1,0)</f>
        <v>1</v>
      </c>
      <c r="H1521" s="15">
        <f>IF(AND(NOT(G1521),OR(Medidas!G1521&lt;20,Medidas!G1521&gt;250,Medidas!H1521&lt;0.5,Medidas!H1521&gt;400)),1,0)</f>
        <v>0</v>
      </c>
      <c r="I1521" s="20">
        <f>(Medidas!F1521-Medidas!E1521)/30.4375</f>
        <v>0</v>
      </c>
      <c r="J1521" s="15" t="e">
        <f>Medidas!H1521/(Medidas!G1521^2)*10000</f>
        <v>#DIV/0!</v>
      </c>
      <c r="K1521" s="15" t="e">
        <f t="shared" si="162"/>
        <v>#DIV/0!</v>
      </c>
      <c r="L1521" s="15" t="e">
        <f t="shared" si="163"/>
        <v>#DIV/0!</v>
      </c>
      <c r="M1521" s="15" t="e">
        <f t="shared" si="164"/>
        <v>#DIV/0!</v>
      </c>
      <c r="N1521" s="15" t="e">
        <f t="shared" si="165"/>
        <v>#N/A</v>
      </c>
      <c r="O1521" s="15" t="e">
        <f t="shared" si="166"/>
        <v>#N/A</v>
      </c>
    </row>
    <row r="1522" spans="1:15" x14ac:dyDescent="0.15">
      <c r="A1522" s="106">
        <f t="shared" si="167"/>
        <v>1</v>
      </c>
      <c r="B1522" s="15" t="e">
        <f>IF(OR(Medidas!D1522=1,Medidas!D1522="M",Medidas!D1522="m"),$A1522*LOOKUP($I1522+1,'OMS2007'!$A$3:$A$220,'OMS2007'!B$3:B$220)+(1-$A1522)*LOOKUP($I1522,'OMS2007'!$A$3:$A$220,'OMS2007'!B$3:B$220),$A1522*LOOKUP($I1522+1,'OMS2007'!$A$3:$A$220,'OMS2007'!E$3:E$220)+(1-$A1522)*LOOKUP($I1522,'OMS2007'!$A$3:$A$220,'OMS2007'!E$3:E$220))</f>
        <v>#N/A</v>
      </c>
      <c r="C1522" s="15" t="e">
        <f>IF(OR(Medidas!D1522=1,Medidas!D1522="M",Medidas!D1522="m"),$A1522*LOOKUP($I1522+1,'OMS2007'!$A$3:$A$220,'OMS2007'!C$3:C$220)+(1-$A1522)*LOOKUP($I1522,'OMS2007'!$A$3:$A$220,'OMS2007'!C$3:C$220),$A1522*LOOKUP($I1522+1,'OMS2007'!$A$3:$A$220,'OMS2007'!F$3:F$220)+(1-$A1522)*LOOKUP($I1522,'OMS2007'!$A$3:$A$220,'OMS2007'!F$3:F$220))</f>
        <v>#N/A</v>
      </c>
      <c r="D1522" s="15" t="e">
        <f>IF(OR(Medidas!D1522=1,Medidas!D1522="M",Medidas!D1522="m"),$A1522*LOOKUP($I1522+1,'OMS2007'!$A$3:$A$220,'OMS2007'!D$3:D$220)+(1-$A1522)*LOOKUP($I1522,'OMS2007'!$A$3:$A$220,'OMS2007'!D$3:D$220),$A1522*LOOKUP($I1522+1,'OMS2007'!$A$3:$A$220,'OMS2007'!G$3:G$220)+(1-$A1522)*LOOKUP($I1522,'OMS2007'!$A$3:$A$220,'OMS2007'!G$3:G$220))</f>
        <v>#N/A</v>
      </c>
      <c r="E1522" s="15">
        <f t="shared" si="161"/>
        <v>1</v>
      </c>
      <c r="F1522" s="15">
        <f>IF(OR(Medidas!D1522=1,Medidas!D1522="M",Medidas!D1522="m",Medidas!D1522=2,Medidas!D1522="F",Medidas!D1522="f"),0,1)</f>
        <v>1</v>
      </c>
      <c r="G1522" s="15">
        <f>IF(OR(ISBLANK(Medidas!G1522),(ISBLANK(Medidas!H1522))),1,0)</f>
        <v>1</v>
      </c>
      <c r="H1522" s="15">
        <f>IF(AND(NOT(G1522),OR(Medidas!G1522&lt;20,Medidas!G1522&gt;250,Medidas!H1522&lt;0.5,Medidas!H1522&gt;400)),1,0)</f>
        <v>0</v>
      </c>
      <c r="I1522" s="20">
        <f>(Medidas!F1522-Medidas!E1522)/30.4375</f>
        <v>0</v>
      </c>
      <c r="J1522" s="15" t="e">
        <f>Medidas!H1522/(Medidas!G1522^2)*10000</f>
        <v>#DIV/0!</v>
      </c>
      <c r="K1522" s="15" t="e">
        <f t="shared" si="162"/>
        <v>#DIV/0!</v>
      </c>
      <c r="L1522" s="15" t="e">
        <f t="shared" si="163"/>
        <v>#DIV/0!</v>
      </c>
      <c r="M1522" s="15" t="e">
        <f t="shared" si="164"/>
        <v>#DIV/0!</v>
      </c>
      <c r="N1522" s="15" t="e">
        <f t="shared" si="165"/>
        <v>#N/A</v>
      </c>
      <c r="O1522" s="15" t="e">
        <f t="shared" si="166"/>
        <v>#N/A</v>
      </c>
    </row>
    <row r="1523" spans="1:15" x14ac:dyDescent="0.15">
      <c r="A1523" s="106">
        <f t="shared" si="167"/>
        <v>1</v>
      </c>
      <c r="B1523" s="15" t="e">
        <f>IF(OR(Medidas!D1523=1,Medidas!D1523="M",Medidas!D1523="m"),$A1523*LOOKUP($I1523+1,'OMS2007'!$A$3:$A$220,'OMS2007'!B$3:B$220)+(1-$A1523)*LOOKUP($I1523,'OMS2007'!$A$3:$A$220,'OMS2007'!B$3:B$220),$A1523*LOOKUP($I1523+1,'OMS2007'!$A$3:$A$220,'OMS2007'!E$3:E$220)+(1-$A1523)*LOOKUP($I1523,'OMS2007'!$A$3:$A$220,'OMS2007'!E$3:E$220))</f>
        <v>#N/A</v>
      </c>
      <c r="C1523" s="15" t="e">
        <f>IF(OR(Medidas!D1523=1,Medidas!D1523="M",Medidas!D1523="m"),$A1523*LOOKUP($I1523+1,'OMS2007'!$A$3:$A$220,'OMS2007'!C$3:C$220)+(1-$A1523)*LOOKUP($I1523,'OMS2007'!$A$3:$A$220,'OMS2007'!C$3:C$220),$A1523*LOOKUP($I1523+1,'OMS2007'!$A$3:$A$220,'OMS2007'!F$3:F$220)+(1-$A1523)*LOOKUP($I1523,'OMS2007'!$A$3:$A$220,'OMS2007'!F$3:F$220))</f>
        <v>#N/A</v>
      </c>
      <c r="D1523" s="15" t="e">
        <f>IF(OR(Medidas!D1523=1,Medidas!D1523="M",Medidas!D1523="m"),$A1523*LOOKUP($I1523+1,'OMS2007'!$A$3:$A$220,'OMS2007'!D$3:D$220)+(1-$A1523)*LOOKUP($I1523,'OMS2007'!$A$3:$A$220,'OMS2007'!D$3:D$220),$A1523*LOOKUP($I1523+1,'OMS2007'!$A$3:$A$220,'OMS2007'!G$3:G$220)+(1-$A1523)*LOOKUP($I1523,'OMS2007'!$A$3:$A$220,'OMS2007'!G$3:G$220))</f>
        <v>#N/A</v>
      </c>
      <c r="E1523" s="15">
        <f t="shared" si="161"/>
        <v>1</v>
      </c>
      <c r="F1523" s="15">
        <f>IF(OR(Medidas!D1523=1,Medidas!D1523="M",Medidas!D1523="m",Medidas!D1523=2,Medidas!D1523="F",Medidas!D1523="f"),0,1)</f>
        <v>1</v>
      </c>
      <c r="G1523" s="15">
        <f>IF(OR(ISBLANK(Medidas!G1523),(ISBLANK(Medidas!H1523))),1,0)</f>
        <v>1</v>
      </c>
      <c r="H1523" s="15">
        <f>IF(AND(NOT(G1523),OR(Medidas!G1523&lt;20,Medidas!G1523&gt;250,Medidas!H1523&lt;0.5,Medidas!H1523&gt;400)),1,0)</f>
        <v>0</v>
      </c>
      <c r="I1523" s="20">
        <f>(Medidas!F1523-Medidas!E1523)/30.4375</f>
        <v>0</v>
      </c>
      <c r="J1523" s="15" t="e">
        <f>Medidas!H1523/(Medidas!G1523^2)*10000</f>
        <v>#DIV/0!</v>
      </c>
      <c r="K1523" s="15" t="e">
        <f t="shared" si="162"/>
        <v>#DIV/0!</v>
      </c>
      <c r="L1523" s="15" t="e">
        <f t="shared" si="163"/>
        <v>#DIV/0!</v>
      </c>
      <c r="M1523" s="15" t="e">
        <f t="shared" si="164"/>
        <v>#DIV/0!</v>
      </c>
      <c r="N1523" s="15" t="e">
        <f t="shared" si="165"/>
        <v>#N/A</v>
      </c>
      <c r="O1523" s="15" t="e">
        <f t="shared" si="166"/>
        <v>#N/A</v>
      </c>
    </row>
    <row r="1524" spans="1:15" x14ac:dyDescent="0.15">
      <c r="A1524" s="106">
        <f t="shared" si="167"/>
        <v>1</v>
      </c>
      <c r="B1524" s="15" t="e">
        <f>IF(OR(Medidas!D1524=1,Medidas!D1524="M",Medidas!D1524="m"),$A1524*LOOKUP($I1524+1,'OMS2007'!$A$3:$A$220,'OMS2007'!B$3:B$220)+(1-$A1524)*LOOKUP($I1524,'OMS2007'!$A$3:$A$220,'OMS2007'!B$3:B$220),$A1524*LOOKUP($I1524+1,'OMS2007'!$A$3:$A$220,'OMS2007'!E$3:E$220)+(1-$A1524)*LOOKUP($I1524,'OMS2007'!$A$3:$A$220,'OMS2007'!E$3:E$220))</f>
        <v>#N/A</v>
      </c>
      <c r="C1524" s="15" t="e">
        <f>IF(OR(Medidas!D1524=1,Medidas!D1524="M",Medidas!D1524="m"),$A1524*LOOKUP($I1524+1,'OMS2007'!$A$3:$A$220,'OMS2007'!C$3:C$220)+(1-$A1524)*LOOKUP($I1524,'OMS2007'!$A$3:$A$220,'OMS2007'!C$3:C$220),$A1524*LOOKUP($I1524+1,'OMS2007'!$A$3:$A$220,'OMS2007'!F$3:F$220)+(1-$A1524)*LOOKUP($I1524,'OMS2007'!$A$3:$A$220,'OMS2007'!F$3:F$220))</f>
        <v>#N/A</v>
      </c>
      <c r="D1524" s="15" t="e">
        <f>IF(OR(Medidas!D1524=1,Medidas!D1524="M",Medidas!D1524="m"),$A1524*LOOKUP($I1524+1,'OMS2007'!$A$3:$A$220,'OMS2007'!D$3:D$220)+(1-$A1524)*LOOKUP($I1524,'OMS2007'!$A$3:$A$220,'OMS2007'!D$3:D$220),$A1524*LOOKUP($I1524+1,'OMS2007'!$A$3:$A$220,'OMS2007'!G$3:G$220)+(1-$A1524)*LOOKUP($I1524,'OMS2007'!$A$3:$A$220,'OMS2007'!G$3:G$220))</f>
        <v>#N/A</v>
      </c>
      <c r="E1524" s="15">
        <f t="shared" si="161"/>
        <v>1</v>
      </c>
      <c r="F1524" s="15">
        <f>IF(OR(Medidas!D1524=1,Medidas!D1524="M",Medidas!D1524="m",Medidas!D1524=2,Medidas!D1524="F",Medidas!D1524="f"),0,1)</f>
        <v>1</v>
      </c>
      <c r="G1524" s="15">
        <f>IF(OR(ISBLANK(Medidas!G1524),(ISBLANK(Medidas!H1524))),1,0)</f>
        <v>1</v>
      </c>
      <c r="H1524" s="15">
        <f>IF(AND(NOT(G1524),OR(Medidas!G1524&lt;20,Medidas!G1524&gt;250,Medidas!H1524&lt;0.5,Medidas!H1524&gt;400)),1,0)</f>
        <v>0</v>
      </c>
      <c r="I1524" s="20">
        <f>(Medidas!F1524-Medidas!E1524)/30.4375</f>
        <v>0</v>
      </c>
      <c r="J1524" s="15" t="e">
        <f>Medidas!H1524/(Medidas!G1524^2)*10000</f>
        <v>#DIV/0!</v>
      </c>
      <c r="K1524" s="15" t="e">
        <f t="shared" si="162"/>
        <v>#DIV/0!</v>
      </c>
      <c r="L1524" s="15" t="e">
        <f t="shared" si="163"/>
        <v>#DIV/0!</v>
      </c>
      <c r="M1524" s="15" t="e">
        <f t="shared" si="164"/>
        <v>#DIV/0!</v>
      </c>
      <c r="N1524" s="15" t="e">
        <f t="shared" si="165"/>
        <v>#N/A</v>
      </c>
      <c r="O1524" s="15" t="e">
        <f t="shared" si="166"/>
        <v>#N/A</v>
      </c>
    </row>
    <row r="1525" spans="1:15" x14ac:dyDescent="0.15">
      <c r="A1525" s="106">
        <f t="shared" si="167"/>
        <v>1</v>
      </c>
      <c r="B1525" s="15" t="e">
        <f>IF(OR(Medidas!D1525=1,Medidas!D1525="M",Medidas!D1525="m"),$A1525*LOOKUP($I1525+1,'OMS2007'!$A$3:$A$220,'OMS2007'!B$3:B$220)+(1-$A1525)*LOOKUP($I1525,'OMS2007'!$A$3:$A$220,'OMS2007'!B$3:B$220),$A1525*LOOKUP($I1525+1,'OMS2007'!$A$3:$A$220,'OMS2007'!E$3:E$220)+(1-$A1525)*LOOKUP($I1525,'OMS2007'!$A$3:$A$220,'OMS2007'!E$3:E$220))</f>
        <v>#N/A</v>
      </c>
      <c r="C1525" s="15" t="e">
        <f>IF(OR(Medidas!D1525=1,Medidas!D1525="M",Medidas!D1525="m"),$A1525*LOOKUP($I1525+1,'OMS2007'!$A$3:$A$220,'OMS2007'!C$3:C$220)+(1-$A1525)*LOOKUP($I1525,'OMS2007'!$A$3:$A$220,'OMS2007'!C$3:C$220),$A1525*LOOKUP($I1525+1,'OMS2007'!$A$3:$A$220,'OMS2007'!F$3:F$220)+(1-$A1525)*LOOKUP($I1525,'OMS2007'!$A$3:$A$220,'OMS2007'!F$3:F$220))</f>
        <v>#N/A</v>
      </c>
      <c r="D1525" s="15" t="e">
        <f>IF(OR(Medidas!D1525=1,Medidas!D1525="M",Medidas!D1525="m"),$A1525*LOOKUP($I1525+1,'OMS2007'!$A$3:$A$220,'OMS2007'!D$3:D$220)+(1-$A1525)*LOOKUP($I1525,'OMS2007'!$A$3:$A$220,'OMS2007'!D$3:D$220),$A1525*LOOKUP($I1525+1,'OMS2007'!$A$3:$A$220,'OMS2007'!G$3:G$220)+(1-$A1525)*LOOKUP($I1525,'OMS2007'!$A$3:$A$220,'OMS2007'!G$3:G$220))</f>
        <v>#N/A</v>
      </c>
      <c r="E1525" s="15">
        <f t="shared" si="161"/>
        <v>1</v>
      </c>
      <c r="F1525" s="15">
        <f>IF(OR(Medidas!D1525=1,Medidas!D1525="M",Medidas!D1525="m",Medidas!D1525=2,Medidas!D1525="F",Medidas!D1525="f"),0,1)</f>
        <v>1</v>
      </c>
      <c r="G1525" s="15">
        <f>IF(OR(ISBLANK(Medidas!G1525),(ISBLANK(Medidas!H1525))),1,0)</f>
        <v>1</v>
      </c>
      <c r="H1525" s="15">
        <f>IF(AND(NOT(G1525),OR(Medidas!G1525&lt;20,Medidas!G1525&gt;250,Medidas!H1525&lt;0.5,Medidas!H1525&gt;400)),1,0)</f>
        <v>0</v>
      </c>
      <c r="I1525" s="20">
        <f>(Medidas!F1525-Medidas!E1525)/30.4375</f>
        <v>0</v>
      </c>
      <c r="J1525" s="15" t="e">
        <f>Medidas!H1525/(Medidas!G1525^2)*10000</f>
        <v>#DIV/0!</v>
      </c>
      <c r="K1525" s="15" t="e">
        <f t="shared" si="162"/>
        <v>#DIV/0!</v>
      </c>
      <c r="L1525" s="15" t="e">
        <f t="shared" si="163"/>
        <v>#DIV/0!</v>
      </c>
      <c r="M1525" s="15" t="e">
        <f t="shared" si="164"/>
        <v>#DIV/0!</v>
      </c>
      <c r="N1525" s="15" t="e">
        <f t="shared" si="165"/>
        <v>#N/A</v>
      </c>
      <c r="O1525" s="15" t="e">
        <f t="shared" si="166"/>
        <v>#N/A</v>
      </c>
    </row>
    <row r="1526" spans="1:15" x14ac:dyDescent="0.15">
      <c r="A1526" s="106">
        <f t="shared" si="167"/>
        <v>1</v>
      </c>
      <c r="B1526" s="15" t="e">
        <f>IF(OR(Medidas!D1526=1,Medidas!D1526="M",Medidas!D1526="m"),$A1526*LOOKUP($I1526+1,'OMS2007'!$A$3:$A$220,'OMS2007'!B$3:B$220)+(1-$A1526)*LOOKUP($I1526,'OMS2007'!$A$3:$A$220,'OMS2007'!B$3:B$220),$A1526*LOOKUP($I1526+1,'OMS2007'!$A$3:$A$220,'OMS2007'!E$3:E$220)+(1-$A1526)*LOOKUP($I1526,'OMS2007'!$A$3:$A$220,'OMS2007'!E$3:E$220))</f>
        <v>#N/A</v>
      </c>
      <c r="C1526" s="15" t="e">
        <f>IF(OR(Medidas!D1526=1,Medidas!D1526="M",Medidas!D1526="m"),$A1526*LOOKUP($I1526+1,'OMS2007'!$A$3:$A$220,'OMS2007'!C$3:C$220)+(1-$A1526)*LOOKUP($I1526,'OMS2007'!$A$3:$A$220,'OMS2007'!C$3:C$220),$A1526*LOOKUP($I1526+1,'OMS2007'!$A$3:$A$220,'OMS2007'!F$3:F$220)+(1-$A1526)*LOOKUP($I1526,'OMS2007'!$A$3:$A$220,'OMS2007'!F$3:F$220))</f>
        <v>#N/A</v>
      </c>
      <c r="D1526" s="15" t="e">
        <f>IF(OR(Medidas!D1526=1,Medidas!D1526="M",Medidas!D1526="m"),$A1526*LOOKUP($I1526+1,'OMS2007'!$A$3:$A$220,'OMS2007'!D$3:D$220)+(1-$A1526)*LOOKUP($I1526,'OMS2007'!$A$3:$A$220,'OMS2007'!D$3:D$220),$A1526*LOOKUP($I1526+1,'OMS2007'!$A$3:$A$220,'OMS2007'!G$3:G$220)+(1-$A1526)*LOOKUP($I1526,'OMS2007'!$A$3:$A$220,'OMS2007'!G$3:G$220))</f>
        <v>#N/A</v>
      </c>
      <c r="E1526" s="15">
        <f t="shared" si="161"/>
        <v>1</v>
      </c>
      <c r="F1526" s="15">
        <f>IF(OR(Medidas!D1526=1,Medidas!D1526="M",Medidas!D1526="m",Medidas!D1526=2,Medidas!D1526="F",Medidas!D1526="f"),0,1)</f>
        <v>1</v>
      </c>
      <c r="G1526" s="15">
        <f>IF(OR(ISBLANK(Medidas!G1526),(ISBLANK(Medidas!H1526))),1,0)</f>
        <v>1</v>
      </c>
      <c r="H1526" s="15">
        <f>IF(AND(NOT(G1526),OR(Medidas!G1526&lt;20,Medidas!G1526&gt;250,Medidas!H1526&lt;0.5,Medidas!H1526&gt;400)),1,0)</f>
        <v>0</v>
      </c>
      <c r="I1526" s="20">
        <f>(Medidas!F1526-Medidas!E1526)/30.4375</f>
        <v>0</v>
      </c>
      <c r="J1526" s="15" t="e">
        <f>Medidas!H1526/(Medidas!G1526^2)*10000</f>
        <v>#DIV/0!</v>
      </c>
      <c r="K1526" s="15" t="e">
        <f t="shared" si="162"/>
        <v>#DIV/0!</v>
      </c>
      <c r="L1526" s="15" t="e">
        <f t="shared" si="163"/>
        <v>#DIV/0!</v>
      </c>
      <c r="M1526" s="15" t="e">
        <f t="shared" si="164"/>
        <v>#DIV/0!</v>
      </c>
      <c r="N1526" s="15" t="e">
        <f t="shared" si="165"/>
        <v>#N/A</v>
      </c>
      <c r="O1526" s="15" t="e">
        <f t="shared" si="166"/>
        <v>#N/A</v>
      </c>
    </row>
    <row r="1527" spans="1:15" x14ac:dyDescent="0.15">
      <c r="A1527" s="106">
        <f t="shared" si="167"/>
        <v>1</v>
      </c>
      <c r="B1527" s="15" t="e">
        <f>IF(OR(Medidas!D1527=1,Medidas!D1527="M",Medidas!D1527="m"),$A1527*LOOKUP($I1527+1,'OMS2007'!$A$3:$A$220,'OMS2007'!B$3:B$220)+(1-$A1527)*LOOKUP($I1527,'OMS2007'!$A$3:$A$220,'OMS2007'!B$3:B$220),$A1527*LOOKUP($I1527+1,'OMS2007'!$A$3:$A$220,'OMS2007'!E$3:E$220)+(1-$A1527)*LOOKUP($I1527,'OMS2007'!$A$3:$A$220,'OMS2007'!E$3:E$220))</f>
        <v>#N/A</v>
      </c>
      <c r="C1527" s="15" t="e">
        <f>IF(OR(Medidas!D1527=1,Medidas!D1527="M",Medidas!D1527="m"),$A1527*LOOKUP($I1527+1,'OMS2007'!$A$3:$A$220,'OMS2007'!C$3:C$220)+(1-$A1527)*LOOKUP($I1527,'OMS2007'!$A$3:$A$220,'OMS2007'!C$3:C$220),$A1527*LOOKUP($I1527+1,'OMS2007'!$A$3:$A$220,'OMS2007'!F$3:F$220)+(1-$A1527)*LOOKUP($I1527,'OMS2007'!$A$3:$A$220,'OMS2007'!F$3:F$220))</f>
        <v>#N/A</v>
      </c>
      <c r="D1527" s="15" t="e">
        <f>IF(OR(Medidas!D1527=1,Medidas!D1527="M",Medidas!D1527="m"),$A1527*LOOKUP($I1527+1,'OMS2007'!$A$3:$A$220,'OMS2007'!D$3:D$220)+(1-$A1527)*LOOKUP($I1527,'OMS2007'!$A$3:$A$220,'OMS2007'!D$3:D$220),$A1527*LOOKUP($I1527+1,'OMS2007'!$A$3:$A$220,'OMS2007'!G$3:G$220)+(1-$A1527)*LOOKUP($I1527,'OMS2007'!$A$3:$A$220,'OMS2007'!G$3:G$220))</f>
        <v>#N/A</v>
      </c>
      <c r="E1527" s="15">
        <f t="shared" si="161"/>
        <v>1</v>
      </c>
      <c r="F1527" s="15">
        <f>IF(OR(Medidas!D1527=1,Medidas!D1527="M",Medidas!D1527="m",Medidas!D1527=2,Medidas!D1527="F",Medidas!D1527="f"),0,1)</f>
        <v>1</v>
      </c>
      <c r="G1527" s="15">
        <f>IF(OR(ISBLANK(Medidas!G1527),(ISBLANK(Medidas!H1527))),1,0)</f>
        <v>1</v>
      </c>
      <c r="H1527" s="15">
        <f>IF(AND(NOT(G1527),OR(Medidas!G1527&lt;20,Medidas!G1527&gt;250,Medidas!H1527&lt;0.5,Medidas!H1527&gt;400)),1,0)</f>
        <v>0</v>
      </c>
      <c r="I1527" s="20">
        <f>(Medidas!F1527-Medidas!E1527)/30.4375</f>
        <v>0</v>
      </c>
      <c r="J1527" s="15" t="e">
        <f>Medidas!H1527/(Medidas!G1527^2)*10000</f>
        <v>#DIV/0!</v>
      </c>
      <c r="K1527" s="15" t="e">
        <f t="shared" si="162"/>
        <v>#DIV/0!</v>
      </c>
      <c r="L1527" s="15" t="e">
        <f t="shared" si="163"/>
        <v>#DIV/0!</v>
      </c>
      <c r="M1527" s="15" t="e">
        <f t="shared" si="164"/>
        <v>#DIV/0!</v>
      </c>
      <c r="N1527" s="15" t="e">
        <f t="shared" si="165"/>
        <v>#N/A</v>
      </c>
      <c r="O1527" s="15" t="e">
        <f t="shared" si="166"/>
        <v>#N/A</v>
      </c>
    </row>
    <row r="1528" spans="1:15" x14ac:dyDescent="0.15">
      <c r="A1528" s="106">
        <f t="shared" si="167"/>
        <v>1</v>
      </c>
      <c r="B1528" s="15" t="e">
        <f>IF(OR(Medidas!D1528=1,Medidas!D1528="M",Medidas!D1528="m"),$A1528*LOOKUP($I1528+1,'OMS2007'!$A$3:$A$220,'OMS2007'!B$3:B$220)+(1-$A1528)*LOOKUP($I1528,'OMS2007'!$A$3:$A$220,'OMS2007'!B$3:B$220),$A1528*LOOKUP($I1528+1,'OMS2007'!$A$3:$A$220,'OMS2007'!E$3:E$220)+(1-$A1528)*LOOKUP($I1528,'OMS2007'!$A$3:$A$220,'OMS2007'!E$3:E$220))</f>
        <v>#N/A</v>
      </c>
      <c r="C1528" s="15" t="e">
        <f>IF(OR(Medidas!D1528=1,Medidas!D1528="M",Medidas!D1528="m"),$A1528*LOOKUP($I1528+1,'OMS2007'!$A$3:$A$220,'OMS2007'!C$3:C$220)+(1-$A1528)*LOOKUP($I1528,'OMS2007'!$A$3:$A$220,'OMS2007'!C$3:C$220),$A1528*LOOKUP($I1528+1,'OMS2007'!$A$3:$A$220,'OMS2007'!F$3:F$220)+(1-$A1528)*LOOKUP($I1528,'OMS2007'!$A$3:$A$220,'OMS2007'!F$3:F$220))</f>
        <v>#N/A</v>
      </c>
      <c r="D1528" s="15" t="e">
        <f>IF(OR(Medidas!D1528=1,Medidas!D1528="M",Medidas!D1528="m"),$A1528*LOOKUP($I1528+1,'OMS2007'!$A$3:$A$220,'OMS2007'!D$3:D$220)+(1-$A1528)*LOOKUP($I1528,'OMS2007'!$A$3:$A$220,'OMS2007'!D$3:D$220),$A1528*LOOKUP($I1528+1,'OMS2007'!$A$3:$A$220,'OMS2007'!G$3:G$220)+(1-$A1528)*LOOKUP($I1528,'OMS2007'!$A$3:$A$220,'OMS2007'!G$3:G$220))</f>
        <v>#N/A</v>
      </c>
      <c r="E1528" s="15">
        <f t="shared" si="161"/>
        <v>1</v>
      </c>
      <c r="F1528" s="15">
        <f>IF(OR(Medidas!D1528=1,Medidas!D1528="M",Medidas!D1528="m",Medidas!D1528=2,Medidas!D1528="F",Medidas!D1528="f"),0,1)</f>
        <v>1</v>
      </c>
      <c r="G1528" s="15">
        <f>IF(OR(ISBLANK(Medidas!G1528),(ISBLANK(Medidas!H1528))),1,0)</f>
        <v>1</v>
      </c>
      <c r="H1528" s="15">
        <f>IF(AND(NOT(G1528),OR(Medidas!G1528&lt;20,Medidas!G1528&gt;250,Medidas!H1528&lt;0.5,Medidas!H1528&gt;400)),1,0)</f>
        <v>0</v>
      </c>
      <c r="I1528" s="20">
        <f>(Medidas!F1528-Medidas!E1528)/30.4375</f>
        <v>0</v>
      </c>
      <c r="J1528" s="15" t="e">
        <f>Medidas!H1528/(Medidas!G1528^2)*10000</f>
        <v>#DIV/0!</v>
      </c>
      <c r="K1528" s="15" t="e">
        <f t="shared" si="162"/>
        <v>#DIV/0!</v>
      </c>
      <c r="L1528" s="15" t="e">
        <f t="shared" si="163"/>
        <v>#DIV/0!</v>
      </c>
      <c r="M1528" s="15" t="e">
        <f t="shared" si="164"/>
        <v>#DIV/0!</v>
      </c>
      <c r="N1528" s="15" t="e">
        <f t="shared" si="165"/>
        <v>#N/A</v>
      </c>
      <c r="O1528" s="15" t="e">
        <f t="shared" si="166"/>
        <v>#N/A</v>
      </c>
    </row>
    <row r="1529" spans="1:15" x14ac:dyDescent="0.15">
      <c r="A1529" s="106">
        <f t="shared" si="167"/>
        <v>1</v>
      </c>
      <c r="B1529" s="15" t="e">
        <f>IF(OR(Medidas!D1529=1,Medidas!D1529="M",Medidas!D1529="m"),$A1529*LOOKUP($I1529+1,'OMS2007'!$A$3:$A$220,'OMS2007'!B$3:B$220)+(1-$A1529)*LOOKUP($I1529,'OMS2007'!$A$3:$A$220,'OMS2007'!B$3:B$220),$A1529*LOOKUP($I1529+1,'OMS2007'!$A$3:$A$220,'OMS2007'!E$3:E$220)+(1-$A1529)*LOOKUP($I1529,'OMS2007'!$A$3:$A$220,'OMS2007'!E$3:E$220))</f>
        <v>#N/A</v>
      </c>
      <c r="C1529" s="15" t="e">
        <f>IF(OR(Medidas!D1529=1,Medidas!D1529="M",Medidas!D1529="m"),$A1529*LOOKUP($I1529+1,'OMS2007'!$A$3:$A$220,'OMS2007'!C$3:C$220)+(1-$A1529)*LOOKUP($I1529,'OMS2007'!$A$3:$A$220,'OMS2007'!C$3:C$220),$A1529*LOOKUP($I1529+1,'OMS2007'!$A$3:$A$220,'OMS2007'!F$3:F$220)+(1-$A1529)*LOOKUP($I1529,'OMS2007'!$A$3:$A$220,'OMS2007'!F$3:F$220))</f>
        <v>#N/A</v>
      </c>
      <c r="D1529" s="15" t="e">
        <f>IF(OR(Medidas!D1529=1,Medidas!D1529="M",Medidas!D1529="m"),$A1529*LOOKUP($I1529+1,'OMS2007'!$A$3:$A$220,'OMS2007'!D$3:D$220)+(1-$A1529)*LOOKUP($I1529,'OMS2007'!$A$3:$A$220,'OMS2007'!D$3:D$220),$A1529*LOOKUP($I1529+1,'OMS2007'!$A$3:$A$220,'OMS2007'!G$3:G$220)+(1-$A1529)*LOOKUP($I1529,'OMS2007'!$A$3:$A$220,'OMS2007'!G$3:G$220))</f>
        <v>#N/A</v>
      </c>
      <c r="E1529" s="15">
        <f t="shared" si="161"/>
        <v>1</v>
      </c>
      <c r="F1529" s="15">
        <f>IF(OR(Medidas!D1529=1,Medidas!D1529="M",Medidas!D1529="m",Medidas!D1529=2,Medidas!D1529="F",Medidas!D1529="f"),0,1)</f>
        <v>1</v>
      </c>
      <c r="G1529" s="15">
        <f>IF(OR(ISBLANK(Medidas!G1529),(ISBLANK(Medidas!H1529))),1,0)</f>
        <v>1</v>
      </c>
      <c r="H1529" s="15">
        <f>IF(AND(NOT(G1529),OR(Medidas!G1529&lt;20,Medidas!G1529&gt;250,Medidas!H1529&lt;0.5,Medidas!H1529&gt;400)),1,0)</f>
        <v>0</v>
      </c>
      <c r="I1529" s="20">
        <f>(Medidas!F1529-Medidas!E1529)/30.4375</f>
        <v>0</v>
      </c>
      <c r="J1529" s="15" t="e">
        <f>Medidas!H1529/(Medidas!G1529^2)*10000</f>
        <v>#DIV/0!</v>
      </c>
      <c r="K1529" s="15" t="e">
        <f t="shared" si="162"/>
        <v>#DIV/0!</v>
      </c>
      <c r="L1529" s="15" t="e">
        <f t="shared" si="163"/>
        <v>#DIV/0!</v>
      </c>
      <c r="M1529" s="15" t="e">
        <f t="shared" si="164"/>
        <v>#DIV/0!</v>
      </c>
      <c r="N1529" s="15" t="e">
        <f t="shared" si="165"/>
        <v>#N/A</v>
      </c>
      <c r="O1529" s="15" t="e">
        <f t="shared" si="166"/>
        <v>#N/A</v>
      </c>
    </row>
    <row r="1530" spans="1:15" x14ac:dyDescent="0.15">
      <c r="A1530" s="106">
        <f t="shared" si="167"/>
        <v>1</v>
      </c>
      <c r="B1530" s="15" t="e">
        <f>IF(OR(Medidas!D1530=1,Medidas!D1530="M",Medidas!D1530="m"),$A1530*LOOKUP($I1530+1,'OMS2007'!$A$3:$A$220,'OMS2007'!B$3:B$220)+(1-$A1530)*LOOKUP($I1530,'OMS2007'!$A$3:$A$220,'OMS2007'!B$3:B$220),$A1530*LOOKUP($I1530+1,'OMS2007'!$A$3:$A$220,'OMS2007'!E$3:E$220)+(1-$A1530)*LOOKUP($I1530,'OMS2007'!$A$3:$A$220,'OMS2007'!E$3:E$220))</f>
        <v>#N/A</v>
      </c>
      <c r="C1530" s="15" t="e">
        <f>IF(OR(Medidas!D1530=1,Medidas!D1530="M",Medidas!D1530="m"),$A1530*LOOKUP($I1530+1,'OMS2007'!$A$3:$A$220,'OMS2007'!C$3:C$220)+(1-$A1530)*LOOKUP($I1530,'OMS2007'!$A$3:$A$220,'OMS2007'!C$3:C$220),$A1530*LOOKUP($I1530+1,'OMS2007'!$A$3:$A$220,'OMS2007'!F$3:F$220)+(1-$A1530)*LOOKUP($I1530,'OMS2007'!$A$3:$A$220,'OMS2007'!F$3:F$220))</f>
        <v>#N/A</v>
      </c>
      <c r="D1530" s="15" t="e">
        <f>IF(OR(Medidas!D1530=1,Medidas!D1530="M",Medidas!D1530="m"),$A1530*LOOKUP($I1530+1,'OMS2007'!$A$3:$A$220,'OMS2007'!D$3:D$220)+(1-$A1530)*LOOKUP($I1530,'OMS2007'!$A$3:$A$220,'OMS2007'!D$3:D$220),$A1530*LOOKUP($I1530+1,'OMS2007'!$A$3:$A$220,'OMS2007'!G$3:G$220)+(1-$A1530)*LOOKUP($I1530,'OMS2007'!$A$3:$A$220,'OMS2007'!G$3:G$220))</f>
        <v>#N/A</v>
      </c>
      <c r="E1530" s="15">
        <f t="shared" si="161"/>
        <v>1</v>
      </c>
      <c r="F1530" s="15">
        <f>IF(OR(Medidas!D1530=1,Medidas!D1530="M",Medidas!D1530="m",Medidas!D1530=2,Medidas!D1530="F",Medidas!D1530="f"),0,1)</f>
        <v>1</v>
      </c>
      <c r="G1530" s="15">
        <f>IF(OR(ISBLANK(Medidas!G1530),(ISBLANK(Medidas!H1530))),1,0)</f>
        <v>1</v>
      </c>
      <c r="H1530" s="15">
        <f>IF(AND(NOT(G1530),OR(Medidas!G1530&lt;20,Medidas!G1530&gt;250,Medidas!H1530&lt;0.5,Medidas!H1530&gt;400)),1,0)</f>
        <v>0</v>
      </c>
      <c r="I1530" s="20">
        <f>(Medidas!F1530-Medidas!E1530)/30.4375</f>
        <v>0</v>
      </c>
      <c r="J1530" s="15" t="e">
        <f>Medidas!H1530/(Medidas!G1530^2)*10000</f>
        <v>#DIV/0!</v>
      </c>
      <c r="K1530" s="15" t="e">
        <f t="shared" si="162"/>
        <v>#DIV/0!</v>
      </c>
      <c r="L1530" s="15" t="e">
        <f t="shared" si="163"/>
        <v>#DIV/0!</v>
      </c>
      <c r="M1530" s="15" t="e">
        <f t="shared" si="164"/>
        <v>#DIV/0!</v>
      </c>
      <c r="N1530" s="15" t="e">
        <f t="shared" si="165"/>
        <v>#N/A</v>
      </c>
      <c r="O1530" s="15" t="e">
        <f t="shared" si="166"/>
        <v>#N/A</v>
      </c>
    </row>
    <row r="1531" spans="1:15" x14ac:dyDescent="0.15">
      <c r="A1531" s="106">
        <f t="shared" si="167"/>
        <v>1</v>
      </c>
      <c r="B1531" s="15" t="e">
        <f>IF(OR(Medidas!D1531=1,Medidas!D1531="M",Medidas!D1531="m"),$A1531*LOOKUP($I1531+1,'OMS2007'!$A$3:$A$220,'OMS2007'!B$3:B$220)+(1-$A1531)*LOOKUP($I1531,'OMS2007'!$A$3:$A$220,'OMS2007'!B$3:B$220),$A1531*LOOKUP($I1531+1,'OMS2007'!$A$3:$A$220,'OMS2007'!E$3:E$220)+(1-$A1531)*LOOKUP($I1531,'OMS2007'!$A$3:$A$220,'OMS2007'!E$3:E$220))</f>
        <v>#N/A</v>
      </c>
      <c r="C1531" s="15" t="e">
        <f>IF(OR(Medidas!D1531=1,Medidas!D1531="M",Medidas!D1531="m"),$A1531*LOOKUP($I1531+1,'OMS2007'!$A$3:$A$220,'OMS2007'!C$3:C$220)+(1-$A1531)*LOOKUP($I1531,'OMS2007'!$A$3:$A$220,'OMS2007'!C$3:C$220),$A1531*LOOKUP($I1531+1,'OMS2007'!$A$3:$A$220,'OMS2007'!F$3:F$220)+(1-$A1531)*LOOKUP($I1531,'OMS2007'!$A$3:$A$220,'OMS2007'!F$3:F$220))</f>
        <v>#N/A</v>
      </c>
      <c r="D1531" s="15" t="e">
        <f>IF(OR(Medidas!D1531=1,Medidas!D1531="M",Medidas!D1531="m"),$A1531*LOOKUP($I1531+1,'OMS2007'!$A$3:$A$220,'OMS2007'!D$3:D$220)+(1-$A1531)*LOOKUP($I1531,'OMS2007'!$A$3:$A$220,'OMS2007'!D$3:D$220),$A1531*LOOKUP($I1531+1,'OMS2007'!$A$3:$A$220,'OMS2007'!G$3:G$220)+(1-$A1531)*LOOKUP($I1531,'OMS2007'!$A$3:$A$220,'OMS2007'!G$3:G$220))</f>
        <v>#N/A</v>
      </c>
      <c r="E1531" s="15">
        <f t="shared" si="161"/>
        <v>1</v>
      </c>
      <c r="F1531" s="15">
        <f>IF(OR(Medidas!D1531=1,Medidas!D1531="M",Medidas!D1531="m",Medidas!D1531=2,Medidas!D1531="F",Medidas!D1531="f"),0,1)</f>
        <v>1</v>
      </c>
      <c r="G1531" s="15">
        <f>IF(OR(ISBLANK(Medidas!G1531),(ISBLANK(Medidas!H1531))),1,0)</f>
        <v>1</v>
      </c>
      <c r="H1531" s="15">
        <f>IF(AND(NOT(G1531),OR(Medidas!G1531&lt;20,Medidas!G1531&gt;250,Medidas!H1531&lt;0.5,Medidas!H1531&gt;400)),1,0)</f>
        <v>0</v>
      </c>
      <c r="I1531" s="20">
        <f>(Medidas!F1531-Medidas!E1531)/30.4375</f>
        <v>0</v>
      </c>
      <c r="J1531" s="15" t="e">
        <f>Medidas!H1531/(Medidas!G1531^2)*10000</f>
        <v>#DIV/0!</v>
      </c>
      <c r="K1531" s="15" t="e">
        <f t="shared" si="162"/>
        <v>#DIV/0!</v>
      </c>
      <c r="L1531" s="15" t="e">
        <f t="shared" si="163"/>
        <v>#DIV/0!</v>
      </c>
      <c r="M1531" s="15" t="e">
        <f t="shared" si="164"/>
        <v>#DIV/0!</v>
      </c>
      <c r="N1531" s="15" t="e">
        <f t="shared" si="165"/>
        <v>#N/A</v>
      </c>
      <c r="O1531" s="15" t="e">
        <f t="shared" si="166"/>
        <v>#N/A</v>
      </c>
    </row>
    <row r="1532" spans="1:15" x14ac:dyDescent="0.15">
      <c r="A1532" s="106">
        <f t="shared" si="167"/>
        <v>1</v>
      </c>
      <c r="B1532" s="15" t="e">
        <f>IF(OR(Medidas!D1532=1,Medidas!D1532="M",Medidas!D1532="m"),$A1532*LOOKUP($I1532+1,'OMS2007'!$A$3:$A$220,'OMS2007'!B$3:B$220)+(1-$A1532)*LOOKUP($I1532,'OMS2007'!$A$3:$A$220,'OMS2007'!B$3:B$220),$A1532*LOOKUP($I1532+1,'OMS2007'!$A$3:$A$220,'OMS2007'!E$3:E$220)+(1-$A1532)*LOOKUP($I1532,'OMS2007'!$A$3:$A$220,'OMS2007'!E$3:E$220))</f>
        <v>#N/A</v>
      </c>
      <c r="C1532" s="15" t="e">
        <f>IF(OR(Medidas!D1532=1,Medidas!D1532="M",Medidas!D1532="m"),$A1532*LOOKUP($I1532+1,'OMS2007'!$A$3:$A$220,'OMS2007'!C$3:C$220)+(1-$A1532)*LOOKUP($I1532,'OMS2007'!$A$3:$A$220,'OMS2007'!C$3:C$220),$A1532*LOOKUP($I1532+1,'OMS2007'!$A$3:$A$220,'OMS2007'!F$3:F$220)+(1-$A1532)*LOOKUP($I1532,'OMS2007'!$A$3:$A$220,'OMS2007'!F$3:F$220))</f>
        <v>#N/A</v>
      </c>
      <c r="D1532" s="15" t="e">
        <f>IF(OR(Medidas!D1532=1,Medidas!D1532="M",Medidas!D1532="m"),$A1532*LOOKUP($I1532+1,'OMS2007'!$A$3:$A$220,'OMS2007'!D$3:D$220)+(1-$A1532)*LOOKUP($I1532,'OMS2007'!$A$3:$A$220,'OMS2007'!D$3:D$220),$A1532*LOOKUP($I1532+1,'OMS2007'!$A$3:$A$220,'OMS2007'!G$3:G$220)+(1-$A1532)*LOOKUP($I1532,'OMS2007'!$A$3:$A$220,'OMS2007'!G$3:G$220))</f>
        <v>#N/A</v>
      </c>
      <c r="E1532" s="15">
        <f t="shared" si="161"/>
        <v>1</v>
      </c>
      <c r="F1532" s="15">
        <f>IF(OR(Medidas!D1532=1,Medidas!D1532="M",Medidas!D1532="m",Medidas!D1532=2,Medidas!D1532="F",Medidas!D1532="f"),0,1)</f>
        <v>1</v>
      </c>
      <c r="G1532" s="15">
        <f>IF(OR(ISBLANK(Medidas!G1532),(ISBLANK(Medidas!H1532))),1,0)</f>
        <v>1</v>
      </c>
      <c r="H1532" s="15">
        <f>IF(AND(NOT(G1532),OR(Medidas!G1532&lt;20,Medidas!G1532&gt;250,Medidas!H1532&lt;0.5,Medidas!H1532&gt;400)),1,0)</f>
        <v>0</v>
      </c>
      <c r="I1532" s="20">
        <f>(Medidas!F1532-Medidas!E1532)/30.4375</f>
        <v>0</v>
      </c>
      <c r="J1532" s="15" t="e">
        <f>Medidas!H1532/(Medidas!G1532^2)*10000</f>
        <v>#DIV/0!</v>
      </c>
      <c r="K1532" s="15" t="e">
        <f t="shared" si="162"/>
        <v>#DIV/0!</v>
      </c>
      <c r="L1532" s="15" t="e">
        <f t="shared" si="163"/>
        <v>#DIV/0!</v>
      </c>
      <c r="M1532" s="15" t="e">
        <f t="shared" si="164"/>
        <v>#DIV/0!</v>
      </c>
      <c r="N1532" s="15" t="e">
        <f t="shared" si="165"/>
        <v>#N/A</v>
      </c>
      <c r="O1532" s="15" t="e">
        <f t="shared" si="166"/>
        <v>#N/A</v>
      </c>
    </row>
    <row r="1533" spans="1:15" x14ac:dyDescent="0.15">
      <c r="A1533" s="106">
        <f t="shared" si="167"/>
        <v>1</v>
      </c>
      <c r="B1533" s="15" t="e">
        <f>IF(OR(Medidas!D1533=1,Medidas!D1533="M",Medidas!D1533="m"),$A1533*LOOKUP($I1533+1,'OMS2007'!$A$3:$A$220,'OMS2007'!B$3:B$220)+(1-$A1533)*LOOKUP($I1533,'OMS2007'!$A$3:$A$220,'OMS2007'!B$3:B$220),$A1533*LOOKUP($I1533+1,'OMS2007'!$A$3:$A$220,'OMS2007'!E$3:E$220)+(1-$A1533)*LOOKUP($I1533,'OMS2007'!$A$3:$A$220,'OMS2007'!E$3:E$220))</f>
        <v>#N/A</v>
      </c>
      <c r="C1533" s="15" t="e">
        <f>IF(OR(Medidas!D1533=1,Medidas!D1533="M",Medidas!D1533="m"),$A1533*LOOKUP($I1533+1,'OMS2007'!$A$3:$A$220,'OMS2007'!C$3:C$220)+(1-$A1533)*LOOKUP($I1533,'OMS2007'!$A$3:$A$220,'OMS2007'!C$3:C$220),$A1533*LOOKUP($I1533+1,'OMS2007'!$A$3:$A$220,'OMS2007'!F$3:F$220)+(1-$A1533)*LOOKUP($I1533,'OMS2007'!$A$3:$A$220,'OMS2007'!F$3:F$220))</f>
        <v>#N/A</v>
      </c>
      <c r="D1533" s="15" t="e">
        <f>IF(OR(Medidas!D1533=1,Medidas!D1533="M",Medidas!D1533="m"),$A1533*LOOKUP($I1533+1,'OMS2007'!$A$3:$A$220,'OMS2007'!D$3:D$220)+(1-$A1533)*LOOKUP($I1533,'OMS2007'!$A$3:$A$220,'OMS2007'!D$3:D$220),$A1533*LOOKUP($I1533+1,'OMS2007'!$A$3:$A$220,'OMS2007'!G$3:G$220)+(1-$A1533)*LOOKUP($I1533,'OMS2007'!$A$3:$A$220,'OMS2007'!G$3:G$220))</f>
        <v>#N/A</v>
      </c>
      <c r="E1533" s="15">
        <f t="shared" si="161"/>
        <v>1</v>
      </c>
      <c r="F1533" s="15">
        <f>IF(OR(Medidas!D1533=1,Medidas!D1533="M",Medidas!D1533="m",Medidas!D1533=2,Medidas!D1533="F",Medidas!D1533="f"),0,1)</f>
        <v>1</v>
      </c>
      <c r="G1533" s="15">
        <f>IF(OR(ISBLANK(Medidas!G1533),(ISBLANK(Medidas!H1533))),1,0)</f>
        <v>1</v>
      </c>
      <c r="H1533" s="15">
        <f>IF(AND(NOT(G1533),OR(Medidas!G1533&lt;20,Medidas!G1533&gt;250,Medidas!H1533&lt;0.5,Medidas!H1533&gt;400)),1,0)</f>
        <v>0</v>
      </c>
      <c r="I1533" s="20">
        <f>(Medidas!F1533-Medidas!E1533)/30.4375</f>
        <v>0</v>
      </c>
      <c r="J1533" s="15" t="e">
        <f>Medidas!H1533/(Medidas!G1533^2)*10000</f>
        <v>#DIV/0!</v>
      </c>
      <c r="K1533" s="15" t="e">
        <f t="shared" si="162"/>
        <v>#DIV/0!</v>
      </c>
      <c r="L1533" s="15" t="e">
        <f t="shared" si="163"/>
        <v>#DIV/0!</v>
      </c>
      <c r="M1533" s="15" t="e">
        <f t="shared" si="164"/>
        <v>#DIV/0!</v>
      </c>
      <c r="N1533" s="15" t="e">
        <f t="shared" si="165"/>
        <v>#N/A</v>
      </c>
      <c r="O1533" s="15" t="e">
        <f t="shared" si="166"/>
        <v>#N/A</v>
      </c>
    </row>
    <row r="1534" spans="1:15" x14ac:dyDescent="0.15">
      <c r="A1534" s="106">
        <f t="shared" si="167"/>
        <v>1</v>
      </c>
      <c r="B1534" s="15" t="e">
        <f>IF(OR(Medidas!D1534=1,Medidas!D1534="M",Medidas!D1534="m"),$A1534*LOOKUP($I1534+1,'OMS2007'!$A$3:$A$220,'OMS2007'!B$3:B$220)+(1-$A1534)*LOOKUP($I1534,'OMS2007'!$A$3:$A$220,'OMS2007'!B$3:B$220),$A1534*LOOKUP($I1534+1,'OMS2007'!$A$3:$A$220,'OMS2007'!E$3:E$220)+(1-$A1534)*LOOKUP($I1534,'OMS2007'!$A$3:$A$220,'OMS2007'!E$3:E$220))</f>
        <v>#N/A</v>
      </c>
      <c r="C1534" s="15" t="e">
        <f>IF(OR(Medidas!D1534=1,Medidas!D1534="M",Medidas!D1534="m"),$A1534*LOOKUP($I1534+1,'OMS2007'!$A$3:$A$220,'OMS2007'!C$3:C$220)+(1-$A1534)*LOOKUP($I1534,'OMS2007'!$A$3:$A$220,'OMS2007'!C$3:C$220),$A1534*LOOKUP($I1534+1,'OMS2007'!$A$3:$A$220,'OMS2007'!F$3:F$220)+(1-$A1534)*LOOKUP($I1534,'OMS2007'!$A$3:$A$220,'OMS2007'!F$3:F$220))</f>
        <v>#N/A</v>
      </c>
      <c r="D1534" s="15" t="e">
        <f>IF(OR(Medidas!D1534=1,Medidas!D1534="M",Medidas!D1534="m"),$A1534*LOOKUP($I1534+1,'OMS2007'!$A$3:$A$220,'OMS2007'!D$3:D$220)+(1-$A1534)*LOOKUP($I1534,'OMS2007'!$A$3:$A$220,'OMS2007'!D$3:D$220),$A1534*LOOKUP($I1534+1,'OMS2007'!$A$3:$A$220,'OMS2007'!G$3:G$220)+(1-$A1534)*LOOKUP($I1534,'OMS2007'!$A$3:$A$220,'OMS2007'!G$3:G$220))</f>
        <v>#N/A</v>
      </c>
      <c r="E1534" s="15">
        <f t="shared" si="161"/>
        <v>1</v>
      </c>
      <c r="F1534" s="15">
        <f>IF(OR(Medidas!D1534=1,Medidas!D1534="M",Medidas!D1534="m",Medidas!D1534=2,Medidas!D1534="F",Medidas!D1534="f"),0,1)</f>
        <v>1</v>
      </c>
      <c r="G1534" s="15">
        <f>IF(OR(ISBLANK(Medidas!G1534),(ISBLANK(Medidas!H1534))),1,0)</f>
        <v>1</v>
      </c>
      <c r="H1534" s="15">
        <f>IF(AND(NOT(G1534),OR(Medidas!G1534&lt;20,Medidas!G1534&gt;250,Medidas!H1534&lt;0.5,Medidas!H1534&gt;400)),1,0)</f>
        <v>0</v>
      </c>
      <c r="I1534" s="20">
        <f>(Medidas!F1534-Medidas!E1534)/30.4375</f>
        <v>0</v>
      </c>
      <c r="J1534" s="15" t="e">
        <f>Medidas!H1534/(Medidas!G1534^2)*10000</f>
        <v>#DIV/0!</v>
      </c>
      <c r="K1534" s="15" t="e">
        <f t="shared" si="162"/>
        <v>#DIV/0!</v>
      </c>
      <c r="L1534" s="15" t="e">
        <f t="shared" si="163"/>
        <v>#DIV/0!</v>
      </c>
      <c r="M1534" s="15" t="e">
        <f t="shared" si="164"/>
        <v>#DIV/0!</v>
      </c>
      <c r="N1534" s="15" t="e">
        <f t="shared" si="165"/>
        <v>#N/A</v>
      </c>
      <c r="O1534" s="15" t="e">
        <f t="shared" si="166"/>
        <v>#N/A</v>
      </c>
    </row>
    <row r="1535" spans="1:15" x14ac:dyDescent="0.15">
      <c r="A1535" s="106">
        <f t="shared" si="167"/>
        <v>1</v>
      </c>
      <c r="B1535" s="15" t="e">
        <f>IF(OR(Medidas!D1535=1,Medidas!D1535="M",Medidas!D1535="m"),$A1535*LOOKUP($I1535+1,'OMS2007'!$A$3:$A$220,'OMS2007'!B$3:B$220)+(1-$A1535)*LOOKUP($I1535,'OMS2007'!$A$3:$A$220,'OMS2007'!B$3:B$220),$A1535*LOOKUP($I1535+1,'OMS2007'!$A$3:$A$220,'OMS2007'!E$3:E$220)+(1-$A1535)*LOOKUP($I1535,'OMS2007'!$A$3:$A$220,'OMS2007'!E$3:E$220))</f>
        <v>#N/A</v>
      </c>
      <c r="C1535" s="15" t="e">
        <f>IF(OR(Medidas!D1535=1,Medidas!D1535="M",Medidas!D1535="m"),$A1535*LOOKUP($I1535+1,'OMS2007'!$A$3:$A$220,'OMS2007'!C$3:C$220)+(1-$A1535)*LOOKUP($I1535,'OMS2007'!$A$3:$A$220,'OMS2007'!C$3:C$220),$A1535*LOOKUP($I1535+1,'OMS2007'!$A$3:$A$220,'OMS2007'!F$3:F$220)+(1-$A1535)*LOOKUP($I1535,'OMS2007'!$A$3:$A$220,'OMS2007'!F$3:F$220))</f>
        <v>#N/A</v>
      </c>
      <c r="D1535" s="15" t="e">
        <f>IF(OR(Medidas!D1535=1,Medidas!D1535="M",Medidas!D1535="m"),$A1535*LOOKUP($I1535+1,'OMS2007'!$A$3:$A$220,'OMS2007'!D$3:D$220)+(1-$A1535)*LOOKUP($I1535,'OMS2007'!$A$3:$A$220,'OMS2007'!D$3:D$220),$A1535*LOOKUP($I1535+1,'OMS2007'!$A$3:$A$220,'OMS2007'!G$3:G$220)+(1-$A1535)*LOOKUP($I1535,'OMS2007'!$A$3:$A$220,'OMS2007'!G$3:G$220))</f>
        <v>#N/A</v>
      </c>
      <c r="E1535" s="15">
        <f t="shared" si="161"/>
        <v>1</v>
      </c>
      <c r="F1535" s="15">
        <f>IF(OR(Medidas!D1535=1,Medidas!D1535="M",Medidas!D1535="m",Medidas!D1535=2,Medidas!D1535="F",Medidas!D1535="f"),0,1)</f>
        <v>1</v>
      </c>
      <c r="G1535" s="15">
        <f>IF(OR(ISBLANK(Medidas!G1535),(ISBLANK(Medidas!H1535))),1,0)</f>
        <v>1</v>
      </c>
      <c r="H1535" s="15">
        <f>IF(AND(NOT(G1535),OR(Medidas!G1535&lt;20,Medidas!G1535&gt;250,Medidas!H1535&lt;0.5,Medidas!H1535&gt;400)),1,0)</f>
        <v>0</v>
      </c>
      <c r="I1535" s="20">
        <f>(Medidas!F1535-Medidas!E1535)/30.4375</f>
        <v>0</v>
      </c>
      <c r="J1535" s="15" t="e">
        <f>Medidas!H1535/(Medidas!G1535^2)*10000</f>
        <v>#DIV/0!</v>
      </c>
      <c r="K1535" s="15" t="e">
        <f t="shared" si="162"/>
        <v>#DIV/0!</v>
      </c>
      <c r="L1535" s="15" t="e">
        <f t="shared" si="163"/>
        <v>#DIV/0!</v>
      </c>
      <c r="M1535" s="15" t="e">
        <f t="shared" si="164"/>
        <v>#DIV/0!</v>
      </c>
      <c r="N1535" s="15" t="e">
        <f t="shared" si="165"/>
        <v>#N/A</v>
      </c>
      <c r="O1535" s="15" t="e">
        <f t="shared" si="166"/>
        <v>#N/A</v>
      </c>
    </row>
    <row r="1536" spans="1:15" x14ac:dyDescent="0.15">
      <c r="A1536" s="106">
        <f t="shared" si="167"/>
        <v>1</v>
      </c>
      <c r="B1536" s="15" t="e">
        <f>IF(OR(Medidas!D1536=1,Medidas!D1536="M",Medidas!D1536="m"),$A1536*LOOKUP($I1536+1,'OMS2007'!$A$3:$A$220,'OMS2007'!B$3:B$220)+(1-$A1536)*LOOKUP($I1536,'OMS2007'!$A$3:$A$220,'OMS2007'!B$3:B$220),$A1536*LOOKUP($I1536+1,'OMS2007'!$A$3:$A$220,'OMS2007'!E$3:E$220)+(1-$A1536)*LOOKUP($I1536,'OMS2007'!$A$3:$A$220,'OMS2007'!E$3:E$220))</f>
        <v>#N/A</v>
      </c>
      <c r="C1536" s="15" t="e">
        <f>IF(OR(Medidas!D1536=1,Medidas!D1536="M",Medidas!D1536="m"),$A1536*LOOKUP($I1536+1,'OMS2007'!$A$3:$A$220,'OMS2007'!C$3:C$220)+(1-$A1536)*LOOKUP($I1536,'OMS2007'!$A$3:$A$220,'OMS2007'!C$3:C$220),$A1536*LOOKUP($I1536+1,'OMS2007'!$A$3:$A$220,'OMS2007'!F$3:F$220)+(1-$A1536)*LOOKUP($I1536,'OMS2007'!$A$3:$A$220,'OMS2007'!F$3:F$220))</f>
        <v>#N/A</v>
      </c>
      <c r="D1536" s="15" t="e">
        <f>IF(OR(Medidas!D1536=1,Medidas!D1536="M",Medidas!D1536="m"),$A1536*LOOKUP($I1536+1,'OMS2007'!$A$3:$A$220,'OMS2007'!D$3:D$220)+(1-$A1536)*LOOKUP($I1536,'OMS2007'!$A$3:$A$220,'OMS2007'!D$3:D$220),$A1536*LOOKUP($I1536+1,'OMS2007'!$A$3:$A$220,'OMS2007'!G$3:G$220)+(1-$A1536)*LOOKUP($I1536,'OMS2007'!$A$3:$A$220,'OMS2007'!G$3:G$220))</f>
        <v>#N/A</v>
      </c>
      <c r="E1536" s="15">
        <f t="shared" si="161"/>
        <v>1</v>
      </c>
      <c r="F1536" s="15">
        <f>IF(OR(Medidas!D1536=1,Medidas!D1536="M",Medidas!D1536="m",Medidas!D1536=2,Medidas!D1536="F",Medidas!D1536="f"),0,1)</f>
        <v>1</v>
      </c>
      <c r="G1536" s="15">
        <f>IF(OR(ISBLANK(Medidas!G1536),(ISBLANK(Medidas!H1536))),1,0)</f>
        <v>1</v>
      </c>
      <c r="H1536" s="15">
        <f>IF(AND(NOT(G1536),OR(Medidas!G1536&lt;20,Medidas!G1536&gt;250,Medidas!H1536&lt;0.5,Medidas!H1536&gt;400)),1,0)</f>
        <v>0</v>
      </c>
      <c r="I1536" s="20">
        <f>(Medidas!F1536-Medidas!E1536)/30.4375</f>
        <v>0</v>
      </c>
      <c r="J1536" s="15" t="e">
        <f>Medidas!H1536/(Medidas!G1536^2)*10000</f>
        <v>#DIV/0!</v>
      </c>
      <c r="K1536" s="15" t="e">
        <f t="shared" si="162"/>
        <v>#DIV/0!</v>
      </c>
      <c r="L1536" s="15" t="e">
        <f t="shared" si="163"/>
        <v>#DIV/0!</v>
      </c>
      <c r="M1536" s="15" t="e">
        <f t="shared" si="164"/>
        <v>#DIV/0!</v>
      </c>
      <c r="N1536" s="15" t="e">
        <f t="shared" si="165"/>
        <v>#N/A</v>
      </c>
      <c r="O1536" s="15" t="e">
        <f t="shared" si="166"/>
        <v>#N/A</v>
      </c>
    </row>
    <row r="1537" spans="1:15" x14ac:dyDescent="0.15">
      <c r="A1537" s="106">
        <f t="shared" si="167"/>
        <v>1</v>
      </c>
      <c r="B1537" s="15" t="e">
        <f>IF(OR(Medidas!D1537=1,Medidas!D1537="M",Medidas!D1537="m"),$A1537*LOOKUP($I1537+1,'OMS2007'!$A$3:$A$220,'OMS2007'!B$3:B$220)+(1-$A1537)*LOOKUP($I1537,'OMS2007'!$A$3:$A$220,'OMS2007'!B$3:B$220),$A1537*LOOKUP($I1537+1,'OMS2007'!$A$3:$A$220,'OMS2007'!E$3:E$220)+(1-$A1537)*LOOKUP($I1537,'OMS2007'!$A$3:$A$220,'OMS2007'!E$3:E$220))</f>
        <v>#N/A</v>
      </c>
      <c r="C1537" s="15" t="e">
        <f>IF(OR(Medidas!D1537=1,Medidas!D1537="M",Medidas!D1537="m"),$A1537*LOOKUP($I1537+1,'OMS2007'!$A$3:$A$220,'OMS2007'!C$3:C$220)+(1-$A1537)*LOOKUP($I1537,'OMS2007'!$A$3:$A$220,'OMS2007'!C$3:C$220),$A1537*LOOKUP($I1537+1,'OMS2007'!$A$3:$A$220,'OMS2007'!F$3:F$220)+(1-$A1537)*LOOKUP($I1537,'OMS2007'!$A$3:$A$220,'OMS2007'!F$3:F$220))</f>
        <v>#N/A</v>
      </c>
      <c r="D1537" s="15" t="e">
        <f>IF(OR(Medidas!D1537=1,Medidas!D1537="M",Medidas!D1537="m"),$A1537*LOOKUP($I1537+1,'OMS2007'!$A$3:$A$220,'OMS2007'!D$3:D$220)+(1-$A1537)*LOOKUP($I1537,'OMS2007'!$A$3:$A$220,'OMS2007'!D$3:D$220),$A1537*LOOKUP($I1537+1,'OMS2007'!$A$3:$A$220,'OMS2007'!G$3:G$220)+(1-$A1537)*LOOKUP($I1537,'OMS2007'!$A$3:$A$220,'OMS2007'!G$3:G$220))</f>
        <v>#N/A</v>
      </c>
      <c r="E1537" s="15">
        <f t="shared" si="161"/>
        <v>1</v>
      </c>
      <c r="F1537" s="15">
        <f>IF(OR(Medidas!D1537=1,Medidas!D1537="M",Medidas!D1537="m",Medidas!D1537=2,Medidas!D1537="F",Medidas!D1537="f"),0,1)</f>
        <v>1</v>
      </c>
      <c r="G1537" s="15">
        <f>IF(OR(ISBLANK(Medidas!G1537),(ISBLANK(Medidas!H1537))),1,0)</f>
        <v>1</v>
      </c>
      <c r="H1537" s="15">
        <f>IF(AND(NOT(G1537),OR(Medidas!G1537&lt;20,Medidas!G1537&gt;250,Medidas!H1537&lt;0.5,Medidas!H1537&gt;400)),1,0)</f>
        <v>0</v>
      </c>
      <c r="I1537" s="20">
        <f>(Medidas!F1537-Medidas!E1537)/30.4375</f>
        <v>0</v>
      </c>
      <c r="J1537" s="15" t="e">
        <f>Medidas!H1537/(Medidas!G1537^2)*10000</f>
        <v>#DIV/0!</v>
      </c>
      <c r="K1537" s="15" t="e">
        <f t="shared" si="162"/>
        <v>#DIV/0!</v>
      </c>
      <c r="L1537" s="15" t="e">
        <f t="shared" si="163"/>
        <v>#DIV/0!</v>
      </c>
      <c r="M1537" s="15" t="e">
        <f t="shared" si="164"/>
        <v>#DIV/0!</v>
      </c>
      <c r="N1537" s="15" t="e">
        <f t="shared" si="165"/>
        <v>#N/A</v>
      </c>
      <c r="O1537" s="15" t="e">
        <f t="shared" si="166"/>
        <v>#N/A</v>
      </c>
    </row>
    <row r="1538" spans="1:15" x14ac:dyDescent="0.15">
      <c r="A1538" s="106">
        <f t="shared" si="167"/>
        <v>1</v>
      </c>
      <c r="B1538" s="15" t="e">
        <f>IF(OR(Medidas!D1538=1,Medidas!D1538="M",Medidas!D1538="m"),$A1538*LOOKUP($I1538+1,'OMS2007'!$A$3:$A$220,'OMS2007'!B$3:B$220)+(1-$A1538)*LOOKUP($I1538,'OMS2007'!$A$3:$A$220,'OMS2007'!B$3:B$220),$A1538*LOOKUP($I1538+1,'OMS2007'!$A$3:$A$220,'OMS2007'!E$3:E$220)+(1-$A1538)*LOOKUP($I1538,'OMS2007'!$A$3:$A$220,'OMS2007'!E$3:E$220))</f>
        <v>#N/A</v>
      </c>
      <c r="C1538" s="15" t="e">
        <f>IF(OR(Medidas!D1538=1,Medidas!D1538="M",Medidas!D1538="m"),$A1538*LOOKUP($I1538+1,'OMS2007'!$A$3:$A$220,'OMS2007'!C$3:C$220)+(1-$A1538)*LOOKUP($I1538,'OMS2007'!$A$3:$A$220,'OMS2007'!C$3:C$220),$A1538*LOOKUP($I1538+1,'OMS2007'!$A$3:$A$220,'OMS2007'!F$3:F$220)+(1-$A1538)*LOOKUP($I1538,'OMS2007'!$A$3:$A$220,'OMS2007'!F$3:F$220))</f>
        <v>#N/A</v>
      </c>
      <c r="D1538" s="15" t="e">
        <f>IF(OR(Medidas!D1538=1,Medidas!D1538="M",Medidas!D1538="m"),$A1538*LOOKUP($I1538+1,'OMS2007'!$A$3:$A$220,'OMS2007'!D$3:D$220)+(1-$A1538)*LOOKUP($I1538,'OMS2007'!$A$3:$A$220,'OMS2007'!D$3:D$220),$A1538*LOOKUP($I1538+1,'OMS2007'!$A$3:$A$220,'OMS2007'!G$3:G$220)+(1-$A1538)*LOOKUP($I1538,'OMS2007'!$A$3:$A$220,'OMS2007'!G$3:G$220))</f>
        <v>#N/A</v>
      </c>
      <c r="E1538" s="15">
        <f t="shared" si="161"/>
        <v>1</v>
      </c>
      <c r="F1538" s="15">
        <f>IF(OR(Medidas!D1538=1,Medidas!D1538="M",Medidas!D1538="m",Medidas!D1538=2,Medidas!D1538="F",Medidas!D1538="f"),0,1)</f>
        <v>1</v>
      </c>
      <c r="G1538" s="15">
        <f>IF(OR(ISBLANK(Medidas!G1538),(ISBLANK(Medidas!H1538))),1,0)</f>
        <v>1</v>
      </c>
      <c r="H1538" s="15">
        <f>IF(AND(NOT(G1538),OR(Medidas!G1538&lt;20,Medidas!G1538&gt;250,Medidas!H1538&lt;0.5,Medidas!H1538&gt;400)),1,0)</f>
        <v>0</v>
      </c>
      <c r="I1538" s="20">
        <f>(Medidas!F1538-Medidas!E1538)/30.4375</f>
        <v>0</v>
      </c>
      <c r="J1538" s="15" t="e">
        <f>Medidas!H1538/(Medidas!G1538^2)*10000</f>
        <v>#DIV/0!</v>
      </c>
      <c r="K1538" s="15" t="e">
        <f t="shared" si="162"/>
        <v>#DIV/0!</v>
      </c>
      <c r="L1538" s="15" t="e">
        <f t="shared" si="163"/>
        <v>#DIV/0!</v>
      </c>
      <c r="M1538" s="15" t="e">
        <f t="shared" si="164"/>
        <v>#DIV/0!</v>
      </c>
      <c r="N1538" s="15" t="e">
        <f t="shared" si="165"/>
        <v>#N/A</v>
      </c>
      <c r="O1538" s="15" t="e">
        <f t="shared" si="166"/>
        <v>#N/A</v>
      </c>
    </row>
    <row r="1539" spans="1:15" x14ac:dyDescent="0.15">
      <c r="A1539" s="106">
        <f t="shared" si="167"/>
        <v>1</v>
      </c>
      <c r="B1539" s="15" t="e">
        <f>IF(OR(Medidas!D1539=1,Medidas!D1539="M",Medidas!D1539="m"),$A1539*LOOKUP($I1539+1,'OMS2007'!$A$3:$A$220,'OMS2007'!B$3:B$220)+(1-$A1539)*LOOKUP($I1539,'OMS2007'!$A$3:$A$220,'OMS2007'!B$3:B$220),$A1539*LOOKUP($I1539+1,'OMS2007'!$A$3:$A$220,'OMS2007'!E$3:E$220)+(1-$A1539)*LOOKUP($I1539,'OMS2007'!$A$3:$A$220,'OMS2007'!E$3:E$220))</f>
        <v>#N/A</v>
      </c>
      <c r="C1539" s="15" t="e">
        <f>IF(OR(Medidas!D1539=1,Medidas!D1539="M",Medidas!D1539="m"),$A1539*LOOKUP($I1539+1,'OMS2007'!$A$3:$A$220,'OMS2007'!C$3:C$220)+(1-$A1539)*LOOKUP($I1539,'OMS2007'!$A$3:$A$220,'OMS2007'!C$3:C$220),$A1539*LOOKUP($I1539+1,'OMS2007'!$A$3:$A$220,'OMS2007'!F$3:F$220)+(1-$A1539)*LOOKUP($I1539,'OMS2007'!$A$3:$A$220,'OMS2007'!F$3:F$220))</f>
        <v>#N/A</v>
      </c>
      <c r="D1539" s="15" t="e">
        <f>IF(OR(Medidas!D1539=1,Medidas!D1539="M",Medidas!D1539="m"),$A1539*LOOKUP($I1539+1,'OMS2007'!$A$3:$A$220,'OMS2007'!D$3:D$220)+(1-$A1539)*LOOKUP($I1539,'OMS2007'!$A$3:$A$220,'OMS2007'!D$3:D$220),$A1539*LOOKUP($I1539+1,'OMS2007'!$A$3:$A$220,'OMS2007'!G$3:G$220)+(1-$A1539)*LOOKUP($I1539,'OMS2007'!$A$3:$A$220,'OMS2007'!G$3:G$220))</f>
        <v>#N/A</v>
      </c>
      <c r="E1539" s="15">
        <f t="shared" si="161"/>
        <v>1</v>
      </c>
      <c r="F1539" s="15">
        <f>IF(OR(Medidas!D1539=1,Medidas!D1539="M",Medidas!D1539="m",Medidas!D1539=2,Medidas!D1539="F",Medidas!D1539="f"),0,1)</f>
        <v>1</v>
      </c>
      <c r="G1539" s="15">
        <f>IF(OR(ISBLANK(Medidas!G1539),(ISBLANK(Medidas!H1539))),1,0)</f>
        <v>1</v>
      </c>
      <c r="H1539" s="15">
        <f>IF(AND(NOT(G1539),OR(Medidas!G1539&lt;20,Medidas!G1539&gt;250,Medidas!H1539&lt;0.5,Medidas!H1539&gt;400)),1,0)</f>
        <v>0</v>
      </c>
      <c r="I1539" s="20">
        <f>(Medidas!F1539-Medidas!E1539)/30.4375</f>
        <v>0</v>
      </c>
      <c r="J1539" s="15" t="e">
        <f>Medidas!H1539/(Medidas!G1539^2)*10000</f>
        <v>#DIV/0!</v>
      </c>
      <c r="K1539" s="15" t="e">
        <f t="shared" si="162"/>
        <v>#DIV/0!</v>
      </c>
      <c r="L1539" s="15" t="e">
        <f t="shared" si="163"/>
        <v>#DIV/0!</v>
      </c>
      <c r="M1539" s="15" t="e">
        <f t="shared" si="164"/>
        <v>#DIV/0!</v>
      </c>
      <c r="N1539" s="15" t="e">
        <f t="shared" si="165"/>
        <v>#N/A</v>
      </c>
      <c r="O1539" s="15" t="e">
        <f t="shared" si="166"/>
        <v>#N/A</v>
      </c>
    </row>
    <row r="1540" spans="1:15" x14ac:dyDescent="0.15">
      <c r="A1540" s="106">
        <f t="shared" si="167"/>
        <v>1</v>
      </c>
      <c r="B1540" s="15" t="e">
        <f>IF(OR(Medidas!D1540=1,Medidas!D1540="M",Medidas!D1540="m"),$A1540*LOOKUP($I1540+1,'OMS2007'!$A$3:$A$220,'OMS2007'!B$3:B$220)+(1-$A1540)*LOOKUP($I1540,'OMS2007'!$A$3:$A$220,'OMS2007'!B$3:B$220),$A1540*LOOKUP($I1540+1,'OMS2007'!$A$3:$A$220,'OMS2007'!E$3:E$220)+(1-$A1540)*LOOKUP($I1540,'OMS2007'!$A$3:$A$220,'OMS2007'!E$3:E$220))</f>
        <v>#N/A</v>
      </c>
      <c r="C1540" s="15" t="e">
        <f>IF(OR(Medidas!D1540=1,Medidas!D1540="M",Medidas!D1540="m"),$A1540*LOOKUP($I1540+1,'OMS2007'!$A$3:$A$220,'OMS2007'!C$3:C$220)+(1-$A1540)*LOOKUP($I1540,'OMS2007'!$A$3:$A$220,'OMS2007'!C$3:C$220),$A1540*LOOKUP($I1540+1,'OMS2007'!$A$3:$A$220,'OMS2007'!F$3:F$220)+(1-$A1540)*LOOKUP($I1540,'OMS2007'!$A$3:$A$220,'OMS2007'!F$3:F$220))</f>
        <v>#N/A</v>
      </c>
      <c r="D1540" s="15" t="e">
        <f>IF(OR(Medidas!D1540=1,Medidas!D1540="M",Medidas!D1540="m"),$A1540*LOOKUP($I1540+1,'OMS2007'!$A$3:$A$220,'OMS2007'!D$3:D$220)+(1-$A1540)*LOOKUP($I1540,'OMS2007'!$A$3:$A$220,'OMS2007'!D$3:D$220),$A1540*LOOKUP($I1540+1,'OMS2007'!$A$3:$A$220,'OMS2007'!G$3:G$220)+(1-$A1540)*LOOKUP($I1540,'OMS2007'!$A$3:$A$220,'OMS2007'!G$3:G$220))</f>
        <v>#N/A</v>
      </c>
      <c r="E1540" s="15">
        <f t="shared" ref="E1540:E1603" si="168">IF(OR(I1540&lt;24,I1540&gt;240),1,0)</f>
        <v>1</v>
      </c>
      <c r="F1540" s="15">
        <f>IF(OR(Medidas!D1540=1,Medidas!D1540="M",Medidas!D1540="m",Medidas!D1540=2,Medidas!D1540="F",Medidas!D1540="f"),0,1)</f>
        <v>1</v>
      </c>
      <c r="G1540" s="15">
        <f>IF(OR(ISBLANK(Medidas!G1540),(ISBLANK(Medidas!H1540))),1,0)</f>
        <v>1</v>
      </c>
      <c r="H1540" s="15">
        <f>IF(AND(NOT(G1540),OR(Medidas!G1540&lt;20,Medidas!G1540&gt;250,Medidas!H1540&lt;0.5,Medidas!H1540&gt;400)),1,0)</f>
        <v>0</v>
      </c>
      <c r="I1540" s="20">
        <f>(Medidas!F1540-Medidas!E1540)/30.4375</f>
        <v>0</v>
      </c>
      <c r="J1540" s="15" t="e">
        <f>Medidas!H1540/(Medidas!G1540^2)*10000</f>
        <v>#DIV/0!</v>
      </c>
      <c r="K1540" s="15" t="e">
        <f t="shared" ref="K1540:K1603" si="169">(((J1540/C1540)^B1540)-1)/(B1540*D1540)</f>
        <v>#DIV/0!</v>
      </c>
      <c r="L1540" s="15" t="e">
        <f t="shared" ref="L1540:L1603" si="170">INT(NORMSDIST(K1540)*1000)/10</f>
        <v>#DIV/0!</v>
      </c>
      <c r="M1540" s="15" t="e">
        <f t="shared" ref="M1540:M1603" si="171">IF(OR((J1540-C1540)/N1540&lt;-4,(J1540-C1540)/O1540&gt;8),1,0)</f>
        <v>#DIV/0!</v>
      </c>
      <c r="N1540" s="15" t="e">
        <f t="shared" ref="N1540:N1603" si="172">(C1540-(C1540*(1+B1540*D1540*(-2))^(1/B1540)))/2</f>
        <v>#N/A</v>
      </c>
      <c r="O1540" s="15" t="e">
        <f t="shared" ref="O1540:O1603" si="173">((C1540*(1+B1540*D1540*2)^(1/B1540))-C1540)/2</f>
        <v>#N/A</v>
      </c>
    </row>
    <row r="1541" spans="1:15" x14ac:dyDescent="0.15">
      <c r="A1541" s="106">
        <f t="shared" ref="A1541:A1604" si="174">I1541-INT(I1541+0.5)+1</f>
        <v>1</v>
      </c>
      <c r="B1541" s="15" t="e">
        <f>IF(OR(Medidas!D1541=1,Medidas!D1541="M",Medidas!D1541="m"),$A1541*LOOKUP($I1541+1,'OMS2007'!$A$3:$A$220,'OMS2007'!B$3:B$220)+(1-$A1541)*LOOKUP($I1541,'OMS2007'!$A$3:$A$220,'OMS2007'!B$3:B$220),$A1541*LOOKUP($I1541+1,'OMS2007'!$A$3:$A$220,'OMS2007'!E$3:E$220)+(1-$A1541)*LOOKUP($I1541,'OMS2007'!$A$3:$A$220,'OMS2007'!E$3:E$220))</f>
        <v>#N/A</v>
      </c>
      <c r="C1541" s="15" t="e">
        <f>IF(OR(Medidas!D1541=1,Medidas!D1541="M",Medidas!D1541="m"),$A1541*LOOKUP($I1541+1,'OMS2007'!$A$3:$A$220,'OMS2007'!C$3:C$220)+(1-$A1541)*LOOKUP($I1541,'OMS2007'!$A$3:$A$220,'OMS2007'!C$3:C$220),$A1541*LOOKUP($I1541+1,'OMS2007'!$A$3:$A$220,'OMS2007'!F$3:F$220)+(1-$A1541)*LOOKUP($I1541,'OMS2007'!$A$3:$A$220,'OMS2007'!F$3:F$220))</f>
        <v>#N/A</v>
      </c>
      <c r="D1541" s="15" t="e">
        <f>IF(OR(Medidas!D1541=1,Medidas!D1541="M",Medidas!D1541="m"),$A1541*LOOKUP($I1541+1,'OMS2007'!$A$3:$A$220,'OMS2007'!D$3:D$220)+(1-$A1541)*LOOKUP($I1541,'OMS2007'!$A$3:$A$220,'OMS2007'!D$3:D$220),$A1541*LOOKUP($I1541+1,'OMS2007'!$A$3:$A$220,'OMS2007'!G$3:G$220)+(1-$A1541)*LOOKUP($I1541,'OMS2007'!$A$3:$A$220,'OMS2007'!G$3:G$220))</f>
        <v>#N/A</v>
      </c>
      <c r="E1541" s="15">
        <f t="shared" si="168"/>
        <v>1</v>
      </c>
      <c r="F1541" s="15">
        <f>IF(OR(Medidas!D1541=1,Medidas!D1541="M",Medidas!D1541="m",Medidas!D1541=2,Medidas!D1541="F",Medidas!D1541="f"),0,1)</f>
        <v>1</v>
      </c>
      <c r="G1541" s="15">
        <f>IF(OR(ISBLANK(Medidas!G1541),(ISBLANK(Medidas!H1541))),1,0)</f>
        <v>1</v>
      </c>
      <c r="H1541" s="15">
        <f>IF(AND(NOT(G1541),OR(Medidas!G1541&lt;20,Medidas!G1541&gt;250,Medidas!H1541&lt;0.5,Medidas!H1541&gt;400)),1,0)</f>
        <v>0</v>
      </c>
      <c r="I1541" s="20">
        <f>(Medidas!F1541-Medidas!E1541)/30.4375</f>
        <v>0</v>
      </c>
      <c r="J1541" s="15" t="e">
        <f>Medidas!H1541/(Medidas!G1541^2)*10000</f>
        <v>#DIV/0!</v>
      </c>
      <c r="K1541" s="15" t="e">
        <f t="shared" si="169"/>
        <v>#DIV/0!</v>
      </c>
      <c r="L1541" s="15" t="e">
        <f t="shared" si="170"/>
        <v>#DIV/0!</v>
      </c>
      <c r="M1541" s="15" t="e">
        <f t="shared" si="171"/>
        <v>#DIV/0!</v>
      </c>
      <c r="N1541" s="15" t="e">
        <f t="shared" si="172"/>
        <v>#N/A</v>
      </c>
      <c r="O1541" s="15" t="e">
        <f t="shared" si="173"/>
        <v>#N/A</v>
      </c>
    </row>
    <row r="1542" spans="1:15" x14ac:dyDescent="0.15">
      <c r="A1542" s="106">
        <f t="shared" si="174"/>
        <v>1</v>
      </c>
      <c r="B1542" s="15" t="e">
        <f>IF(OR(Medidas!D1542=1,Medidas!D1542="M",Medidas!D1542="m"),$A1542*LOOKUP($I1542+1,'OMS2007'!$A$3:$A$220,'OMS2007'!B$3:B$220)+(1-$A1542)*LOOKUP($I1542,'OMS2007'!$A$3:$A$220,'OMS2007'!B$3:B$220),$A1542*LOOKUP($I1542+1,'OMS2007'!$A$3:$A$220,'OMS2007'!E$3:E$220)+(1-$A1542)*LOOKUP($I1542,'OMS2007'!$A$3:$A$220,'OMS2007'!E$3:E$220))</f>
        <v>#N/A</v>
      </c>
      <c r="C1542" s="15" t="e">
        <f>IF(OR(Medidas!D1542=1,Medidas!D1542="M",Medidas!D1542="m"),$A1542*LOOKUP($I1542+1,'OMS2007'!$A$3:$A$220,'OMS2007'!C$3:C$220)+(1-$A1542)*LOOKUP($I1542,'OMS2007'!$A$3:$A$220,'OMS2007'!C$3:C$220),$A1542*LOOKUP($I1542+1,'OMS2007'!$A$3:$A$220,'OMS2007'!F$3:F$220)+(1-$A1542)*LOOKUP($I1542,'OMS2007'!$A$3:$A$220,'OMS2007'!F$3:F$220))</f>
        <v>#N/A</v>
      </c>
      <c r="D1542" s="15" t="e">
        <f>IF(OR(Medidas!D1542=1,Medidas!D1542="M",Medidas!D1542="m"),$A1542*LOOKUP($I1542+1,'OMS2007'!$A$3:$A$220,'OMS2007'!D$3:D$220)+(1-$A1542)*LOOKUP($I1542,'OMS2007'!$A$3:$A$220,'OMS2007'!D$3:D$220),$A1542*LOOKUP($I1542+1,'OMS2007'!$A$3:$A$220,'OMS2007'!G$3:G$220)+(1-$A1542)*LOOKUP($I1542,'OMS2007'!$A$3:$A$220,'OMS2007'!G$3:G$220))</f>
        <v>#N/A</v>
      </c>
      <c r="E1542" s="15">
        <f t="shared" si="168"/>
        <v>1</v>
      </c>
      <c r="F1542" s="15">
        <f>IF(OR(Medidas!D1542=1,Medidas!D1542="M",Medidas!D1542="m",Medidas!D1542=2,Medidas!D1542="F",Medidas!D1542="f"),0,1)</f>
        <v>1</v>
      </c>
      <c r="G1542" s="15">
        <f>IF(OR(ISBLANK(Medidas!G1542),(ISBLANK(Medidas!H1542))),1,0)</f>
        <v>1</v>
      </c>
      <c r="H1542" s="15">
        <f>IF(AND(NOT(G1542),OR(Medidas!G1542&lt;20,Medidas!G1542&gt;250,Medidas!H1542&lt;0.5,Medidas!H1542&gt;400)),1,0)</f>
        <v>0</v>
      </c>
      <c r="I1542" s="20">
        <f>(Medidas!F1542-Medidas!E1542)/30.4375</f>
        <v>0</v>
      </c>
      <c r="J1542" s="15" t="e">
        <f>Medidas!H1542/(Medidas!G1542^2)*10000</f>
        <v>#DIV/0!</v>
      </c>
      <c r="K1542" s="15" t="e">
        <f t="shared" si="169"/>
        <v>#DIV/0!</v>
      </c>
      <c r="L1542" s="15" t="e">
        <f t="shared" si="170"/>
        <v>#DIV/0!</v>
      </c>
      <c r="M1542" s="15" t="e">
        <f t="shared" si="171"/>
        <v>#DIV/0!</v>
      </c>
      <c r="N1542" s="15" t="e">
        <f t="shared" si="172"/>
        <v>#N/A</v>
      </c>
      <c r="O1542" s="15" t="e">
        <f t="shared" si="173"/>
        <v>#N/A</v>
      </c>
    </row>
    <row r="1543" spans="1:15" x14ac:dyDescent="0.15">
      <c r="A1543" s="106">
        <f t="shared" si="174"/>
        <v>1</v>
      </c>
      <c r="B1543" s="15" t="e">
        <f>IF(OR(Medidas!D1543=1,Medidas!D1543="M",Medidas!D1543="m"),$A1543*LOOKUP($I1543+1,'OMS2007'!$A$3:$A$220,'OMS2007'!B$3:B$220)+(1-$A1543)*LOOKUP($I1543,'OMS2007'!$A$3:$A$220,'OMS2007'!B$3:B$220),$A1543*LOOKUP($I1543+1,'OMS2007'!$A$3:$A$220,'OMS2007'!E$3:E$220)+(1-$A1543)*LOOKUP($I1543,'OMS2007'!$A$3:$A$220,'OMS2007'!E$3:E$220))</f>
        <v>#N/A</v>
      </c>
      <c r="C1543" s="15" t="e">
        <f>IF(OR(Medidas!D1543=1,Medidas!D1543="M",Medidas!D1543="m"),$A1543*LOOKUP($I1543+1,'OMS2007'!$A$3:$A$220,'OMS2007'!C$3:C$220)+(1-$A1543)*LOOKUP($I1543,'OMS2007'!$A$3:$A$220,'OMS2007'!C$3:C$220),$A1543*LOOKUP($I1543+1,'OMS2007'!$A$3:$A$220,'OMS2007'!F$3:F$220)+(1-$A1543)*LOOKUP($I1543,'OMS2007'!$A$3:$A$220,'OMS2007'!F$3:F$220))</f>
        <v>#N/A</v>
      </c>
      <c r="D1543" s="15" t="e">
        <f>IF(OR(Medidas!D1543=1,Medidas!D1543="M",Medidas!D1543="m"),$A1543*LOOKUP($I1543+1,'OMS2007'!$A$3:$A$220,'OMS2007'!D$3:D$220)+(1-$A1543)*LOOKUP($I1543,'OMS2007'!$A$3:$A$220,'OMS2007'!D$3:D$220),$A1543*LOOKUP($I1543+1,'OMS2007'!$A$3:$A$220,'OMS2007'!G$3:G$220)+(1-$A1543)*LOOKUP($I1543,'OMS2007'!$A$3:$A$220,'OMS2007'!G$3:G$220))</f>
        <v>#N/A</v>
      </c>
      <c r="E1543" s="15">
        <f t="shared" si="168"/>
        <v>1</v>
      </c>
      <c r="F1543" s="15">
        <f>IF(OR(Medidas!D1543=1,Medidas!D1543="M",Medidas!D1543="m",Medidas!D1543=2,Medidas!D1543="F",Medidas!D1543="f"),0,1)</f>
        <v>1</v>
      </c>
      <c r="G1543" s="15">
        <f>IF(OR(ISBLANK(Medidas!G1543),(ISBLANK(Medidas!H1543))),1,0)</f>
        <v>1</v>
      </c>
      <c r="H1543" s="15">
        <f>IF(AND(NOT(G1543),OR(Medidas!G1543&lt;20,Medidas!G1543&gt;250,Medidas!H1543&lt;0.5,Medidas!H1543&gt;400)),1,0)</f>
        <v>0</v>
      </c>
      <c r="I1543" s="20">
        <f>(Medidas!F1543-Medidas!E1543)/30.4375</f>
        <v>0</v>
      </c>
      <c r="J1543" s="15" t="e">
        <f>Medidas!H1543/(Medidas!G1543^2)*10000</f>
        <v>#DIV/0!</v>
      </c>
      <c r="K1543" s="15" t="e">
        <f t="shared" si="169"/>
        <v>#DIV/0!</v>
      </c>
      <c r="L1543" s="15" t="e">
        <f t="shared" si="170"/>
        <v>#DIV/0!</v>
      </c>
      <c r="M1543" s="15" t="e">
        <f t="shared" si="171"/>
        <v>#DIV/0!</v>
      </c>
      <c r="N1543" s="15" t="e">
        <f t="shared" si="172"/>
        <v>#N/A</v>
      </c>
      <c r="O1543" s="15" t="e">
        <f t="shared" si="173"/>
        <v>#N/A</v>
      </c>
    </row>
    <row r="1544" spans="1:15" x14ac:dyDescent="0.15">
      <c r="A1544" s="106">
        <f t="shared" si="174"/>
        <v>1</v>
      </c>
      <c r="B1544" s="15" t="e">
        <f>IF(OR(Medidas!D1544=1,Medidas!D1544="M",Medidas!D1544="m"),$A1544*LOOKUP($I1544+1,'OMS2007'!$A$3:$A$220,'OMS2007'!B$3:B$220)+(1-$A1544)*LOOKUP($I1544,'OMS2007'!$A$3:$A$220,'OMS2007'!B$3:B$220),$A1544*LOOKUP($I1544+1,'OMS2007'!$A$3:$A$220,'OMS2007'!E$3:E$220)+(1-$A1544)*LOOKUP($I1544,'OMS2007'!$A$3:$A$220,'OMS2007'!E$3:E$220))</f>
        <v>#N/A</v>
      </c>
      <c r="C1544" s="15" t="e">
        <f>IF(OR(Medidas!D1544=1,Medidas!D1544="M",Medidas!D1544="m"),$A1544*LOOKUP($I1544+1,'OMS2007'!$A$3:$A$220,'OMS2007'!C$3:C$220)+(1-$A1544)*LOOKUP($I1544,'OMS2007'!$A$3:$A$220,'OMS2007'!C$3:C$220),$A1544*LOOKUP($I1544+1,'OMS2007'!$A$3:$A$220,'OMS2007'!F$3:F$220)+(1-$A1544)*LOOKUP($I1544,'OMS2007'!$A$3:$A$220,'OMS2007'!F$3:F$220))</f>
        <v>#N/A</v>
      </c>
      <c r="D1544" s="15" t="e">
        <f>IF(OR(Medidas!D1544=1,Medidas!D1544="M",Medidas!D1544="m"),$A1544*LOOKUP($I1544+1,'OMS2007'!$A$3:$A$220,'OMS2007'!D$3:D$220)+(1-$A1544)*LOOKUP($I1544,'OMS2007'!$A$3:$A$220,'OMS2007'!D$3:D$220),$A1544*LOOKUP($I1544+1,'OMS2007'!$A$3:$A$220,'OMS2007'!G$3:G$220)+(1-$A1544)*LOOKUP($I1544,'OMS2007'!$A$3:$A$220,'OMS2007'!G$3:G$220))</f>
        <v>#N/A</v>
      </c>
      <c r="E1544" s="15">
        <f t="shared" si="168"/>
        <v>1</v>
      </c>
      <c r="F1544" s="15">
        <f>IF(OR(Medidas!D1544=1,Medidas!D1544="M",Medidas!D1544="m",Medidas!D1544=2,Medidas!D1544="F",Medidas!D1544="f"),0,1)</f>
        <v>1</v>
      </c>
      <c r="G1544" s="15">
        <f>IF(OR(ISBLANK(Medidas!G1544),(ISBLANK(Medidas!H1544))),1,0)</f>
        <v>1</v>
      </c>
      <c r="H1544" s="15">
        <f>IF(AND(NOT(G1544),OR(Medidas!G1544&lt;20,Medidas!G1544&gt;250,Medidas!H1544&lt;0.5,Medidas!H1544&gt;400)),1,0)</f>
        <v>0</v>
      </c>
      <c r="I1544" s="20">
        <f>(Medidas!F1544-Medidas!E1544)/30.4375</f>
        <v>0</v>
      </c>
      <c r="J1544" s="15" t="e">
        <f>Medidas!H1544/(Medidas!G1544^2)*10000</f>
        <v>#DIV/0!</v>
      </c>
      <c r="K1544" s="15" t="e">
        <f t="shared" si="169"/>
        <v>#DIV/0!</v>
      </c>
      <c r="L1544" s="15" t="e">
        <f t="shared" si="170"/>
        <v>#DIV/0!</v>
      </c>
      <c r="M1544" s="15" t="e">
        <f t="shared" si="171"/>
        <v>#DIV/0!</v>
      </c>
      <c r="N1544" s="15" t="e">
        <f t="shared" si="172"/>
        <v>#N/A</v>
      </c>
      <c r="O1544" s="15" t="e">
        <f t="shared" si="173"/>
        <v>#N/A</v>
      </c>
    </row>
    <row r="1545" spans="1:15" x14ac:dyDescent="0.15">
      <c r="A1545" s="106">
        <f t="shared" si="174"/>
        <v>1</v>
      </c>
      <c r="B1545" s="15" t="e">
        <f>IF(OR(Medidas!D1545=1,Medidas!D1545="M",Medidas!D1545="m"),$A1545*LOOKUP($I1545+1,'OMS2007'!$A$3:$A$220,'OMS2007'!B$3:B$220)+(1-$A1545)*LOOKUP($I1545,'OMS2007'!$A$3:$A$220,'OMS2007'!B$3:B$220),$A1545*LOOKUP($I1545+1,'OMS2007'!$A$3:$A$220,'OMS2007'!E$3:E$220)+(1-$A1545)*LOOKUP($I1545,'OMS2007'!$A$3:$A$220,'OMS2007'!E$3:E$220))</f>
        <v>#N/A</v>
      </c>
      <c r="C1545" s="15" t="e">
        <f>IF(OR(Medidas!D1545=1,Medidas!D1545="M",Medidas!D1545="m"),$A1545*LOOKUP($I1545+1,'OMS2007'!$A$3:$A$220,'OMS2007'!C$3:C$220)+(1-$A1545)*LOOKUP($I1545,'OMS2007'!$A$3:$A$220,'OMS2007'!C$3:C$220),$A1545*LOOKUP($I1545+1,'OMS2007'!$A$3:$A$220,'OMS2007'!F$3:F$220)+(1-$A1545)*LOOKUP($I1545,'OMS2007'!$A$3:$A$220,'OMS2007'!F$3:F$220))</f>
        <v>#N/A</v>
      </c>
      <c r="D1545" s="15" t="e">
        <f>IF(OR(Medidas!D1545=1,Medidas!D1545="M",Medidas!D1545="m"),$A1545*LOOKUP($I1545+1,'OMS2007'!$A$3:$A$220,'OMS2007'!D$3:D$220)+(1-$A1545)*LOOKUP($I1545,'OMS2007'!$A$3:$A$220,'OMS2007'!D$3:D$220),$A1545*LOOKUP($I1545+1,'OMS2007'!$A$3:$A$220,'OMS2007'!G$3:G$220)+(1-$A1545)*LOOKUP($I1545,'OMS2007'!$A$3:$A$220,'OMS2007'!G$3:G$220))</f>
        <v>#N/A</v>
      </c>
      <c r="E1545" s="15">
        <f t="shared" si="168"/>
        <v>1</v>
      </c>
      <c r="F1545" s="15">
        <f>IF(OR(Medidas!D1545=1,Medidas!D1545="M",Medidas!D1545="m",Medidas!D1545=2,Medidas!D1545="F",Medidas!D1545="f"),0,1)</f>
        <v>1</v>
      </c>
      <c r="G1545" s="15">
        <f>IF(OR(ISBLANK(Medidas!G1545),(ISBLANK(Medidas!H1545))),1,0)</f>
        <v>1</v>
      </c>
      <c r="H1545" s="15">
        <f>IF(AND(NOT(G1545),OR(Medidas!G1545&lt;20,Medidas!G1545&gt;250,Medidas!H1545&lt;0.5,Medidas!H1545&gt;400)),1,0)</f>
        <v>0</v>
      </c>
      <c r="I1545" s="20">
        <f>(Medidas!F1545-Medidas!E1545)/30.4375</f>
        <v>0</v>
      </c>
      <c r="J1545" s="15" t="e">
        <f>Medidas!H1545/(Medidas!G1545^2)*10000</f>
        <v>#DIV/0!</v>
      </c>
      <c r="K1545" s="15" t="e">
        <f t="shared" si="169"/>
        <v>#DIV/0!</v>
      </c>
      <c r="L1545" s="15" t="e">
        <f t="shared" si="170"/>
        <v>#DIV/0!</v>
      </c>
      <c r="M1545" s="15" t="e">
        <f t="shared" si="171"/>
        <v>#DIV/0!</v>
      </c>
      <c r="N1545" s="15" t="e">
        <f t="shared" si="172"/>
        <v>#N/A</v>
      </c>
      <c r="O1545" s="15" t="e">
        <f t="shared" si="173"/>
        <v>#N/A</v>
      </c>
    </row>
    <row r="1546" spans="1:15" x14ac:dyDescent="0.15">
      <c r="A1546" s="106">
        <f t="shared" si="174"/>
        <v>1</v>
      </c>
      <c r="B1546" s="15" t="e">
        <f>IF(OR(Medidas!D1546=1,Medidas!D1546="M",Medidas!D1546="m"),$A1546*LOOKUP($I1546+1,'OMS2007'!$A$3:$A$220,'OMS2007'!B$3:B$220)+(1-$A1546)*LOOKUP($I1546,'OMS2007'!$A$3:$A$220,'OMS2007'!B$3:B$220),$A1546*LOOKUP($I1546+1,'OMS2007'!$A$3:$A$220,'OMS2007'!E$3:E$220)+(1-$A1546)*LOOKUP($I1546,'OMS2007'!$A$3:$A$220,'OMS2007'!E$3:E$220))</f>
        <v>#N/A</v>
      </c>
      <c r="C1546" s="15" t="e">
        <f>IF(OR(Medidas!D1546=1,Medidas!D1546="M",Medidas!D1546="m"),$A1546*LOOKUP($I1546+1,'OMS2007'!$A$3:$A$220,'OMS2007'!C$3:C$220)+(1-$A1546)*LOOKUP($I1546,'OMS2007'!$A$3:$A$220,'OMS2007'!C$3:C$220),$A1546*LOOKUP($I1546+1,'OMS2007'!$A$3:$A$220,'OMS2007'!F$3:F$220)+(1-$A1546)*LOOKUP($I1546,'OMS2007'!$A$3:$A$220,'OMS2007'!F$3:F$220))</f>
        <v>#N/A</v>
      </c>
      <c r="D1546" s="15" t="e">
        <f>IF(OR(Medidas!D1546=1,Medidas!D1546="M",Medidas!D1546="m"),$A1546*LOOKUP($I1546+1,'OMS2007'!$A$3:$A$220,'OMS2007'!D$3:D$220)+(1-$A1546)*LOOKUP($I1546,'OMS2007'!$A$3:$A$220,'OMS2007'!D$3:D$220),$A1546*LOOKUP($I1546+1,'OMS2007'!$A$3:$A$220,'OMS2007'!G$3:G$220)+(1-$A1546)*LOOKUP($I1546,'OMS2007'!$A$3:$A$220,'OMS2007'!G$3:G$220))</f>
        <v>#N/A</v>
      </c>
      <c r="E1546" s="15">
        <f t="shared" si="168"/>
        <v>1</v>
      </c>
      <c r="F1546" s="15">
        <f>IF(OR(Medidas!D1546=1,Medidas!D1546="M",Medidas!D1546="m",Medidas!D1546=2,Medidas!D1546="F",Medidas!D1546="f"),0,1)</f>
        <v>1</v>
      </c>
      <c r="G1546" s="15">
        <f>IF(OR(ISBLANK(Medidas!G1546),(ISBLANK(Medidas!H1546))),1,0)</f>
        <v>1</v>
      </c>
      <c r="H1546" s="15">
        <f>IF(AND(NOT(G1546),OR(Medidas!G1546&lt;20,Medidas!G1546&gt;250,Medidas!H1546&lt;0.5,Medidas!H1546&gt;400)),1,0)</f>
        <v>0</v>
      </c>
      <c r="I1546" s="20">
        <f>(Medidas!F1546-Medidas!E1546)/30.4375</f>
        <v>0</v>
      </c>
      <c r="J1546" s="15" t="e">
        <f>Medidas!H1546/(Medidas!G1546^2)*10000</f>
        <v>#DIV/0!</v>
      </c>
      <c r="K1546" s="15" t="e">
        <f t="shared" si="169"/>
        <v>#DIV/0!</v>
      </c>
      <c r="L1546" s="15" t="e">
        <f t="shared" si="170"/>
        <v>#DIV/0!</v>
      </c>
      <c r="M1546" s="15" t="e">
        <f t="shared" si="171"/>
        <v>#DIV/0!</v>
      </c>
      <c r="N1546" s="15" t="e">
        <f t="shared" si="172"/>
        <v>#N/A</v>
      </c>
      <c r="O1546" s="15" t="e">
        <f t="shared" si="173"/>
        <v>#N/A</v>
      </c>
    </row>
    <row r="1547" spans="1:15" x14ac:dyDescent="0.15">
      <c r="A1547" s="106">
        <f t="shared" si="174"/>
        <v>1</v>
      </c>
      <c r="B1547" s="15" t="e">
        <f>IF(OR(Medidas!D1547=1,Medidas!D1547="M",Medidas!D1547="m"),$A1547*LOOKUP($I1547+1,'OMS2007'!$A$3:$A$220,'OMS2007'!B$3:B$220)+(1-$A1547)*LOOKUP($I1547,'OMS2007'!$A$3:$A$220,'OMS2007'!B$3:B$220),$A1547*LOOKUP($I1547+1,'OMS2007'!$A$3:$A$220,'OMS2007'!E$3:E$220)+(1-$A1547)*LOOKUP($I1547,'OMS2007'!$A$3:$A$220,'OMS2007'!E$3:E$220))</f>
        <v>#N/A</v>
      </c>
      <c r="C1547" s="15" t="e">
        <f>IF(OR(Medidas!D1547=1,Medidas!D1547="M",Medidas!D1547="m"),$A1547*LOOKUP($I1547+1,'OMS2007'!$A$3:$A$220,'OMS2007'!C$3:C$220)+(1-$A1547)*LOOKUP($I1547,'OMS2007'!$A$3:$A$220,'OMS2007'!C$3:C$220),$A1547*LOOKUP($I1547+1,'OMS2007'!$A$3:$A$220,'OMS2007'!F$3:F$220)+(1-$A1547)*LOOKUP($I1547,'OMS2007'!$A$3:$A$220,'OMS2007'!F$3:F$220))</f>
        <v>#N/A</v>
      </c>
      <c r="D1547" s="15" t="e">
        <f>IF(OR(Medidas!D1547=1,Medidas!D1547="M",Medidas!D1547="m"),$A1547*LOOKUP($I1547+1,'OMS2007'!$A$3:$A$220,'OMS2007'!D$3:D$220)+(1-$A1547)*LOOKUP($I1547,'OMS2007'!$A$3:$A$220,'OMS2007'!D$3:D$220),$A1547*LOOKUP($I1547+1,'OMS2007'!$A$3:$A$220,'OMS2007'!G$3:G$220)+(1-$A1547)*LOOKUP($I1547,'OMS2007'!$A$3:$A$220,'OMS2007'!G$3:G$220))</f>
        <v>#N/A</v>
      </c>
      <c r="E1547" s="15">
        <f t="shared" si="168"/>
        <v>1</v>
      </c>
      <c r="F1547" s="15">
        <f>IF(OR(Medidas!D1547=1,Medidas!D1547="M",Medidas!D1547="m",Medidas!D1547=2,Medidas!D1547="F",Medidas!D1547="f"),0,1)</f>
        <v>1</v>
      </c>
      <c r="G1547" s="15">
        <f>IF(OR(ISBLANK(Medidas!G1547),(ISBLANK(Medidas!H1547))),1,0)</f>
        <v>1</v>
      </c>
      <c r="H1547" s="15">
        <f>IF(AND(NOT(G1547),OR(Medidas!G1547&lt;20,Medidas!G1547&gt;250,Medidas!H1547&lt;0.5,Medidas!H1547&gt;400)),1,0)</f>
        <v>0</v>
      </c>
      <c r="I1547" s="20">
        <f>(Medidas!F1547-Medidas!E1547)/30.4375</f>
        <v>0</v>
      </c>
      <c r="J1547" s="15" t="e">
        <f>Medidas!H1547/(Medidas!G1547^2)*10000</f>
        <v>#DIV/0!</v>
      </c>
      <c r="K1547" s="15" t="e">
        <f t="shared" si="169"/>
        <v>#DIV/0!</v>
      </c>
      <c r="L1547" s="15" t="e">
        <f t="shared" si="170"/>
        <v>#DIV/0!</v>
      </c>
      <c r="M1547" s="15" t="e">
        <f t="shared" si="171"/>
        <v>#DIV/0!</v>
      </c>
      <c r="N1547" s="15" t="e">
        <f t="shared" si="172"/>
        <v>#N/A</v>
      </c>
      <c r="O1547" s="15" t="e">
        <f t="shared" si="173"/>
        <v>#N/A</v>
      </c>
    </row>
    <row r="1548" spans="1:15" x14ac:dyDescent="0.15">
      <c r="A1548" s="106">
        <f t="shared" si="174"/>
        <v>1</v>
      </c>
      <c r="B1548" s="15" t="e">
        <f>IF(OR(Medidas!D1548=1,Medidas!D1548="M",Medidas!D1548="m"),$A1548*LOOKUP($I1548+1,'OMS2007'!$A$3:$A$220,'OMS2007'!B$3:B$220)+(1-$A1548)*LOOKUP($I1548,'OMS2007'!$A$3:$A$220,'OMS2007'!B$3:B$220),$A1548*LOOKUP($I1548+1,'OMS2007'!$A$3:$A$220,'OMS2007'!E$3:E$220)+(1-$A1548)*LOOKUP($I1548,'OMS2007'!$A$3:$A$220,'OMS2007'!E$3:E$220))</f>
        <v>#N/A</v>
      </c>
      <c r="C1548" s="15" t="e">
        <f>IF(OR(Medidas!D1548=1,Medidas!D1548="M",Medidas!D1548="m"),$A1548*LOOKUP($I1548+1,'OMS2007'!$A$3:$A$220,'OMS2007'!C$3:C$220)+(1-$A1548)*LOOKUP($I1548,'OMS2007'!$A$3:$A$220,'OMS2007'!C$3:C$220),$A1548*LOOKUP($I1548+1,'OMS2007'!$A$3:$A$220,'OMS2007'!F$3:F$220)+(1-$A1548)*LOOKUP($I1548,'OMS2007'!$A$3:$A$220,'OMS2007'!F$3:F$220))</f>
        <v>#N/A</v>
      </c>
      <c r="D1548" s="15" t="e">
        <f>IF(OR(Medidas!D1548=1,Medidas!D1548="M",Medidas!D1548="m"),$A1548*LOOKUP($I1548+1,'OMS2007'!$A$3:$A$220,'OMS2007'!D$3:D$220)+(1-$A1548)*LOOKUP($I1548,'OMS2007'!$A$3:$A$220,'OMS2007'!D$3:D$220),$A1548*LOOKUP($I1548+1,'OMS2007'!$A$3:$A$220,'OMS2007'!G$3:G$220)+(1-$A1548)*LOOKUP($I1548,'OMS2007'!$A$3:$A$220,'OMS2007'!G$3:G$220))</f>
        <v>#N/A</v>
      </c>
      <c r="E1548" s="15">
        <f t="shared" si="168"/>
        <v>1</v>
      </c>
      <c r="F1548" s="15">
        <f>IF(OR(Medidas!D1548=1,Medidas!D1548="M",Medidas!D1548="m",Medidas!D1548=2,Medidas!D1548="F",Medidas!D1548="f"),0,1)</f>
        <v>1</v>
      </c>
      <c r="G1548" s="15">
        <f>IF(OR(ISBLANK(Medidas!G1548),(ISBLANK(Medidas!H1548))),1,0)</f>
        <v>1</v>
      </c>
      <c r="H1548" s="15">
        <f>IF(AND(NOT(G1548),OR(Medidas!G1548&lt;20,Medidas!G1548&gt;250,Medidas!H1548&lt;0.5,Medidas!H1548&gt;400)),1,0)</f>
        <v>0</v>
      </c>
      <c r="I1548" s="20">
        <f>(Medidas!F1548-Medidas!E1548)/30.4375</f>
        <v>0</v>
      </c>
      <c r="J1548" s="15" t="e">
        <f>Medidas!H1548/(Medidas!G1548^2)*10000</f>
        <v>#DIV/0!</v>
      </c>
      <c r="K1548" s="15" t="e">
        <f t="shared" si="169"/>
        <v>#DIV/0!</v>
      </c>
      <c r="L1548" s="15" t="e">
        <f t="shared" si="170"/>
        <v>#DIV/0!</v>
      </c>
      <c r="M1548" s="15" t="e">
        <f t="shared" si="171"/>
        <v>#DIV/0!</v>
      </c>
      <c r="N1548" s="15" t="e">
        <f t="shared" si="172"/>
        <v>#N/A</v>
      </c>
      <c r="O1548" s="15" t="e">
        <f t="shared" si="173"/>
        <v>#N/A</v>
      </c>
    </row>
    <row r="1549" spans="1:15" x14ac:dyDescent="0.15">
      <c r="A1549" s="106">
        <f t="shared" si="174"/>
        <v>1</v>
      </c>
      <c r="B1549" s="15" t="e">
        <f>IF(OR(Medidas!D1549=1,Medidas!D1549="M",Medidas!D1549="m"),$A1549*LOOKUP($I1549+1,'OMS2007'!$A$3:$A$220,'OMS2007'!B$3:B$220)+(1-$A1549)*LOOKUP($I1549,'OMS2007'!$A$3:$A$220,'OMS2007'!B$3:B$220),$A1549*LOOKUP($I1549+1,'OMS2007'!$A$3:$A$220,'OMS2007'!E$3:E$220)+(1-$A1549)*LOOKUP($I1549,'OMS2007'!$A$3:$A$220,'OMS2007'!E$3:E$220))</f>
        <v>#N/A</v>
      </c>
      <c r="C1549" s="15" t="e">
        <f>IF(OR(Medidas!D1549=1,Medidas!D1549="M",Medidas!D1549="m"),$A1549*LOOKUP($I1549+1,'OMS2007'!$A$3:$A$220,'OMS2007'!C$3:C$220)+(1-$A1549)*LOOKUP($I1549,'OMS2007'!$A$3:$A$220,'OMS2007'!C$3:C$220),$A1549*LOOKUP($I1549+1,'OMS2007'!$A$3:$A$220,'OMS2007'!F$3:F$220)+(1-$A1549)*LOOKUP($I1549,'OMS2007'!$A$3:$A$220,'OMS2007'!F$3:F$220))</f>
        <v>#N/A</v>
      </c>
      <c r="D1549" s="15" t="e">
        <f>IF(OR(Medidas!D1549=1,Medidas!D1549="M",Medidas!D1549="m"),$A1549*LOOKUP($I1549+1,'OMS2007'!$A$3:$A$220,'OMS2007'!D$3:D$220)+(1-$A1549)*LOOKUP($I1549,'OMS2007'!$A$3:$A$220,'OMS2007'!D$3:D$220),$A1549*LOOKUP($I1549+1,'OMS2007'!$A$3:$A$220,'OMS2007'!G$3:G$220)+(1-$A1549)*LOOKUP($I1549,'OMS2007'!$A$3:$A$220,'OMS2007'!G$3:G$220))</f>
        <v>#N/A</v>
      </c>
      <c r="E1549" s="15">
        <f t="shared" si="168"/>
        <v>1</v>
      </c>
      <c r="F1549" s="15">
        <f>IF(OR(Medidas!D1549=1,Medidas!D1549="M",Medidas!D1549="m",Medidas!D1549=2,Medidas!D1549="F",Medidas!D1549="f"),0,1)</f>
        <v>1</v>
      </c>
      <c r="G1549" s="15">
        <f>IF(OR(ISBLANK(Medidas!G1549),(ISBLANK(Medidas!H1549))),1,0)</f>
        <v>1</v>
      </c>
      <c r="H1549" s="15">
        <f>IF(AND(NOT(G1549),OR(Medidas!G1549&lt;20,Medidas!G1549&gt;250,Medidas!H1549&lt;0.5,Medidas!H1549&gt;400)),1,0)</f>
        <v>0</v>
      </c>
      <c r="I1549" s="20">
        <f>(Medidas!F1549-Medidas!E1549)/30.4375</f>
        <v>0</v>
      </c>
      <c r="J1549" s="15" t="e">
        <f>Medidas!H1549/(Medidas!G1549^2)*10000</f>
        <v>#DIV/0!</v>
      </c>
      <c r="K1549" s="15" t="e">
        <f t="shared" si="169"/>
        <v>#DIV/0!</v>
      </c>
      <c r="L1549" s="15" t="e">
        <f t="shared" si="170"/>
        <v>#DIV/0!</v>
      </c>
      <c r="M1549" s="15" t="e">
        <f t="shared" si="171"/>
        <v>#DIV/0!</v>
      </c>
      <c r="N1549" s="15" t="e">
        <f t="shared" si="172"/>
        <v>#N/A</v>
      </c>
      <c r="O1549" s="15" t="e">
        <f t="shared" si="173"/>
        <v>#N/A</v>
      </c>
    </row>
    <row r="1550" spans="1:15" x14ac:dyDescent="0.15">
      <c r="A1550" s="106">
        <f t="shared" si="174"/>
        <v>1</v>
      </c>
      <c r="B1550" s="15" t="e">
        <f>IF(OR(Medidas!D1550=1,Medidas!D1550="M",Medidas!D1550="m"),$A1550*LOOKUP($I1550+1,'OMS2007'!$A$3:$A$220,'OMS2007'!B$3:B$220)+(1-$A1550)*LOOKUP($I1550,'OMS2007'!$A$3:$A$220,'OMS2007'!B$3:B$220),$A1550*LOOKUP($I1550+1,'OMS2007'!$A$3:$A$220,'OMS2007'!E$3:E$220)+(1-$A1550)*LOOKUP($I1550,'OMS2007'!$A$3:$A$220,'OMS2007'!E$3:E$220))</f>
        <v>#N/A</v>
      </c>
      <c r="C1550" s="15" t="e">
        <f>IF(OR(Medidas!D1550=1,Medidas!D1550="M",Medidas!D1550="m"),$A1550*LOOKUP($I1550+1,'OMS2007'!$A$3:$A$220,'OMS2007'!C$3:C$220)+(1-$A1550)*LOOKUP($I1550,'OMS2007'!$A$3:$A$220,'OMS2007'!C$3:C$220),$A1550*LOOKUP($I1550+1,'OMS2007'!$A$3:$A$220,'OMS2007'!F$3:F$220)+(1-$A1550)*LOOKUP($I1550,'OMS2007'!$A$3:$A$220,'OMS2007'!F$3:F$220))</f>
        <v>#N/A</v>
      </c>
      <c r="D1550" s="15" t="e">
        <f>IF(OR(Medidas!D1550=1,Medidas!D1550="M",Medidas!D1550="m"),$A1550*LOOKUP($I1550+1,'OMS2007'!$A$3:$A$220,'OMS2007'!D$3:D$220)+(1-$A1550)*LOOKUP($I1550,'OMS2007'!$A$3:$A$220,'OMS2007'!D$3:D$220),$A1550*LOOKUP($I1550+1,'OMS2007'!$A$3:$A$220,'OMS2007'!G$3:G$220)+(1-$A1550)*LOOKUP($I1550,'OMS2007'!$A$3:$A$220,'OMS2007'!G$3:G$220))</f>
        <v>#N/A</v>
      </c>
      <c r="E1550" s="15">
        <f t="shared" si="168"/>
        <v>1</v>
      </c>
      <c r="F1550" s="15">
        <f>IF(OR(Medidas!D1550=1,Medidas!D1550="M",Medidas!D1550="m",Medidas!D1550=2,Medidas!D1550="F",Medidas!D1550="f"),0,1)</f>
        <v>1</v>
      </c>
      <c r="G1550" s="15">
        <f>IF(OR(ISBLANK(Medidas!G1550),(ISBLANK(Medidas!H1550))),1,0)</f>
        <v>1</v>
      </c>
      <c r="H1550" s="15">
        <f>IF(AND(NOT(G1550),OR(Medidas!G1550&lt;20,Medidas!G1550&gt;250,Medidas!H1550&lt;0.5,Medidas!H1550&gt;400)),1,0)</f>
        <v>0</v>
      </c>
      <c r="I1550" s="20">
        <f>(Medidas!F1550-Medidas!E1550)/30.4375</f>
        <v>0</v>
      </c>
      <c r="J1550" s="15" t="e">
        <f>Medidas!H1550/(Medidas!G1550^2)*10000</f>
        <v>#DIV/0!</v>
      </c>
      <c r="K1550" s="15" t="e">
        <f t="shared" si="169"/>
        <v>#DIV/0!</v>
      </c>
      <c r="L1550" s="15" t="e">
        <f t="shared" si="170"/>
        <v>#DIV/0!</v>
      </c>
      <c r="M1550" s="15" t="e">
        <f t="shared" si="171"/>
        <v>#DIV/0!</v>
      </c>
      <c r="N1550" s="15" t="e">
        <f t="shared" si="172"/>
        <v>#N/A</v>
      </c>
      <c r="O1550" s="15" t="e">
        <f t="shared" si="173"/>
        <v>#N/A</v>
      </c>
    </row>
    <row r="1551" spans="1:15" x14ac:dyDescent="0.15">
      <c r="A1551" s="106">
        <f t="shared" si="174"/>
        <v>1</v>
      </c>
      <c r="B1551" s="15" t="e">
        <f>IF(OR(Medidas!D1551=1,Medidas!D1551="M",Medidas!D1551="m"),$A1551*LOOKUP($I1551+1,'OMS2007'!$A$3:$A$220,'OMS2007'!B$3:B$220)+(1-$A1551)*LOOKUP($I1551,'OMS2007'!$A$3:$A$220,'OMS2007'!B$3:B$220),$A1551*LOOKUP($I1551+1,'OMS2007'!$A$3:$A$220,'OMS2007'!E$3:E$220)+(1-$A1551)*LOOKUP($I1551,'OMS2007'!$A$3:$A$220,'OMS2007'!E$3:E$220))</f>
        <v>#N/A</v>
      </c>
      <c r="C1551" s="15" t="e">
        <f>IF(OR(Medidas!D1551=1,Medidas!D1551="M",Medidas!D1551="m"),$A1551*LOOKUP($I1551+1,'OMS2007'!$A$3:$A$220,'OMS2007'!C$3:C$220)+(1-$A1551)*LOOKUP($I1551,'OMS2007'!$A$3:$A$220,'OMS2007'!C$3:C$220),$A1551*LOOKUP($I1551+1,'OMS2007'!$A$3:$A$220,'OMS2007'!F$3:F$220)+(1-$A1551)*LOOKUP($I1551,'OMS2007'!$A$3:$A$220,'OMS2007'!F$3:F$220))</f>
        <v>#N/A</v>
      </c>
      <c r="D1551" s="15" t="e">
        <f>IF(OR(Medidas!D1551=1,Medidas!D1551="M",Medidas!D1551="m"),$A1551*LOOKUP($I1551+1,'OMS2007'!$A$3:$A$220,'OMS2007'!D$3:D$220)+(1-$A1551)*LOOKUP($I1551,'OMS2007'!$A$3:$A$220,'OMS2007'!D$3:D$220),$A1551*LOOKUP($I1551+1,'OMS2007'!$A$3:$A$220,'OMS2007'!G$3:G$220)+(1-$A1551)*LOOKUP($I1551,'OMS2007'!$A$3:$A$220,'OMS2007'!G$3:G$220))</f>
        <v>#N/A</v>
      </c>
      <c r="E1551" s="15">
        <f t="shared" si="168"/>
        <v>1</v>
      </c>
      <c r="F1551" s="15">
        <f>IF(OR(Medidas!D1551=1,Medidas!D1551="M",Medidas!D1551="m",Medidas!D1551=2,Medidas!D1551="F",Medidas!D1551="f"),0,1)</f>
        <v>1</v>
      </c>
      <c r="G1551" s="15">
        <f>IF(OR(ISBLANK(Medidas!G1551),(ISBLANK(Medidas!H1551))),1,0)</f>
        <v>1</v>
      </c>
      <c r="H1551" s="15">
        <f>IF(AND(NOT(G1551),OR(Medidas!G1551&lt;20,Medidas!G1551&gt;250,Medidas!H1551&lt;0.5,Medidas!H1551&gt;400)),1,0)</f>
        <v>0</v>
      </c>
      <c r="I1551" s="20">
        <f>(Medidas!F1551-Medidas!E1551)/30.4375</f>
        <v>0</v>
      </c>
      <c r="J1551" s="15" t="e">
        <f>Medidas!H1551/(Medidas!G1551^2)*10000</f>
        <v>#DIV/0!</v>
      </c>
      <c r="K1551" s="15" t="e">
        <f t="shared" si="169"/>
        <v>#DIV/0!</v>
      </c>
      <c r="L1551" s="15" t="e">
        <f t="shared" si="170"/>
        <v>#DIV/0!</v>
      </c>
      <c r="M1551" s="15" t="e">
        <f t="shared" si="171"/>
        <v>#DIV/0!</v>
      </c>
      <c r="N1551" s="15" t="e">
        <f t="shared" si="172"/>
        <v>#N/A</v>
      </c>
      <c r="O1551" s="15" t="e">
        <f t="shared" si="173"/>
        <v>#N/A</v>
      </c>
    </row>
    <row r="1552" spans="1:15" x14ac:dyDescent="0.15">
      <c r="A1552" s="106">
        <f t="shared" si="174"/>
        <v>1</v>
      </c>
      <c r="B1552" s="15" t="e">
        <f>IF(OR(Medidas!D1552=1,Medidas!D1552="M",Medidas!D1552="m"),$A1552*LOOKUP($I1552+1,'OMS2007'!$A$3:$A$220,'OMS2007'!B$3:B$220)+(1-$A1552)*LOOKUP($I1552,'OMS2007'!$A$3:$A$220,'OMS2007'!B$3:B$220),$A1552*LOOKUP($I1552+1,'OMS2007'!$A$3:$A$220,'OMS2007'!E$3:E$220)+(1-$A1552)*LOOKUP($I1552,'OMS2007'!$A$3:$A$220,'OMS2007'!E$3:E$220))</f>
        <v>#N/A</v>
      </c>
      <c r="C1552" s="15" t="e">
        <f>IF(OR(Medidas!D1552=1,Medidas!D1552="M",Medidas!D1552="m"),$A1552*LOOKUP($I1552+1,'OMS2007'!$A$3:$A$220,'OMS2007'!C$3:C$220)+(1-$A1552)*LOOKUP($I1552,'OMS2007'!$A$3:$A$220,'OMS2007'!C$3:C$220),$A1552*LOOKUP($I1552+1,'OMS2007'!$A$3:$A$220,'OMS2007'!F$3:F$220)+(1-$A1552)*LOOKUP($I1552,'OMS2007'!$A$3:$A$220,'OMS2007'!F$3:F$220))</f>
        <v>#N/A</v>
      </c>
      <c r="D1552" s="15" t="e">
        <f>IF(OR(Medidas!D1552=1,Medidas!D1552="M",Medidas!D1552="m"),$A1552*LOOKUP($I1552+1,'OMS2007'!$A$3:$A$220,'OMS2007'!D$3:D$220)+(1-$A1552)*LOOKUP($I1552,'OMS2007'!$A$3:$A$220,'OMS2007'!D$3:D$220),$A1552*LOOKUP($I1552+1,'OMS2007'!$A$3:$A$220,'OMS2007'!G$3:G$220)+(1-$A1552)*LOOKUP($I1552,'OMS2007'!$A$3:$A$220,'OMS2007'!G$3:G$220))</f>
        <v>#N/A</v>
      </c>
      <c r="E1552" s="15">
        <f t="shared" si="168"/>
        <v>1</v>
      </c>
      <c r="F1552" s="15">
        <f>IF(OR(Medidas!D1552=1,Medidas!D1552="M",Medidas!D1552="m",Medidas!D1552=2,Medidas!D1552="F",Medidas!D1552="f"),0,1)</f>
        <v>1</v>
      </c>
      <c r="G1552" s="15">
        <f>IF(OR(ISBLANK(Medidas!G1552),(ISBLANK(Medidas!H1552))),1,0)</f>
        <v>1</v>
      </c>
      <c r="H1552" s="15">
        <f>IF(AND(NOT(G1552),OR(Medidas!G1552&lt;20,Medidas!G1552&gt;250,Medidas!H1552&lt;0.5,Medidas!H1552&gt;400)),1,0)</f>
        <v>0</v>
      </c>
      <c r="I1552" s="20">
        <f>(Medidas!F1552-Medidas!E1552)/30.4375</f>
        <v>0</v>
      </c>
      <c r="J1552" s="15" t="e">
        <f>Medidas!H1552/(Medidas!G1552^2)*10000</f>
        <v>#DIV/0!</v>
      </c>
      <c r="K1552" s="15" t="e">
        <f t="shared" si="169"/>
        <v>#DIV/0!</v>
      </c>
      <c r="L1552" s="15" t="e">
        <f t="shared" si="170"/>
        <v>#DIV/0!</v>
      </c>
      <c r="M1552" s="15" t="e">
        <f t="shared" si="171"/>
        <v>#DIV/0!</v>
      </c>
      <c r="N1552" s="15" t="e">
        <f t="shared" si="172"/>
        <v>#N/A</v>
      </c>
      <c r="O1552" s="15" t="e">
        <f t="shared" si="173"/>
        <v>#N/A</v>
      </c>
    </row>
    <row r="1553" spans="1:15" x14ac:dyDescent="0.15">
      <c r="A1553" s="106">
        <f t="shared" si="174"/>
        <v>1</v>
      </c>
      <c r="B1553" s="15" t="e">
        <f>IF(OR(Medidas!D1553=1,Medidas!D1553="M",Medidas!D1553="m"),$A1553*LOOKUP($I1553+1,'OMS2007'!$A$3:$A$220,'OMS2007'!B$3:B$220)+(1-$A1553)*LOOKUP($I1553,'OMS2007'!$A$3:$A$220,'OMS2007'!B$3:B$220),$A1553*LOOKUP($I1553+1,'OMS2007'!$A$3:$A$220,'OMS2007'!E$3:E$220)+(1-$A1553)*LOOKUP($I1553,'OMS2007'!$A$3:$A$220,'OMS2007'!E$3:E$220))</f>
        <v>#N/A</v>
      </c>
      <c r="C1553" s="15" t="e">
        <f>IF(OR(Medidas!D1553=1,Medidas!D1553="M",Medidas!D1553="m"),$A1553*LOOKUP($I1553+1,'OMS2007'!$A$3:$A$220,'OMS2007'!C$3:C$220)+(1-$A1553)*LOOKUP($I1553,'OMS2007'!$A$3:$A$220,'OMS2007'!C$3:C$220),$A1553*LOOKUP($I1553+1,'OMS2007'!$A$3:$A$220,'OMS2007'!F$3:F$220)+(1-$A1553)*LOOKUP($I1553,'OMS2007'!$A$3:$A$220,'OMS2007'!F$3:F$220))</f>
        <v>#N/A</v>
      </c>
      <c r="D1553" s="15" t="e">
        <f>IF(OR(Medidas!D1553=1,Medidas!D1553="M",Medidas!D1553="m"),$A1553*LOOKUP($I1553+1,'OMS2007'!$A$3:$A$220,'OMS2007'!D$3:D$220)+(1-$A1553)*LOOKUP($I1553,'OMS2007'!$A$3:$A$220,'OMS2007'!D$3:D$220),$A1553*LOOKUP($I1553+1,'OMS2007'!$A$3:$A$220,'OMS2007'!G$3:G$220)+(1-$A1553)*LOOKUP($I1553,'OMS2007'!$A$3:$A$220,'OMS2007'!G$3:G$220))</f>
        <v>#N/A</v>
      </c>
      <c r="E1553" s="15">
        <f t="shared" si="168"/>
        <v>1</v>
      </c>
      <c r="F1553" s="15">
        <f>IF(OR(Medidas!D1553=1,Medidas!D1553="M",Medidas!D1553="m",Medidas!D1553=2,Medidas!D1553="F",Medidas!D1553="f"),0,1)</f>
        <v>1</v>
      </c>
      <c r="G1553" s="15">
        <f>IF(OR(ISBLANK(Medidas!G1553),(ISBLANK(Medidas!H1553))),1,0)</f>
        <v>1</v>
      </c>
      <c r="H1553" s="15">
        <f>IF(AND(NOT(G1553),OR(Medidas!G1553&lt;20,Medidas!G1553&gt;250,Medidas!H1553&lt;0.5,Medidas!H1553&gt;400)),1,0)</f>
        <v>0</v>
      </c>
      <c r="I1553" s="20">
        <f>(Medidas!F1553-Medidas!E1553)/30.4375</f>
        <v>0</v>
      </c>
      <c r="J1553" s="15" t="e">
        <f>Medidas!H1553/(Medidas!G1553^2)*10000</f>
        <v>#DIV/0!</v>
      </c>
      <c r="K1553" s="15" t="e">
        <f t="shared" si="169"/>
        <v>#DIV/0!</v>
      </c>
      <c r="L1553" s="15" t="e">
        <f t="shared" si="170"/>
        <v>#DIV/0!</v>
      </c>
      <c r="M1553" s="15" t="e">
        <f t="shared" si="171"/>
        <v>#DIV/0!</v>
      </c>
      <c r="N1553" s="15" t="e">
        <f t="shared" si="172"/>
        <v>#N/A</v>
      </c>
      <c r="O1553" s="15" t="e">
        <f t="shared" si="173"/>
        <v>#N/A</v>
      </c>
    </row>
    <row r="1554" spans="1:15" x14ac:dyDescent="0.15">
      <c r="A1554" s="106">
        <f t="shared" si="174"/>
        <v>1</v>
      </c>
      <c r="B1554" s="15" t="e">
        <f>IF(OR(Medidas!D1554=1,Medidas!D1554="M",Medidas!D1554="m"),$A1554*LOOKUP($I1554+1,'OMS2007'!$A$3:$A$220,'OMS2007'!B$3:B$220)+(1-$A1554)*LOOKUP($I1554,'OMS2007'!$A$3:$A$220,'OMS2007'!B$3:B$220),$A1554*LOOKUP($I1554+1,'OMS2007'!$A$3:$A$220,'OMS2007'!E$3:E$220)+(1-$A1554)*LOOKUP($I1554,'OMS2007'!$A$3:$A$220,'OMS2007'!E$3:E$220))</f>
        <v>#N/A</v>
      </c>
      <c r="C1554" s="15" t="e">
        <f>IF(OR(Medidas!D1554=1,Medidas!D1554="M",Medidas!D1554="m"),$A1554*LOOKUP($I1554+1,'OMS2007'!$A$3:$A$220,'OMS2007'!C$3:C$220)+(1-$A1554)*LOOKUP($I1554,'OMS2007'!$A$3:$A$220,'OMS2007'!C$3:C$220),$A1554*LOOKUP($I1554+1,'OMS2007'!$A$3:$A$220,'OMS2007'!F$3:F$220)+(1-$A1554)*LOOKUP($I1554,'OMS2007'!$A$3:$A$220,'OMS2007'!F$3:F$220))</f>
        <v>#N/A</v>
      </c>
      <c r="D1554" s="15" t="e">
        <f>IF(OR(Medidas!D1554=1,Medidas!D1554="M",Medidas!D1554="m"),$A1554*LOOKUP($I1554+1,'OMS2007'!$A$3:$A$220,'OMS2007'!D$3:D$220)+(1-$A1554)*LOOKUP($I1554,'OMS2007'!$A$3:$A$220,'OMS2007'!D$3:D$220),$A1554*LOOKUP($I1554+1,'OMS2007'!$A$3:$A$220,'OMS2007'!G$3:G$220)+(1-$A1554)*LOOKUP($I1554,'OMS2007'!$A$3:$A$220,'OMS2007'!G$3:G$220))</f>
        <v>#N/A</v>
      </c>
      <c r="E1554" s="15">
        <f t="shared" si="168"/>
        <v>1</v>
      </c>
      <c r="F1554" s="15">
        <f>IF(OR(Medidas!D1554=1,Medidas!D1554="M",Medidas!D1554="m",Medidas!D1554=2,Medidas!D1554="F",Medidas!D1554="f"),0,1)</f>
        <v>1</v>
      </c>
      <c r="G1554" s="15">
        <f>IF(OR(ISBLANK(Medidas!G1554),(ISBLANK(Medidas!H1554))),1,0)</f>
        <v>1</v>
      </c>
      <c r="H1554" s="15">
        <f>IF(AND(NOT(G1554),OR(Medidas!G1554&lt;20,Medidas!G1554&gt;250,Medidas!H1554&lt;0.5,Medidas!H1554&gt;400)),1,0)</f>
        <v>0</v>
      </c>
      <c r="I1554" s="20">
        <f>(Medidas!F1554-Medidas!E1554)/30.4375</f>
        <v>0</v>
      </c>
      <c r="J1554" s="15" t="e">
        <f>Medidas!H1554/(Medidas!G1554^2)*10000</f>
        <v>#DIV/0!</v>
      </c>
      <c r="K1554" s="15" t="e">
        <f t="shared" si="169"/>
        <v>#DIV/0!</v>
      </c>
      <c r="L1554" s="15" t="e">
        <f t="shared" si="170"/>
        <v>#DIV/0!</v>
      </c>
      <c r="M1554" s="15" t="e">
        <f t="shared" si="171"/>
        <v>#DIV/0!</v>
      </c>
      <c r="N1554" s="15" t="e">
        <f t="shared" si="172"/>
        <v>#N/A</v>
      </c>
      <c r="O1554" s="15" t="e">
        <f t="shared" si="173"/>
        <v>#N/A</v>
      </c>
    </row>
    <row r="1555" spans="1:15" x14ac:dyDescent="0.15">
      <c r="A1555" s="106">
        <f t="shared" si="174"/>
        <v>1</v>
      </c>
      <c r="B1555" s="15" t="e">
        <f>IF(OR(Medidas!D1555=1,Medidas!D1555="M",Medidas!D1555="m"),$A1555*LOOKUP($I1555+1,'OMS2007'!$A$3:$A$220,'OMS2007'!B$3:B$220)+(1-$A1555)*LOOKUP($I1555,'OMS2007'!$A$3:$A$220,'OMS2007'!B$3:B$220),$A1555*LOOKUP($I1555+1,'OMS2007'!$A$3:$A$220,'OMS2007'!E$3:E$220)+(1-$A1555)*LOOKUP($I1555,'OMS2007'!$A$3:$A$220,'OMS2007'!E$3:E$220))</f>
        <v>#N/A</v>
      </c>
      <c r="C1555" s="15" t="e">
        <f>IF(OR(Medidas!D1555=1,Medidas!D1555="M",Medidas!D1555="m"),$A1555*LOOKUP($I1555+1,'OMS2007'!$A$3:$A$220,'OMS2007'!C$3:C$220)+(1-$A1555)*LOOKUP($I1555,'OMS2007'!$A$3:$A$220,'OMS2007'!C$3:C$220),$A1555*LOOKUP($I1555+1,'OMS2007'!$A$3:$A$220,'OMS2007'!F$3:F$220)+(1-$A1555)*LOOKUP($I1555,'OMS2007'!$A$3:$A$220,'OMS2007'!F$3:F$220))</f>
        <v>#N/A</v>
      </c>
      <c r="D1555" s="15" t="e">
        <f>IF(OR(Medidas!D1555=1,Medidas!D1555="M",Medidas!D1555="m"),$A1555*LOOKUP($I1555+1,'OMS2007'!$A$3:$A$220,'OMS2007'!D$3:D$220)+(1-$A1555)*LOOKUP($I1555,'OMS2007'!$A$3:$A$220,'OMS2007'!D$3:D$220),$A1555*LOOKUP($I1555+1,'OMS2007'!$A$3:$A$220,'OMS2007'!G$3:G$220)+(1-$A1555)*LOOKUP($I1555,'OMS2007'!$A$3:$A$220,'OMS2007'!G$3:G$220))</f>
        <v>#N/A</v>
      </c>
      <c r="E1555" s="15">
        <f t="shared" si="168"/>
        <v>1</v>
      </c>
      <c r="F1555" s="15">
        <f>IF(OR(Medidas!D1555=1,Medidas!D1555="M",Medidas!D1555="m",Medidas!D1555=2,Medidas!D1555="F",Medidas!D1555="f"),0,1)</f>
        <v>1</v>
      </c>
      <c r="G1555" s="15">
        <f>IF(OR(ISBLANK(Medidas!G1555),(ISBLANK(Medidas!H1555))),1,0)</f>
        <v>1</v>
      </c>
      <c r="H1555" s="15">
        <f>IF(AND(NOT(G1555),OR(Medidas!G1555&lt;20,Medidas!G1555&gt;250,Medidas!H1555&lt;0.5,Medidas!H1555&gt;400)),1,0)</f>
        <v>0</v>
      </c>
      <c r="I1555" s="20">
        <f>(Medidas!F1555-Medidas!E1555)/30.4375</f>
        <v>0</v>
      </c>
      <c r="J1555" s="15" t="e">
        <f>Medidas!H1555/(Medidas!G1555^2)*10000</f>
        <v>#DIV/0!</v>
      </c>
      <c r="K1555" s="15" t="e">
        <f t="shared" si="169"/>
        <v>#DIV/0!</v>
      </c>
      <c r="L1555" s="15" t="e">
        <f t="shared" si="170"/>
        <v>#DIV/0!</v>
      </c>
      <c r="M1555" s="15" t="e">
        <f t="shared" si="171"/>
        <v>#DIV/0!</v>
      </c>
      <c r="N1555" s="15" t="e">
        <f t="shared" si="172"/>
        <v>#N/A</v>
      </c>
      <c r="O1555" s="15" t="e">
        <f t="shared" si="173"/>
        <v>#N/A</v>
      </c>
    </row>
    <row r="1556" spans="1:15" x14ac:dyDescent="0.15">
      <c r="A1556" s="106">
        <f t="shared" si="174"/>
        <v>1</v>
      </c>
      <c r="B1556" s="15" t="e">
        <f>IF(OR(Medidas!D1556=1,Medidas!D1556="M",Medidas!D1556="m"),$A1556*LOOKUP($I1556+1,'OMS2007'!$A$3:$A$220,'OMS2007'!B$3:B$220)+(1-$A1556)*LOOKUP($I1556,'OMS2007'!$A$3:$A$220,'OMS2007'!B$3:B$220),$A1556*LOOKUP($I1556+1,'OMS2007'!$A$3:$A$220,'OMS2007'!E$3:E$220)+(1-$A1556)*LOOKUP($I1556,'OMS2007'!$A$3:$A$220,'OMS2007'!E$3:E$220))</f>
        <v>#N/A</v>
      </c>
      <c r="C1556" s="15" t="e">
        <f>IF(OR(Medidas!D1556=1,Medidas!D1556="M",Medidas!D1556="m"),$A1556*LOOKUP($I1556+1,'OMS2007'!$A$3:$A$220,'OMS2007'!C$3:C$220)+(1-$A1556)*LOOKUP($I1556,'OMS2007'!$A$3:$A$220,'OMS2007'!C$3:C$220),$A1556*LOOKUP($I1556+1,'OMS2007'!$A$3:$A$220,'OMS2007'!F$3:F$220)+(1-$A1556)*LOOKUP($I1556,'OMS2007'!$A$3:$A$220,'OMS2007'!F$3:F$220))</f>
        <v>#N/A</v>
      </c>
      <c r="D1556" s="15" t="e">
        <f>IF(OR(Medidas!D1556=1,Medidas!D1556="M",Medidas!D1556="m"),$A1556*LOOKUP($I1556+1,'OMS2007'!$A$3:$A$220,'OMS2007'!D$3:D$220)+(1-$A1556)*LOOKUP($I1556,'OMS2007'!$A$3:$A$220,'OMS2007'!D$3:D$220),$A1556*LOOKUP($I1556+1,'OMS2007'!$A$3:$A$220,'OMS2007'!G$3:G$220)+(1-$A1556)*LOOKUP($I1556,'OMS2007'!$A$3:$A$220,'OMS2007'!G$3:G$220))</f>
        <v>#N/A</v>
      </c>
      <c r="E1556" s="15">
        <f t="shared" si="168"/>
        <v>1</v>
      </c>
      <c r="F1556" s="15">
        <f>IF(OR(Medidas!D1556=1,Medidas!D1556="M",Medidas!D1556="m",Medidas!D1556=2,Medidas!D1556="F",Medidas!D1556="f"),0,1)</f>
        <v>1</v>
      </c>
      <c r="G1556" s="15">
        <f>IF(OR(ISBLANK(Medidas!G1556),(ISBLANK(Medidas!H1556))),1,0)</f>
        <v>1</v>
      </c>
      <c r="H1556" s="15">
        <f>IF(AND(NOT(G1556),OR(Medidas!G1556&lt;20,Medidas!G1556&gt;250,Medidas!H1556&lt;0.5,Medidas!H1556&gt;400)),1,0)</f>
        <v>0</v>
      </c>
      <c r="I1556" s="20">
        <f>(Medidas!F1556-Medidas!E1556)/30.4375</f>
        <v>0</v>
      </c>
      <c r="J1556" s="15" t="e">
        <f>Medidas!H1556/(Medidas!G1556^2)*10000</f>
        <v>#DIV/0!</v>
      </c>
      <c r="K1556" s="15" t="e">
        <f t="shared" si="169"/>
        <v>#DIV/0!</v>
      </c>
      <c r="L1556" s="15" t="e">
        <f t="shared" si="170"/>
        <v>#DIV/0!</v>
      </c>
      <c r="M1556" s="15" t="e">
        <f t="shared" si="171"/>
        <v>#DIV/0!</v>
      </c>
      <c r="N1556" s="15" t="e">
        <f t="shared" si="172"/>
        <v>#N/A</v>
      </c>
      <c r="O1556" s="15" t="e">
        <f t="shared" si="173"/>
        <v>#N/A</v>
      </c>
    </row>
    <row r="1557" spans="1:15" x14ac:dyDescent="0.15">
      <c r="A1557" s="106">
        <f t="shared" si="174"/>
        <v>1</v>
      </c>
      <c r="B1557" s="15" t="e">
        <f>IF(OR(Medidas!D1557=1,Medidas!D1557="M",Medidas!D1557="m"),$A1557*LOOKUP($I1557+1,'OMS2007'!$A$3:$A$220,'OMS2007'!B$3:B$220)+(1-$A1557)*LOOKUP($I1557,'OMS2007'!$A$3:$A$220,'OMS2007'!B$3:B$220),$A1557*LOOKUP($I1557+1,'OMS2007'!$A$3:$A$220,'OMS2007'!E$3:E$220)+(1-$A1557)*LOOKUP($I1557,'OMS2007'!$A$3:$A$220,'OMS2007'!E$3:E$220))</f>
        <v>#N/A</v>
      </c>
      <c r="C1557" s="15" t="e">
        <f>IF(OR(Medidas!D1557=1,Medidas!D1557="M",Medidas!D1557="m"),$A1557*LOOKUP($I1557+1,'OMS2007'!$A$3:$A$220,'OMS2007'!C$3:C$220)+(1-$A1557)*LOOKUP($I1557,'OMS2007'!$A$3:$A$220,'OMS2007'!C$3:C$220),$A1557*LOOKUP($I1557+1,'OMS2007'!$A$3:$A$220,'OMS2007'!F$3:F$220)+(1-$A1557)*LOOKUP($I1557,'OMS2007'!$A$3:$A$220,'OMS2007'!F$3:F$220))</f>
        <v>#N/A</v>
      </c>
      <c r="D1557" s="15" t="e">
        <f>IF(OR(Medidas!D1557=1,Medidas!D1557="M",Medidas!D1557="m"),$A1557*LOOKUP($I1557+1,'OMS2007'!$A$3:$A$220,'OMS2007'!D$3:D$220)+(1-$A1557)*LOOKUP($I1557,'OMS2007'!$A$3:$A$220,'OMS2007'!D$3:D$220),$A1557*LOOKUP($I1557+1,'OMS2007'!$A$3:$A$220,'OMS2007'!G$3:G$220)+(1-$A1557)*LOOKUP($I1557,'OMS2007'!$A$3:$A$220,'OMS2007'!G$3:G$220))</f>
        <v>#N/A</v>
      </c>
      <c r="E1557" s="15">
        <f t="shared" si="168"/>
        <v>1</v>
      </c>
      <c r="F1557" s="15">
        <f>IF(OR(Medidas!D1557=1,Medidas!D1557="M",Medidas!D1557="m",Medidas!D1557=2,Medidas!D1557="F",Medidas!D1557="f"),0,1)</f>
        <v>1</v>
      </c>
      <c r="G1557" s="15">
        <f>IF(OR(ISBLANK(Medidas!G1557),(ISBLANK(Medidas!H1557))),1,0)</f>
        <v>1</v>
      </c>
      <c r="H1557" s="15">
        <f>IF(AND(NOT(G1557),OR(Medidas!G1557&lt;20,Medidas!G1557&gt;250,Medidas!H1557&lt;0.5,Medidas!H1557&gt;400)),1,0)</f>
        <v>0</v>
      </c>
      <c r="I1557" s="20">
        <f>(Medidas!F1557-Medidas!E1557)/30.4375</f>
        <v>0</v>
      </c>
      <c r="J1557" s="15" t="e">
        <f>Medidas!H1557/(Medidas!G1557^2)*10000</f>
        <v>#DIV/0!</v>
      </c>
      <c r="K1557" s="15" t="e">
        <f t="shared" si="169"/>
        <v>#DIV/0!</v>
      </c>
      <c r="L1557" s="15" t="e">
        <f t="shared" si="170"/>
        <v>#DIV/0!</v>
      </c>
      <c r="M1557" s="15" t="e">
        <f t="shared" si="171"/>
        <v>#DIV/0!</v>
      </c>
      <c r="N1557" s="15" t="e">
        <f t="shared" si="172"/>
        <v>#N/A</v>
      </c>
      <c r="O1557" s="15" t="e">
        <f t="shared" si="173"/>
        <v>#N/A</v>
      </c>
    </row>
    <row r="1558" spans="1:15" x14ac:dyDescent="0.15">
      <c r="A1558" s="106">
        <f t="shared" si="174"/>
        <v>1</v>
      </c>
      <c r="B1558" s="15" t="e">
        <f>IF(OR(Medidas!D1558=1,Medidas!D1558="M",Medidas!D1558="m"),$A1558*LOOKUP($I1558+1,'OMS2007'!$A$3:$A$220,'OMS2007'!B$3:B$220)+(1-$A1558)*LOOKUP($I1558,'OMS2007'!$A$3:$A$220,'OMS2007'!B$3:B$220),$A1558*LOOKUP($I1558+1,'OMS2007'!$A$3:$A$220,'OMS2007'!E$3:E$220)+(1-$A1558)*LOOKUP($I1558,'OMS2007'!$A$3:$A$220,'OMS2007'!E$3:E$220))</f>
        <v>#N/A</v>
      </c>
      <c r="C1558" s="15" t="e">
        <f>IF(OR(Medidas!D1558=1,Medidas!D1558="M",Medidas!D1558="m"),$A1558*LOOKUP($I1558+1,'OMS2007'!$A$3:$A$220,'OMS2007'!C$3:C$220)+(1-$A1558)*LOOKUP($I1558,'OMS2007'!$A$3:$A$220,'OMS2007'!C$3:C$220),$A1558*LOOKUP($I1558+1,'OMS2007'!$A$3:$A$220,'OMS2007'!F$3:F$220)+(1-$A1558)*LOOKUP($I1558,'OMS2007'!$A$3:$A$220,'OMS2007'!F$3:F$220))</f>
        <v>#N/A</v>
      </c>
      <c r="D1558" s="15" t="e">
        <f>IF(OR(Medidas!D1558=1,Medidas!D1558="M",Medidas!D1558="m"),$A1558*LOOKUP($I1558+1,'OMS2007'!$A$3:$A$220,'OMS2007'!D$3:D$220)+(1-$A1558)*LOOKUP($I1558,'OMS2007'!$A$3:$A$220,'OMS2007'!D$3:D$220),$A1558*LOOKUP($I1558+1,'OMS2007'!$A$3:$A$220,'OMS2007'!G$3:G$220)+(1-$A1558)*LOOKUP($I1558,'OMS2007'!$A$3:$A$220,'OMS2007'!G$3:G$220))</f>
        <v>#N/A</v>
      </c>
      <c r="E1558" s="15">
        <f t="shared" si="168"/>
        <v>1</v>
      </c>
      <c r="F1558" s="15">
        <f>IF(OR(Medidas!D1558=1,Medidas!D1558="M",Medidas!D1558="m",Medidas!D1558=2,Medidas!D1558="F",Medidas!D1558="f"),0,1)</f>
        <v>1</v>
      </c>
      <c r="G1558" s="15">
        <f>IF(OR(ISBLANK(Medidas!G1558),(ISBLANK(Medidas!H1558))),1,0)</f>
        <v>1</v>
      </c>
      <c r="H1558" s="15">
        <f>IF(AND(NOT(G1558),OR(Medidas!G1558&lt;20,Medidas!G1558&gt;250,Medidas!H1558&lt;0.5,Medidas!H1558&gt;400)),1,0)</f>
        <v>0</v>
      </c>
      <c r="I1558" s="20">
        <f>(Medidas!F1558-Medidas!E1558)/30.4375</f>
        <v>0</v>
      </c>
      <c r="J1558" s="15" t="e">
        <f>Medidas!H1558/(Medidas!G1558^2)*10000</f>
        <v>#DIV/0!</v>
      </c>
      <c r="K1558" s="15" t="e">
        <f t="shared" si="169"/>
        <v>#DIV/0!</v>
      </c>
      <c r="L1558" s="15" t="e">
        <f t="shared" si="170"/>
        <v>#DIV/0!</v>
      </c>
      <c r="M1558" s="15" t="e">
        <f t="shared" si="171"/>
        <v>#DIV/0!</v>
      </c>
      <c r="N1558" s="15" t="e">
        <f t="shared" si="172"/>
        <v>#N/A</v>
      </c>
      <c r="O1558" s="15" t="e">
        <f t="shared" si="173"/>
        <v>#N/A</v>
      </c>
    </row>
    <row r="1559" spans="1:15" x14ac:dyDescent="0.15">
      <c r="A1559" s="106">
        <f t="shared" si="174"/>
        <v>1</v>
      </c>
      <c r="B1559" s="15" t="e">
        <f>IF(OR(Medidas!D1559=1,Medidas!D1559="M",Medidas!D1559="m"),$A1559*LOOKUP($I1559+1,'OMS2007'!$A$3:$A$220,'OMS2007'!B$3:B$220)+(1-$A1559)*LOOKUP($I1559,'OMS2007'!$A$3:$A$220,'OMS2007'!B$3:B$220),$A1559*LOOKUP($I1559+1,'OMS2007'!$A$3:$A$220,'OMS2007'!E$3:E$220)+(1-$A1559)*LOOKUP($I1559,'OMS2007'!$A$3:$A$220,'OMS2007'!E$3:E$220))</f>
        <v>#N/A</v>
      </c>
      <c r="C1559" s="15" t="e">
        <f>IF(OR(Medidas!D1559=1,Medidas!D1559="M",Medidas!D1559="m"),$A1559*LOOKUP($I1559+1,'OMS2007'!$A$3:$A$220,'OMS2007'!C$3:C$220)+(1-$A1559)*LOOKUP($I1559,'OMS2007'!$A$3:$A$220,'OMS2007'!C$3:C$220),$A1559*LOOKUP($I1559+1,'OMS2007'!$A$3:$A$220,'OMS2007'!F$3:F$220)+(1-$A1559)*LOOKUP($I1559,'OMS2007'!$A$3:$A$220,'OMS2007'!F$3:F$220))</f>
        <v>#N/A</v>
      </c>
      <c r="D1559" s="15" t="e">
        <f>IF(OR(Medidas!D1559=1,Medidas!D1559="M",Medidas!D1559="m"),$A1559*LOOKUP($I1559+1,'OMS2007'!$A$3:$A$220,'OMS2007'!D$3:D$220)+(1-$A1559)*LOOKUP($I1559,'OMS2007'!$A$3:$A$220,'OMS2007'!D$3:D$220),$A1559*LOOKUP($I1559+1,'OMS2007'!$A$3:$A$220,'OMS2007'!G$3:G$220)+(1-$A1559)*LOOKUP($I1559,'OMS2007'!$A$3:$A$220,'OMS2007'!G$3:G$220))</f>
        <v>#N/A</v>
      </c>
      <c r="E1559" s="15">
        <f t="shared" si="168"/>
        <v>1</v>
      </c>
      <c r="F1559" s="15">
        <f>IF(OR(Medidas!D1559=1,Medidas!D1559="M",Medidas!D1559="m",Medidas!D1559=2,Medidas!D1559="F",Medidas!D1559="f"),0,1)</f>
        <v>1</v>
      </c>
      <c r="G1559" s="15">
        <f>IF(OR(ISBLANK(Medidas!G1559),(ISBLANK(Medidas!H1559))),1,0)</f>
        <v>1</v>
      </c>
      <c r="H1559" s="15">
        <f>IF(AND(NOT(G1559),OR(Medidas!G1559&lt;20,Medidas!G1559&gt;250,Medidas!H1559&lt;0.5,Medidas!H1559&gt;400)),1,0)</f>
        <v>0</v>
      </c>
      <c r="I1559" s="20">
        <f>(Medidas!F1559-Medidas!E1559)/30.4375</f>
        <v>0</v>
      </c>
      <c r="J1559" s="15" t="e">
        <f>Medidas!H1559/(Medidas!G1559^2)*10000</f>
        <v>#DIV/0!</v>
      </c>
      <c r="K1559" s="15" t="e">
        <f t="shared" si="169"/>
        <v>#DIV/0!</v>
      </c>
      <c r="L1559" s="15" t="e">
        <f t="shared" si="170"/>
        <v>#DIV/0!</v>
      </c>
      <c r="M1559" s="15" t="e">
        <f t="shared" si="171"/>
        <v>#DIV/0!</v>
      </c>
      <c r="N1559" s="15" t="e">
        <f t="shared" si="172"/>
        <v>#N/A</v>
      </c>
      <c r="O1559" s="15" t="e">
        <f t="shared" si="173"/>
        <v>#N/A</v>
      </c>
    </row>
    <row r="1560" spans="1:15" x14ac:dyDescent="0.15">
      <c r="A1560" s="106">
        <f t="shared" si="174"/>
        <v>1</v>
      </c>
      <c r="B1560" s="15" t="e">
        <f>IF(OR(Medidas!D1560=1,Medidas!D1560="M",Medidas!D1560="m"),$A1560*LOOKUP($I1560+1,'OMS2007'!$A$3:$A$220,'OMS2007'!B$3:B$220)+(1-$A1560)*LOOKUP($I1560,'OMS2007'!$A$3:$A$220,'OMS2007'!B$3:B$220),$A1560*LOOKUP($I1560+1,'OMS2007'!$A$3:$A$220,'OMS2007'!E$3:E$220)+(1-$A1560)*LOOKUP($I1560,'OMS2007'!$A$3:$A$220,'OMS2007'!E$3:E$220))</f>
        <v>#N/A</v>
      </c>
      <c r="C1560" s="15" t="e">
        <f>IF(OR(Medidas!D1560=1,Medidas!D1560="M",Medidas!D1560="m"),$A1560*LOOKUP($I1560+1,'OMS2007'!$A$3:$A$220,'OMS2007'!C$3:C$220)+(1-$A1560)*LOOKUP($I1560,'OMS2007'!$A$3:$A$220,'OMS2007'!C$3:C$220),$A1560*LOOKUP($I1560+1,'OMS2007'!$A$3:$A$220,'OMS2007'!F$3:F$220)+(1-$A1560)*LOOKUP($I1560,'OMS2007'!$A$3:$A$220,'OMS2007'!F$3:F$220))</f>
        <v>#N/A</v>
      </c>
      <c r="D1560" s="15" t="e">
        <f>IF(OR(Medidas!D1560=1,Medidas!D1560="M",Medidas!D1560="m"),$A1560*LOOKUP($I1560+1,'OMS2007'!$A$3:$A$220,'OMS2007'!D$3:D$220)+(1-$A1560)*LOOKUP($I1560,'OMS2007'!$A$3:$A$220,'OMS2007'!D$3:D$220),$A1560*LOOKUP($I1560+1,'OMS2007'!$A$3:$A$220,'OMS2007'!G$3:G$220)+(1-$A1560)*LOOKUP($I1560,'OMS2007'!$A$3:$A$220,'OMS2007'!G$3:G$220))</f>
        <v>#N/A</v>
      </c>
      <c r="E1560" s="15">
        <f t="shared" si="168"/>
        <v>1</v>
      </c>
      <c r="F1560" s="15">
        <f>IF(OR(Medidas!D1560=1,Medidas!D1560="M",Medidas!D1560="m",Medidas!D1560=2,Medidas!D1560="F",Medidas!D1560="f"),0,1)</f>
        <v>1</v>
      </c>
      <c r="G1560" s="15">
        <f>IF(OR(ISBLANK(Medidas!G1560),(ISBLANK(Medidas!H1560))),1,0)</f>
        <v>1</v>
      </c>
      <c r="H1560" s="15">
        <f>IF(AND(NOT(G1560),OR(Medidas!G1560&lt;20,Medidas!G1560&gt;250,Medidas!H1560&lt;0.5,Medidas!H1560&gt;400)),1,0)</f>
        <v>0</v>
      </c>
      <c r="I1560" s="20">
        <f>(Medidas!F1560-Medidas!E1560)/30.4375</f>
        <v>0</v>
      </c>
      <c r="J1560" s="15" t="e">
        <f>Medidas!H1560/(Medidas!G1560^2)*10000</f>
        <v>#DIV/0!</v>
      </c>
      <c r="K1560" s="15" t="e">
        <f t="shared" si="169"/>
        <v>#DIV/0!</v>
      </c>
      <c r="L1560" s="15" t="e">
        <f t="shared" si="170"/>
        <v>#DIV/0!</v>
      </c>
      <c r="M1560" s="15" t="e">
        <f t="shared" si="171"/>
        <v>#DIV/0!</v>
      </c>
      <c r="N1560" s="15" t="e">
        <f t="shared" si="172"/>
        <v>#N/A</v>
      </c>
      <c r="O1560" s="15" t="e">
        <f t="shared" si="173"/>
        <v>#N/A</v>
      </c>
    </row>
    <row r="1561" spans="1:15" x14ac:dyDescent="0.15">
      <c r="A1561" s="106">
        <f t="shared" si="174"/>
        <v>1</v>
      </c>
      <c r="B1561" s="15" t="e">
        <f>IF(OR(Medidas!D1561=1,Medidas!D1561="M",Medidas!D1561="m"),$A1561*LOOKUP($I1561+1,'OMS2007'!$A$3:$A$220,'OMS2007'!B$3:B$220)+(1-$A1561)*LOOKUP($I1561,'OMS2007'!$A$3:$A$220,'OMS2007'!B$3:B$220),$A1561*LOOKUP($I1561+1,'OMS2007'!$A$3:$A$220,'OMS2007'!E$3:E$220)+(1-$A1561)*LOOKUP($I1561,'OMS2007'!$A$3:$A$220,'OMS2007'!E$3:E$220))</f>
        <v>#N/A</v>
      </c>
      <c r="C1561" s="15" t="e">
        <f>IF(OR(Medidas!D1561=1,Medidas!D1561="M",Medidas!D1561="m"),$A1561*LOOKUP($I1561+1,'OMS2007'!$A$3:$A$220,'OMS2007'!C$3:C$220)+(1-$A1561)*LOOKUP($I1561,'OMS2007'!$A$3:$A$220,'OMS2007'!C$3:C$220),$A1561*LOOKUP($I1561+1,'OMS2007'!$A$3:$A$220,'OMS2007'!F$3:F$220)+(1-$A1561)*LOOKUP($I1561,'OMS2007'!$A$3:$A$220,'OMS2007'!F$3:F$220))</f>
        <v>#N/A</v>
      </c>
      <c r="D1561" s="15" t="e">
        <f>IF(OR(Medidas!D1561=1,Medidas!D1561="M",Medidas!D1561="m"),$A1561*LOOKUP($I1561+1,'OMS2007'!$A$3:$A$220,'OMS2007'!D$3:D$220)+(1-$A1561)*LOOKUP($I1561,'OMS2007'!$A$3:$A$220,'OMS2007'!D$3:D$220),$A1561*LOOKUP($I1561+1,'OMS2007'!$A$3:$A$220,'OMS2007'!G$3:G$220)+(1-$A1561)*LOOKUP($I1561,'OMS2007'!$A$3:$A$220,'OMS2007'!G$3:G$220))</f>
        <v>#N/A</v>
      </c>
      <c r="E1561" s="15">
        <f t="shared" si="168"/>
        <v>1</v>
      </c>
      <c r="F1561" s="15">
        <f>IF(OR(Medidas!D1561=1,Medidas!D1561="M",Medidas!D1561="m",Medidas!D1561=2,Medidas!D1561="F",Medidas!D1561="f"),0,1)</f>
        <v>1</v>
      </c>
      <c r="G1561" s="15">
        <f>IF(OR(ISBLANK(Medidas!G1561),(ISBLANK(Medidas!H1561))),1,0)</f>
        <v>1</v>
      </c>
      <c r="H1561" s="15">
        <f>IF(AND(NOT(G1561),OR(Medidas!G1561&lt;20,Medidas!G1561&gt;250,Medidas!H1561&lt;0.5,Medidas!H1561&gt;400)),1,0)</f>
        <v>0</v>
      </c>
      <c r="I1561" s="20">
        <f>(Medidas!F1561-Medidas!E1561)/30.4375</f>
        <v>0</v>
      </c>
      <c r="J1561" s="15" t="e">
        <f>Medidas!H1561/(Medidas!G1561^2)*10000</f>
        <v>#DIV/0!</v>
      </c>
      <c r="K1561" s="15" t="e">
        <f t="shared" si="169"/>
        <v>#DIV/0!</v>
      </c>
      <c r="L1561" s="15" t="e">
        <f t="shared" si="170"/>
        <v>#DIV/0!</v>
      </c>
      <c r="M1561" s="15" t="e">
        <f t="shared" si="171"/>
        <v>#DIV/0!</v>
      </c>
      <c r="N1561" s="15" t="e">
        <f t="shared" si="172"/>
        <v>#N/A</v>
      </c>
      <c r="O1561" s="15" t="e">
        <f t="shared" si="173"/>
        <v>#N/A</v>
      </c>
    </row>
    <row r="1562" spans="1:15" x14ac:dyDescent="0.15">
      <c r="A1562" s="106">
        <f t="shared" si="174"/>
        <v>1</v>
      </c>
      <c r="B1562" s="15" t="e">
        <f>IF(OR(Medidas!D1562=1,Medidas!D1562="M",Medidas!D1562="m"),$A1562*LOOKUP($I1562+1,'OMS2007'!$A$3:$A$220,'OMS2007'!B$3:B$220)+(1-$A1562)*LOOKUP($I1562,'OMS2007'!$A$3:$A$220,'OMS2007'!B$3:B$220),$A1562*LOOKUP($I1562+1,'OMS2007'!$A$3:$A$220,'OMS2007'!E$3:E$220)+(1-$A1562)*LOOKUP($I1562,'OMS2007'!$A$3:$A$220,'OMS2007'!E$3:E$220))</f>
        <v>#N/A</v>
      </c>
      <c r="C1562" s="15" t="e">
        <f>IF(OR(Medidas!D1562=1,Medidas!D1562="M",Medidas!D1562="m"),$A1562*LOOKUP($I1562+1,'OMS2007'!$A$3:$A$220,'OMS2007'!C$3:C$220)+(1-$A1562)*LOOKUP($I1562,'OMS2007'!$A$3:$A$220,'OMS2007'!C$3:C$220),$A1562*LOOKUP($I1562+1,'OMS2007'!$A$3:$A$220,'OMS2007'!F$3:F$220)+(1-$A1562)*LOOKUP($I1562,'OMS2007'!$A$3:$A$220,'OMS2007'!F$3:F$220))</f>
        <v>#N/A</v>
      </c>
      <c r="D1562" s="15" t="e">
        <f>IF(OR(Medidas!D1562=1,Medidas!D1562="M",Medidas!D1562="m"),$A1562*LOOKUP($I1562+1,'OMS2007'!$A$3:$A$220,'OMS2007'!D$3:D$220)+(1-$A1562)*LOOKUP($I1562,'OMS2007'!$A$3:$A$220,'OMS2007'!D$3:D$220),$A1562*LOOKUP($I1562+1,'OMS2007'!$A$3:$A$220,'OMS2007'!G$3:G$220)+(1-$A1562)*LOOKUP($I1562,'OMS2007'!$A$3:$A$220,'OMS2007'!G$3:G$220))</f>
        <v>#N/A</v>
      </c>
      <c r="E1562" s="15">
        <f t="shared" si="168"/>
        <v>1</v>
      </c>
      <c r="F1562" s="15">
        <f>IF(OR(Medidas!D1562=1,Medidas!D1562="M",Medidas!D1562="m",Medidas!D1562=2,Medidas!D1562="F",Medidas!D1562="f"),0,1)</f>
        <v>1</v>
      </c>
      <c r="G1562" s="15">
        <f>IF(OR(ISBLANK(Medidas!G1562),(ISBLANK(Medidas!H1562))),1,0)</f>
        <v>1</v>
      </c>
      <c r="H1562" s="15">
        <f>IF(AND(NOT(G1562),OR(Medidas!G1562&lt;20,Medidas!G1562&gt;250,Medidas!H1562&lt;0.5,Medidas!H1562&gt;400)),1,0)</f>
        <v>0</v>
      </c>
      <c r="I1562" s="20">
        <f>(Medidas!F1562-Medidas!E1562)/30.4375</f>
        <v>0</v>
      </c>
      <c r="J1562" s="15" t="e">
        <f>Medidas!H1562/(Medidas!G1562^2)*10000</f>
        <v>#DIV/0!</v>
      </c>
      <c r="K1562" s="15" t="e">
        <f t="shared" si="169"/>
        <v>#DIV/0!</v>
      </c>
      <c r="L1562" s="15" t="e">
        <f t="shared" si="170"/>
        <v>#DIV/0!</v>
      </c>
      <c r="M1562" s="15" t="e">
        <f t="shared" si="171"/>
        <v>#DIV/0!</v>
      </c>
      <c r="N1562" s="15" t="e">
        <f t="shared" si="172"/>
        <v>#N/A</v>
      </c>
      <c r="O1562" s="15" t="e">
        <f t="shared" si="173"/>
        <v>#N/A</v>
      </c>
    </row>
    <row r="1563" spans="1:15" x14ac:dyDescent="0.15">
      <c r="A1563" s="106">
        <f t="shared" si="174"/>
        <v>1</v>
      </c>
      <c r="B1563" s="15" t="e">
        <f>IF(OR(Medidas!D1563=1,Medidas!D1563="M",Medidas!D1563="m"),$A1563*LOOKUP($I1563+1,'OMS2007'!$A$3:$A$220,'OMS2007'!B$3:B$220)+(1-$A1563)*LOOKUP($I1563,'OMS2007'!$A$3:$A$220,'OMS2007'!B$3:B$220),$A1563*LOOKUP($I1563+1,'OMS2007'!$A$3:$A$220,'OMS2007'!E$3:E$220)+(1-$A1563)*LOOKUP($I1563,'OMS2007'!$A$3:$A$220,'OMS2007'!E$3:E$220))</f>
        <v>#N/A</v>
      </c>
      <c r="C1563" s="15" t="e">
        <f>IF(OR(Medidas!D1563=1,Medidas!D1563="M",Medidas!D1563="m"),$A1563*LOOKUP($I1563+1,'OMS2007'!$A$3:$A$220,'OMS2007'!C$3:C$220)+(1-$A1563)*LOOKUP($I1563,'OMS2007'!$A$3:$A$220,'OMS2007'!C$3:C$220),$A1563*LOOKUP($I1563+1,'OMS2007'!$A$3:$A$220,'OMS2007'!F$3:F$220)+(1-$A1563)*LOOKUP($I1563,'OMS2007'!$A$3:$A$220,'OMS2007'!F$3:F$220))</f>
        <v>#N/A</v>
      </c>
      <c r="D1563" s="15" t="e">
        <f>IF(OR(Medidas!D1563=1,Medidas!D1563="M",Medidas!D1563="m"),$A1563*LOOKUP($I1563+1,'OMS2007'!$A$3:$A$220,'OMS2007'!D$3:D$220)+(1-$A1563)*LOOKUP($I1563,'OMS2007'!$A$3:$A$220,'OMS2007'!D$3:D$220),$A1563*LOOKUP($I1563+1,'OMS2007'!$A$3:$A$220,'OMS2007'!G$3:G$220)+(1-$A1563)*LOOKUP($I1563,'OMS2007'!$A$3:$A$220,'OMS2007'!G$3:G$220))</f>
        <v>#N/A</v>
      </c>
      <c r="E1563" s="15">
        <f t="shared" si="168"/>
        <v>1</v>
      </c>
      <c r="F1563" s="15">
        <f>IF(OR(Medidas!D1563=1,Medidas!D1563="M",Medidas!D1563="m",Medidas!D1563=2,Medidas!D1563="F",Medidas!D1563="f"),0,1)</f>
        <v>1</v>
      </c>
      <c r="G1563" s="15">
        <f>IF(OR(ISBLANK(Medidas!G1563),(ISBLANK(Medidas!H1563))),1,0)</f>
        <v>1</v>
      </c>
      <c r="H1563" s="15">
        <f>IF(AND(NOT(G1563),OR(Medidas!G1563&lt;20,Medidas!G1563&gt;250,Medidas!H1563&lt;0.5,Medidas!H1563&gt;400)),1,0)</f>
        <v>0</v>
      </c>
      <c r="I1563" s="20">
        <f>(Medidas!F1563-Medidas!E1563)/30.4375</f>
        <v>0</v>
      </c>
      <c r="J1563" s="15" t="e">
        <f>Medidas!H1563/(Medidas!G1563^2)*10000</f>
        <v>#DIV/0!</v>
      </c>
      <c r="K1563" s="15" t="e">
        <f t="shared" si="169"/>
        <v>#DIV/0!</v>
      </c>
      <c r="L1563" s="15" t="e">
        <f t="shared" si="170"/>
        <v>#DIV/0!</v>
      </c>
      <c r="M1563" s="15" t="e">
        <f t="shared" si="171"/>
        <v>#DIV/0!</v>
      </c>
      <c r="N1563" s="15" t="e">
        <f t="shared" si="172"/>
        <v>#N/A</v>
      </c>
      <c r="O1563" s="15" t="e">
        <f t="shared" si="173"/>
        <v>#N/A</v>
      </c>
    </row>
    <row r="1564" spans="1:15" x14ac:dyDescent="0.15">
      <c r="A1564" s="106">
        <f t="shared" si="174"/>
        <v>1</v>
      </c>
      <c r="B1564" s="15" t="e">
        <f>IF(OR(Medidas!D1564=1,Medidas!D1564="M",Medidas!D1564="m"),$A1564*LOOKUP($I1564+1,'OMS2007'!$A$3:$A$220,'OMS2007'!B$3:B$220)+(1-$A1564)*LOOKUP($I1564,'OMS2007'!$A$3:$A$220,'OMS2007'!B$3:B$220),$A1564*LOOKUP($I1564+1,'OMS2007'!$A$3:$A$220,'OMS2007'!E$3:E$220)+(1-$A1564)*LOOKUP($I1564,'OMS2007'!$A$3:$A$220,'OMS2007'!E$3:E$220))</f>
        <v>#N/A</v>
      </c>
      <c r="C1564" s="15" t="e">
        <f>IF(OR(Medidas!D1564=1,Medidas!D1564="M",Medidas!D1564="m"),$A1564*LOOKUP($I1564+1,'OMS2007'!$A$3:$A$220,'OMS2007'!C$3:C$220)+(1-$A1564)*LOOKUP($I1564,'OMS2007'!$A$3:$A$220,'OMS2007'!C$3:C$220),$A1564*LOOKUP($I1564+1,'OMS2007'!$A$3:$A$220,'OMS2007'!F$3:F$220)+(1-$A1564)*LOOKUP($I1564,'OMS2007'!$A$3:$A$220,'OMS2007'!F$3:F$220))</f>
        <v>#N/A</v>
      </c>
      <c r="D1564" s="15" t="e">
        <f>IF(OR(Medidas!D1564=1,Medidas!D1564="M",Medidas!D1564="m"),$A1564*LOOKUP($I1564+1,'OMS2007'!$A$3:$A$220,'OMS2007'!D$3:D$220)+(1-$A1564)*LOOKUP($I1564,'OMS2007'!$A$3:$A$220,'OMS2007'!D$3:D$220),$A1564*LOOKUP($I1564+1,'OMS2007'!$A$3:$A$220,'OMS2007'!G$3:G$220)+(1-$A1564)*LOOKUP($I1564,'OMS2007'!$A$3:$A$220,'OMS2007'!G$3:G$220))</f>
        <v>#N/A</v>
      </c>
      <c r="E1564" s="15">
        <f t="shared" si="168"/>
        <v>1</v>
      </c>
      <c r="F1564" s="15">
        <f>IF(OR(Medidas!D1564=1,Medidas!D1564="M",Medidas!D1564="m",Medidas!D1564=2,Medidas!D1564="F",Medidas!D1564="f"),0,1)</f>
        <v>1</v>
      </c>
      <c r="G1564" s="15">
        <f>IF(OR(ISBLANK(Medidas!G1564),(ISBLANK(Medidas!H1564))),1,0)</f>
        <v>1</v>
      </c>
      <c r="H1564" s="15">
        <f>IF(AND(NOT(G1564),OR(Medidas!G1564&lt;20,Medidas!G1564&gt;250,Medidas!H1564&lt;0.5,Medidas!H1564&gt;400)),1,0)</f>
        <v>0</v>
      </c>
      <c r="I1564" s="20">
        <f>(Medidas!F1564-Medidas!E1564)/30.4375</f>
        <v>0</v>
      </c>
      <c r="J1564" s="15" t="e">
        <f>Medidas!H1564/(Medidas!G1564^2)*10000</f>
        <v>#DIV/0!</v>
      </c>
      <c r="K1564" s="15" t="e">
        <f t="shared" si="169"/>
        <v>#DIV/0!</v>
      </c>
      <c r="L1564" s="15" t="e">
        <f t="shared" si="170"/>
        <v>#DIV/0!</v>
      </c>
      <c r="M1564" s="15" t="e">
        <f t="shared" si="171"/>
        <v>#DIV/0!</v>
      </c>
      <c r="N1564" s="15" t="e">
        <f t="shared" si="172"/>
        <v>#N/A</v>
      </c>
      <c r="O1564" s="15" t="e">
        <f t="shared" si="173"/>
        <v>#N/A</v>
      </c>
    </row>
    <row r="1565" spans="1:15" x14ac:dyDescent="0.15">
      <c r="A1565" s="106">
        <f t="shared" si="174"/>
        <v>1</v>
      </c>
      <c r="B1565" s="15" t="e">
        <f>IF(OR(Medidas!D1565=1,Medidas!D1565="M",Medidas!D1565="m"),$A1565*LOOKUP($I1565+1,'OMS2007'!$A$3:$A$220,'OMS2007'!B$3:B$220)+(1-$A1565)*LOOKUP($I1565,'OMS2007'!$A$3:$A$220,'OMS2007'!B$3:B$220),$A1565*LOOKUP($I1565+1,'OMS2007'!$A$3:$A$220,'OMS2007'!E$3:E$220)+(1-$A1565)*LOOKUP($I1565,'OMS2007'!$A$3:$A$220,'OMS2007'!E$3:E$220))</f>
        <v>#N/A</v>
      </c>
      <c r="C1565" s="15" t="e">
        <f>IF(OR(Medidas!D1565=1,Medidas!D1565="M",Medidas!D1565="m"),$A1565*LOOKUP($I1565+1,'OMS2007'!$A$3:$A$220,'OMS2007'!C$3:C$220)+(1-$A1565)*LOOKUP($I1565,'OMS2007'!$A$3:$A$220,'OMS2007'!C$3:C$220),$A1565*LOOKUP($I1565+1,'OMS2007'!$A$3:$A$220,'OMS2007'!F$3:F$220)+(1-$A1565)*LOOKUP($I1565,'OMS2007'!$A$3:$A$220,'OMS2007'!F$3:F$220))</f>
        <v>#N/A</v>
      </c>
      <c r="D1565" s="15" t="e">
        <f>IF(OR(Medidas!D1565=1,Medidas!D1565="M",Medidas!D1565="m"),$A1565*LOOKUP($I1565+1,'OMS2007'!$A$3:$A$220,'OMS2007'!D$3:D$220)+(1-$A1565)*LOOKUP($I1565,'OMS2007'!$A$3:$A$220,'OMS2007'!D$3:D$220),$A1565*LOOKUP($I1565+1,'OMS2007'!$A$3:$A$220,'OMS2007'!G$3:G$220)+(1-$A1565)*LOOKUP($I1565,'OMS2007'!$A$3:$A$220,'OMS2007'!G$3:G$220))</f>
        <v>#N/A</v>
      </c>
      <c r="E1565" s="15">
        <f t="shared" si="168"/>
        <v>1</v>
      </c>
      <c r="F1565" s="15">
        <f>IF(OR(Medidas!D1565=1,Medidas!D1565="M",Medidas!D1565="m",Medidas!D1565=2,Medidas!D1565="F",Medidas!D1565="f"),0,1)</f>
        <v>1</v>
      </c>
      <c r="G1565" s="15">
        <f>IF(OR(ISBLANK(Medidas!G1565),(ISBLANK(Medidas!H1565))),1,0)</f>
        <v>1</v>
      </c>
      <c r="H1565" s="15">
        <f>IF(AND(NOT(G1565),OR(Medidas!G1565&lt;20,Medidas!G1565&gt;250,Medidas!H1565&lt;0.5,Medidas!H1565&gt;400)),1,0)</f>
        <v>0</v>
      </c>
      <c r="I1565" s="20">
        <f>(Medidas!F1565-Medidas!E1565)/30.4375</f>
        <v>0</v>
      </c>
      <c r="J1565" s="15" t="e">
        <f>Medidas!H1565/(Medidas!G1565^2)*10000</f>
        <v>#DIV/0!</v>
      </c>
      <c r="K1565" s="15" t="e">
        <f t="shared" si="169"/>
        <v>#DIV/0!</v>
      </c>
      <c r="L1565" s="15" t="e">
        <f t="shared" si="170"/>
        <v>#DIV/0!</v>
      </c>
      <c r="M1565" s="15" t="e">
        <f t="shared" si="171"/>
        <v>#DIV/0!</v>
      </c>
      <c r="N1565" s="15" t="e">
        <f t="shared" si="172"/>
        <v>#N/A</v>
      </c>
      <c r="O1565" s="15" t="e">
        <f t="shared" si="173"/>
        <v>#N/A</v>
      </c>
    </row>
    <row r="1566" spans="1:15" x14ac:dyDescent="0.15">
      <c r="A1566" s="106">
        <f t="shared" si="174"/>
        <v>1</v>
      </c>
      <c r="B1566" s="15" t="e">
        <f>IF(OR(Medidas!D1566=1,Medidas!D1566="M",Medidas!D1566="m"),$A1566*LOOKUP($I1566+1,'OMS2007'!$A$3:$A$220,'OMS2007'!B$3:B$220)+(1-$A1566)*LOOKUP($I1566,'OMS2007'!$A$3:$A$220,'OMS2007'!B$3:B$220),$A1566*LOOKUP($I1566+1,'OMS2007'!$A$3:$A$220,'OMS2007'!E$3:E$220)+(1-$A1566)*LOOKUP($I1566,'OMS2007'!$A$3:$A$220,'OMS2007'!E$3:E$220))</f>
        <v>#N/A</v>
      </c>
      <c r="C1566" s="15" t="e">
        <f>IF(OR(Medidas!D1566=1,Medidas!D1566="M",Medidas!D1566="m"),$A1566*LOOKUP($I1566+1,'OMS2007'!$A$3:$A$220,'OMS2007'!C$3:C$220)+(1-$A1566)*LOOKUP($I1566,'OMS2007'!$A$3:$A$220,'OMS2007'!C$3:C$220),$A1566*LOOKUP($I1566+1,'OMS2007'!$A$3:$A$220,'OMS2007'!F$3:F$220)+(1-$A1566)*LOOKUP($I1566,'OMS2007'!$A$3:$A$220,'OMS2007'!F$3:F$220))</f>
        <v>#N/A</v>
      </c>
      <c r="D1566" s="15" t="e">
        <f>IF(OR(Medidas!D1566=1,Medidas!D1566="M",Medidas!D1566="m"),$A1566*LOOKUP($I1566+1,'OMS2007'!$A$3:$A$220,'OMS2007'!D$3:D$220)+(1-$A1566)*LOOKUP($I1566,'OMS2007'!$A$3:$A$220,'OMS2007'!D$3:D$220),$A1566*LOOKUP($I1566+1,'OMS2007'!$A$3:$A$220,'OMS2007'!G$3:G$220)+(1-$A1566)*LOOKUP($I1566,'OMS2007'!$A$3:$A$220,'OMS2007'!G$3:G$220))</f>
        <v>#N/A</v>
      </c>
      <c r="E1566" s="15">
        <f t="shared" si="168"/>
        <v>1</v>
      </c>
      <c r="F1566" s="15">
        <f>IF(OR(Medidas!D1566=1,Medidas!D1566="M",Medidas!D1566="m",Medidas!D1566=2,Medidas!D1566="F",Medidas!D1566="f"),0,1)</f>
        <v>1</v>
      </c>
      <c r="G1566" s="15">
        <f>IF(OR(ISBLANK(Medidas!G1566),(ISBLANK(Medidas!H1566))),1,0)</f>
        <v>1</v>
      </c>
      <c r="H1566" s="15">
        <f>IF(AND(NOT(G1566),OR(Medidas!G1566&lt;20,Medidas!G1566&gt;250,Medidas!H1566&lt;0.5,Medidas!H1566&gt;400)),1,0)</f>
        <v>0</v>
      </c>
      <c r="I1566" s="20">
        <f>(Medidas!F1566-Medidas!E1566)/30.4375</f>
        <v>0</v>
      </c>
      <c r="J1566" s="15" t="e">
        <f>Medidas!H1566/(Medidas!G1566^2)*10000</f>
        <v>#DIV/0!</v>
      </c>
      <c r="K1566" s="15" t="e">
        <f t="shared" si="169"/>
        <v>#DIV/0!</v>
      </c>
      <c r="L1566" s="15" t="e">
        <f t="shared" si="170"/>
        <v>#DIV/0!</v>
      </c>
      <c r="M1566" s="15" t="e">
        <f t="shared" si="171"/>
        <v>#DIV/0!</v>
      </c>
      <c r="N1566" s="15" t="e">
        <f t="shared" si="172"/>
        <v>#N/A</v>
      </c>
      <c r="O1566" s="15" t="e">
        <f t="shared" si="173"/>
        <v>#N/A</v>
      </c>
    </row>
    <row r="1567" spans="1:15" x14ac:dyDescent="0.15">
      <c r="A1567" s="106">
        <f t="shared" si="174"/>
        <v>1</v>
      </c>
      <c r="B1567" s="15" t="e">
        <f>IF(OR(Medidas!D1567=1,Medidas!D1567="M",Medidas!D1567="m"),$A1567*LOOKUP($I1567+1,'OMS2007'!$A$3:$A$220,'OMS2007'!B$3:B$220)+(1-$A1567)*LOOKUP($I1567,'OMS2007'!$A$3:$A$220,'OMS2007'!B$3:B$220),$A1567*LOOKUP($I1567+1,'OMS2007'!$A$3:$A$220,'OMS2007'!E$3:E$220)+(1-$A1567)*LOOKUP($I1567,'OMS2007'!$A$3:$A$220,'OMS2007'!E$3:E$220))</f>
        <v>#N/A</v>
      </c>
      <c r="C1567" s="15" t="e">
        <f>IF(OR(Medidas!D1567=1,Medidas!D1567="M",Medidas!D1567="m"),$A1567*LOOKUP($I1567+1,'OMS2007'!$A$3:$A$220,'OMS2007'!C$3:C$220)+(1-$A1567)*LOOKUP($I1567,'OMS2007'!$A$3:$A$220,'OMS2007'!C$3:C$220),$A1567*LOOKUP($I1567+1,'OMS2007'!$A$3:$A$220,'OMS2007'!F$3:F$220)+(1-$A1567)*LOOKUP($I1567,'OMS2007'!$A$3:$A$220,'OMS2007'!F$3:F$220))</f>
        <v>#N/A</v>
      </c>
      <c r="D1567" s="15" t="e">
        <f>IF(OR(Medidas!D1567=1,Medidas!D1567="M",Medidas!D1567="m"),$A1567*LOOKUP($I1567+1,'OMS2007'!$A$3:$A$220,'OMS2007'!D$3:D$220)+(1-$A1567)*LOOKUP($I1567,'OMS2007'!$A$3:$A$220,'OMS2007'!D$3:D$220),$A1567*LOOKUP($I1567+1,'OMS2007'!$A$3:$A$220,'OMS2007'!G$3:G$220)+(1-$A1567)*LOOKUP($I1567,'OMS2007'!$A$3:$A$220,'OMS2007'!G$3:G$220))</f>
        <v>#N/A</v>
      </c>
      <c r="E1567" s="15">
        <f t="shared" si="168"/>
        <v>1</v>
      </c>
      <c r="F1567" s="15">
        <f>IF(OR(Medidas!D1567=1,Medidas!D1567="M",Medidas!D1567="m",Medidas!D1567=2,Medidas!D1567="F",Medidas!D1567="f"),0,1)</f>
        <v>1</v>
      </c>
      <c r="G1567" s="15">
        <f>IF(OR(ISBLANK(Medidas!G1567),(ISBLANK(Medidas!H1567))),1,0)</f>
        <v>1</v>
      </c>
      <c r="H1567" s="15">
        <f>IF(AND(NOT(G1567),OR(Medidas!G1567&lt;20,Medidas!G1567&gt;250,Medidas!H1567&lt;0.5,Medidas!H1567&gt;400)),1,0)</f>
        <v>0</v>
      </c>
      <c r="I1567" s="20">
        <f>(Medidas!F1567-Medidas!E1567)/30.4375</f>
        <v>0</v>
      </c>
      <c r="J1567" s="15" t="e">
        <f>Medidas!H1567/(Medidas!G1567^2)*10000</f>
        <v>#DIV/0!</v>
      </c>
      <c r="K1567" s="15" t="e">
        <f t="shared" si="169"/>
        <v>#DIV/0!</v>
      </c>
      <c r="L1567" s="15" t="e">
        <f t="shared" si="170"/>
        <v>#DIV/0!</v>
      </c>
      <c r="M1567" s="15" t="e">
        <f t="shared" si="171"/>
        <v>#DIV/0!</v>
      </c>
      <c r="N1567" s="15" t="e">
        <f t="shared" si="172"/>
        <v>#N/A</v>
      </c>
      <c r="O1567" s="15" t="e">
        <f t="shared" si="173"/>
        <v>#N/A</v>
      </c>
    </row>
    <row r="1568" spans="1:15" x14ac:dyDescent="0.15">
      <c r="A1568" s="106">
        <f t="shared" si="174"/>
        <v>1</v>
      </c>
      <c r="B1568" s="15" t="e">
        <f>IF(OR(Medidas!D1568=1,Medidas!D1568="M",Medidas!D1568="m"),$A1568*LOOKUP($I1568+1,'OMS2007'!$A$3:$A$220,'OMS2007'!B$3:B$220)+(1-$A1568)*LOOKUP($I1568,'OMS2007'!$A$3:$A$220,'OMS2007'!B$3:B$220),$A1568*LOOKUP($I1568+1,'OMS2007'!$A$3:$A$220,'OMS2007'!E$3:E$220)+(1-$A1568)*LOOKUP($I1568,'OMS2007'!$A$3:$A$220,'OMS2007'!E$3:E$220))</f>
        <v>#N/A</v>
      </c>
      <c r="C1568" s="15" t="e">
        <f>IF(OR(Medidas!D1568=1,Medidas!D1568="M",Medidas!D1568="m"),$A1568*LOOKUP($I1568+1,'OMS2007'!$A$3:$A$220,'OMS2007'!C$3:C$220)+(1-$A1568)*LOOKUP($I1568,'OMS2007'!$A$3:$A$220,'OMS2007'!C$3:C$220),$A1568*LOOKUP($I1568+1,'OMS2007'!$A$3:$A$220,'OMS2007'!F$3:F$220)+(1-$A1568)*LOOKUP($I1568,'OMS2007'!$A$3:$A$220,'OMS2007'!F$3:F$220))</f>
        <v>#N/A</v>
      </c>
      <c r="D1568" s="15" t="e">
        <f>IF(OR(Medidas!D1568=1,Medidas!D1568="M",Medidas!D1568="m"),$A1568*LOOKUP($I1568+1,'OMS2007'!$A$3:$A$220,'OMS2007'!D$3:D$220)+(1-$A1568)*LOOKUP($I1568,'OMS2007'!$A$3:$A$220,'OMS2007'!D$3:D$220),$A1568*LOOKUP($I1568+1,'OMS2007'!$A$3:$A$220,'OMS2007'!G$3:G$220)+(1-$A1568)*LOOKUP($I1568,'OMS2007'!$A$3:$A$220,'OMS2007'!G$3:G$220))</f>
        <v>#N/A</v>
      </c>
      <c r="E1568" s="15">
        <f t="shared" si="168"/>
        <v>1</v>
      </c>
      <c r="F1568" s="15">
        <f>IF(OR(Medidas!D1568=1,Medidas!D1568="M",Medidas!D1568="m",Medidas!D1568=2,Medidas!D1568="F",Medidas!D1568="f"),0,1)</f>
        <v>1</v>
      </c>
      <c r="G1568" s="15">
        <f>IF(OR(ISBLANK(Medidas!G1568),(ISBLANK(Medidas!H1568))),1,0)</f>
        <v>1</v>
      </c>
      <c r="H1568" s="15">
        <f>IF(AND(NOT(G1568),OR(Medidas!G1568&lt;20,Medidas!G1568&gt;250,Medidas!H1568&lt;0.5,Medidas!H1568&gt;400)),1,0)</f>
        <v>0</v>
      </c>
      <c r="I1568" s="20">
        <f>(Medidas!F1568-Medidas!E1568)/30.4375</f>
        <v>0</v>
      </c>
      <c r="J1568" s="15" t="e">
        <f>Medidas!H1568/(Medidas!G1568^2)*10000</f>
        <v>#DIV/0!</v>
      </c>
      <c r="K1568" s="15" t="e">
        <f t="shared" si="169"/>
        <v>#DIV/0!</v>
      </c>
      <c r="L1568" s="15" t="e">
        <f t="shared" si="170"/>
        <v>#DIV/0!</v>
      </c>
      <c r="M1568" s="15" t="e">
        <f t="shared" si="171"/>
        <v>#DIV/0!</v>
      </c>
      <c r="N1568" s="15" t="e">
        <f t="shared" si="172"/>
        <v>#N/A</v>
      </c>
      <c r="O1568" s="15" t="e">
        <f t="shared" si="173"/>
        <v>#N/A</v>
      </c>
    </row>
    <row r="1569" spans="1:15" x14ac:dyDescent="0.15">
      <c r="A1569" s="106">
        <f t="shared" si="174"/>
        <v>1</v>
      </c>
      <c r="B1569" s="15" t="e">
        <f>IF(OR(Medidas!D1569=1,Medidas!D1569="M",Medidas!D1569="m"),$A1569*LOOKUP($I1569+1,'OMS2007'!$A$3:$A$220,'OMS2007'!B$3:B$220)+(1-$A1569)*LOOKUP($I1569,'OMS2007'!$A$3:$A$220,'OMS2007'!B$3:B$220),$A1569*LOOKUP($I1569+1,'OMS2007'!$A$3:$A$220,'OMS2007'!E$3:E$220)+(1-$A1569)*LOOKUP($I1569,'OMS2007'!$A$3:$A$220,'OMS2007'!E$3:E$220))</f>
        <v>#N/A</v>
      </c>
      <c r="C1569" s="15" t="e">
        <f>IF(OR(Medidas!D1569=1,Medidas!D1569="M",Medidas!D1569="m"),$A1569*LOOKUP($I1569+1,'OMS2007'!$A$3:$A$220,'OMS2007'!C$3:C$220)+(1-$A1569)*LOOKUP($I1569,'OMS2007'!$A$3:$A$220,'OMS2007'!C$3:C$220),$A1569*LOOKUP($I1569+1,'OMS2007'!$A$3:$A$220,'OMS2007'!F$3:F$220)+(1-$A1569)*LOOKUP($I1569,'OMS2007'!$A$3:$A$220,'OMS2007'!F$3:F$220))</f>
        <v>#N/A</v>
      </c>
      <c r="D1569" s="15" t="e">
        <f>IF(OR(Medidas!D1569=1,Medidas!D1569="M",Medidas!D1569="m"),$A1569*LOOKUP($I1569+1,'OMS2007'!$A$3:$A$220,'OMS2007'!D$3:D$220)+(1-$A1569)*LOOKUP($I1569,'OMS2007'!$A$3:$A$220,'OMS2007'!D$3:D$220),$A1569*LOOKUP($I1569+1,'OMS2007'!$A$3:$A$220,'OMS2007'!G$3:G$220)+(1-$A1569)*LOOKUP($I1569,'OMS2007'!$A$3:$A$220,'OMS2007'!G$3:G$220))</f>
        <v>#N/A</v>
      </c>
      <c r="E1569" s="15">
        <f t="shared" si="168"/>
        <v>1</v>
      </c>
      <c r="F1569" s="15">
        <f>IF(OR(Medidas!D1569=1,Medidas!D1569="M",Medidas!D1569="m",Medidas!D1569=2,Medidas!D1569="F",Medidas!D1569="f"),0,1)</f>
        <v>1</v>
      </c>
      <c r="G1569" s="15">
        <f>IF(OR(ISBLANK(Medidas!G1569),(ISBLANK(Medidas!H1569))),1,0)</f>
        <v>1</v>
      </c>
      <c r="H1569" s="15">
        <f>IF(AND(NOT(G1569),OR(Medidas!G1569&lt;20,Medidas!G1569&gt;250,Medidas!H1569&lt;0.5,Medidas!H1569&gt;400)),1,0)</f>
        <v>0</v>
      </c>
      <c r="I1569" s="20">
        <f>(Medidas!F1569-Medidas!E1569)/30.4375</f>
        <v>0</v>
      </c>
      <c r="J1569" s="15" t="e">
        <f>Medidas!H1569/(Medidas!G1569^2)*10000</f>
        <v>#DIV/0!</v>
      </c>
      <c r="K1569" s="15" t="e">
        <f t="shared" si="169"/>
        <v>#DIV/0!</v>
      </c>
      <c r="L1569" s="15" t="e">
        <f t="shared" si="170"/>
        <v>#DIV/0!</v>
      </c>
      <c r="M1569" s="15" t="e">
        <f t="shared" si="171"/>
        <v>#DIV/0!</v>
      </c>
      <c r="N1569" s="15" t="e">
        <f t="shared" si="172"/>
        <v>#N/A</v>
      </c>
      <c r="O1569" s="15" t="e">
        <f t="shared" si="173"/>
        <v>#N/A</v>
      </c>
    </row>
    <row r="1570" spans="1:15" x14ac:dyDescent="0.15">
      <c r="A1570" s="106">
        <f t="shared" si="174"/>
        <v>1</v>
      </c>
      <c r="B1570" s="15" t="e">
        <f>IF(OR(Medidas!D1570=1,Medidas!D1570="M",Medidas!D1570="m"),$A1570*LOOKUP($I1570+1,'OMS2007'!$A$3:$A$220,'OMS2007'!B$3:B$220)+(1-$A1570)*LOOKUP($I1570,'OMS2007'!$A$3:$A$220,'OMS2007'!B$3:B$220),$A1570*LOOKUP($I1570+1,'OMS2007'!$A$3:$A$220,'OMS2007'!E$3:E$220)+(1-$A1570)*LOOKUP($I1570,'OMS2007'!$A$3:$A$220,'OMS2007'!E$3:E$220))</f>
        <v>#N/A</v>
      </c>
      <c r="C1570" s="15" t="e">
        <f>IF(OR(Medidas!D1570=1,Medidas!D1570="M",Medidas!D1570="m"),$A1570*LOOKUP($I1570+1,'OMS2007'!$A$3:$A$220,'OMS2007'!C$3:C$220)+(1-$A1570)*LOOKUP($I1570,'OMS2007'!$A$3:$A$220,'OMS2007'!C$3:C$220),$A1570*LOOKUP($I1570+1,'OMS2007'!$A$3:$A$220,'OMS2007'!F$3:F$220)+(1-$A1570)*LOOKUP($I1570,'OMS2007'!$A$3:$A$220,'OMS2007'!F$3:F$220))</f>
        <v>#N/A</v>
      </c>
      <c r="D1570" s="15" t="e">
        <f>IF(OR(Medidas!D1570=1,Medidas!D1570="M",Medidas!D1570="m"),$A1570*LOOKUP($I1570+1,'OMS2007'!$A$3:$A$220,'OMS2007'!D$3:D$220)+(1-$A1570)*LOOKUP($I1570,'OMS2007'!$A$3:$A$220,'OMS2007'!D$3:D$220),$A1570*LOOKUP($I1570+1,'OMS2007'!$A$3:$A$220,'OMS2007'!G$3:G$220)+(1-$A1570)*LOOKUP($I1570,'OMS2007'!$A$3:$A$220,'OMS2007'!G$3:G$220))</f>
        <v>#N/A</v>
      </c>
      <c r="E1570" s="15">
        <f t="shared" si="168"/>
        <v>1</v>
      </c>
      <c r="F1570" s="15">
        <f>IF(OR(Medidas!D1570=1,Medidas!D1570="M",Medidas!D1570="m",Medidas!D1570=2,Medidas!D1570="F",Medidas!D1570="f"),0,1)</f>
        <v>1</v>
      </c>
      <c r="G1570" s="15">
        <f>IF(OR(ISBLANK(Medidas!G1570),(ISBLANK(Medidas!H1570))),1,0)</f>
        <v>1</v>
      </c>
      <c r="H1570" s="15">
        <f>IF(AND(NOT(G1570),OR(Medidas!G1570&lt;20,Medidas!G1570&gt;250,Medidas!H1570&lt;0.5,Medidas!H1570&gt;400)),1,0)</f>
        <v>0</v>
      </c>
      <c r="I1570" s="20">
        <f>(Medidas!F1570-Medidas!E1570)/30.4375</f>
        <v>0</v>
      </c>
      <c r="J1570" s="15" t="e">
        <f>Medidas!H1570/(Medidas!G1570^2)*10000</f>
        <v>#DIV/0!</v>
      </c>
      <c r="K1570" s="15" t="e">
        <f t="shared" si="169"/>
        <v>#DIV/0!</v>
      </c>
      <c r="L1570" s="15" t="e">
        <f t="shared" si="170"/>
        <v>#DIV/0!</v>
      </c>
      <c r="M1570" s="15" t="e">
        <f t="shared" si="171"/>
        <v>#DIV/0!</v>
      </c>
      <c r="N1570" s="15" t="e">
        <f t="shared" si="172"/>
        <v>#N/A</v>
      </c>
      <c r="O1570" s="15" t="e">
        <f t="shared" si="173"/>
        <v>#N/A</v>
      </c>
    </row>
    <row r="1571" spans="1:15" x14ac:dyDescent="0.15">
      <c r="A1571" s="106">
        <f t="shared" si="174"/>
        <v>1</v>
      </c>
      <c r="B1571" s="15" t="e">
        <f>IF(OR(Medidas!D1571=1,Medidas!D1571="M",Medidas!D1571="m"),$A1571*LOOKUP($I1571+1,'OMS2007'!$A$3:$A$220,'OMS2007'!B$3:B$220)+(1-$A1571)*LOOKUP($I1571,'OMS2007'!$A$3:$A$220,'OMS2007'!B$3:B$220),$A1571*LOOKUP($I1571+1,'OMS2007'!$A$3:$A$220,'OMS2007'!E$3:E$220)+(1-$A1571)*LOOKUP($I1571,'OMS2007'!$A$3:$A$220,'OMS2007'!E$3:E$220))</f>
        <v>#N/A</v>
      </c>
      <c r="C1571" s="15" t="e">
        <f>IF(OR(Medidas!D1571=1,Medidas!D1571="M",Medidas!D1571="m"),$A1571*LOOKUP($I1571+1,'OMS2007'!$A$3:$A$220,'OMS2007'!C$3:C$220)+(1-$A1571)*LOOKUP($I1571,'OMS2007'!$A$3:$A$220,'OMS2007'!C$3:C$220),$A1571*LOOKUP($I1571+1,'OMS2007'!$A$3:$A$220,'OMS2007'!F$3:F$220)+(1-$A1571)*LOOKUP($I1571,'OMS2007'!$A$3:$A$220,'OMS2007'!F$3:F$220))</f>
        <v>#N/A</v>
      </c>
      <c r="D1571" s="15" t="e">
        <f>IF(OR(Medidas!D1571=1,Medidas!D1571="M",Medidas!D1571="m"),$A1571*LOOKUP($I1571+1,'OMS2007'!$A$3:$A$220,'OMS2007'!D$3:D$220)+(1-$A1571)*LOOKUP($I1571,'OMS2007'!$A$3:$A$220,'OMS2007'!D$3:D$220),$A1571*LOOKUP($I1571+1,'OMS2007'!$A$3:$A$220,'OMS2007'!G$3:G$220)+(1-$A1571)*LOOKUP($I1571,'OMS2007'!$A$3:$A$220,'OMS2007'!G$3:G$220))</f>
        <v>#N/A</v>
      </c>
      <c r="E1571" s="15">
        <f t="shared" si="168"/>
        <v>1</v>
      </c>
      <c r="F1571" s="15">
        <f>IF(OR(Medidas!D1571=1,Medidas!D1571="M",Medidas!D1571="m",Medidas!D1571=2,Medidas!D1571="F",Medidas!D1571="f"),0,1)</f>
        <v>1</v>
      </c>
      <c r="G1571" s="15">
        <f>IF(OR(ISBLANK(Medidas!G1571),(ISBLANK(Medidas!H1571))),1,0)</f>
        <v>1</v>
      </c>
      <c r="H1571" s="15">
        <f>IF(AND(NOT(G1571),OR(Medidas!G1571&lt;20,Medidas!G1571&gt;250,Medidas!H1571&lt;0.5,Medidas!H1571&gt;400)),1,0)</f>
        <v>0</v>
      </c>
      <c r="I1571" s="20">
        <f>(Medidas!F1571-Medidas!E1571)/30.4375</f>
        <v>0</v>
      </c>
      <c r="J1571" s="15" t="e">
        <f>Medidas!H1571/(Medidas!G1571^2)*10000</f>
        <v>#DIV/0!</v>
      </c>
      <c r="K1571" s="15" t="e">
        <f t="shared" si="169"/>
        <v>#DIV/0!</v>
      </c>
      <c r="L1571" s="15" t="e">
        <f t="shared" si="170"/>
        <v>#DIV/0!</v>
      </c>
      <c r="M1571" s="15" t="e">
        <f t="shared" si="171"/>
        <v>#DIV/0!</v>
      </c>
      <c r="N1571" s="15" t="e">
        <f t="shared" si="172"/>
        <v>#N/A</v>
      </c>
      <c r="O1571" s="15" t="e">
        <f t="shared" si="173"/>
        <v>#N/A</v>
      </c>
    </row>
    <row r="1572" spans="1:15" x14ac:dyDescent="0.15">
      <c r="A1572" s="106">
        <f t="shared" si="174"/>
        <v>1</v>
      </c>
      <c r="B1572" s="15" t="e">
        <f>IF(OR(Medidas!D1572=1,Medidas!D1572="M",Medidas!D1572="m"),$A1572*LOOKUP($I1572+1,'OMS2007'!$A$3:$A$220,'OMS2007'!B$3:B$220)+(1-$A1572)*LOOKUP($I1572,'OMS2007'!$A$3:$A$220,'OMS2007'!B$3:B$220),$A1572*LOOKUP($I1572+1,'OMS2007'!$A$3:$A$220,'OMS2007'!E$3:E$220)+(1-$A1572)*LOOKUP($I1572,'OMS2007'!$A$3:$A$220,'OMS2007'!E$3:E$220))</f>
        <v>#N/A</v>
      </c>
      <c r="C1572" s="15" t="e">
        <f>IF(OR(Medidas!D1572=1,Medidas!D1572="M",Medidas!D1572="m"),$A1572*LOOKUP($I1572+1,'OMS2007'!$A$3:$A$220,'OMS2007'!C$3:C$220)+(1-$A1572)*LOOKUP($I1572,'OMS2007'!$A$3:$A$220,'OMS2007'!C$3:C$220),$A1572*LOOKUP($I1572+1,'OMS2007'!$A$3:$A$220,'OMS2007'!F$3:F$220)+(1-$A1572)*LOOKUP($I1572,'OMS2007'!$A$3:$A$220,'OMS2007'!F$3:F$220))</f>
        <v>#N/A</v>
      </c>
      <c r="D1572" s="15" t="e">
        <f>IF(OR(Medidas!D1572=1,Medidas!D1572="M",Medidas!D1572="m"),$A1572*LOOKUP($I1572+1,'OMS2007'!$A$3:$A$220,'OMS2007'!D$3:D$220)+(1-$A1572)*LOOKUP($I1572,'OMS2007'!$A$3:$A$220,'OMS2007'!D$3:D$220),$A1572*LOOKUP($I1572+1,'OMS2007'!$A$3:$A$220,'OMS2007'!G$3:G$220)+(1-$A1572)*LOOKUP($I1572,'OMS2007'!$A$3:$A$220,'OMS2007'!G$3:G$220))</f>
        <v>#N/A</v>
      </c>
      <c r="E1572" s="15">
        <f t="shared" si="168"/>
        <v>1</v>
      </c>
      <c r="F1572" s="15">
        <f>IF(OR(Medidas!D1572=1,Medidas!D1572="M",Medidas!D1572="m",Medidas!D1572=2,Medidas!D1572="F",Medidas!D1572="f"),0,1)</f>
        <v>1</v>
      </c>
      <c r="G1572" s="15">
        <f>IF(OR(ISBLANK(Medidas!G1572),(ISBLANK(Medidas!H1572))),1,0)</f>
        <v>1</v>
      </c>
      <c r="H1572" s="15">
        <f>IF(AND(NOT(G1572),OR(Medidas!G1572&lt;20,Medidas!G1572&gt;250,Medidas!H1572&lt;0.5,Medidas!H1572&gt;400)),1,0)</f>
        <v>0</v>
      </c>
      <c r="I1572" s="20">
        <f>(Medidas!F1572-Medidas!E1572)/30.4375</f>
        <v>0</v>
      </c>
      <c r="J1572" s="15" t="e">
        <f>Medidas!H1572/(Medidas!G1572^2)*10000</f>
        <v>#DIV/0!</v>
      </c>
      <c r="K1572" s="15" t="e">
        <f t="shared" si="169"/>
        <v>#DIV/0!</v>
      </c>
      <c r="L1572" s="15" t="e">
        <f t="shared" si="170"/>
        <v>#DIV/0!</v>
      </c>
      <c r="M1572" s="15" t="e">
        <f t="shared" si="171"/>
        <v>#DIV/0!</v>
      </c>
      <c r="N1572" s="15" t="e">
        <f t="shared" si="172"/>
        <v>#N/A</v>
      </c>
      <c r="O1572" s="15" t="e">
        <f t="shared" si="173"/>
        <v>#N/A</v>
      </c>
    </row>
    <row r="1573" spans="1:15" x14ac:dyDescent="0.15">
      <c r="A1573" s="106">
        <f t="shared" si="174"/>
        <v>1</v>
      </c>
      <c r="B1573" s="15" t="e">
        <f>IF(OR(Medidas!D1573=1,Medidas!D1573="M",Medidas!D1573="m"),$A1573*LOOKUP($I1573+1,'OMS2007'!$A$3:$A$220,'OMS2007'!B$3:B$220)+(1-$A1573)*LOOKUP($I1573,'OMS2007'!$A$3:$A$220,'OMS2007'!B$3:B$220),$A1573*LOOKUP($I1573+1,'OMS2007'!$A$3:$A$220,'OMS2007'!E$3:E$220)+(1-$A1573)*LOOKUP($I1573,'OMS2007'!$A$3:$A$220,'OMS2007'!E$3:E$220))</f>
        <v>#N/A</v>
      </c>
      <c r="C1573" s="15" t="e">
        <f>IF(OR(Medidas!D1573=1,Medidas!D1573="M",Medidas!D1573="m"),$A1573*LOOKUP($I1573+1,'OMS2007'!$A$3:$A$220,'OMS2007'!C$3:C$220)+(1-$A1573)*LOOKUP($I1573,'OMS2007'!$A$3:$A$220,'OMS2007'!C$3:C$220),$A1573*LOOKUP($I1573+1,'OMS2007'!$A$3:$A$220,'OMS2007'!F$3:F$220)+(1-$A1573)*LOOKUP($I1573,'OMS2007'!$A$3:$A$220,'OMS2007'!F$3:F$220))</f>
        <v>#N/A</v>
      </c>
      <c r="D1573" s="15" t="e">
        <f>IF(OR(Medidas!D1573=1,Medidas!D1573="M",Medidas!D1573="m"),$A1573*LOOKUP($I1573+1,'OMS2007'!$A$3:$A$220,'OMS2007'!D$3:D$220)+(1-$A1573)*LOOKUP($I1573,'OMS2007'!$A$3:$A$220,'OMS2007'!D$3:D$220),$A1573*LOOKUP($I1573+1,'OMS2007'!$A$3:$A$220,'OMS2007'!G$3:G$220)+(1-$A1573)*LOOKUP($I1573,'OMS2007'!$A$3:$A$220,'OMS2007'!G$3:G$220))</f>
        <v>#N/A</v>
      </c>
      <c r="E1573" s="15">
        <f t="shared" si="168"/>
        <v>1</v>
      </c>
      <c r="F1573" s="15">
        <f>IF(OR(Medidas!D1573=1,Medidas!D1573="M",Medidas!D1573="m",Medidas!D1573=2,Medidas!D1573="F",Medidas!D1573="f"),0,1)</f>
        <v>1</v>
      </c>
      <c r="G1573" s="15">
        <f>IF(OR(ISBLANK(Medidas!G1573),(ISBLANK(Medidas!H1573))),1,0)</f>
        <v>1</v>
      </c>
      <c r="H1573" s="15">
        <f>IF(AND(NOT(G1573),OR(Medidas!G1573&lt;20,Medidas!G1573&gt;250,Medidas!H1573&lt;0.5,Medidas!H1573&gt;400)),1,0)</f>
        <v>0</v>
      </c>
      <c r="I1573" s="20">
        <f>(Medidas!F1573-Medidas!E1573)/30.4375</f>
        <v>0</v>
      </c>
      <c r="J1573" s="15" t="e">
        <f>Medidas!H1573/(Medidas!G1573^2)*10000</f>
        <v>#DIV/0!</v>
      </c>
      <c r="K1573" s="15" t="e">
        <f t="shared" si="169"/>
        <v>#DIV/0!</v>
      </c>
      <c r="L1573" s="15" t="e">
        <f t="shared" si="170"/>
        <v>#DIV/0!</v>
      </c>
      <c r="M1573" s="15" t="e">
        <f t="shared" si="171"/>
        <v>#DIV/0!</v>
      </c>
      <c r="N1573" s="15" t="e">
        <f t="shared" si="172"/>
        <v>#N/A</v>
      </c>
      <c r="O1573" s="15" t="e">
        <f t="shared" si="173"/>
        <v>#N/A</v>
      </c>
    </row>
    <row r="1574" spans="1:15" x14ac:dyDescent="0.15">
      <c r="A1574" s="106">
        <f t="shared" si="174"/>
        <v>1</v>
      </c>
      <c r="B1574" s="15" t="e">
        <f>IF(OR(Medidas!D1574=1,Medidas!D1574="M",Medidas!D1574="m"),$A1574*LOOKUP($I1574+1,'OMS2007'!$A$3:$A$220,'OMS2007'!B$3:B$220)+(1-$A1574)*LOOKUP($I1574,'OMS2007'!$A$3:$A$220,'OMS2007'!B$3:B$220),$A1574*LOOKUP($I1574+1,'OMS2007'!$A$3:$A$220,'OMS2007'!E$3:E$220)+(1-$A1574)*LOOKUP($I1574,'OMS2007'!$A$3:$A$220,'OMS2007'!E$3:E$220))</f>
        <v>#N/A</v>
      </c>
      <c r="C1574" s="15" t="e">
        <f>IF(OR(Medidas!D1574=1,Medidas!D1574="M",Medidas!D1574="m"),$A1574*LOOKUP($I1574+1,'OMS2007'!$A$3:$A$220,'OMS2007'!C$3:C$220)+(1-$A1574)*LOOKUP($I1574,'OMS2007'!$A$3:$A$220,'OMS2007'!C$3:C$220),$A1574*LOOKUP($I1574+1,'OMS2007'!$A$3:$A$220,'OMS2007'!F$3:F$220)+(1-$A1574)*LOOKUP($I1574,'OMS2007'!$A$3:$A$220,'OMS2007'!F$3:F$220))</f>
        <v>#N/A</v>
      </c>
      <c r="D1574" s="15" t="e">
        <f>IF(OR(Medidas!D1574=1,Medidas!D1574="M",Medidas!D1574="m"),$A1574*LOOKUP($I1574+1,'OMS2007'!$A$3:$A$220,'OMS2007'!D$3:D$220)+(1-$A1574)*LOOKUP($I1574,'OMS2007'!$A$3:$A$220,'OMS2007'!D$3:D$220),$A1574*LOOKUP($I1574+1,'OMS2007'!$A$3:$A$220,'OMS2007'!G$3:G$220)+(1-$A1574)*LOOKUP($I1574,'OMS2007'!$A$3:$A$220,'OMS2007'!G$3:G$220))</f>
        <v>#N/A</v>
      </c>
      <c r="E1574" s="15">
        <f t="shared" si="168"/>
        <v>1</v>
      </c>
      <c r="F1574" s="15">
        <f>IF(OR(Medidas!D1574=1,Medidas!D1574="M",Medidas!D1574="m",Medidas!D1574=2,Medidas!D1574="F",Medidas!D1574="f"),0,1)</f>
        <v>1</v>
      </c>
      <c r="G1574" s="15">
        <f>IF(OR(ISBLANK(Medidas!G1574),(ISBLANK(Medidas!H1574))),1,0)</f>
        <v>1</v>
      </c>
      <c r="H1574" s="15">
        <f>IF(AND(NOT(G1574),OR(Medidas!G1574&lt;20,Medidas!G1574&gt;250,Medidas!H1574&lt;0.5,Medidas!H1574&gt;400)),1,0)</f>
        <v>0</v>
      </c>
      <c r="I1574" s="20">
        <f>(Medidas!F1574-Medidas!E1574)/30.4375</f>
        <v>0</v>
      </c>
      <c r="J1574" s="15" t="e">
        <f>Medidas!H1574/(Medidas!G1574^2)*10000</f>
        <v>#DIV/0!</v>
      </c>
      <c r="K1574" s="15" t="e">
        <f t="shared" si="169"/>
        <v>#DIV/0!</v>
      </c>
      <c r="L1574" s="15" t="e">
        <f t="shared" si="170"/>
        <v>#DIV/0!</v>
      </c>
      <c r="M1574" s="15" t="e">
        <f t="shared" si="171"/>
        <v>#DIV/0!</v>
      </c>
      <c r="N1574" s="15" t="e">
        <f t="shared" si="172"/>
        <v>#N/A</v>
      </c>
      <c r="O1574" s="15" t="e">
        <f t="shared" si="173"/>
        <v>#N/A</v>
      </c>
    </row>
    <row r="1575" spans="1:15" x14ac:dyDescent="0.15">
      <c r="A1575" s="106">
        <f t="shared" si="174"/>
        <v>1</v>
      </c>
      <c r="B1575" s="15" t="e">
        <f>IF(OR(Medidas!D1575=1,Medidas!D1575="M",Medidas!D1575="m"),$A1575*LOOKUP($I1575+1,'OMS2007'!$A$3:$A$220,'OMS2007'!B$3:B$220)+(1-$A1575)*LOOKUP($I1575,'OMS2007'!$A$3:$A$220,'OMS2007'!B$3:B$220),$A1575*LOOKUP($I1575+1,'OMS2007'!$A$3:$A$220,'OMS2007'!E$3:E$220)+(1-$A1575)*LOOKUP($I1575,'OMS2007'!$A$3:$A$220,'OMS2007'!E$3:E$220))</f>
        <v>#N/A</v>
      </c>
      <c r="C1575" s="15" t="e">
        <f>IF(OR(Medidas!D1575=1,Medidas!D1575="M",Medidas!D1575="m"),$A1575*LOOKUP($I1575+1,'OMS2007'!$A$3:$A$220,'OMS2007'!C$3:C$220)+(1-$A1575)*LOOKUP($I1575,'OMS2007'!$A$3:$A$220,'OMS2007'!C$3:C$220),$A1575*LOOKUP($I1575+1,'OMS2007'!$A$3:$A$220,'OMS2007'!F$3:F$220)+(1-$A1575)*LOOKUP($I1575,'OMS2007'!$A$3:$A$220,'OMS2007'!F$3:F$220))</f>
        <v>#N/A</v>
      </c>
      <c r="D1575" s="15" t="e">
        <f>IF(OR(Medidas!D1575=1,Medidas!D1575="M",Medidas!D1575="m"),$A1575*LOOKUP($I1575+1,'OMS2007'!$A$3:$A$220,'OMS2007'!D$3:D$220)+(1-$A1575)*LOOKUP($I1575,'OMS2007'!$A$3:$A$220,'OMS2007'!D$3:D$220),$A1575*LOOKUP($I1575+1,'OMS2007'!$A$3:$A$220,'OMS2007'!G$3:G$220)+(1-$A1575)*LOOKUP($I1575,'OMS2007'!$A$3:$A$220,'OMS2007'!G$3:G$220))</f>
        <v>#N/A</v>
      </c>
      <c r="E1575" s="15">
        <f t="shared" si="168"/>
        <v>1</v>
      </c>
      <c r="F1575" s="15">
        <f>IF(OR(Medidas!D1575=1,Medidas!D1575="M",Medidas!D1575="m",Medidas!D1575=2,Medidas!D1575="F",Medidas!D1575="f"),0,1)</f>
        <v>1</v>
      </c>
      <c r="G1575" s="15">
        <f>IF(OR(ISBLANK(Medidas!G1575),(ISBLANK(Medidas!H1575))),1,0)</f>
        <v>1</v>
      </c>
      <c r="H1575" s="15">
        <f>IF(AND(NOT(G1575),OR(Medidas!G1575&lt;20,Medidas!G1575&gt;250,Medidas!H1575&lt;0.5,Medidas!H1575&gt;400)),1,0)</f>
        <v>0</v>
      </c>
      <c r="I1575" s="20">
        <f>(Medidas!F1575-Medidas!E1575)/30.4375</f>
        <v>0</v>
      </c>
      <c r="J1575" s="15" t="e">
        <f>Medidas!H1575/(Medidas!G1575^2)*10000</f>
        <v>#DIV/0!</v>
      </c>
      <c r="K1575" s="15" t="e">
        <f t="shared" si="169"/>
        <v>#DIV/0!</v>
      </c>
      <c r="L1575" s="15" t="e">
        <f t="shared" si="170"/>
        <v>#DIV/0!</v>
      </c>
      <c r="M1575" s="15" t="e">
        <f t="shared" si="171"/>
        <v>#DIV/0!</v>
      </c>
      <c r="N1575" s="15" t="e">
        <f t="shared" si="172"/>
        <v>#N/A</v>
      </c>
      <c r="O1575" s="15" t="e">
        <f t="shared" si="173"/>
        <v>#N/A</v>
      </c>
    </row>
    <row r="1576" spans="1:15" x14ac:dyDescent="0.15">
      <c r="A1576" s="106">
        <f t="shared" si="174"/>
        <v>1</v>
      </c>
      <c r="B1576" s="15" t="e">
        <f>IF(OR(Medidas!D1576=1,Medidas!D1576="M",Medidas!D1576="m"),$A1576*LOOKUP($I1576+1,'OMS2007'!$A$3:$A$220,'OMS2007'!B$3:B$220)+(1-$A1576)*LOOKUP($I1576,'OMS2007'!$A$3:$A$220,'OMS2007'!B$3:B$220),$A1576*LOOKUP($I1576+1,'OMS2007'!$A$3:$A$220,'OMS2007'!E$3:E$220)+(1-$A1576)*LOOKUP($I1576,'OMS2007'!$A$3:$A$220,'OMS2007'!E$3:E$220))</f>
        <v>#N/A</v>
      </c>
      <c r="C1576" s="15" t="e">
        <f>IF(OR(Medidas!D1576=1,Medidas!D1576="M",Medidas!D1576="m"),$A1576*LOOKUP($I1576+1,'OMS2007'!$A$3:$A$220,'OMS2007'!C$3:C$220)+(1-$A1576)*LOOKUP($I1576,'OMS2007'!$A$3:$A$220,'OMS2007'!C$3:C$220),$A1576*LOOKUP($I1576+1,'OMS2007'!$A$3:$A$220,'OMS2007'!F$3:F$220)+(1-$A1576)*LOOKUP($I1576,'OMS2007'!$A$3:$A$220,'OMS2007'!F$3:F$220))</f>
        <v>#N/A</v>
      </c>
      <c r="D1576" s="15" t="e">
        <f>IF(OR(Medidas!D1576=1,Medidas!D1576="M",Medidas!D1576="m"),$A1576*LOOKUP($I1576+1,'OMS2007'!$A$3:$A$220,'OMS2007'!D$3:D$220)+(1-$A1576)*LOOKUP($I1576,'OMS2007'!$A$3:$A$220,'OMS2007'!D$3:D$220),$A1576*LOOKUP($I1576+1,'OMS2007'!$A$3:$A$220,'OMS2007'!G$3:G$220)+(1-$A1576)*LOOKUP($I1576,'OMS2007'!$A$3:$A$220,'OMS2007'!G$3:G$220))</f>
        <v>#N/A</v>
      </c>
      <c r="E1576" s="15">
        <f t="shared" si="168"/>
        <v>1</v>
      </c>
      <c r="F1576" s="15">
        <f>IF(OR(Medidas!D1576=1,Medidas!D1576="M",Medidas!D1576="m",Medidas!D1576=2,Medidas!D1576="F",Medidas!D1576="f"),0,1)</f>
        <v>1</v>
      </c>
      <c r="G1576" s="15">
        <f>IF(OR(ISBLANK(Medidas!G1576),(ISBLANK(Medidas!H1576))),1,0)</f>
        <v>1</v>
      </c>
      <c r="H1576" s="15">
        <f>IF(AND(NOT(G1576),OR(Medidas!G1576&lt;20,Medidas!G1576&gt;250,Medidas!H1576&lt;0.5,Medidas!H1576&gt;400)),1,0)</f>
        <v>0</v>
      </c>
      <c r="I1576" s="20">
        <f>(Medidas!F1576-Medidas!E1576)/30.4375</f>
        <v>0</v>
      </c>
      <c r="J1576" s="15" t="e">
        <f>Medidas!H1576/(Medidas!G1576^2)*10000</f>
        <v>#DIV/0!</v>
      </c>
      <c r="K1576" s="15" t="e">
        <f t="shared" si="169"/>
        <v>#DIV/0!</v>
      </c>
      <c r="L1576" s="15" t="e">
        <f t="shared" si="170"/>
        <v>#DIV/0!</v>
      </c>
      <c r="M1576" s="15" t="e">
        <f t="shared" si="171"/>
        <v>#DIV/0!</v>
      </c>
      <c r="N1576" s="15" t="e">
        <f t="shared" si="172"/>
        <v>#N/A</v>
      </c>
      <c r="O1576" s="15" t="e">
        <f t="shared" si="173"/>
        <v>#N/A</v>
      </c>
    </row>
    <row r="1577" spans="1:15" x14ac:dyDescent="0.15">
      <c r="A1577" s="106">
        <f t="shared" si="174"/>
        <v>1</v>
      </c>
      <c r="B1577" s="15" t="e">
        <f>IF(OR(Medidas!D1577=1,Medidas!D1577="M",Medidas!D1577="m"),$A1577*LOOKUP($I1577+1,'OMS2007'!$A$3:$A$220,'OMS2007'!B$3:B$220)+(1-$A1577)*LOOKUP($I1577,'OMS2007'!$A$3:$A$220,'OMS2007'!B$3:B$220),$A1577*LOOKUP($I1577+1,'OMS2007'!$A$3:$A$220,'OMS2007'!E$3:E$220)+(1-$A1577)*LOOKUP($I1577,'OMS2007'!$A$3:$A$220,'OMS2007'!E$3:E$220))</f>
        <v>#N/A</v>
      </c>
      <c r="C1577" s="15" t="e">
        <f>IF(OR(Medidas!D1577=1,Medidas!D1577="M",Medidas!D1577="m"),$A1577*LOOKUP($I1577+1,'OMS2007'!$A$3:$A$220,'OMS2007'!C$3:C$220)+(1-$A1577)*LOOKUP($I1577,'OMS2007'!$A$3:$A$220,'OMS2007'!C$3:C$220),$A1577*LOOKUP($I1577+1,'OMS2007'!$A$3:$A$220,'OMS2007'!F$3:F$220)+(1-$A1577)*LOOKUP($I1577,'OMS2007'!$A$3:$A$220,'OMS2007'!F$3:F$220))</f>
        <v>#N/A</v>
      </c>
      <c r="D1577" s="15" t="e">
        <f>IF(OR(Medidas!D1577=1,Medidas!D1577="M",Medidas!D1577="m"),$A1577*LOOKUP($I1577+1,'OMS2007'!$A$3:$A$220,'OMS2007'!D$3:D$220)+(1-$A1577)*LOOKUP($I1577,'OMS2007'!$A$3:$A$220,'OMS2007'!D$3:D$220),$A1577*LOOKUP($I1577+1,'OMS2007'!$A$3:$A$220,'OMS2007'!G$3:G$220)+(1-$A1577)*LOOKUP($I1577,'OMS2007'!$A$3:$A$220,'OMS2007'!G$3:G$220))</f>
        <v>#N/A</v>
      </c>
      <c r="E1577" s="15">
        <f t="shared" si="168"/>
        <v>1</v>
      </c>
      <c r="F1577" s="15">
        <f>IF(OR(Medidas!D1577=1,Medidas!D1577="M",Medidas!D1577="m",Medidas!D1577=2,Medidas!D1577="F",Medidas!D1577="f"),0,1)</f>
        <v>1</v>
      </c>
      <c r="G1577" s="15">
        <f>IF(OR(ISBLANK(Medidas!G1577),(ISBLANK(Medidas!H1577))),1,0)</f>
        <v>1</v>
      </c>
      <c r="H1577" s="15">
        <f>IF(AND(NOT(G1577),OR(Medidas!G1577&lt;20,Medidas!G1577&gt;250,Medidas!H1577&lt;0.5,Medidas!H1577&gt;400)),1,0)</f>
        <v>0</v>
      </c>
      <c r="I1577" s="20">
        <f>(Medidas!F1577-Medidas!E1577)/30.4375</f>
        <v>0</v>
      </c>
      <c r="J1577" s="15" t="e">
        <f>Medidas!H1577/(Medidas!G1577^2)*10000</f>
        <v>#DIV/0!</v>
      </c>
      <c r="K1577" s="15" t="e">
        <f t="shared" si="169"/>
        <v>#DIV/0!</v>
      </c>
      <c r="L1577" s="15" t="e">
        <f t="shared" si="170"/>
        <v>#DIV/0!</v>
      </c>
      <c r="M1577" s="15" t="e">
        <f t="shared" si="171"/>
        <v>#DIV/0!</v>
      </c>
      <c r="N1577" s="15" t="e">
        <f t="shared" si="172"/>
        <v>#N/A</v>
      </c>
      <c r="O1577" s="15" t="e">
        <f t="shared" si="173"/>
        <v>#N/A</v>
      </c>
    </row>
    <row r="1578" spans="1:15" x14ac:dyDescent="0.15">
      <c r="A1578" s="106">
        <f t="shared" si="174"/>
        <v>1</v>
      </c>
      <c r="B1578" s="15" t="e">
        <f>IF(OR(Medidas!D1578=1,Medidas!D1578="M",Medidas!D1578="m"),$A1578*LOOKUP($I1578+1,'OMS2007'!$A$3:$A$220,'OMS2007'!B$3:B$220)+(1-$A1578)*LOOKUP($I1578,'OMS2007'!$A$3:$A$220,'OMS2007'!B$3:B$220),$A1578*LOOKUP($I1578+1,'OMS2007'!$A$3:$A$220,'OMS2007'!E$3:E$220)+(1-$A1578)*LOOKUP($I1578,'OMS2007'!$A$3:$A$220,'OMS2007'!E$3:E$220))</f>
        <v>#N/A</v>
      </c>
      <c r="C1578" s="15" t="e">
        <f>IF(OR(Medidas!D1578=1,Medidas!D1578="M",Medidas!D1578="m"),$A1578*LOOKUP($I1578+1,'OMS2007'!$A$3:$A$220,'OMS2007'!C$3:C$220)+(1-$A1578)*LOOKUP($I1578,'OMS2007'!$A$3:$A$220,'OMS2007'!C$3:C$220),$A1578*LOOKUP($I1578+1,'OMS2007'!$A$3:$A$220,'OMS2007'!F$3:F$220)+(1-$A1578)*LOOKUP($I1578,'OMS2007'!$A$3:$A$220,'OMS2007'!F$3:F$220))</f>
        <v>#N/A</v>
      </c>
      <c r="D1578" s="15" t="e">
        <f>IF(OR(Medidas!D1578=1,Medidas!D1578="M",Medidas!D1578="m"),$A1578*LOOKUP($I1578+1,'OMS2007'!$A$3:$A$220,'OMS2007'!D$3:D$220)+(1-$A1578)*LOOKUP($I1578,'OMS2007'!$A$3:$A$220,'OMS2007'!D$3:D$220),$A1578*LOOKUP($I1578+1,'OMS2007'!$A$3:$A$220,'OMS2007'!G$3:G$220)+(1-$A1578)*LOOKUP($I1578,'OMS2007'!$A$3:$A$220,'OMS2007'!G$3:G$220))</f>
        <v>#N/A</v>
      </c>
      <c r="E1578" s="15">
        <f t="shared" si="168"/>
        <v>1</v>
      </c>
      <c r="F1578" s="15">
        <f>IF(OR(Medidas!D1578=1,Medidas!D1578="M",Medidas!D1578="m",Medidas!D1578=2,Medidas!D1578="F",Medidas!D1578="f"),0,1)</f>
        <v>1</v>
      </c>
      <c r="G1578" s="15">
        <f>IF(OR(ISBLANK(Medidas!G1578),(ISBLANK(Medidas!H1578))),1,0)</f>
        <v>1</v>
      </c>
      <c r="H1578" s="15">
        <f>IF(AND(NOT(G1578),OR(Medidas!G1578&lt;20,Medidas!G1578&gt;250,Medidas!H1578&lt;0.5,Medidas!H1578&gt;400)),1,0)</f>
        <v>0</v>
      </c>
      <c r="I1578" s="20">
        <f>(Medidas!F1578-Medidas!E1578)/30.4375</f>
        <v>0</v>
      </c>
      <c r="J1578" s="15" t="e">
        <f>Medidas!H1578/(Medidas!G1578^2)*10000</f>
        <v>#DIV/0!</v>
      </c>
      <c r="K1578" s="15" t="e">
        <f t="shared" si="169"/>
        <v>#DIV/0!</v>
      </c>
      <c r="L1578" s="15" t="e">
        <f t="shared" si="170"/>
        <v>#DIV/0!</v>
      </c>
      <c r="M1578" s="15" t="e">
        <f t="shared" si="171"/>
        <v>#DIV/0!</v>
      </c>
      <c r="N1578" s="15" t="e">
        <f t="shared" si="172"/>
        <v>#N/A</v>
      </c>
      <c r="O1578" s="15" t="e">
        <f t="shared" si="173"/>
        <v>#N/A</v>
      </c>
    </row>
    <row r="1579" spans="1:15" x14ac:dyDescent="0.15">
      <c r="A1579" s="106">
        <f t="shared" si="174"/>
        <v>1</v>
      </c>
      <c r="B1579" s="15" t="e">
        <f>IF(OR(Medidas!D1579=1,Medidas!D1579="M",Medidas!D1579="m"),$A1579*LOOKUP($I1579+1,'OMS2007'!$A$3:$A$220,'OMS2007'!B$3:B$220)+(1-$A1579)*LOOKUP($I1579,'OMS2007'!$A$3:$A$220,'OMS2007'!B$3:B$220),$A1579*LOOKUP($I1579+1,'OMS2007'!$A$3:$A$220,'OMS2007'!E$3:E$220)+(1-$A1579)*LOOKUP($I1579,'OMS2007'!$A$3:$A$220,'OMS2007'!E$3:E$220))</f>
        <v>#N/A</v>
      </c>
      <c r="C1579" s="15" t="e">
        <f>IF(OR(Medidas!D1579=1,Medidas!D1579="M",Medidas!D1579="m"),$A1579*LOOKUP($I1579+1,'OMS2007'!$A$3:$A$220,'OMS2007'!C$3:C$220)+(1-$A1579)*LOOKUP($I1579,'OMS2007'!$A$3:$A$220,'OMS2007'!C$3:C$220),$A1579*LOOKUP($I1579+1,'OMS2007'!$A$3:$A$220,'OMS2007'!F$3:F$220)+(1-$A1579)*LOOKUP($I1579,'OMS2007'!$A$3:$A$220,'OMS2007'!F$3:F$220))</f>
        <v>#N/A</v>
      </c>
      <c r="D1579" s="15" t="e">
        <f>IF(OR(Medidas!D1579=1,Medidas!D1579="M",Medidas!D1579="m"),$A1579*LOOKUP($I1579+1,'OMS2007'!$A$3:$A$220,'OMS2007'!D$3:D$220)+(1-$A1579)*LOOKUP($I1579,'OMS2007'!$A$3:$A$220,'OMS2007'!D$3:D$220),$A1579*LOOKUP($I1579+1,'OMS2007'!$A$3:$A$220,'OMS2007'!G$3:G$220)+(1-$A1579)*LOOKUP($I1579,'OMS2007'!$A$3:$A$220,'OMS2007'!G$3:G$220))</f>
        <v>#N/A</v>
      </c>
      <c r="E1579" s="15">
        <f t="shared" si="168"/>
        <v>1</v>
      </c>
      <c r="F1579" s="15">
        <f>IF(OR(Medidas!D1579=1,Medidas!D1579="M",Medidas!D1579="m",Medidas!D1579=2,Medidas!D1579="F",Medidas!D1579="f"),0,1)</f>
        <v>1</v>
      </c>
      <c r="G1579" s="15">
        <f>IF(OR(ISBLANK(Medidas!G1579),(ISBLANK(Medidas!H1579))),1,0)</f>
        <v>1</v>
      </c>
      <c r="H1579" s="15">
        <f>IF(AND(NOT(G1579),OR(Medidas!G1579&lt;20,Medidas!G1579&gt;250,Medidas!H1579&lt;0.5,Medidas!H1579&gt;400)),1,0)</f>
        <v>0</v>
      </c>
      <c r="I1579" s="20">
        <f>(Medidas!F1579-Medidas!E1579)/30.4375</f>
        <v>0</v>
      </c>
      <c r="J1579" s="15" t="e">
        <f>Medidas!H1579/(Medidas!G1579^2)*10000</f>
        <v>#DIV/0!</v>
      </c>
      <c r="K1579" s="15" t="e">
        <f t="shared" si="169"/>
        <v>#DIV/0!</v>
      </c>
      <c r="L1579" s="15" t="e">
        <f t="shared" si="170"/>
        <v>#DIV/0!</v>
      </c>
      <c r="M1579" s="15" t="e">
        <f t="shared" si="171"/>
        <v>#DIV/0!</v>
      </c>
      <c r="N1579" s="15" t="e">
        <f t="shared" si="172"/>
        <v>#N/A</v>
      </c>
      <c r="O1579" s="15" t="e">
        <f t="shared" si="173"/>
        <v>#N/A</v>
      </c>
    </row>
    <row r="1580" spans="1:15" x14ac:dyDescent="0.15">
      <c r="A1580" s="106">
        <f t="shared" si="174"/>
        <v>1</v>
      </c>
      <c r="B1580" s="15" t="e">
        <f>IF(OR(Medidas!D1580=1,Medidas!D1580="M",Medidas!D1580="m"),$A1580*LOOKUP($I1580+1,'OMS2007'!$A$3:$A$220,'OMS2007'!B$3:B$220)+(1-$A1580)*LOOKUP($I1580,'OMS2007'!$A$3:$A$220,'OMS2007'!B$3:B$220),$A1580*LOOKUP($I1580+1,'OMS2007'!$A$3:$A$220,'OMS2007'!E$3:E$220)+(1-$A1580)*LOOKUP($I1580,'OMS2007'!$A$3:$A$220,'OMS2007'!E$3:E$220))</f>
        <v>#N/A</v>
      </c>
      <c r="C1580" s="15" t="e">
        <f>IF(OR(Medidas!D1580=1,Medidas!D1580="M",Medidas!D1580="m"),$A1580*LOOKUP($I1580+1,'OMS2007'!$A$3:$A$220,'OMS2007'!C$3:C$220)+(1-$A1580)*LOOKUP($I1580,'OMS2007'!$A$3:$A$220,'OMS2007'!C$3:C$220),$A1580*LOOKUP($I1580+1,'OMS2007'!$A$3:$A$220,'OMS2007'!F$3:F$220)+(1-$A1580)*LOOKUP($I1580,'OMS2007'!$A$3:$A$220,'OMS2007'!F$3:F$220))</f>
        <v>#N/A</v>
      </c>
      <c r="D1580" s="15" t="e">
        <f>IF(OR(Medidas!D1580=1,Medidas!D1580="M",Medidas!D1580="m"),$A1580*LOOKUP($I1580+1,'OMS2007'!$A$3:$A$220,'OMS2007'!D$3:D$220)+(1-$A1580)*LOOKUP($I1580,'OMS2007'!$A$3:$A$220,'OMS2007'!D$3:D$220),$A1580*LOOKUP($I1580+1,'OMS2007'!$A$3:$A$220,'OMS2007'!G$3:G$220)+(1-$A1580)*LOOKUP($I1580,'OMS2007'!$A$3:$A$220,'OMS2007'!G$3:G$220))</f>
        <v>#N/A</v>
      </c>
      <c r="E1580" s="15">
        <f t="shared" si="168"/>
        <v>1</v>
      </c>
      <c r="F1580" s="15">
        <f>IF(OR(Medidas!D1580=1,Medidas!D1580="M",Medidas!D1580="m",Medidas!D1580=2,Medidas!D1580="F",Medidas!D1580="f"),0,1)</f>
        <v>1</v>
      </c>
      <c r="G1580" s="15">
        <f>IF(OR(ISBLANK(Medidas!G1580),(ISBLANK(Medidas!H1580))),1,0)</f>
        <v>1</v>
      </c>
      <c r="H1580" s="15">
        <f>IF(AND(NOT(G1580),OR(Medidas!G1580&lt;20,Medidas!G1580&gt;250,Medidas!H1580&lt;0.5,Medidas!H1580&gt;400)),1,0)</f>
        <v>0</v>
      </c>
      <c r="I1580" s="20">
        <f>(Medidas!F1580-Medidas!E1580)/30.4375</f>
        <v>0</v>
      </c>
      <c r="J1580" s="15" t="e">
        <f>Medidas!H1580/(Medidas!G1580^2)*10000</f>
        <v>#DIV/0!</v>
      </c>
      <c r="K1580" s="15" t="e">
        <f t="shared" si="169"/>
        <v>#DIV/0!</v>
      </c>
      <c r="L1580" s="15" t="e">
        <f t="shared" si="170"/>
        <v>#DIV/0!</v>
      </c>
      <c r="M1580" s="15" t="e">
        <f t="shared" si="171"/>
        <v>#DIV/0!</v>
      </c>
      <c r="N1580" s="15" t="e">
        <f t="shared" si="172"/>
        <v>#N/A</v>
      </c>
      <c r="O1580" s="15" t="e">
        <f t="shared" si="173"/>
        <v>#N/A</v>
      </c>
    </row>
    <row r="1581" spans="1:15" x14ac:dyDescent="0.15">
      <c r="A1581" s="106">
        <f t="shared" si="174"/>
        <v>1</v>
      </c>
      <c r="B1581" s="15" t="e">
        <f>IF(OR(Medidas!D1581=1,Medidas!D1581="M",Medidas!D1581="m"),$A1581*LOOKUP($I1581+1,'OMS2007'!$A$3:$A$220,'OMS2007'!B$3:B$220)+(1-$A1581)*LOOKUP($I1581,'OMS2007'!$A$3:$A$220,'OMS2007'!B$3:B$220),$A1581*LOOKUP($I1581+1,'OMS2007'!$A$3:$A$220,'OMS2007'!E$3:E$220)+(1-$A1581)*LOOKUP($I1581,'OMS2007'!$A$3:$A$220,'OMS2007'!E$3:E$220))</f>
        <v>#N/A</v>
      </c>
      <c r="C1581" s="15" t="e">
        <f>IF(OR(Medidas!D1581=1,Medidas!D1581="M",Medidas!D1581="m"),$A1581*LOOKUP($I1581+1,'OMS2007'!$A$3:$A$220,'OMS2007'!C$3:C$220)+(1-$A1581)*LOOKUP($I1581,'OMS2007'!$A$3:$A$220,'OMS2007'!C$3:C$220),$A1581*LOOKUP($I1581+1,'OMS2007'!$A$3:$A$220,'OMS2007'!F$3:F$220)+(1-$A1581)*LOOKUP($I1581,'OMS2007'!$A$3:$A$220,'OMS2007'!F$3:F$220))</f>
        <v>#N/A</v>
      </c>
      <c r="D1581" s="15" t="e">
        <f>IF(OR(Medidas!D1581=1,Medidas!D1581="M",Medidas!D1581="m"),$A1581*LOOKUP($I1581+1,'OMS2007'!$A$3:$A$220,'OMS2007'!D$3:D$220)+(1-$A1581)*LOOKUP($I1581,'OMS2007'!$A$3:$A$220,'OMS2007'!D$3:D$220),$A1581*LOOKUP($I1581+1,'OMS2007'!$A$3:$A$220,'OMS2007'!G$3:G$220)+(1-$A1581)*LOOKUP($I1581,'OMS2007'!$A$3:$A$220,'OMS2007'!G$3:G$220))</f>
        <v>#N/A</v>
      </c>
      <c r="E1581" s="15">
        <f t="shared" si="168"/>
        <v>1</v>
      </c>
      <c r="F1581" s="15">
        <f>IF(OR(Medidas!D1581=1,Medidas!D1581="M",Medidas!D1581="m",Medidas!D1581=2,Medidas!D1581="F",Medidas!D1581="f"),0,1)</f>
        <v>1</v>
      </c>
      <c r="G1581" s="15">
        <f>IF(OR(ISBLANK(Medidas!G1581),(ISBLANK(Medidas!H1581))),1,0)</f>
        <v>1</v>
      </c>
      <c r="H1581" s="15">
        <f>IF(AND(NOT(G1581),OR(Medidas!G1581&lt;20,Medidas!G1581&gt;250,Medidas!H1581&lt;0.5,Medidas!H1581&gt;400)),1,0)</f>
        <v>0</v>
      </c>
      <c r="I1581" s="20">
        <f>(Medidas!F1581-Medidas!E1581)/30.4375</f>
        <v>0</v>
      </c>
      <c r="J1581" s="15" t="e">
        <f>Medidas!H1581/(Medidas!G1581^2)*10000</f>
        <v>#DIV/0!</v>
      </c>
      <c r="K1581" s="15" t="e">
        <f t="shared" si="169"/>
        <v>#DIV/0!</v>
      </c>
      <c r="L1581" s="15" t="e">
        <f t="shared" si="170"/>
        <v>#DIV/0!</v>
      </c>
      <c r="M1581" s="15" t="e">
        <f t="shared" si="171"/>
        <v>#DIV/0!</v>
      </c>
      <c r="N1581" s="15" t="e">
        <f t="shared" si="172"/>
        <v>#N/A</v>
      </c>
      <c r="O1581" s="15" t="e">
        <f t="shared" si="173"/>
        <v>#N/A</v>
      </c>
    </row>
    <row r="1582" spans="1:15" x14ac:dyDescent="0.15">
      <c r="A1582" s="106">
        <f t="shared" si="174"/>
        <v>1</v>
      </c>
      <c r="B1582" s="15" t="e">
        <f>IF(OR(Medidas!D1582=1,Medidas!D1582="M",Medidas!D1582="m"),$A1582*LOOKUP($I1582+1,'OMS2007'!$A$3:$A$220,'OMS2007'!B$3:B$220)+(1-$A1582)*LOOKUP($I1582,'OMS2007'!$A$3:$A$220,'OMS2007'!B$3:B$220),$A1582*LOOKUP($I1582+1,'OMS2007'!$A$3:$A$220,'OMS2007'!E$3:E$220)+(1-$A1582)*LOOKUP($I1582,'OMS2007'!$A$3:$A$220,'OMS2007'!E$3:E$220))</f>
        <v>#N/A</v>
      </c>
      <c r="C1582" s="15" t="e">
        <f>IF(OR(Medidas!D1582=1,Medidas!D1582="M",Medidas!D1582="m"),$A1582*LOOKUP($I1582+1,'OMS2007'!$A$3:$A$220,'OMS2007'!C$3:C$220)+(1-$A1582)*LOOKUP($I1582,'OMS2007'!$A$3:$A$220,'OMS2007'!C$3:C$220),$A1582*LOOKUP($I1582+1,'OMS2007'!$A$3:$A$220,'OMS2007'!F$3:F$220)+(1-$A1582)*LOOKUP($I1582,'OMS2007'!$A$3:$A$220,'OMS2007'!F$3:F$220))</f>
        <v>#N/A</v>
      </c>
      <c r="D1582" s="15" t="e">
        <f>IF(OR(Medidas!D1582=1,Medidas!D1582="M",Medidas!D1582="m"),$A1582*LOOKUP($I1582+1,'OMS2007'!$A$3:$A$220,'OMS2007'!D$3:D$220)+(1-$A1582)*LOOKUP($I1582,'OMS2007'!$A$3:$A$220,'OMS2007'!D$3:D$220),$A1582*LOOKUP($I1582+1,'OMS2007'!$A$3:$A$220,'OMS2007'!G$3:G$220)+(1-$A1582)*LOOKUP($I1582,'OMS2007'!$A$3:$A$220,'OMS2007'!G$3:G$220))</f>
        <v>#N/A</v>
      </c>
      <c r="E1582" s="15">
        <f t="shared" si="168"/>
        <v>1</v>
      </c>
      <c r="F1582" s="15">
        <f>IF(OR(Medidas!D1582=1,Medidas!D1582="M",Medidas!D1582="m",Medidas!D1582=2,Medidas!D1582="F",Medidas!D1582="f"),0,1)</f>
        <v>1</v>
      </c>
      <c r="G1582" s="15">
        <f>IF(OR(ISBLANK(Medidas!G1582),(ISBLANK(Medidas!H1582))),1,0)</f>
        <v>1</v>
      </c>
      <c r="H1582" s="15">
        <f>IF(AND(NOT(G1582),OR(Medidas!G1582&lt;20,Medidas!G1582&gt;250,Medidas!H1582&lt;0.5,Medidas!H1582&gt;400)),1,0)</f>
        <v>0</v>
      </c>
      <c r="I1582" s="20">
        <f>(Medidas!F1582-Medidas!E1582)/30.4375</f>
        <v>0</v>
      </c>
      <c r="J1582" s="15" t="e">
        <f>Medidas!H1582/(Medidas!G1582^2)*10000</f>
        <v>#DIV/0!</v>
      </c>
      <c r="K1582" s="15" t="e">
        <f t="shared" si="169"/>
        <v>#DIV/0!</v>
      </c>
      <c r="L1582" s="15" t="e">
        <f t="shared" si="170"/>
        <v>#DIV/0!</v>
      </c>
      <c r="M1582" s="15" t="e">
        <f t="shared" si="171"/>
        <v>#DIV/0!</v>
      </c>
      <c r="N1582" s="15" t="e">
        <f t="shared" si="172"/>
        <v>#N/A</v>
      </c>
      <c r="O1582" s="15" t="e">
        <f t="shared" si="173"/>
        <v>#N/A</v>
      </c>
    </row>
    <row r="1583" spans="1:15" x14ac:dyDescent="0.15">
      <c r="A1583" s="106">
        <f t="shared" si="174"/>
        <v>1</v>
      </c>
      <c r="B1583" s="15" t="e">
        <f>IF(OR(Medidas!D1583=1,Medidas!D1583="M",Medidas!D1583="m"),$A1583*LOOKUP($I1583+1,'OMS2007'!$A$3:$A$220,'OMS2007'!B$3:B$220)+(1-$A1583)*LOOKUP($I1583,'OMS2007'!$A$3:$A$220,'OMS2007'!B$3:B$220),$A1583*LOOKUP($I1583+1,'OMS2007'!$A$3:$A$220,'OMS2007'!E$3:E$220)+(1-$A1583)*LOOKUP($I1583,'OMS2007'!$A$3:$A$220,'OMS2007'!E$3:E$220))</f>
        <v>#N/A</v>
      </c>
      <c r="C1583" s="15" t="e">
        <f>IF(OR(Medidas!D1583=1,Medidas!D1583="M",Medidas!D1583="m"),$A1583*LOOKUP($I1583+1,'OMS2007'!$A$3:$A$220,'OMS2007'!C$3:C$220)+(1-$A1583)*LOOKUP($I1583,'OMS2007'!$A$3:$A$220,'OMS2007'!C$3:C$220),$A1583*LOOKUP($I1583+1,'OMS2007'!$A$3:$A$220,'OMS2007'!F$3:F$220)+(1-$A1583)*LOOKUP($I1583,'OMS2007'!$A$3:$A$220,'OMS2007'!F$3:F$220))</f>
        <v>#N/A</v>
      </c>
      <c r="D1583" s="15" t="e">
        <f>IF(OR(Medidas!D1583=1,Medidas!D1583="M",Medidas!D1583="m"),$A1583*LOOKUP($I1583+1,'OMS2007'!$A$3:$A$220,'OMS2007'!D$3:D$220)+(1-$A1583)*LOOKUP($I1583,'OMS2007'!$A$3:$A$220,'OMS2007'!D$3:D$220),$A1583*LOOKUP($I1583+1,'OMS2007'!$A$3:$A$220,'OMS2007'!G$3:G$220)+(1-$A1583)*LOOKUP($I1583,'OMS2007'!$A$3:$A$220,'OMS2007'!G$3:G$220))</f>
        <v>#N/A</v>
      </c>
      <c r="E1583" s="15">
        <f t="shared" si="168"/>
        <v>1</v>
      </c>
      <c r="F1583" s="15">
        <f>IF(OR(Medidas!D1583=1,Medidas!D1583="M",Medidas!D1583="m",Medidas!D1583=2,Medidas!D1583="F",Medidas!D1583="f"),0,1)</f>
        <v>1</v>
      </c>
      <c r="G1583" s="15">
        <f>IF(OR(ISBLANK(Medidas!G1583),(ISBLANK(Medidas!H1583))),1,0)</f>
        <v>1</v>
      </c>
      <c r="H1583" s="15">
        <f>IF(AND(NOT(G1583),OR(Medidas!G1583&lt;20,Medidas!G1583&gt;250,Medidas!H1583&lt;0.5,Medidas!H1583&gt;400)),1,0)</f>
        <v>0</v>
      </c>
      <c r="I1583" s="20">
        <f>(Medidas!F1583-Medidas!E1583)/30.4375</f>
        <v>0</v>
      </c>
      <c r="J1583" s="15" t="e">
        <f>Medidas!H1583/(Medidas!G1583^2)*10000</f>
        <v>#DIV/0!</v>
      </c>
      <c r="K1583" s="15" t="e">
        <f t="shared" si="169"/>
        <v>#DIV/0!</v>
      </c>
      <c r="L1583" s="15" t="e">
        <f t="shared" si="170"/>
        <v>#DIV/0!</v>
      </c>
      <c r="M1583" s="15" t="e">
        <f t="shared" si="171"/>
        <v>#DIV/0!</v>
      </c>
      <c r="N1583" s="15" t="e">
        <f t="shared" si="172"/>
        <v>#N/A</v>
      </c>
      <c r="O1583" s="15" t="e">
        <f t="shared" si="173"/>
        <v>#N/A</v>
      </c>
    </row>
    <row r="1584" spans="1:15" x14ac:dyDescent="0.15">
      <c r="A1584" s="106">
        <f t="shared" si="174"/>
        <v>1</v>
      </c>
      <c r="B1584" s="15" t="e">
        <f>IF(OR(Medidas!D1584=1,Medidas!D1584="M",Medidas!D1584="m"),$A1584*LOOKUP($I1584+1,'OMS2007'!$A$3:$A$220,'OMS2007'!B$3:B$220)+(1-$A1584)*LOOKUP($I1584,'OMS2007'!$A$3:$A$220,'OMS2007'!B$3:B$220),$A1584*LOOKUP($I1584+1,'OMS2007'!$A$3:$A$220,'OMS2007'!E$3:E$220)+(1-$A1584)*LOOKUP($I1584,'OMS2007'!$A$3:$A$220,'OMS2007'!E$3:E$220))</f>
        <v>#N/A</v>
      </c>
      <c r="C1584" s="15" t="e">
        <f>IF(OR(Medidas!D1584=1,Medidas!D1584="M",Medidas!D1584="m"),$A1584*LOOKUP($I1584+1,'OMS2007'!$A$3:$A$220,'OMS2007'!C$3:C$220)+(1-$A1584)*LOOKUP($I1584,'OMS2007'!$A$3:$A$220,'OMS2007'!C$3:C$220),$A1584*LOOKUP($I1584+1,'OMS2007'!$A$3:$A$220,'OMS2007'!F$3:F$220)+(1-$A1584)*LOOKUP($I1584,'OMS2007'!$A$3:$A$220,'OMS2007'!F$3:F$220))</f>
        <v>#N/A</v>
      </c>
      <c r="D1584" s="15" t="e">
        <f>IF(OR(Medidas!D1584=1,Medidas!D1584="M",Medidas!D1584="m"),$A1584*LOOKUP($I1584+1,'OMS2007'!$A$3:$A$220,'OMS2007'!D$3:D$220)+(1-$A1584)*LOOKUP($I1584,'OMS2007'!$A$3:$A$220,'OMS2007'!D$3:D$220),$A1584*LOOKUP($I1584+1,'OMS2007'!$A$3:$A$220,'OMS2007'!G$3:G$220)+(1-$A1584)*LOOKUP($I1584,'OMS2007'!$A$3:$A$220,'OMS2007'!G$3:G$220))</f>
        <v>#N/A</v>
      </c>
      <c r="E1584" s="15">
        <f t="shared" si="168"/>
        <v>1</v>
      </c>
      <c r="F1584" s="15">
        <f>IF(OR(Medidas!D1584=1,Medidas!D1584="M",Medidas!D1584="m",Medidas!D1584=2,Medidas!D1584="F",Medidas!D1584="f"),0,1)</f>
        <v>1</v>
      </c>
      <c r="G1584" s="15">
        <f>IF(OR(ISBLANK(Medidas!G1584),(ISBLANK(Medidas!H1584))),1,0)</f>
        <v>1</v>
      </c>
      <c r="H1584" s="15">
        <f>IF(AND(NOT(G1584),OR(Medidas!G1584&lt;20,Medidas!G1584&gt;250,Medidas!H1584&lt;0.5,Medidas!H1584&gt;400)),1,0)</f>
        <v>0</v>
      </c>
      <c r="I1584" s="20">
        <f>(Medidas!F1584-Medidas!E1584)/30.4375</f>
        <v>0</v>
      </c>
      <c r="J1584" s="15" t="e">
        <f>Medidas!H1584/(Medidas!G1584^2)*10000</f>
        <v>#DIV/0!</v>
      </c>
      <c r="K1584" s="15" t="e">
        <f t="shared" si="169"/>
        <v>#DIV/0!</v>
      </c>
      <c r="L1584" s="15" t="e">
        <f t="shared" si="170"/>
        <v>#DIV/0!</v>
      </c>
      <c r="M1584" s="15" t="e">
        <f t="shared" si="171"/>
        <v>#DIV/0!</v>
      </c>
      <c r="N1584" s="15" t="e">
        <f t="shared" si="172"/>
        <v>#N/A</v>
      </c>
      <c r="O1584" s="15" t="e">
        <f t="shared" si="173"/>
        <v>#N/A</v>
      </c>
    </row>
    <row r="1585" spans="1:15" x14ac:dyDescent="0.15">
      <c r="A1585" s="106">
        <f t="shared" si="174"/>
        <v>1</v>
      </c>
      <c r="B1585" s="15" t="e">
        <f>IF(OR(Medidas!D1585=1,Medidas!D1585="M",Medidas!D1585="m"),$A1585*LOOKUP($I1585+1,'OMS2007'!$A$3:$A$220,'OMS2007'!B$3:B$220)+(1-$A1585)*LOOKUP($I1585,'OMS2007'!$A$3:$A$220,'OMS2007'!B$3:B$220),$A1585*LOOKUP($I1585+1,'OMS2007'!$A$3:$A$220,'OMS2007'!E$3:E$220)+(1-$A1585)*LOOKUP($I1585,'OMS2007'!$A$3:$A$220,'OMS2007'!E$3:E$220))</f>
        <v>#N/A</v>
      </c>
      <c r="C1585" s="15" t="e">
        <f>IF(OR(Medidas!D1585=1,Medidas!D1585="M",Medidas!D1585="m"),$A1585*LOOKUP($I1585+1,'OMS2007'!$A$3:$A$220,'OMS2007'!C$3:C$220)+(1-$A1585)*LOOKUP($I1585,'OMS2007'!$A$3:$A$220,'OMS2007'!C$3:C$220),$A1585*LOOKUP($I1585+1,'OMS2007'!$A$3:$A$220,'OMS2007'!F$3:F$220)+(1-$A1585)*LOOKUP($I1585,'OMS2007'!$A$3:$A$220,'OMS2007'!F$3:F$220))</f>
        <v>#N/A</v>
      </c>
      <c r="D1585" s="15" t="e">
        <f>IF(OR(Medidas!D1585=1,Medidas!D1585="M",Medidas!D1585="m"),$A1585*LOOKUP($I1585+1,'OMS2007'!$A$3:$A$220,'OMS2007'!D$3:D$220)+(1-$A1585)*LOOKUP($I1585,'OMS2007'!$A$3:$A$220,'OMS2007'!D$3:D$220),$A1585*LOOKUP($I1585+1,'OMS2007'!$A$3:$A$220,'OMS2007'!G$3:G$220)+(1-$A1585)*LOOKUP($I1585,'OMS2007'!$A$3:$A$220,'OMS2007'!G$3:G$220))</f>
        <v>#N/A</v>
      </c>
      <c r="E1585" s="15">
        <f t="shared" si="168"/>
        <v>1</v>
      </c>
      <c r="F1585" s="15">
        <f>IF(OR(Medidas!D1585=1,Medidas!D1585="M",Medidas!D1585="m",Medidas!D1585=2,Medidas!D1585="F",Medidas!D1585="f"),0,1)</f>
        <v>1</v>
      </c>
      <c r="G1585" s="15">
        <f>IF(OR(ISBLANK(Medidas!G1585),(ISBLANK(Medidas!H1585))),1,0)</f>
        <v>1</v>
      </c>
      <c r="H1585" s="15">
        <f>IF(AND(NOT(G1585),OR(Medidas!G1585&lt;20,Medidas!G1585&gt;250,Medidas!H1585&lt;0.5,Medidas!H1585&gt;400)),1,0)</f>
        <v>0</v>
      </c>
      <c r="I1585" s="20">
        <f>(Medidas!F1585-Medidas!E1585)/30.4375</f>
        <v>0</v>
      </c>
      <c r="J1585" s="15" t="e">
        <f>Medidas!H1585/(Medidas!G1585^2)*10000</f>
        <v>#DIV/0!</v>
      </c>
      <c r="K1585" s="15" t="e">
        <f t="shared" si="169"/>
        <v>#DIV/0!</v>
      </c>
      <c r="L1585" s="15" t="e">
        <f t="shared" si="170"/>
        <v>#DIV/0!</v>
      </c>
      <c r="M1585" s="15" t="e">
        <f t="shared" si="171"/>
        <v>#DIV/0!</v>
      </c>
      <c r="N1585" s="15" t="e">
        <f t="shared" si="172"/>
        <v>#N/A</v>
      </c>
      <c r="O1585" s="15" t="e">
        <f t="shared" si="173"/>
        <v>#N/A</v>
      </c>
    </row>
    <row r="1586" spans="1:15" x14ac:dyDescent="0.15">
      <c r="A1586" s="106">
        <f t="shared" si="174"/>
        <v>1</v>
      </c>
      <c r="B1586" s="15" t="e">
        <f>IF(OR(Medidas!D1586=1,Medidas!D1586="M",Medidas!D1586="m"),$A1586*LOOKUP($I1586+1,'OMS2007'!$A$3:$A$220,'OMS2007'!B$3:B$220)+(1-$A1586)*LOOKUP($I1586,'OMS2007'!$A$3:$A$220,'OMS2007'!B$3:B$220),$A1586*LOOKUP($I1586+1,'OMS2007'!$A$3:$A$220,'OMS2007'!E$3:E$220)+(1-$A1586)*LOOKUP($I1586,'OMS2007'!$A$3:$A$220,'OMS2007'!E$3:E$220))</f>
        <v>#N/A</v>
      </c>
      <c r="C1586" s="15" t="e">
        <f>IF(OR(Medidas!D1586=1,Medidas!D1586="M",Medidas!D1586="m"),$A1586*LOOKUP($I1586+1,'OMS2007'!$A$3:$A$220,'OMS2007'!C$3:C$220)+(1-$A1586)*LOOKUP($I1586,'OMS2007'!$A$3:$A$220,'OMS2007'!C$3:C$220),$A1586*LOOKUP($I1586+1,'OMS2007'!$A$3:$A$220,'OMS2007'!F$3:F$220)+(1-$A1586)*LOOKUP($I1586,'OMS2007'!$A$3:$A$220,'OMS2007'!F$3:F$220))</f>
        <v>#N/A</v>
      </c>
      <c r="D1586" s="15" t="e">
        <f>IF(OR(Medidas!D1586=1,Medidas!D1586="M",Medidas!D1586="m"),$A1586*LOOKUP($I1586+1,'OMS2007'!$A$3:$A$220,'OMS2007'!D$3:D$220)+(1-$A1586)*LOOKUP($I1586,'OMS2007'!$A$3:$A$220,'OMS2007'!D$3:D$220),$A1586*LOOKUP($I1586+1,'OMS2007'!$A$3:$A$220,'OMS2007'!G$3:G$220)+(1-$A1586)*LOOKUP($I1586,'OMS2007'!$A$3:$A$220,'OMS2007'!G$3:G$220))</f>
        <v>#N/A</v>
      </c>
      <c r="E1586" s="15">
        <f t="shared" si="168"/>
        <v>1</v>
      </c>
      <c r="F1586" s="15">
        <f>IF(OR(Medidas!D1586=1,Medidas!D1586="M",Medidas!D1586="m",Medidas!D1586=2,Medidas!D1586="F",Medidas!D1586="f"),0,1)</f>
        <v>1</v>
      </c>
      <c r="G1586" s="15">
        <f>IF(OR(ISBLANK(Medidas!G1586),(ISBLANK(Medidas!H1586))),1,0)</f>
        <v>1</v>
      </c>
      <c r="H1586" s="15">
        <f>IF(AND(NOT(G1586),OR(Medidas!G1586&lt;20,Medidas!G1586&gt;250,Medidas!H1586&lt;0.5,Medidas!H1586&gt;400)),1,0)</f>
        <v>0</v>
      </c>
      <c r="I1586" s="20">
        <f>(Medidas!F1586-Medidas!E1586)/30.4375</f>
        <v>0</v>
      </c>
      <c r="J1586" s="15" t="e">
        <f>Medidas!H1586/(Medidas!G1586^2)*10000</f>
        <v>#DIV/0!</v>
      </c>
      <c r="K1586" s="15" t="e">
        <f t="shared" si="169"/>
        <v>#DIV/0!</v>
      </c>
      <c r="L1586" s="15" t="e">
        <f t="shared" si="170"/>
        <v>#DIV/0!</v>
      </c>
      <c r="M1586" s="15" t="e">
        <f t="shared" si="171"/>
        <v>#DIV/0!</v>
      </c>
      <c r="N1586" s="15" t="e">
        <f t="shared" si="172"/>
        <v>#N/A</v>
      </c>
      <c r="O1586" s="15" t="e">
        <f t="shared" si="173"/>
        <v>#N/A</v>
      </c>
    </row>
    <row r="1587" spans="1:15" x14ac:dyDescent="0.15">
      <c r="A1587" s="106">
        <f t="shared" si="174"/>
        <v>1</v>
      </c>
      <c r="B1587" s="15" t="e">
        <f>IF(OR(Medidas!D1587=1,Medidas!D1587="M",Medidas!D1587="m"),$A1587*LOOKUP($I1587+1,'OMS2007'!$A$3:$A$220,'OMS2007'!B$3:B$220)+(1-$A1587)*LOOKUP($I1587,'OMS2007'!$A$3:$A$220,'OMS2007'!B$3:B$220),$A1587*LOOKUP($I1587+1,'OMS2007'!$A$3:$A$220,'OMS2007'!E$3:E$220)+(1-$A1587)*LOOKUP($I1587,'OMS2007'!$A$3:$A$220,'OMS2007'!E$3:E$220))</f>
        <v>#N/A</v>
      </c>
      <c r="C1587" s="15" t="e">
        <f>IF(OR(Medidas!D1587=1,Medidas!D1587="M",Medidas!D1587="m"),$A1587*LOOKUP($I1587+1,'OMS2007'!$A$3:$A$220,'OMS2007'!C$3:C$220)+(1-$A1587)*LOOKUP($I1587,'OMS2007'!$A$3:$A$220,'OMS2007'!C$3:C$220),$A1587*LOOKUP($I1587+1,'OMS2007'!$A$3:$A$220,'OMS2007'!F$3:F$220)+(1-$A1587)*LOOKUP($I1587,'OMS2007'!$A$3:$A$220,'OMS2007'!F$3:F$220))</f>
        <v>#N/A</v>
      </c>
      <c r="D1587" s="15" t="e">
        <f>IF(OR(Medidas!D1587=1,Medidas!D1587="M",Medidas!D1587="m"),$A1587*LOOKUP($I1587+1,'OMS2007'!$A$3:$A$220,'OMS2007'!D$3:D$220)+(1-$A1587)*LOOKUP($I1587,'OMS2007'!$A$3:$A$220,'OMS2007'!D$3:D$220),$A1587*LOOKUP($I1587+1,'OMS2007'!$A$3:$A$220,'OMS2007'!G$3:G$220)+(1-$A1587)*LOOKUP($I1587,'OMS2007'!$A$3:$A$220,'OMS2007'!G$3:G$220))</f>
        <v>#N/A</v>
      </c>
      <c r="E1587" s="15">
        <f t="shared" si="168"/>
        <v>1</v>
      </c>
      <c r="F1587" s="15">
        <f>IF(OR(Medidas!D1587=1,Medidas!D1587="M",Medidas!D1587="m",Medidas!D1587=2,Medidas!D1587="F",Medidas!D1587="f"),0,1)</f>
        <v>1</v>
      </c>
      <c r="G1587" s="15">
        <f>IF(OR(ISBLANK(Medidas!G1587),(ISBLANK(Medidas!H1587))),1,0)</f>
        <v>1</v>
      </c>
      <c r="H1587" s="15">
        <f>IF(AND(NOT(G1587),OR(Medidas!G1587&lt;20,Medidas!G1587&gt;250,Medidas!H1587&lt;0.5,Medidas!H1587&gt;400)),1,0)</f>
        <v>0</v>
      </c>
      <c r="I1587" s="20">
        <f>(Medidas!F1587-Medidas!E1587)/30.4375</f>
        <v>0</v>
      </c>
      <c r="J1587" s="15" t="e">
        <f>Medidas!H1587/(Medidas!G1587^2)*10000</f>
        <v>#DIV/0!</v>
      </c>
      <c r="K1587" s="15" t="e">
        <f t="shared" si="169"/>
        <v>#DIV/0!</v>
      </c>
      <c r="L1587" s="15" t="e">
        <f t="shared" si="170"/>
        <v>#DIV/0!</v>
      </c>
      <c r="M1587" s="15" t="e">
        <f t="shared" si="171"/>
        <v>#DIV/0!</v>
      </c>
      <c r="N1587" s="15" t="e">
        <f t="shared" si="172"/>
        <v>#N/A</v>
      </c>
      <c r="O1587" s="15" t="e">
        <f t="shared" si="173"/>
        <v>#N/A</v>
      </c>
    </row>
    <row r="1588" spans="1:15" x14ac:dyDescent="0.15">
      <c r="A1588" s="106">
        <f t="shared" si="174"/>
        <v>1</v>
      </c>
      <c r="B1588" s="15" t="e">
        <f>IF(OR(Medidas!D1588=1,Medidas!D1588="M",Medidas!D1588="m"),$A1588*LOOKUP($I1588+1,'OMS2007'!$A$3:$A$220,'OMS2007'!B$3:B$220)+(1-$A1588)*LOOKUP($I1588,'OMS2007'!$A$3:$A$220,'OMS2007'!B$3:B$220),$A1588*LOOKUP($I1588+1,'OMS2007'!$A$3:$A$220,'OMS2007'!E$3:E$220)+(1-$A1588)*LOOKUP($I1588,'OMS2007'!$A$3:$A$220,'OMS2007'!E$3:E$220))</f>
        <v>#N/A</v>
      </c>
      <c r="C1588" s="15" t="e">
        <f>IF(OR(Medidas!D1588=1,Medidas!D1588="M",Medidas!D1588="m"),$A1588*LOOKUP($I1588+1,'OMS2007'!$A$3:$A$220,'OMS2007'!C$3:C$220)+(1-$A1588)*LOOKUP($I1588,'OMS2007'!$A$3:$A$220,'OMS2007'!C$3:C$220),$A1588*LOOKUP($I1588+1,'OMS2007'!$A$3:$A$220,'OMS2007'!F$3:F$220)+(1-$A1588)*LOOKUP($I1588,'OMS2007'!$A$3:$A$220,'OMS2007'!F$3:F$220))</f>
        <v>#N/A</v>
      </c>
      <c r="D1588" s="15" t="e">
        <f>IF(OR(Medidas!D1588=1,Medidas!D1588="M",Medidas!D1588="m"),$A1588*LOOKUP($I1588+1,'OMS2007'!$A$3:$A$220,'OMS2007'!D$3:D$220)+(1-$A1588)*LOOKUP($I1588,'OMS2007'!$A$3:$A$220,'OMS2007'!D$3:D$220),$A1588*LOOKUP($I1588+1,'OMS2007'!$A$3:$A$220,'OMS2007'!G$3:G$220)+(1-$A1588)*LOOKUP($I1588,'OMS2007'!$A$3:$A$220,'OMS2007'!G$3:G$220))</f>
        <v>#N/A</v>
      </c>
      <c r="E1588" s="15">
        <f t="shared" si="168"/>
        <v>1</v>
      </c>
      <c r="F1588" s="15">
        <f>IF(OR(Medidas!D1588=1,Medidas!D1588="M",Medidas!D1588="m",Medidas!D1588=2,Medidas!D1588="F",Medidas!D1588="f"),0,1)</f>
        <v>1</v>
      </c>
      <c r="G1588" s="15">
        <f>IF(OR(ISBLANK(Medidas!G1588),(ISBLANK(Medidas!H1588))),1,0)</f>
        <v>1</v>
      </c>
      <c r="H1588" s="15">
        <f>IF(AND(NOT(G1588),OR(Medidas!G1588&lt;20,Medidas!G1588&gt;250,Medidas!H1588&lt;0.5,Medidas!H1588&gt;400)),1,0)</f>
        <v>0</v>
      </c>
      <c r="I1588" s="20">
        <f>(Medidas!F1588-Medidas!E1588)/30.4375</f>
        <v>0</v>
      </c>
      <c r="J1588" s="15" t="e">
        <f>Medidas!H1588/(Medidas!G1588^2)*10000</f>
        <v>#DIV/0!</v>
      </c>
      <c r="K1588" s="15" t="e">
        <f t="shared" si="169"/>
        <v>#DIV/0!</v>
      </c>
      <c r="L1588" s="15" t="e">
        <f t="shared" si="170"/>
        <v>#DIV/0!</v>
      </c>
      <c r="M1588" s="15" t="e">
        <f t="shared" si="171"/>
        <v>#DIV/0!</v>
      </c>
      <c r="N1588" s="15" t="e">
        <f t="shared" si="172"/>
        <v>#N/A</v>
      </c>
      <c r="O1588" s="15" t="e">
        <f t="shared" si="173"/>
        <v>#N/A</v>
      </c>
    </row>
    <row r="1589" spans="1:15" x14ac:dyDescent="0.15">
      <c r="A1589" s="106">
        <f t="shared" si="174"/>
        <v>1</v>
      </c>
      <c r="B1589" s="15" t="e">
        <f>IF(OR(Medidas!D1589=1,Medidas!D1589="M",Medidas!D1589="m"),$A1589*LOOKUP($I1589+1,'OMS2007'!$A$3:$A$220,'OMS2007'!B$3:B$220)+(1-$A1589)*LOOKUP($I1589,'OMS2007'!$A$3:$A$220,'OMS2007'!B$3:B$220),$A1589*LOOKUP($I1589+1,'OMS2007'!$A$3:$A$220,'OMS2007'!E$3:E$220)+(1-$A1589)*LOOKUP($I1589,'OMS2007'!$A$3:$A$220,'OMS2007'!E$3:E$220))</f>
        <v>#N/A</v>
      </c>
      <c r="C1589" s="15" t="e">
        <f>IF(OR(Medidas!D1589=1,Medidas!D1589="M",Medidas!D1589="m"),$A1589*LOOKUP($I1589+1,'OMS2007'!$A$3:$A$220,'OMS2007'!C$3:C$220)+(1-$A1589)*LOOKUP($I1589,'OMS2007'!$A$3:$A$220,'OMS2007'!C$3:C$220),$A1589*LOOKUP($I1589+1,'OMS2007'!$A$3:$A$220,'OMS2007'!F$3:F$220)+(1-$A1589)*LOOKUP($I1589,'OMS2007'!$A$3:$A$220,'OMS2007'!F$3:F$220))</f>
        <v>#N/A</v>
      </c>
      <c r="D1589" s="15" t="e">
        <f>IF(OR(Medidas!D1589=1,Medidas!D1589="M",Medidas!D1589="m"),$A1589*LOOKUP($I1589+1,'OMS2007'!$A$3:$A$220,'OMS2007'!D$3:D$220)+(1-$A1589)*LOOKUP($I1589,'OMS2007'!$A$3:$A$220,'OMS2007'!D$3:D$220),$A1589*LOOKUP($I1589+1,'OMS2007'!$A$3:$A$220,'OMS2007'!G$3:G$220)+(1-$A1589)*LOOKUP($I1589,'OMS2007'!$A$3:$A$220,'OMS2007'!G$3:G$220))</f>
        <v>#N/A</v>
      </c>
      <c r="E1589" s="15">
        <f t="shared" si="168"/>
        <v>1</v>
      </c>
      <c r="F1589" s="15">
        <f>IF(OR(Medidas!D1589=1,Medidas!D1589="M",Medidas!D1589="m",Medidas!D1589=2,Medidas!D1589="F",Medidas!D1589="f"),0,1)</f>
        <v>1</v>
      </c>
      <c r="G1589" s="15">
        <f>IF(OR(ISBLANK(Medidas!G1589),(ISBLANK(Medidas!H1589))),1,0)</f>
        <v>1</v>
      </c>
      <c r="H1589" s="15">
        <f>IF(AND(NOT(G1589),OR(Medidas!G1589&lt;20,Medidas!G1589&gt;250,Medidas!H1589&lt;0.5,Medidas!H1589&gt;400)),1,0)</f>
        <v>0</v>
      </c>
      <c r="I1589" s="20">
        <f>(Medidas!F1589-Medidas!E1589)/30.4375</f>
        <v>0</v>
      </c>
      <c r="J1589" s="15" t="e">
        <f>Medidas!H1589/(Medidas!G1589^2)*10000</f>
        <v>#DIV/0!</v>
      </c>
      <c r="K1589" s="15" t="e">
        <f t="shared" si="169"/>
        <v>#DIV/0!</v>
      </c>
      <c r="L1589" s="15" t="e">
        <f t="shared" si="170"/>
        <v>#DIV/0!</v>
      </c>
      <c r="M1589" s="15" t="e">
        <f t="shared" si="171"/>
        <v>#DIV/0!</v>
      </c>
      <c r="N1589" s="15" t="e">
        <f t="shared" si="172"/>
        <v>#N/A</v>
      </c>
      <c r="O1589" s="15" t="e">
        <f t="shared" si="173"/>
        <v>#N/A</v>
      </c>
    </row>
    <row r="1590" spans="1:15" x14ac:dyDescent="0.15">
      <c r="A1590" s="106">
        <f t="shared" si="174"/>
        <v>1</v>
      </c>
      <c r="B1590" s="15" t="e">
        <f>IF(OR(Medidas!D1590=1,Medidas!D1590="M",Medidas!D1590="m"),$A1590*LOOKUP($I1590+1,'OMS2007'!$A$3:$A$220,'OMS2007'!B$3:B$220)+(1-$A1590)*LOOKUP($I1590,'OMS2007'!$A$3:$A$220,'OMS2007'!B$3:B$220),$A1590*LOOKUP($I1590+1,'OMS2007'!$A$3:$A$220,'OMS2007'!E$3:E$220)+(1-$A1590)*LOOKUP($I1590,'OMS2007'!$A$3:$A$220,'OMS2007'!E$3:E$220))</f>
        <v>#N/A</v>
      </c>
      <c r="C1590" s="15" t="e">
        <f>IF(OR(Medidas!D1590=1,Medidas!D1590="M",Medidas!D1590="m"),$A1590*LOOKUP($I1590+1,'OMS2007'!$A$3:$A$220,'OMS2007'!C$3:C$220)+(1-$A1590)*LOOKUP($I1590,'OMS2007'!$A$3:$A$220,'OMS2007'!C$3:C$220),$A1590*LOOKUP($I1590+1,'OMS2007'!$A$3:$A$220,'OMS2007'!F$3:F$220)+(1-$A1590)*LOOKUP($I1590,'OMS2007'!$A$3:$A$220,'OMS2007'!F$3:F$220))</f>
        <v>#N/A</v>
      </c>
      <c r="D1590" s="15" t="e">
        <f>IF(OR(Medidas!D1590=1,Medidas!D1590="M",Medidas!D1590="m"),$A1590*LOOKUP($I1590+1,'OMS2007'!$A$3:$A$220,'OMS2007'!D$3:D$220)+(1-$A1590)*LOOKUP($I1590,'OMS2007'!$A$3:$A$220,'OMS2007'!D$3:D$220),$A1590*LOOKUP($I1590+1,'OMS2007'!$A$3:$A$220,'OMS2007'!G$3:G$220)+(1-$A1590)*LOOKUP($I1590,'OMS2007'!$A$3:$A$220,'OMS2007'!G$3:G$220))</f>
        <v>#N/A</v>
      </c>
      <c r="E1590" s="15">
        <f t="shared" si="168"/>
        <v>1</v>
      </c>
      <c r="F1590" s="15">
        <f>IF(OR(Medidas!D1590=1,Medidas!D1590="M",Medidas!D1590="m",Medidas!D1590=2,Medidas!D1590="F",Medidas!D1590="f"),0,1)</f>
        <v>1</v>
      </c>
      <c r="G1590" s="15">
        <f>IF(OR(ISBLANK(Medidas!G1590),(ISBLANK(Medidas!H1590))),1,0)</f>
        <v>1</v>
      </c>
      <c r="H1590" s="15">
        <f>IF(AND(NOT(G1590),OR(Medidas!G1590&lt;20,Medidas!G1590&gt;250,Medidas!H1590&lt;0.5,Medidas!H1590&gt;400)),1,0)</f>
        <v>0</v>
      </c>
      <c r="I1590" s="20">
        <f>(Medidas!F1590-Medidas!E1590)/30.4375</f>
        <v>0</v>
      </c>
      <c r="J1590" s="15" t="e">
        <f>Medidas!H1590/(Medidas!G1590^2)*10000</f>
        <v>#DIV/0!</v>
      </c>
      <c r="K1590" s="15" t="e">
        <f t="shared" si="169"/>
        <v>#DIV/0!</v>
      </c>
      <c r="L1590" s="15" t="e">
        <f t="shared" si="170"/>
        <v>#DIV/0!</v>
      </c>
      <c r="M1590" s="15" t="e">
        <f t="shared" si="171"/>
        <v>#DIV/0!</v>
      </c>
      <c r="N1590" s="15" t="e">
        <f t="shared" si="172"/>
        <v>#N/A</v>
      </c>
      <c r="O1590" s="15" t="e">
        <f t="shared" si="173"/>
        <v>#N/A</v>
      </c>
    </row>
    <row r="1591" spans="1:15" x14ac:dyDescent="0.15">
      <c r="A1591" s="106">
        <f t="shared" si="174"/>
        <v>1</v>
      </c>
      <c r="B1591" s="15" t="e">
        <f>IF(OR(Medidas!D1591=1,Medidas!D1591="M",Medidas!D1591="m"),$A1591*LOOKUP($I1591+1,'OMS2007'!$A$3:$A$220,'OMS2007'!B$3:B$220)+(1-$A1591)*LOOKUP($I1591,'OMS2007'!$A$3:$A$220,'OMS2007'!B$3:B$220),$A1591*LOOKUP($I1591+1,'OMS2007'!$A$3:$A$220,'OMS2007'!E$3:E$220)+(1-$A1591)*LOOKUP($I1591,'OMS2007'!$A$3:$A$220,'OMS2007'!E$3:E$220))</f>
        <v>#N/A</v>
      </c>
      <c r="C1591" s="15" t="e">
        <f>IF(OR(Medidas!D1591=1,Medidas!D1591="M",Medidas!D1591="m"),$A1591*LOOKUP($I1591+1,'OMS2007'!$A$3:$A$220,'OMS2007'!C$3:C$220)+(1-$A1591)*LOOKUP($I1591,'OMS2007'!$A$3:$A$220,'OMS2007'!C$3:C$220),$A1591*LOOKUP($I1591+1,'OMS2007'!$A$3:$A$220,'OMS2007'!F$3:F$220)+(1-$A1591)*LOOKUP($I1591,'OMS2007'!$A$3:$A$220,'OMS2007'!F$3:F$220))</f>
        <v>#N/A</v>
      </c>
      <c r="D1591" s="15" t="e">
        <f>IF(OR(Medidas!D1591=1,Medidas!D1591="M",Medidas!D1591="m"),$A1591*LOOKUP($I1591+1,'OMS2007'!$A$3:$A$220,'OMS2007'!D$3:D$220)+(1-$A1591)*LOOKUP($I1591,'OMS2007'!$A$3:$A$220,'OMS2007'!D$3:D$220),$A1591*LOOKUP($I1591+1,'OMS2007'!$A$3:$A$220,'OMS2007'!G$3:G$220)+(1-$A1591)*LOOKUP($I1591,'OMS2007'!$A$3:$A$220,'OMS2007'!G$3:G$220))</f>
        <v>#N/A</v>
      </c>
      <c r="E1591" s="15">
        <f t="shared" si="168"/>
        <v>1</v>
      </c>
      <c r="F1591" s="15">
        <f>IF(OR(Medidas!D1591=1,Medidas!D1591="M",Medidas!D1591="m",Medidas!D1591=2,Medidas!D1591="F",Medidas!D1591="f"),0,1)</f>
        <v>1</v>
      </c>
      <c r="G1591" s="15">
        <f>IF(OR(ISBLANK(Medidas!G1591),(ISBLANK(Medidas!H1591))),1,0)</f>
        <v>1</v>
      </c>
      <c r="H1591" s="15">
        <f>IF(AND(NOT(G1591),OR(Medidas!G1591&lt;20,Medidas!G1591&gt;250,Medidas!H1591&lt;0.5,Medidas!H1591&gt;400)),1,0)</f>
        <v>0</v>
      </c>
      <c r="I1591" s="20">
        <f>(Medidas!F1591-Medidas!E1591)/30.4375</f>
        <v>0</v>
      </c>
      <c r="J1591" s="15" t="e">
        <f>Medidas!H1591/(Medidas!G1591^2)*10000</f>
        <v>#DIV/0!</v>
      </c>
      <c r="K1591" s="15" t="e">
        <f t="shared" si="169"/>
        <v>#DIV/0!</v>
      </c>
      <c r="L1591" s="15" t="e">
        <f t="shared" si="170"/>
        <v>#DIV/0!</v>
      </c>
      <c r="M1591" s="15" t="e">
        <f t="shared" si="171"/>
        <v>#DIV/0!</v>
      </c>
      <c r="N1591" s="15" t="e">
        <f t="shared" si="172"/>
        <v>#N/A</v>
      </c>
      <c r="O1591" s="15" t="e">
        <f t="shared" si="173"/>
        <v>#N/A</v>
      </c>
    </row>
    <row r="1592" spans="1:15" x14ac:dyDescent="0.15">
      <c r="A1592" s="106">
        <f t="shared" si="174"/>
        <v>1</v>
      </c>
      <c r="B1592" s="15" t="e">
        <f>IF(OR(Medidas!D1592=1,Medidas!D1592="M",Medidas!D1592="m"),$A1592*LOOKUP($I1592+1,'OMS2007'!$A$3:$A$220,'OMS2007'!B$3:B$220)+(1-$A1592)*LOOKUP($I1592,'OMS2007'!$A$3:$A$220,'OMS2007'!B$3:B$220),$A1592*LOOKUP($I1592+1,'OMS2007'!$A$3:$A$220,'OMS2007'!E$3:E$220)+(1-$A1592)*LOOKUP($I1592,'OMS2007'!$A$3:$A$220,'OMS2007'!E$3:E$220))</f>
        <v>#N/A</v>
      </c>
      <c r="C1592" s="15" t="e">
        <f>IF(OR(Medidas!D1592=1,Medidas!D1592="M",Medidas!D1592="m"),$A1592*LOOKUP($I1592+1,'OMS2007'!$A$3:$A$220,'OMS2007'!C$3:C$220)+(1-$A1592)*LOOKUP($I1592,'OMS2007'!$A$3:$A$220,'OMS2007'!C$3:C$220),$A1592*LOOKUP($I1592+1,'OMS2007'!$A$3:$A$220,'OMS2007'!F$3:F$220)+(1-$A1592)*LOOKUP($I1592,'OMS2007'!$A$3:$A$220,'OMS2007'!F$3:F$220))</f>
        <v>#N/A</v>
      </c>
      <c r="D1592" s="15" t="e">
        <f>IF(OR(Medidas!D1592=1,Medidas!D1592="M",Medidas!D1592="m"),$A1592*LOOKUP($I1592+1,'OMS2007'!$A$3:$A$220,'OMS2007'!D$3:D$220)+(1-$A1592)*LOOKUP($I1592,'OMS2007'!$A$3:$A$220,'OMS2007'!D$3:D$220),$A1592*LOOKUP($I1592+1,'OMS2007'!$A$3:$A$220,'OMS2007'!G$3:G$220)+(1-$A1592)*LOOKUP($I1592,'OMS2007'!$A$3:$A$220,'OMS2007'!G$3:G$220))</f>
        <v>#N/A</v>
      </c>
      <c r="E1592" s="15">
        <f t="shared" si="168"/>
        <v>1</v>
      </c>
      <c r="F1592" s="15">
        <f>IF(OR(Medidas!D1592=1,Medidas!D1592="M",Medidas!D1592="m",Medidas!D1592=2,Medidas!D1592="F",Medidas!D1592="f"),0,1)</f>
        <v>1</v>
      </c>
      <c r="G1592" s="15">
        <f>IF(OR(ISBLANK(Medidas!G1592),(ISBLANK(Medidas!H1592))),1,0)</f>
        <v>1</v>
      </c>
      <c r="H1592" s="15">
        <f>IF(AND(NOT(G1592),OR(Medidas!G1592&lt;20,Medidas!G1592&gt;250,Medidas!H1592&lt;0.5,Medidas!H1592&gt;400)),1,0)</f>
        <v>0</v>
      </c>
      <c r="I1592" s="20">
        <f>(Medidas!F1592-Medidas!E1592)/30.4375</f>
        <v>0</v>
      </c>
      <c r="J1592" s="15" t="e">
        <f>Medidas!H1592/(Medidas!G1592^2)*10000</f>
        <v>#DIV/0!</v>
      </c>
      <c r="K1592" s="15" t="e">
        <f t="shared" si="169"/>
        <v>#DIV/0!</v>
      </c>
      <c r="L1592" s="15" t="e">
        <f t="shared" si="170"/>
        <v>#DIV/0!</v>
      </c>
      <c r="M1592" s="15" t="e">
        <f t="shared" si="171"/>
        <v>#DIV/0!</v>
      </c>
      <c r="N1592" s="15" t="e">
        <f t="shared" si="172"/>
        <v>#N/A</v>
      </c>
      <c r="O1592" s="15" t="e">
        <f t="shared" si="173"/>
        <v>#N/A</v>
      </c>
    </row>
    <row r="1593" spans="1:15" x14ac:dyDescent="0.15">
      <c r="A1593" s="106">
        <f t="shared" si="174"/>
        <v>1</v>
      </c>
      <c r="B1593" s="15" t="e">
        <f>IF(OR(Medidas!D1593=1,Medidas!D1593="M",Medidas!D1593="m"),$A1593*LOOKUP($I1593+1,'OMS2007'!$A$3:$A$220,'OMS2007'!B$3:B$220)+(1-$A1593)*LOOKUP($I1593,'OMS2007'!$A$3:$A$220,'OMS2007'!B$3:B$220),$A1593*LOOKUP($I1593+1,'OMS2007'!$A$3:$A$220,'OMS2007'!E$3:E$220)+(1-$A1593)*LOOKUP($I1593,'OMS2007'!$A$3:$A$220,'OMS2007'!E$3:E$220))</f>
        <v>#N/A</v>
      </c>
      <c r="C1593" s="15" t="e">
        <f>IF(OR(Medidas!D1593=1,Medidas!D1593="M",Medidas!D1593="m"),$A1593*LOOKUP($I1593+1,'OMS2007'!$A$3:$A$220,'OMS2007'!C$3:C$220)+(1-$A1593)*LOOKUP($I1593,'OMS2007'!$A$3:$A$220,'OMS2007'!C$3:C$220),$A1593*LOOKUP($I1593+1,'OMS2007'!$A$3:$A$220,'OMS2007'!F$3:F$220)+(1-$A1593)*LOOKUP($I1593,'OMS2007'!$A$3:$A$220,'OMS2007'!F$3:F$220))</f>
        <v>#N/A</v>
      </c>
      <c r="D1593" s="15" t="e">
        <f>IF(OR(Medidas!D1593=1,Medidas!D1593="M",Medidas!D1593="m"),$A1593*LOOKUP($I1593+1,'OMS2007'!$A$3:$A$220,'OMS2007'!D$3:D$220)+(1-$A1593)*LOOKUP($I1593,'OMS2007'!$A$3:$A$220,'OMS2007'!D$3:D$220),$A1593*LOOKUP($I1593+1,'OMS2007'!$A$3:$A$220,'OMS2007'!G$3:G$220)+(1-$A1593)*LOOKUP($I1593,'OMS2007'!$A$3:$A$220,'OMS2007'!G$3:G$220))</f>
        <v>#N/A</v>
      </c>
      <c r="E1593" s="15">
        <f t="shared" si="168"/>
        <v>1</v>
      </c>
      <c r="F1593" s="15">
        <f>IF(OR(Medidas!D1593=1,Medidas!D1593="M",Medidas!D1593="m",Medidas!D1593=2,Medidas!D1593="F",Medidas!D1593="f"),0,1)</f>
        <v>1</v>
      </c>
      <c r="G1593" s="15">
        <f>IF(OR(ISBLANK(Medidas!G1593),(ISBLANK(Medidas!H1593))),1,0)</f>
        <v>1</v>
      </c>
      <c r="H1593" s="15">
        <f>IF(AND(NOT(G1593),OR(Medidas!G1593&lt;20,Medidas!G1593&gt;250,Medidas!H1593&lt;0.5,Medidas!H1593&gt;400)),1,0)</f>
        <v>0</v>
      </c>
      <c r="I1593" s="20">
        <f>(Medidas!F1593-Medidas!E1593)/30.4375</f>
        <v>0</v>
      </c>
      <c r="J1593" s="15" t="e">
        <f>Medidas!H1593/(Medidas!G1593^2)*10000</f>
        <v>#DIV/0!</v>
      </c>
      <c r="K1593" s="15" t="e">
        <f t="shared" si="169"/>
        <v>#DIV/0!</v>
      </c>
      <c r="L1593" s="15" t="e">
        <f t="shared" si="170"/>
        <v>#DIV/0!</v>
      </c>
      <c r="M1593" s="15" t="e">
        <f t="shared" si="171"/>
        <v>#DIV/0!</v>
      </c>
      <c r="N1593" s="15" t="e">
        <f t="shared" si="172"/>
        <v>#N/A</v>
      </c>
      <c r="O1593" s="15" t="e">
        <f t="shared" si="173"/>
        <v>#N/A</v>
      </c>
    </row>
    <row r="1594" spans="1:15" x14ac:dyDescent="0.15">
      <c r="A1594" s="106">
        <f t="shared" si="174"/>
        <v>1</v>
      </c>
      <c r="B1594" s="15" t="e">
        <f>IF(OR(Medidas!D1594=1,Medidas!D1594="M",Medidas!D1594="m"),$A1594*LOOKUP($I1594+1,'OMS2007'!$A$3:$A$220,'OMS2007'!B$3:B$220)+(1-$A1594)*LOOKUP($I1594,'OMS2007'!$A$3:$A$220,'OMS2007'!B$3:B$220),$A1594*LOOKUP($I1594+1,'OMS2007'!$A$3:$A$220,'OMS2007'!E$3:E$220)+(1-$A1594)*LOOKUP($I1594,'OMS2007'!$A$3:$A$220,'OMS2007'!E$3:E$220))</f>
        <v>#N/A</v>
      </c>
      <c r="C1594" s="15" t="e">
        <f>IF(OR(Medidas!D1594=1,Medidas!D1594="M",Medidas!D1594="m"),$A1594*LOOKUP($I1594+1,'OMS2007'!$A$3:$A$220,'OMS2007'!C$3:C$220)+(1-$A1594)*LOOKUP($I1594,'OMS2007'!$A$3:$A$220,'OMS2007'!C$3:C$220),$A1594*LOOKUP($I1594+1,'OMS2007'!$A$3:$A$220,'OMS2007'!F$3:F$220)+(1-$A1594)*LOOKUP($I1594,'OMS2007'!$A$3:$A$220,'OMS2007'!F$3:F$220))</f>
        <v>#N/A</v>
      </c>
      <c r="D1594" s="15" t="e">
        <f>IF(OR(Medidas!D1594=1,Medidas!D1594="M",Medidas!D1594="m"),$A1594*LOOKUP($I1594+1,'OMS2007'!$A$3:$A$220,'OMS2007'!D$3:D$220)+(1-$A1594)*LOOKUP($I1594,'OMS2007'!$A$3:$A$220,'OMS2007'!D$3:D$220),$A1594*LOOKUP($I1594+1,'OMS2007'!$A$3:$A$220,'OMS2007'!G$3:G$220)+(1-$A1594)*LOOKUP($I1594,'OMS2007'!$A$3:$A$220,'OMS2007'!G$3:G$220))</f>
        <v>#N/A</v>
      </c>
      <c r="E1594" s="15">
        <f t="shared" si="168"/>
        <v>1</v>
      </c>
      <c r="F1594" s="15">
        <f>IF(OR(Medidas!D1594=1,Medidas!D1594="M",Medidas!D1594="m",Medidas!D1594=2,Medidas!D1594="F",Medidas!D1594="f"),0,1)</f>
        <v>1</v>
      </c>
      <c r="G1594" s="15">
        <f>IF(OR(ISBLANK(Medidas!G1594),(ISBLANK(Medidas!H1594))),1,0)</f>
        <v>1</v>
      </c>
      <c r="H1594" s="15">
        <f>IF(AND(NOT(G1594),OR(Medidas!G1594&lt;20,Medidas!G1594&gt;250,Medidas!H1594&lt;0.5,Medidas!H1594&gt;400)),1,0)</f>
        <v>0</v>
      </c>
      <c r="I1594" s="20">
        <f>(Medidas!F1594-Medidas!E1594)/30.4375</f>
        <v>0</v>
      </c>
      <c r="J1594" s="15" t="e">
        <f>Medidas!H1594/(Medidas!G1594^2)*10000</f>
        <v>#DIV/0!</v>
      </c>
      <c r="K1594" s="15" t="e">
        <f t="shared" si="169"/>
        <v>#DIV/0!</v>
      </c>
      <c r="L1594" s="15" t="e">
        <f t="shared" si="170"/>
        <v>#DIV/0!</v>
      </c>
      <c r="M1594" s="15" t="e">
        <f t="shared" si="171"/>
        <v>#DIV/0!</v>
      </c>
      <c r="N1594" s="15" t="e">
        <f t="shared" si="172"/>
        <v>#N/A</v>
      </c>
      <c r="O1594" s="15" t="e">
        <f t="shared" si="173"/>
        <v>#N/A</v>
      </c>
    </row>
    <row r="1595" spans="1:15" x14ac:dyDescent="0.15">
      <c r="A1595" s="106">
        <f t="shared" si="174"/>
        <v>1</v>
      </c>
      <c r="B1595" s="15" t="e">
        <f>IF(OR(Medidas!D1595=1,Medidas!D1595="M",Medidas!D1595="m"),$A1595*LOOKUP($I1595+1,'OMS2007'!$A$3:$A$220,'OMS2007'!B$3:B$220)+(1-$A1595)*LOOKUP($I1595,'OMS2007'!$A$3:$A$220,'OMS2007'!B$3:B$220),$A1595*LOOKUP($I1595+1,'OMS2007'!$A$3:$A$220,'OMS2007'!E$3:E$220)+(1-$A1595)*LOOKUP($I1595,'OMS2007'!$A$3:$A$220,'OMS2007'!E$3:E$220))</f>
        <v>#N/A</v>
      </c>
      <c r="C1595" s="15" t="e">
        <f>IF(OR(Medidas!D1595=1,Medidas!D1595="M",Medidas!D1595="m"),$A1595*LOOKUP($I1595+1,'OMS2007'!$A$3:$A$220,'OMS2007'!C$3:C$220)+(1-$A1595)*LOOKUP($I1595,'OMS2007'!$A$3:$A$220,'OMS2007'!C$3:C$220),$A1595*LOOKUP($I1595+1,'OMS2007'!$A$3:$A$220,'OMS2007'!F$3:F$220)+(1-$A1595)*LOOKUP($I1595,'OMS2007'!$A$3:$A$220,'OMS2007'!F$3:F$220))</f>
        <v>#N/A</v>
      </c>
      <c r="D1595" s="15" t="e">
        <f>IF(OR(Medidas!D1595=1,Medidas!D1595="M",Medidas!D1595="m"),$A1595*LOOKUP($I1595+1,'OMS2007'!$A$3:$A$220,'OMS2007'!D$3:D$220)+(1-$A1595)*LOOKUP($I1595,'OMS2007'!$A$3:$A$220,'OMS2007'!D$3:D$220),$A1595*LOOKUP($I1595+1,'OMS2007'!$A$3:$A$220,'OMS2007'!G$3:G$220)+(1-$A1595)*LOOKUP($I1595,'OMS2007'!$A$3:$A$220,'OMS2007'!G$3:G$220))</f>
        <v>#N/A</v>
      </c>
      <c r="E1595" s="15">
        <f t="shared" si="168"/>
        <v>1</v>
      </c>
      <c r="F1595" s="15">
        <f>IF(OR(Medidas!D1595=1,Medidas!D1595="M",Medidas!D1595="m",Medidas!D1595=2,Medidas!D1595="F",Medidas!D1595="f"),0,1)</f>
        <v>1</v>
      </c>
      <c r="G1595" s="15">
        <f>IF(OR(ISBLANK(Medidas!G1595),(ISBLANK(Medidas!H1595))),1,0)</f>
        <v>1</v>
      </c>
      <c r="H1595" s="15">
        <f>IF(AND(NOT(G1595),OR(Medidas!G1595&lt;20,Medidas!G1595&gt;250,Medidas!H1595&lt;0.5,Medidas!H1595&gt;400)),1,0)</f>
        <v>0</v>
      </c>
      <c r="I1595" s="20">
        <f>(Medidas!F1595-Medidas!E1595)/30.4375</f>
        <v>0</v>
      </c>
      <c r="J1595" s="15" t="e">
        <f>Medidas!H1595/(Medidas!G1595^2)*10000</f>
        <v>#DIV/0!</v>
      </c>
      <c r="K1595" s="15" t="e">
        <f t="shared" si="169"/>
        <v>#DIV/0!</v>
      </c>
      <c r="L1595" s="15" t="e">
        <f t="shared" si="170"/>
        <v>#DIV/0!</v>
      </c>
      <c r="M1595" s="15" t="e">
        <f t="shared" si="171"/>
        <v>#DIV/0!</v>
      </c>
      <c r="N1595" s="15" t="e">
        <f t="shared" si="172"/>
        <v>#N/A</v>
      </c>
      <c r="O1595" s="15" t="e">
        <f t="shared" si="173"/>
        <v>#N/A</v>
      </c>
    </row>
    <row r="1596" spans="1:15" x14ac:dyDescent="0.15">
      <c r="A1596" s="106">
        <f t="shared" si="174"/>
        <v>1</v>
      </c>
      <c r="B1596" s="15" t="e">
        <f>IF(OR(Medidas!D1596=1,Medidas!D1596="M",Medidas!D1596="m"),$A1596*LOOKUP($I1596+1,'OMS2007'!$A$3:$A$220,'OMS2007'!B$3:B$220)+(1-$A1596)*LOOKUP($I1596,'OMS2007'!$A$3:$A$220,'OMS2007'!B$3:B$220),$A1596*LOOKUP($I1596+1,'OMS2007'!$A$3:$A$220,'OMS2007'!E$3:E$220)+(1-$A1596)*LOOKUP($I1596,'OMS2007'!$A$3:$A$220,'OMS2007'!E$3:E$220))</f>
        <v>#N/A</v>
      </c>
      <c r="C1596" s="15" t="e">
        <f>IF(OR(Medidas!D1596=1,Medidas!D1596="M",Medidas!D1596="m"),$A1596*LOOKUP($I1596+1,'OMS2007'!$A$3:$A$220,'OMS2007'!C$3:C$220)+(1-$A1596)*LOOKUP($I1596,'OMS2007'!$A$3:$A$220,'OMS2007'!C$3:C$220),$A1596*LOOKUP($I1596+1,'OMS2007'!$A$3:$A$220,'OMS2007'!F$3:F$220)+(1-$A1596)*LOOKUP($I1596,'OMS2007'!$A$3:$A$220,'OMS2007'!F$3:F$220))</f>
        <v>#N/A</v>
      </c>
      <c r="D1596" s="15" t="e">
        <f>IF(OR(Medidas!D1596=1,Medidas!D1596="M",Medidas!D1596="m"),$A1596*LOOKUP($I1596+1,'OMS2007'!$A$3:$A$220,'OMS2007'!D$3:D$220)+(1-$A1596)*LOOKUP($I1596,'OMS2007'!$A$3:$A$220,'OMS2007'!D$3:D$220),$A1596*LOOKUP($I1596+1,'OMS2007'!$A$3:$A$220,'OMS2007'!G$3:G$220)+(1-$A1596)*LOOKUP($I1596,'OMS2007'!$A$3:$A$220,'OMS2007'!G$3:G$220))</f>
        <v>#N/A</v>
      </c>
      <c r="E1596" s="15">
        <f t="shared" si="168"/>
        <v>1</v>
      </c>
      <c r="F1596" s="15">
        <f>IF(OR(Medidas!D1596=1,Medidas!D1596="M",Medidas!D1596="m",Medidas!D1596=2,Medidas!D1596="F",Medidas!D1596="f"),0,1)</f>
        <v>1</v>
      </c>
      <c r="G1596" s="15">
        <f>IF(OR(ISBLANK(Medidas!G1596),(ISBLANK(Medidas!H1596))),1,0)</f>
        <v>1</v>
      </c>
      <c r="H1596" s="15">
        <f>IF(AND(NOT(G1596),OR(Medidas!G1596&lt;20,Medidas!G1596&gt;250,Medidas!H1596&lt;0.5,Medidas!H1596&gt;400)),1,0)</f>
        <v>0</v>
      </c>
      <c r="I1596" s="20">
        <f>(Medidas!F1596-Medidas!E1596)/30.4375</f>
        <v>0</v>
      </c>
      <c r="J1596" s="15" t="e">
        <f>Medidas!H1596/(Medidas!G1596^2)*10000</f>
        <v>#DIV/0!</v>
      </c>
      <c r="K1596" s="15" t="e">
        <f t="shared" si="169"/>
        <v>#DIV/0!</v>
      </c>
      <c r="L1596" s="15" t="e">
        <f t="shared" si="170"/>
        <v>#DIV/0!</v>
      </c>
      <c r="M1596" s="15" t="e">
        <f t="shared" si="171"/>
        <v>#DIV/0!</v>
      </c>
      <c r="N1596" s="15" t="e">
        <f t="shared" si="172"/>
        <v>#N/A</v>
      </c>
      <c r="O1596" s="15" t="e">
        <f t="shared" si="173"/>
        <v>#N/A</v>
      </c>
    </row>
    <row r="1597" spans="1:15" x14ac:dyDescent="0.15">
      <c r="A1597" s="106">
        <f t="shared" si="174"/>
        <v>1</v>
      </c>
      <c r="B1597" s="15" t="e">
        <f>IF(OR(Medidas!D1597=1,Medidas!D1597="M",Medidas!D1597="m"),$A1597*LOOKUP($I1597+1,'OMS2007'!$A$3:$A$220,'OMS2007'!B$3:B$220)+(1-$A1597)*LOOKUP($I1597,'OMS2007'!$A$3:$A$220,'OMS2007'!B$3:B$220),$A1597*LOOKUP($I1597+1,'OMS2007'!$A$3:$A$220,'OMS2007'!E$3:E$220)+(1-$A1597)*LOOKUP($I1597,'OMS2007'!$A$3:$A$220,'OMS2007'!E$3:E$220))</f>
        <v>#N/A</v>
      </c>
      <c r="C1597" s="15" t="e">
        <f>IF(OR(Medidas!D1597=1,Medidas!D1597="M",Medidas!D1597="m"),$A1597*LOOKUP($I1597+1,'OMS2007'!$A$3:$A$220,'OMS2007'!C$3:C$220)+(1-$A1597)*LOOKUP($I1597,'OMS2007'!$A$3:$A$220,'OMS2007'!C$3:C$220),$A1597*LOOKUP($I1597+1,'OMS2007'!$A$3:$A$220,'OMS2007'!F$3:F$220)+(1-$A1597)*LOOKUP($I1597,'OMS2007'!$A$3:$A$220,'OMS2007'!F$3:F$220))</f>
        <v>#N/A</v>
      </c>
      <c r="D1597" s="15" t="e">
        <f>IF(OR(Medidas!D1597=1,Medidas!D1597="M",Medidas!D1597="m"),$A1597*LOOKUP($I1597+1,'OMS2007'!$A$3:$A$220,'OMS2007'!D$3:D$220)+(1-$A1597)*LOOKUP($I1597,'OMS2007'!$A$3:$A$220,'OMS2007'!D$3:D$220),$A1597*LOOKUP($I1597+1,'OMS2007'!$A$3:$A$220,'OMS2007'!G$3:G$220)+(1-$A1597)*LOOKUP($I1597,'OMS2007'!$A$3:$A$220,'OMS2007'!G$3:G$220))</f>
        <v>#N/A</v>
      </c>
      <c r="E1597" s="15">
        <f t="shared" si="168"/>
        <v>1</v>
      </c>
      <c r="F1597" s="15">
        <f>IF(OR(Medidas!D1597=1,Medidas!D1597="M",Medidas!D1597="m",Medidas!D1597=2,Medidas!D1597="F",Medidas!D1597="f"),0,1)</f>
        <v>1</v>
      </c>
      <c r="G1597" s="15">
        <f>IF(OR(ISBLANK(Medidas!G1597),(ISBLANK(Medidas!H1597))),1,0)</f>
        <v>1</v>
      </c>
      <c r="H1597" s="15">
        <f>IF(AND(NOT(G1597),OR(Medidas!G1597&lt;20,Medidas!G1597&gt;250,Medidas!H1597&lt;0.5,Medidas!H1597&gt;400)),1,0)</f>
        <v>0</v>
      </c>
      <c r="I1597" s="20">
        <f>(Medidas!F1597-Medidas!E1597)/30.4375</f>
        <v>0</v>
      </c>
      <c r="J1597" s="15" t="e">
        <f>Medidas!H1597/(Medidas!G1597^2)*10000</f>
        <v>#DIV/0!</v>
      </c>
      <c r="K1597" s="15" t="e">
        <f t="shared" si="169"/>
        <v>#DIV/0!</v>
      </c>
      <c r="L1597" s="15" t="e">
        <f t="shared" si="170"/>
        <v>#DIV/0!</v>
      </c>
      <c r="M1597" s="15" t="e">
        <f t="shared" si="171"/>
        <v>#DIV/0!</v>
      </c>
      <c r="N1597" s="15" t="e">
        <f t="shared" si="172"/>
        <v>#N/A</v>
      </c>
      <c r="O1597" s="15" t="e">
        <f t="shared" si="173"/>
        <v>#N/A</v>
      </c>
    </row>
    <row r="1598" spans="1:15" x14ac:dyDescent="0.15">
      <c r="A1598" s="106">
        <f t="shared" si="174"/>
        <v>1</v>
      </c>
      <c r="B1598" s="15" t="e">
        <f>IF(OR(Medidas!D1598=1,Medidas!D1598="M",Medidas!D1598="m"),$A1598*LOOKUP($I1598+1,'OMS2007'!$A$3:$A$220,'OMS2007'!B$3:B$220)+(1-$A1598)*LOOKUP($I1598,'OMS2007'!$A$3:$A$220,'OMS2007'!B$3:B$220),$A1598*LOOKUP($I1598+1,'OMS2007'!$A$3:$A$220,'OMS2007'!E$3:E$220)+(1-$A1598)*LOOKUP($I1598,'OMS2007'!$A$3:$A$220,'OMS2007'!E$3:E$220))</f>
        <v>#N/A</v>
      </c>
      <c r="C1598" s="15" t="e">
        <f>IF(OR(Medidas!D1598=1,Medidas!D1598="M",Medidas!D1598="m"),$A1598*LOOKUP($I1598+1,'OMS2007'!$A$3:$A$220,'OMS2007'!C$3:C$220)+(1-$A1598)*LOOKUP($I1598,'OMS2007'!$A$3:$A$220,'OMS2007'!C$3:C$220),$A1598*LOOKUP($I1598+1,'OMS2007'!$A$3:$A$220,'OMS2007'!F$3:F$220)+(1-$A1598)*LOOKUP($I1598,'OMS2007'!$A$3:$A$220,'OMS2007'!F$3:F$220))</f>
        <v>#N/A</v>
      </c>
      <c r="D1598" s="15" t="e">
        <f>IF(OR(Medidas!D1598=1,Medidas!D1598="M",Medidas!D1598="m"),$A1598*LOOKUP($I1598+1,'OMS2007'!$A$3:$A$220,'OMS2007'!D$3:D$220)+(1-$A1598)*LOOKUP($I1598,'OMS2007'!$A$3:$A$220,'OMS2007'!D$3:D$220),$A1598*LOOKUP($I1598+1,'OMS2007'!$A$3:$A$220,'OMS2007'!G$3:G$220)+(1-$A1598)*LOOKUP($I1598,'OMS2007'!$A$3:$A$220,'OMS2007'!G$3:G$220))</f>
        <v>#N/A</v>
      </c>
      <c r="E1598" s="15">
        <f t="shared" si="168"/>
        <v>1</v>
      </c>
      <c r="F1598" s="15">
        <f>IF(OR(Medidas!D1598=1,Medidas!D1598="M",Medidas!D1598="m",Medidas!D1598=2,Medidas!D1598="F",Medidas!D1598="f"),0,1)</f>
        <v>1</v>
      </c>
      <c r="G1598" s="15">
        <f>IF(OR(ISBLANK(Medidas!G1598),(ISBLANK(Medidas!H1598))),1,0)</f>
        <v>1</v>
      </c>
      <c r="H1598" s="15">
        <f>IF(AND(NOT(G1598),OR(Medidas!G1598&lt;20,Medidas!G1598&gt;250,Medidas!H1598&lt;0.5,Medidas!H1598&gt;400)),1,0)</f>
        <v>0</v>
      </c>
      <c r="I1598" s="20">
        <f>(Medidas!F1598-Medidas!E1598)/30.4375</f>
        <v>0</v>
      </c>
      <c r="J1598" s="15" t="e">
        <f>Medidas!H1598/(Medidas!G1598^2)*10000</f>
        <v>#DIV/0!</v>
      </c>
      <c r="K1598" s="15" t="e">
        <f t="shared" si="169"/>
        <v>#DIV/0!</v>
      </c>
      <c r="L1598" s="15" t="e">
        <f t="shared" si="170"/>
        <v>#DIV/0!</v>
      </c>
      <c r="M1598" s="15" t="e">
        <f t="shared" si="171"/>
        <v>#DIV/0!</v>
      </c>
      <c r="N1598" s="15" t="e">
        <f t="shared" si="172"/>
        <v>#N/A</v>
      </c>
      <c r="O1598" s="15" t="e">
        <f t="shared" si="173"/>
        <v>#N/A</v>
      </c>
    </row>
    <row r="1599" spans="1:15" x14ac:dyDescent="0.15">
      <c r="A1599" s="106">
        <f t="shared" si="174"/>
        <v>1</v>
      </c>
      <c r="B1599" s="15" t="e">
        <f>IF(OR(Medidas!D1599=1,Medidas!D1599="M",Medidas!D1599="m"),$A1599*LOOKUP($I1599+1,'OMS2007'!$A$3:$A$220,'OMS2007'!B$3:B$220)+(1-$A1599)*LOOKUP($I1599,'OMS2007'!$A$3:$A$220,'OMS2007'!B$3:B$220),$A1599*LOOKUP($I1599+1,'OMS2007'!$A$3:$A$220,'OMS2007'!E$3:E$220)+(1-$A1599)*LOOKUP($I1599,'OMS2007'!$A$3:$A$220,'OMS2007'!E$3:E$220))</f>
        <v>#N/A</v>
      </c>
      <c r="C1599" s="15" t="e">
        <f>IF(OR(Medidas!D1599=1,Medidas!D1599="M",Medidas!D1599="m"),$A1599*LOOKUP($I1599+1,'OMS2007'!$A$3:$A$220,'OMS2007'!C$3:C$220)+(1-$A1599)*LOOKUP($I1599,'OMS2007'!$A$3:$A$220,'OMS2007'!C$3:C$220),$A1599*LOOKUP($I1599+1,'OMS2007'!$A$3:$A$220,'OMS2007'!F$3:F$220)+(1-$A1599)*LOOKUP($I1599,'OMS2007'!$A$3:$A$220,'OMS2007'!F$3:F$220))</f>
        <v>#N/A</v>
      </c>
      <c r="D1599" s="15" t="e">
        <f>IF(OR(Medidas!D1599=1,Medidas!D1599="M",Medidas!D1599="m"),$A1599*LOOKUP($I1599+1,'OMS2007'!$A$3:$A$220,'OMS2007'!D$3:D$220)+(1-$A1599)*LOOKUP($I1599,'OMS2007'!$A$3:$A$220,'OMS2007'!D$3:D$220),$A1599*LOOKUP($I1599+1,'OMS2007'!$A$3:$A$220,'OMS2007'!G$3:G$220)+(1-$A1599)*LOOKUP($I1599,'OMS2007'!$A$3:$A$220,'OMS2007'!G$3:G$220))</f>
        <v>#N/A</v>
      </c>
      <c r="E1599" s="15">
        <f t="shared" si="168"/>
        <v>1</v>
      </c>
      <c r="F1599" s="15">
        <f>IF(OR(Medidas!D1599=1,Medidas!D1599="M",Medidas!D1599="m",Medidas!D1599=2,Medidas!D1599="F",Medidas!D1599="f"),0,1)</f>
        <v>1</v>
      </c>
      <c r="G1599" s="15">
        <f>IF(OR(ISBLANK(Medidas!G1599),(ISBLANK(Medidas!H1599))),1,0)</f>
        <v>1</v>
      </c>
      <c r="H1599" s="15">
        <f>IF(AND(NOT(G1599),OR(Medidas!G1599&lt;20,Medidas!G1599&gt;250,Medidas!H1599&lt;0.5,Medidas!H1599&gt;400)),1,0)</f>
        <v>0</v>
      </c>
      <c r="I1599" s="20">
        <f>(Medidas!F1599-Medidas!E1599)/30.4375</f>
        <v>0</v>
      </c>
      <c r="J1599" s="15" t="e">
        <f>Medidas!H1599/(Medidas!G1599^2)*10000</f>
        <v>#DIV/0!</v>
      </c>
      <c r="K1599" s="15" t="e">
        <f t="shared" si="169"/>
        <v>#DIV/0!</v>
      </c>
      <c r="L1599" s="15" t="e">
        <f t="shared" si="170"/>
        <v>#DIV/0!</v>
      </c>
      <c r="M1599" s="15" t="e">
        <f t="shared" si="171"/>
        <v>#DIV/0!</v>
      </c>
      <c r="N1599" s="15" t="e">
        <f t="shared" si="172"/>
        <v>#N/A</v>
      </c>
      <c r="O1599" s="15" t="e">
        <f t="shared" si="173"/>
        <v>#N/A</v>
      </c>
    </row>
    <row r="1600" spans="1:15" x14ac:dyDescent="0.15">
      <c r="A1600" s="106">
        <f t="shared" si="174"/>
        <v>1</v>
      </c>
      <c r="B1600" s="15" t="e">
        <f>IF(OR(Medidas!D1600=1,Medidas!D1600="M",Medidas!D1600="m"),$A1600*LOOKUP($I1600+1,'OMS2007'!$A$3:$A$220,'OMS2007'!B$3:B$220)+(1-$A1600)*LOOKUP($I1600,'OMS2007'!$A$3:$A$220,'OMS2007'!B$3:B$220),$A1600*LOOKUP($I1600+1,'OMS2007'!$A$3:$A$220,'OMS2007'!E$3:E$220)+(1-$A1600)*LOOKUP($I1600,'OMS2007'!$A$3:$A$220,'OMS2007'!E$3:E$220))</f>
        <v>#N/A</v>
      </c>
      <c r="C1600" s="15" t="e">
        <f>IF(OR(Medidas!D1600=1,Medidas!D1600="M",Medidas!D1600="m"),$A1600*LOOKUP($I1600+1,'OMS2007'!$A$3:$A$220,'OMS2007'!C$3:C$220)+(1-$A1600)*LOOKUP($I1600,'OMS2007'!$A$3:$A$220,'OMS2007'!C$3:C$220),$A1600*LOOKUP($I1600+1,'OMS2007'!$A$3:$A$220,'OMS2007'!F$3:F$220)+(1-$A1600)*LOOKUP($I1600,'OMS2007'!$A$3:$A$220,'OMS2007'!F$3:F$220))</f>
        <v>#N/A</v>
      </c>
      <c r="D1600" s="15" t="e">
        <f>IF(OR(Medidas!D1600=1,Medidas!D1600="M",Medidas!D1600="m"),$A1600*LOOKUP($I1600+1,'OMS2007'!$A$3:$A$220,'OMS2007'!D$3:D$220)+(1-$A1600)*LOOKUP($I1600,'OMS2007'!$A$3:$A$220,'OMS2007'!D$3:D$220),$A1600*LOOKUP($I1600+1,'OMS2007'!$A$3:$A$220,'OMS2007'!G$3:G$220)+(1-$A1600)*LOOKUP($I1600,'OMS2007'!$A$3:$A$220,'OMS2007'!G$3:G$220))</f>
        <v>#N/A</v>
      </c>
      <c r="E1600" s="15">
        <f t="shared" si="168"/>
        <v>1</v>
      </c>
      <c r="F1600" s="15">
        <f>IF(OR(Medidas!D1600=1,Medidas!D1600="M",Medidas!D1600="m",Medidas!D1600=2,Medidas!D1600="F",Medidas!D1600="f"),0,1)</f>
        <v>1</v>
      </c>
      <c r="G1600" s="15">
        <f>IF(OR(ISBLANK(Medidas!G1600),(ISBLANK(Medidas!H1600))),1,0)</f>
        <v>1</v>
      </c>
      <c r="H1600" s="15">
        <f>IF(AND(NOT(G1600),OR(Medidas!G1600&lt;20,Medidas!G1600&gt;250,Medidas!H1600&lt;0.5,Medidas!H1600&gt;400)),1,0)</f>
        <v>0</v>
      </c>
      <c r="I1600" s="20">
        <f>(Medidas!F1600-Medidas!E1600)/30.4375</f>
        <v>0</v>
      </c>
      <c r="J1600" s="15" t="e">
        <f>Medidas!H1600/(Medidas!G1600^2)*10000</f>
        <v>#DIV/0!</v>
      </c>
      <c r="K1600" s="15" t="e">
        <f t="shared" si="169"/>
        <v>#DIV/0!</v>
      </c>
      <c r="L1600" s="15" t="e">
        <f t="shared" si="170"/>
        <v>#DIV/0!</v>
      </c>
      <c r="M1600" s="15" t="e">
        <f t="shared" si="171"/>
        <v>#DIV/0!</v>
      </c>
      <c r="N1600" s="15" t="e">
        <f t="shared" si="172"/>
        <v>#N/A</v>
      </c>
      <c r="O1600" s="15" t="e">
        <f t="shared" si="173"/>
        <v>#N/A</v>
      </c>
    </row>
    <row r="1601" spans="1:15" x14ac:dyDescent="0.15">
      <c r="A1601" s="106">
        <f t="shared" si="174"/>
        <v>1</v>
      </c>
      <c r="B1601" s="15" t="e">
        <f>IF(OR(Medidas!D1601=1,Medidas!D1601="M",Medidas!D1601="m"),$A1601*LOOKUP($I1601+1,'OMS2007'!$A$3:$A$220,'OMS2007'!B$3:B$220)+(1-$A1601)*LOOKUP($I1601,'OMS2007'!$A$3:$A$220,'OMS2007'!B$3:B$220),$A1601*LOOKUP($I1601+1,'OMS2007'!$A$3:$A$220,'OMS2007'!E$3:E$220)+(1-$A1601)*LOOKUP($I1601,'OMS2007'!$A$3:$A$220,'OMS2007'!E$3:E$220))</f>
        <v>#N/A</v>
      </c>
      <c r="C1601" s="15" t="e">
        <f>IF(OR(Medidas!D1601=1,Medidas!D1601="M",Medidas!D1601="m"),$A1601*LOOKUP($I1601+1,'OMS2007'!$A$3:$A$220,'OMS2007'!C$3:C$220)+(1-$A1601)*LOOKUP($I1601,'OMS2007'!$A$3:$A$220,'OMS2007'!C$3:C$220),$A1601*LOOKUP($I1601+1,'OMS2007'!$A$3:$A$220,'OMS2007'!F$3:F$220)+(1-$A1601)*LOOKUP($I1601,'OMS2007'!$A$3:$A$220,'OMS2007'!F$3:F$220))</f>
        <v>#N/A</v>
      </c>
      <c r="D1601" s="15" t="e">
        <f>IF(OR(Medidas!D1601=1,Medidas!D1601="M",Medidas!D1601="m"),$A1601*LOOKUP($I1601+1,'OMS2007'!$A$3:$A$220,'OMS2007'!D$3:D$220)+(1-$A1601)*LOOKUP($I1601,'OMS2007'!$A$3:$A$220,'OMS2007'!D$3:D$220),$A1601*LOOKUP($I1601+1,'OMS2007'!$A$3:$A$220,'OMS2007'!G$3:G$220)+(1-$A1601)*LOOKUP($I1601,'OMS2007'!$A$3:$A$220,'OMS2007'!G$3:G$220))</f>
        <v>#N/A</v>
      </c>
      <c r="E1601" s="15">
        <f t="shared" si="168"/>
        <v>1</v>
      </c>
      <c r="F1601" s="15">
        <f>IF(OR(Medidas!D1601=1,Medidas!D1601="M",Medidas!D1601="m",Medidas!D1601=2,Medidas!D1601="F",Medidas!D1601="f"),0,1)</f>
        <v>1</v>
      </c>
      <c r="G1601" s="15">
        <f>IF(OR(ISBLANK(Medidas!G1601),(ISBLANK(Medidas!H1601))),1,0)</f>
        <v>1</v>
      </c>
      <c r="H1601" s="15">
        <f>IF(AND(NOT(G1601),OR(Medidas!G1601&lt;20,Medidas!G1601&gt;250,Medidas!H1601&lt;0.5,Medidas!H1601&gt;400)),1,0)</f>
        <v>0</v>
      </c>
      <c r="I1601" s="20">
        <f>(Medidas!F1601-Medidas!E1601)/30.4375</f>
        <v>0</v>
      </c>
      <c r="J1601" s="15" t="e">
        <f>Medidas!H1601/(Medidas!G1601^2)*10000</f>
        <v>#DIV/0!</v>
      </c>
      <c r="K1601" s="15" t="e">
        <f t="shared" si="169"/>
        <v>#DIV/0!</v>
      </c>
      <c r="L1601" s="15" t="e">
        <f t="shared" si="170"/>
        <v>#DIV/0!</v>
      </c>
      <c r="M1601" s="15" t="e">
        <f t="shared" si="171"/>
        <v>#DIV/0!</v>
      </c>
      <c r="N1601" s="15" t="e">
        <f t="shared" si="172"/>
        <v>#N/A</v>
      </c>
      <c r="O1601" s="15" t="e">
        <f t="shared" si="173"/>
        <v>#N/A</v>
      </c>
    </row>
    <row r="1602" spans="1:15" x14ac:dyDescent="0.15">
      <c r="A1602" s="106">
        <f t="shared" si="174"/>
        <v>1</v>
      </c>
      <c r="B1602" s="15" t="e">
        <f>IF(OR(Medidas!D1602=1,Medidas!D1602="M",Medidas!D1602="m"),$A1602*LOOKUP($I1602+1,'OMS2007'!$A$3:$A$220,'OMS2007'!B$3:B$220)+(1-$A1602)*LOOKUP($I1602,'OMS2007'!$A$3:$A$220,'OMS2007'!B$3:B$220),$A1602*LOOKUP($I1602+1,'OMS2007'!$A$3:$A$220,'OMS2007'!E$3:E$220)+(1-$A1602)*LOOKUP($I1602,'OMS2007'!$A$3:$A$220,'OMS2007'!E$3:E$220))</f>
        <v>#N/A</v>
      </c>
      <c r="C1602" s="15" t="e">
        <f>IF(OR(Medidas!D1602=1,Medidas!D1602="M",Medidas!D1602="m"),$A1602*LOOKUP($I1602+1,'OMS2007'!$A$3:$A$220,'OMS2007'!C$3:C$220)+(1-$A1602)*LOOKUP($I1602,'OMS2007'!$A$3:$A$220,'OMS2007'!C$3:C$220),$A1602*LOOKUP($I1602+1,'OMS2007'!$A$3:$A$220,'OMS2007'!F$3:F$220)+(1-$A1602)*LOOKUP($I1602,'OMS2007'!$A$3:$A$220,'OMS2007'!F$3:F$220))</f>
        <v>#N/A</v>
      </c>
      <c r="D1602" s="15" t="e">
        <f>IF(OR(Medidas!D1602=1,Medidas!D1602="M",Medidas!D1602="m"),$A1602*LOOKUP($I1602+1,'OMS2007'!$A$3:$A$220,'OMS2007'!D$3:D$220)+(1-$A1602)*LOOKUP($I1602,'OMS2007'!$A$3:$A$220,'OMS2007'!D$3:D$220),$A1602*LOOKUP($I1602+1,'OMS2007'!$A$3:$A$220,'OMS2007'!G$3:G$220)+(1-$A1602)*LOOKUP($I1602,'OMS2007'!$A$3:$A$220,'OMS2007'!G$3:G$220))</f>
        <v>#N/A</v>
      </c>
      <c r="E1602" s="15">
        <f t="shared" si="168"/>
        <v>1</v>
      </c>
      <c r="F1602" s="15">
        <f>IF(OR(Medidas!D1602=1,Medidas!D1602="M",Medidas!D1602="m",Medidas!D1602=2,Medidas!D1602="F",Medidas!D1602="f"),0,1)</f>
        <v>1</v>
      </c>
      <c r="G1602" s="15">
        <f>IF(OR(ISBLANK(Medidas!G1602),(ISBLANK(Medidas!H1602))),1,0)</f>
        <v>1</v>
      </c>
      <c r="H1602" s="15">
        <f>IF(AND(NOT(G1602),OR(Medidas!G1602&lt;20,Medidas!G1602&gt;250,Medidas!H1602&lt;0.5,Medidas!H1602&gt;400)),1,0)</f>
        <v>0</v>
      </c>
      <c r="I1602" s="20">
        <f>(Medidas!F1602-Medidas!E1602)/30.4375</f>
        <v>0</v>
      </c>
      <c r="J1602" s="15" t="e">
        <f>Medidas!H1602/(Medidas!G1602^2)*10000</f>
        <v>#DIV/0!</v>
      </c>
      <c r="K1602" s="15" t="e">
        <f t="shared" si="169"/>
        <v>#DIV/0!</v>
      </c>
      <c r="L1602" s="15" t="e">
        <f t="shared" si="170"/>
        <v>#DIV/0!</v>
      </c>
      <c r="M1602" s="15" t="e">
        <f t="shared" si="171"/>
        <v>#DIV/0!</v>
      </c>
      <c r="N1602" s="15" t="e">
        <f t="shared" si="172"/>
        <v>#N/A</v>
      </c>
      <c r="O1602" s="15" t="e">
        <f t="shared" si="173"/>
        <v>#N/A</v>
      </c>
    </row>
    <row r="1603" spans="1:15" x14ac:dyDescent="0.15">
      <c r="A1603" s="106">
        <f t="shared" si="174"/>
        <v>1</v>
      </c>
      <c r="B1603" s="15" t="e">
        <f>IF(OR(Medidas!D1603=1,Medidas!D1603="M",Medidas!D1603="m"),$A1603*LOOKUP($I1603+1,'OMS2007'!$A$3:$A$220,'OMS2007'!B$3:B$220)+(1-$A1603)*LOOKUP($I1603,'OMS2007'!$A$3:$A$220,'OMS2007'!B$3:B$220),$A1603*LOOKUP($I1603+1,'OMS2007'!$A$3:$A$220,'OMS2007'!E$3:E$220)+(1-$A1603)*LOOKUP($I1603,'OMS2007'!$A$3:$A$220,'OMS2007'!E$3:E$220))</f>
        <v>#N/A</v>
      </c>
      <c r="C1603" s="15" t="e">
        <f>IF(OR(Medidas!D1603=1,Medidas!D1603="M",Medidas!D1603="m"),$A1603*LOOKUP($I1603+1,'OMS2007'!$A$3:$A$220,'OMS2007'!C$3:C$220)+(1-$A1603)*LOOKUP($I1603,'OMS2007'!$A$3:$A$220,'OMS2007'!C$3:C$220),$A1603*LOOKUP($I1603+1,'OMS2007'!$A$3:$A$220,'OMS2007'!F$3:F$220)+(1-$A1603)*LOOKUP($I1603,'OMS2007'!$A$3:$A$220,'OMS2007'!F$3:F$220))</f>
        <v>#N/A</v>
      </c>
      <c r="D1603" s="15" t="e">
        <f>IF(OR(Medidas!D1603=1,Medidas!D1603="M",Medidas!D1603="m"),$A1603*LOOKUP($I1603+1,'OMS2007'!$A$3:$A$220,'OMS2007'!D$3:D$220)+(1-$A1603)*LOOKUP($I1603,'OMS2007'!$A$3:$A$220,'OMS2007'!D$3:D$220),$A1603*LOOKUP($I1603+1,'OMS2007'!$A$3:$A$220,'OMS2007'!G$3:G$220)+(1-$A1603)*LOOKUP($I1603,'OMS2007'!$A$3:$A$220,'OMS2007'!G$3:G$220))</f>
        <v>#N/A</v>
      </c>
      <c r="E1603" s="15">
        <f t="shared" si="168"/>
        <v>1</v>
      </c>
      <c r="F1603" s="15">
        <f>IF(OR(Medidas!D1603=1,Medidas!D1603="M",Medidas!D1603="m",Medidas!D1603=2,Medidas!D1603="F",Medidas!D1603="f"),0,1)</f>
        <v>1</v>
      </c>
      <c r="G1603" s="15">
        <f>IF(OR(ISBLANK(Medidas!G1603),(ISBLANK(Medidas!H1603))),1,0)</f>
        <v>1</v>
      </c>
      <c r="H1603" s="15">
        <f>IF(AND(NOT(G1603),OR(Medidas!G1603&lt;20,Medidas!G1603&gt;250,Medidas!H1603&lt;0.5,Medidas!H1603&gt;400)),1,0)</f>
        <v>0</v>
      </c>
      <c r="I1603" s="20">
        <f>(Medidas!F1603-Medidas!E1603)/30.4375</f>
        <v>0</v>
      </c>
      <c r="J1603" s="15" t="e">
        <f>Medidas!H1603/(Medidas!G1603^2)*10000</f>
        <v>#DIV/0!</v>
      </c>
      <c r="K1603" s="15" t="e">
        <f t="shared" si="169"/>
        <v>#DIV/0!</v>
      </c>
      <c r="L1603" s="15" t="e">
        <f t="shared" si="170"/>
        <v>#DIV/0!</v>
      </c>
      <c r="M1603" s="15" t="e">
        <f t="shared" si="171"/>
        <v>#DIV/0!</v>
      </c>
      <c r="N1603" s="15" t="e">
        <f t="shared" si="172"/>
        <v>#N/A</v>
      </c>
      <c r="O1603" s="15" t="e">
        <f t="shared" si="173"/>
        <v>#N/A</v>
      </c>
    </row>
    <row r="1604" spans="1:15" x14ac:dyDescent="0.15">
      <c r="A1604" s="106">
        <f t="shared" si="174"/>
        <v>1</v>
      </c>
      <c r="B1604" s="15" t="e">
        <f>IF(OR(Medidas!D1604=1,Medidas!D1604="M",Medidas!D1604="m"),$A1604*LOOKUP($I1604+1,'OMS2007'!$A$3:$A$220,'OMS2007'!B$3:B$220)+(1-$A1604)*LOOKUP($I1604,'OMS2007'!$A$3:$A$220,'OMS2007'!B$3:B$220),$A1604*LOOKUP($I1604+1,'OMS2007'!$A$3:$A$220,'OMS2007'!E$3:E$220)+(1-$A1604)*LOOKUP($I1604,'OMS2007'!$A$3:$A$220,'OMS2007'!E$3:E$220))</f>
        <v>#N/A</v>
      </c>
      <c r="C1604" s="15" t="e">
        <f>IF(OR(Medidas!D1604=1,Medidas!D1604="M",Medidas!D1604="m"),$A1604*LOOKUP($I1604+1,'OMS2007'!$A$3:$A$220,'OMS2007'!C$3:C$220)+(1-$A1604)*LOOKUP($I1604,'OMS2007'!$A$3:$A$220,'OMS2007'!C$3:C$220),$A1604*LOOKUP($I1604+1,'OMS2007'!$A$3:$A$220,'OMS2007'!F$3:F$220)+(1-$A1604)*LOOKUP($I1604,'OMS2007'!$A$3:$A$220,'OMS2007'!F$3:F$220))</f>
        <v>#N/A</v>
      </c>
      <c r="D1604" s="15" t="e">
        <f>IF(OR(Medidas!D1604=1,Medidas!D1604="M",Medidas!D1604="m"),$A1604*LOOKUP($I1604+1,'OMS2007'!$A$3:$A$220,'OMS2007'!D$3:D$220)+(1-$A1604)*LOOKUP($I1604,'OMS2007'!$A$3:$A$220,'OMS2007'!D$3:D$220),$A1604*LOOKUP($I1604+1,'OMS2007'!$A$3:$A$220,'OMS2007'!G$3:G$220)+(1-$A1604)*LOOKUP($I1604,'OMS2007'!$A$3:$A$220,'OMS2007'!G$3:G$220))</f>
        <v>#N/A</v>
      </c>
      <c r="E1604" s="15">
        <f t="shared" ref="E1604:E1667" si="175">IF(OR(I1604&lt;24,I1604&gt;240),1,0)</f>
        <v>1</v>
      </c>
      <c r="F1604" s="15">
        <f>IF(OR(Medidas!D1604=1,Medidas!D1604="M",Medidas!D1604="m",Medidas!D1604=2,Medidas!D1604="F",Medidas!D1604="f"),0,1)</f>
        <v>1</v>
      </c>
      <c r="G1604" s="15">
        <f>IF(OR(ISBLANK(Medidas!G1604),(ISBLANK(Medidas!H1604))),1,0)</f>
        <v>1</v>
      </c>
      <c r="H1604" s="15">
        <f>IF(AND(NOT(G1604),OR(Medidas!G1604&lt;20,Medidas!G1604&gt;250,Medidas!H1604&lt;0.5,Medidas!H1604&gt;400)),1,0)</f>
        <v>0</v>
      </c>
      <c r="I1604" s="20">
        <f>(Medidas!F1604-Medidas!E1604)/30.4375</f>
        <v>0</v>
      </c>
      <c r="J1604" s="15" t="e">
        <f>Medidas!H1604/(Medidas!G1604^2)*10000</f>
        <v>#DIV/0!</v>
      </c>
      <c r="K1604" s="15" t="e">
        <f t="shared" ref="K1604:K1667" si="176">(((J1604/C1604)^B1604)-1)/(B1604*D1604)</f>
        <v>#DIV/0!</v>
      </c>
      <c r="L1604" s="15" t="e">
        <f t="shared" ref="L1604:L1667" si="177">INT(NORMSDIST(K1604)*1000)/10</f>
        <v>#DIV/0!</v>
      </c>
      <c r="M1604" s="15" t="e">
        <f t="shared" ref="M1604:M1667" si="178">IF(OR((J1604-C1604)/N1604&lt;-4,(J1604-C1604)/O1604&gt;8),1,0)</f>
        <v>#DIV/0!</v>
      </c>
      <c r="N1604" s="15" t="e">
        <f t="shared" ref="N1604:N1667" si="179">(C1604-(C1604*(1+B1604*D1604*(-2))^(1/B1604)))/2</f>
        <v>#N/A</v>
      </c>
      <c r="O1604" s="15" t="e">
        <f t="shared" ref="O1604:O1667" si="180">((C1604*(1+B1604*D1604*2)^(1/B1604))-C1604)/2</f>
        <v>#N/A</v>
      </c>
    </row>
    <row r="1605" spans="1:15" x14ac:dyDescent="0.15">
      <c r="A1605" s="106">
        <f t="shared" ref="A1605:A1668" si="181">I1605-INT(I1605+0.5)+1</f>
        <v>1</v>
      </c>
      <c r="B1605" s="15" t="e">
        <f>IF(OR(Medidas!D1605=1,Medidas!D1605="M",Medidas!D1605="m"),$A1605*LOOKUP($I1605+1,'OMS2007'!$A$3:$A$220,'OMS2007'!B$3:B$220)+(1-$A1605)*LOOKUP($I1605,'OMS2007'!$A$3:$A$220,'OMS2007'!B$3:B$220),$A1605*LOOKUP($I1605+1,'OMS2007'!$A$3:$A$220,'OMS2007'!E$3:E$220)+(1-$A1605)*LOOKUP($I1605,'OMS2007'!$A$3:$A$220,'OMS2007'!E$3:E$220))</f>
        <v>#N/A</v>
      </c>
      <c r="C1605" s="15" t="e">
        <f>IF(OR(Medidas!D1605=1,Medidas!D1605="M",Medidas!D1605="m"),$A1605*LOOKUP($I1605+1,'OMS2007'!$A$3:$A$220,'OMS2007'!C$3:C$220)+(1-$A1605)*LOOKUP($I1605,'OMS2007'!$A$3:$A$220,'OMS2007'!C$3:C$220),$A1605*LOOKUP($I1605+1,'OMS2007'!$A$3:$A$220,'OMS2007'!F$3:F$220)+(1-$A1605)*LOOKUP($I1605,'OMS2007'!$A$3:$A$220,'OMS2007'!F$3:F$220))</f>
        <v>#N/A</v>
      </c>
      <c r="D1605" s="15" t="e">
        <f>IF(OR(Medidas!D1605=1,Medidas!D1605="M",Medidas!D1605="m"),$A1605*LOOKUP($I1605+1,'OMS2007'!$A$3:$A$220,'OMS2007'!D$3:D$220)+(1-$A1605)*LOOKUP($I1605,'OMS2007'!$A$3:$A$220,'OMS2007'!D$3:D$220),$A1605*LOOKUP($I1605+1,'OMS2007'!$A$3:$A$220,'OMS2007'!G$3:G$220)+(1-$A1605)*LOOKUP($I1605,'OMS2007'!$A$3:$A$220,'OMS2007'!G$3:G$220))</f>
        <v>#N/A</v>
      </c>
      <c r="E1605" s="15">
        <f t="shared" si="175"/>
        <v>1</v>
      </c>
      <c r="F1605" s="15">
        <f>IF(OR(Medidas!D1605=1,Medidas!D1605="M",Medidas!D1605="m",Medidas!D1605=2,Medidas!D1605="F",Medidas!D1605="f"),0,1)</f>
        <v>1</v>
      </c>
      <c r="G1605" s="15">
        <f>IF(OR(ISBLANK(Medidas!G1605),(ISBLANK(Medidas!H1605))),1,0)</f>
        <v>1</v>
      </c>
      <c r="H1605" s="15">
        <f>IF(AND(NOT(G1605),OR(Medidas!G1605&lt;20,Medidas!G1605&gt;250,Medidas!H1605&lt;0.5,Medidas!H1605&gt;400)),1,0)</f>
        <v>0</v>
      </c>
      <c r="I1605" s="20">
        <f>(Medidas!F1605-Medidas!E1605)/30.4375</f>
        <v>0</v>
      </c>
      <c r="J1605" s="15" t="e">
        <f>Medidas!H1605/(Medidas!G1605^2)*10000</f>
        <v>#DIV/0!</v>
      </c>
      <c r="K1605" s="15" t="e">
        <f t="shared" si="176"/>
        <v>#DIV/0!</v>
      </c>
      <c r="L1605" s="15" t="e">
        <f t="shared" si="177"/>
        <v>#DIV/0!</v>
      </c>
      <c r="M1605" s="15" t="e">
        <f t="shared" si="178"/>
        <v>#DIV/0!</v>
      </c>
      <c r="N1605" s="15" t="e">
        <f t="shared" si="179"/>
        <v>#N/A</v>
      </c>
      <c r="O1605" s="15" t="e">
        <f t="shared" si="180"/>
        <v>#N/A</v>
      </c>
    </row>
    <row r="1606" spans="1:15" x14ac:dyDescent="0.15">
      <c r="A1606" s="106">
        <f t="shared" si="181"/>
        <v>1</v>
      </c>
      <c r="B1606" s="15" t="e">
        <f>IF(OR(Medidas!D1606=1,Medidas!D1606="M",Medidas!D1606="m"),$A1606*LOOKUP($I1606+1,'OMS2007'!$A$3:$A$220,'OMS2007'!B$3:B$220)+(1-$A1606)*LOOKUP($I1606,'OMS2007'!$A$3:$A$220,'OMS2007'!B$3:B$220),$A1606*LOOKUP($I1606+1,'OMS2007'!$A$3:$A$220,'OMS2007'!E$3:E$220)+(1-$A1606)*LOOKUP($I1606,'OMS2007'!$A$3:$A$220,'OMS2007'!E$3:E$220))</f>
        <v>#N/A</v>
      </c>
      <c r="C1606" s="15" t="e">
        <f>IF(OR(Medidas!D1606=1,Medidas!D1606="M",Medidas!D1606="m"),$A1606*LOOKUP($I1606+1,'OMS2007'!$A$3:$A$220,'OMS2007'!C$3:C$220)+(1-$A1606)*LOOKUP($I1606,'OMS2007'!$A$3:$A$220,'OMS2007'!C$3:C$220),$A1606*LOOKUP($I1606+1,'OMS2007'!$A$3:$A$220,'OMS2007'!F$3:F$220)+(1-$A1606)*LOOKUP($I1606,'OMS2007'!$A$3:$A$220,'OMS2007'!F$3:F$220))</f>
        <v>#N/A</v>
      </c>
      <c r="D1606" s="15" t="e">
        <f>IF(OR(Medidas!D1606=1,Medidas!D1606="M",Medidas!D1606="m"),$A1606*LOOKUP($I1606+1,'OMS2007'!$A$3:$A$220,'OMS2007'!D$3:D$220)+(1-$A1606)*LOOKUP($I1606,'OMS2007'!$A$3:$A$220,'OMS2007'!D$3:D$220),$A1606*LOOKUP($I1606+1,'OMS2007'!$A$3:$A$220,'OMS2007'!G$3:G$220)+(1-$A1606)*LOOKUP($I1606,'OMS2007'!$A$3:$A$220,'OMS2007'!G$3:G$220))</f>
        <v>#N/A</v>
      </c>
      <c r="E1606" s="15">
        <f t="shared" si="175"/>
        <v>1</v>
      </c>
      <c r="F1606" s="15">
        <f>IF(OR(Medidas!D1606=1,Medidas!D1606="M",Medidas!D1606="m",Medidas!D1606=2,Medidas!D1606="F",Medidas!D1606="f"),0,1)</f>
        <v>1</v>
      </c>
      <c r="G1606" s="15">
        <f>IF(OR(ISBLANK(Medidas!G1606),(ISBLANK(Medidas!H1606))),1,0)</f>
        <v>1</v>
      </c>
      <c r="H1606" s="15">
        <f>IF(AND(NOT(G1606),OR(Medidas!G1606&lt;20,Medidas!G1606&gt;250,Medidas!H1606&lt;0.5,Medidas!H1606&gt;400)),1,0)</f>
        <v>0</v>
      </c>
      <c r="I1606" s="20">
        <f>(Medidas!F1606-Medidas!E1606)/30.4375</f>
        <v>0</v>
      </c>
      <c r="J1606" s="15" t="e">
        <f>Medidas!H1606/(Medidas!G1606^2)*10000</f>
        <v>#DIV/0!</v>
      </c>
      <c r="K1606" s="15" t="e">
        <f t="shared" si="176"/>
        <v>#DIV/0!</v>
      </c>
      <c r="L1606" s="15" t="e">
        <f t="shared" si="177"/>
        <v>#DIV/0!</v>
      </c>
      <c r="M1606" s="15" t="e">
        <f t="shared" si="178"/>
        <v>#DIV/0!</v>
      </c>
      <c r="N1606" s="15" t="e">
        <f t="shared" si="179"/>
        <v>#N/A</v>
      </c>
      <c r="O1606" s="15" t="e">
        <f t="shared" si="180"/>
        <v>#N/A</v>
      </c>
    </row>
    <row r="1607" spans="1:15" x14ac:dyDescent="0.15">
      <c r="A1607" s="106">
        <f t="shared" si="181"/>
        <v>1</v>
      </c>
      <c r="B1607" s="15" t="e">
        <f>IF(OR(Medidas!D1607=1,Medidas!D1607="M",Medidas!D1607="m"),$A1607*LOOKUP($I1607+1,'OMS2007'!$A$3:$A$220,'OMS2007'!B$3:B$220)+(1-$A1607)*LOOKUP($I1607,'OMS2007'!$A$3:$A$220,'OMS2007'!B$3:B$220),$A1607*LOOKUP($I1607+1,'OMS2007'!$A$3:$A$220,'OMS2007'!E$3:E$220)+(1-$A1607)*LOOKUP($I1607,'OMS2007'!$A$3:$A$220,'OMS2007'!E$3:E$220))</f>
        <v>#N/A</v>
      </c>
      <c r="C1607" s="15" t="e">
        <f>IF(OR(Medidas!D1607=1,Medidas!D1607="M",Medidas!D1607="m"),$A1607*LOOKUP($I1607+1,'OMS2007'!$A$3:$A$220,'OMS2007'!C$3:C$220)+(1-$A1607)*LOOKUP($I1607,'OMS2007'!$A$3:$A$220,'OMS2007'!C$3:C$220),$A1607*LOOKUP($I1607+1,'OMS2007'!$A$3:$A$220,'OMS2007'!F$3:F$220)+(1-$A1607)*LOOKUP($I1607,'OMS2007'!$A$3:$A$220,'OMS2007'!F$3:F$220))</f>
        <v>#N/A</v>
      </c>
      <c r="D1607" s="15" t="e">
        <f>IF(OR(Medidas!D1607=1,Medidas!D1607="M",Medidas!D1607="m"),$A1607*LOOKUP($I1607+1,'OMS2007'!$A$3:$A$220,'OMS2007'!D$3:D$220)+(1-$A1607)*LOOKUP($I1607,'OMS2007'!$A$3:$A$220,'OMS2007'!D$3:D$220),$A1607*LOOKUP($I1607+1,'OMS2007'!$A$3:$A$220,'OMS2007'!G$3:G$220)+(1-$A1607)*LOOKUP($I1607,'OMS2007'!$A$3:$A$220,'OMS2007'!G$3:G$220))</f>
        <v>#N/A</v>
      </c>
      <c r="E1607" s="15">
        <f t="shared" si="175"/>
        <v>1</v>
      </c>
      <c r="F1607" s="15">
        <f>IF(OR(Medidas!D1607=1,Medidas!D1607="M",Medidas!D1607="m",Medidas!D1607=2,Medidas!D1607="F",Medidas!D1607="f"),0,1)</f>
        <v>1</v>
      </c>
      <c r="G1607" s="15">
        <f>IF(OR(ISBLANK(Medidas!G1607),(ISBLANK(Medidas!H1607))),1,0)</f>
        <v>1</v>
      </c>
      <c r="H1607" s="15">
        <f>IF(AND(NOT(G1607),OR(Medidas!G1607&lt;20,Medidas!G1607&gt;250,Medidas!H1607&lt;0.5,Medidas!H1607&gt;400)),1,0)</f>
        <v>0</v>
      </c>
      <c r="I1607" s="20">
        <f>(Medidas!F1607-Medidas!E1607)/30.4375</f>
        <v>0</v>
      </c>
      <c r="J1607" s="15" t="e">
        <f>Medidas!H1607/(Medidas!G1607^2)*10000</f>
        <v>#DIV/0!</v>
      </c>
      <c r="K1607" s="15" t="e">
        <f t="shared" si="176"/>
        <v>#DIV/0!</v>
      </c>
      <c r="L1607" s="15" t="e">
        <f t="shared" si="177"/>
        <v>#DIV/0!</v>
      </c>
      <c r="M1607" s="15" t="e">
        <f t="shared" si="178"/>
        <v>#DIV/0!</v>
      </c>
      <c r="N1607" s="15" t="e">
        <f t="shared" si="179"/>
        <v>#N/A</v>
      </c>
      <c r="O1607" s="15" t="e">
        <f t="shared" si="180"/>
        <v>#N/A</v>
      </c>
    </row>
    <row r="1608" spans="1:15" x14ac:dyDescent="0.15">
      <c r="A1608" s="106">
        <f t="shared" si="181"/>
        <v>1</v>
      </c>
      <c r="B1608" s="15" t="e">
        <f>IF(OR(Medidas!D1608=1,Medidas!D1608="M",Medidas!D1608="m"),$A1608*LOOKUP($I1608+1,'OMS2007'!$A$3:$A$220,'OMS2007'!B$3:B$220)+(1-$A1608)*LOOKUP($I1608,'OMS2007'!$A$3:$A$220,'OMS2007'!B$3:B$220),$A1608*LOOKUP($I1608+1,'OMS2007'!$A$3:$A$220,'OMS2007'!E$3:E$220)+(1-$A1608)*LOOKUP($I1608,'OMS2007'!$A$3:$A$220,'OMS2007'!E$3:E$220))</f>
        <v>#N/A</v>
      </c>
      <c r="C1608" s="15" t="e">
        <f>IF(OR(Medidas!D1608=1,Medidas!D1608="M",Medidas!D1608="m"),$A1608*LOOKUP($I1608+1,'OMS2007'!$A$3:$A$220,'OMS2007'!C$3:C$220)+(1-$A1608)*LOOKUP($I1608,'OMS2007'!$A$3:$A$220,'OMS2007'!C$3:C$220),$A1608*LOOKUP($I1608+1,'OMS2007'!$A$3:$A$220,'OMS2007'!F$3:F$220)+(1-$A1608)*LOOKUP($I1608,'OMS2007'!$A$3:$A$220,'OMS2007'!F$3:F$220))</f>
        <v>#N/A</v>
      </c>
      <c r="D1608" s="15" t="e">
        <f>IF(OR(Medidas!D1608=1,Medidas!D1608="M",Medidas!D1608="m"),$A1608*LOOKUP($I1608+1,'OMS2007'!$A$3:$A$220,'OMS2007'!D$3:D$220)+(1-$A1608)*LOOKUP($I1608,'OMS2007'!$A$3:$A$220,'OMS2007'!D$3:D$220),$A1608*LOOKUP($I1608+1,'OMS2007'!$A$3:$A$220,'OMS2007'!G$3:G$220)+(1-$A1608)*LOOKUP($I1608,'OMS2007'!$A$3:$A$220,'OMS2007'!G$3:G$220))</f>
        <v>#N/A</v>
      </c>
      <c r="E1608" s="15">
        <f t="shared" si="175"/>
        <v>1</v>
      </c>
      <c r="F1608" s="15">
        <f>IF(OR(Medidas!D1608=1,Medidas!D1608="M",Medidas!D1608="m",Medidas!D1608=2,Medidas!D1608="F",Medidas!D1608="f"),0,1)</f>
        <v>1</v>
      </c>
      <c r="G1608" s="15">
        <f>IF(OR(ISBLANK(Medidas!G1608),(ISBLANK(Medidas!H1608))),1,0)</f>
        <v>1</v>
      </c>
      <c r="H1608" s="15">
        <f>IF(AND(NOT(G1608),OR(Medidas!G1608&lt;20,Medidas!G1608&gt;250,Medidas!H1608&lt;0.5,Medidas!H1608&gt;400)),1,0)</f>
        <v>0</v>
      </c>
      <c r="I1608" s="20">
        <f>(Medidas!F1608-Medidas!E1608)/30.4375</f>
        <v>0</v>
      </c>
      <c r="J1608" s="15" t="e">
        <f>Medidas!H1608/(Medidas!G1608^2)*10000</f>
        <v>#DIV/0!</v>
      </c>
      <c r="K1608" s="15" t="e">
        <f t="shared" si="176"/>
        <v>#DIV/0!</v>
      </c>
      <c r="L1608" s="15" t="e">
        <f t="shared" si="177"/>
        <v>#DIV/0!</v>
      </c>
      <c r="M1608" s="15" t="e">
        <f t="shared" si="178"/>
        <v>#DIV/0!</v>
      </c>
      <c r="N1608" s="15" t="e">
        <f t="shared" si="179"/>
        <v>#N/A</v>
      </c>
      <c r="O1608" s="15" t="e">
        <f t="shared" si="180"/>
        <v>#N/A</v>
      </c>
    </row>
    <row r="1609" spans="1:15" x14ac:dyDescent="0.15">
      <c r="A1609" s="106">
        <f t="shared" si="181"/>
        <v>1</v>
      </c>
      <c r="B1609" s="15" t="e">
        <f>IF(OR(Medidas!D1609=1,Medidas!D1609="M",Medidas!D1609="m"),$A1609*LOOKUP($I1609+1,'OMS2007'!$A$3:$A$220,'OMS2007'!B$3:B$220)+(1-$A1609)*LOOKUP($I1609,'OMS2007'!$A$3:$A$220,'OMS2007'!B$3:B$220),$A1609*LOOKUP($I1609+1,'OMS2007'!$A$3:$A$220,'OMS2007'!E$3:E$220)+(1-$A1609)*LOOKUP($I1609,'OMS2007'!$A$3:$A$220,'OMS2007'!E$3:E$220))</f>
        <v>#N/A</v>
      </c>
      <c r="C1609" s="15" t="e">
        <f>IF(OR(Medidas!D1609=1,Medidas!D1609="M",Medidas!D1609="m"),$A1609*LOOKUP($I1609+1,'OMS2007'!$A$3:$A$220,'OMS2007'!C$3:C$220)+(1-$A1609)*LOOKUP($I1609,'OMS2007'!$A$3:$A$220,'OMS2007'!C$3:C$220),$A1609*LOOKUP($I1609+1,'OMS2007'!$A$3:$A$220,'OMS2007'!F$3:F$220)+(1-$A1609)*LOOKUP($I1609,'OMS2007'!$A$3:$A$220,'OMS2007'!F$3:F$220))</f>
        <v>#N/A</v>
      </c>
      <c r="D1609" s="15" t="e">
        <f>IF(OR(Medidas!D1609=1,Medidas!D1609="M",Medidas!D1609="m"),$A1609*LOOKUP($I1609+1,'OMS2007'!$A$3:$A$220,'OMS2007'!D$3:D$220)+(1-$A1609)*LOOKUP($I1609,'OMS2007'!$A$3:$A$220,'OMS2007'!D$3:D$220),$A1609*LOOKUP($I1609+1,'OMS2007'!$A$3:$A$220,'OMS2007'!G$3:G$220)+(1-$A1609)*LOOKUP($I1609,'OMS2007'!$A$3:$A$220,'OMS2007'!G$3:G$220))</f>
        <v>#N/A</v>
      </c>
      <c r="E1609" s="15">
        <f t="shared" si="175"/>
        <v>1</v>
      </c>
      <c r="F1609" s="15">
        <f>IF(OR(Medidas!D1609=1,Medidas!D1609="M",Medidas!D1609="m",Medidas!D1609=2,Medidas!D1609="F",Medidas!D1609="f"),0,1)</f>
        <v>1</v>
      </c>
      <c r="G1609" s="15">
        <f>IF(OR(ISBLANK(Medidas!G1609),(ISBLANK(Medidas!H1609))),1,0)</f>
        <v>1</v>
      </c>
      <c r="H1609" s="15">
        <f>IF(AND(NOT(G1609),OR(Medidas!G1609&lt;20,Medidas!G1609&gt;250,Medidas!H1609&lt;0.5,Medidas!H1609&gt;400)),1,0)</f>
        <v>0</v>
      </c>
      <c r="I1609" s="20">
        <f>(Medidas!F1609-Medidas!E1609)/30.4375</f>
        <v>0</v>
      </c>
      <c r="J1609" s="15" t="e">
        <f>Medidas!H1609/(Medidas!G1609^2)*10000</f>
        <v>#DIV/0!</v>
      </c>
      <c r="K1609" s="15" t="e">
        <f t="shared" si="176"/>
        <v>#DIV/0!</v>
      </c>
      <c r="L1609" s="15" t="e">
        <f t="shared" si="177"/>
        <v>#DIV/0!</v>
      </c>
      <c r="M1609" s="15" t="e">
        <f t="shared" si="178"/>
        <v>#DIV/0!</v>
      </c>
      <c r="N1609" s="15" t="e">
        <f t="shared" si="179"/>
        <v>#N/A</v>
      </c>
      <c r="O1609" s="15" t="e">
        <f t="shared" si="180"/>
        <v>#N/A</v>
      </c>
    </row>
    <row r="1610" spans="1:15" x14ac:dyDescent="0.15">
      <c r="A1610" s="106">
        <f t="shared" si="181"/>
        <v>1</v>
      </c>
      <c r="B1610" s="15" t="e">
        <f>IF(OR(Medidas!D1610=1,Medidas!D1610="M",Medidas!D1610="m"),$A1610*LOOKUP($I1610+1,'OMS2007'!$A$3:$A$220,'OMS2007'!B$3:B$220)+(1-$A1610)*LOOKUP($I1610,'OMS2007'!$A$3:$A$220,'OMS2007'!B$3:B$220),$A1610*LOOKUP($I1610+1,'OMS2007'!$A$3:$A$220,'OMS2007'!E$3:E$220)+(1-$A1610)*LOOKUP($I1610,'OMS2007'!$A$3:$A$220,'OMS2007'!E$3:E$220))</f>
        <v>#N/A</v>
      </c>
      <c r="C1610" s="15" t="e">
        <f>IF(OR(Medidas!D1610=1,Medidas!D1610="M",Medidas!D1610="m"),$A1610*LOOKUP($I1610+1,'OMS2007'!$A$3:$A$220,'OMS2007'!C$3:C$220)+(1-$A1610)*LOOKUP($I1610,'OMS2007'!$A$3:$A$220,'OMS2007'!C$3:C$220),$A1610*LOOKUP($I1610+1,'OMS2007'!$A$3:$A$220,'OMS2007'!F$3:F$220)+(1-$A1610)*LOOKUP($I1610,'OMS2007'!$A$3:$A$220,'OMS2007'!F$3:F$220))</f>
        <v>#N/A</v>
      </c>
      <c r="D1610" s="15" t="e">
        <f>IF(OR(Medidas!D1610=1,Medidas!D1610="M",Medidas!D1610="m"),$A1610*LOOKUP($I1610+1,'OMS2007'!$A$3:$A$220,'OMS2007'!D$3:D$220)+(1-$A1610)*LOOKUP($I1610,'OMS2007'!$A$3:$A$220,'OMS2007'!D$3:D$220),$A1610*LOOKUP($I1610+1,'OMS2007'!$A$3:$A$220,'OMS2007'!G$3:G$220)+(1-$A1610)*LOOKUP($I1610,'OMS2007'!$A$3:$A$220,'OMS2007'!G$3:G$220))</f>
        <v>#N/A</v>
      </c>
      <c r="E1610" s="15">
        <f t="shared" si="175"/>
        <v>1</v>
      </c>
      <c r="F1610" s="15">
        <f>IF(OR(Medidas!D1610=1,Medidas!D1610="M",Medidas!D1610="m",Medidas!D1610=2,Medidas!D1610="F",Medidas!D1610="f"),0,1)</f>
        <v>1</v>
      </c>
      <c r="G1610" s="15">
        <f>IF(OR(ISBLANK(Medidas!G1610),(ISBLANK(Medidas!H1610))),1,0)</f>
        <v>1</v>
      </c>
      <c r="H1610" s="15">
        <f>IF(AND(NOT(G1610),OR(Medidas!G1610&lt;20,Medidas!G1610&gt;250,Medidas!H1610&lt;0.5,Medidas!H1610&gt;400)),1,0)</f>
        <v>0</v>
      </c>
      <c r="I1610" s="20">
        <f>(Medidas!F1610-Medidas!E1610)/30.4375</f>
        <v>0</v>
      </c>
      <c r="J1610" s="15" t="e">
        <f>Medidas!H1610/(Medidas!G1610^2)*10000</f>
        <v>#DIV/0!</v>
      </c>
      <c r="K1610" s="15" t="e">
        <f t="shared" si="176"/>
        <v>#DIV/0!</v>
      </c>
      <c r="L1610" s="15" t="e">
        <f t="shared" si="177"/>
        <v>#DIV/0!</v>
      </c>
      <c r="M1610" s="15" t="e">
        <f t="shared" si="178"/>
        <v>#DIV/0!</v>
      </c>
      <c r="N1610" s="15" t="e">
        <f t="shared" si="179"/>
        <v>#N/A</v>
      </c>
      <c r="O1610" s="15" t="e">
        <f t="shared" si="180"/>
        <v>#N/A</v>
      </c>
    </row>
    <row r="1611" spans="1:15" x14ac:dyDescent="0.15">
      <c r="A1611" s="106">
        <f t="shared" si="181"/>
        <v>1</v>
      </c>
      <c r="B1611" s="15" t="e">
        <f>IF(OR(Medidas!D1611=1,Medidas!D1611="M",Medidas!D1611="m"),$A1611*LOOKUP($I1611+1,'OMS2007'!$A$3:$A$220,'OMS2007'!B$3:B$220)+(1-$A1611)*LOOKUP($I1611,'OMS2007'!$A$3:$A$220,'OMS2007'!B$3:B$220),$A1611*LOOKUP($I1611+1,'OMS2007'!$A$3:$A$220,'OMS2007'!E$3:E$220)+(1-$A1611)*LOOKUP($I1611,'OMS2007'!$A$3:$A$220,'OMS2007'!E$3:E$220))</f>
        <v>#N/A</v>
      </c>
      <c r="C1611" s="15" t="e">
        <f>IF(OR(Medidas!D1611=1,Medidas!D1611="M",Medidas!D1611="m"),$A1611*LOOKUP($I1611+1,'OMS2007'!$A$3:$A$220,'OMS2007'!C$3:C$220)+(1-$A1611)*LOOKUP($I1611,'OMS2007'!$A$3:$A$220,'OMS2007'!C$3:C$220),$A1611*LOOKUP($I1611+1,'OMS2007'!$A$3:$A$220,'OMS2007'!F$3:F$220)+(1-$A1611)*LOOKUP($I1611,'OMS2007'!$A$3:$A$220,'OMS2007'!F$3:F$220))</f>
        <v>#N/A</v>
      </c>
      <c r="D1611" s="15" t="e">
        <f>IF(OR(Medidas!D1611=1,Medidas!D1611="M",Medidas!D1611="m"),$A1611*LOOKUP($I1611+1,'OMS2007'!$A$3:$A$220,'OMS2007'!D$3:D$220)+(1-$A1611)*LOOKUP($I1611,'OMS2007'!$A$3:$A$220,'OMS2007'!D$3:D$220),$A1611*LOOKUP($I1611+1,'OMS2007'!$A$3:$A$220,'OMS2007'!G$3:G$220)+(1-$A1611)*LOOKUP($I1611,'OMS2007'!$A$3:$A$220,'OMS2007'!G$3:G$220))</f>
        <v>#N/A</v>
      </c>
      <c r="E1611" s="15">
        <f t="shared" si="175"/>
        <v>1</v>
      </c>
      <c r="F1611" s="15">
        <f>IF(OR(Medidas!D1611=1,Medidas!D1611="M",Medidas!D1611="m",Medidas!D1611=2,Medidas!D1611="F",Medidas!D1611="f"),0,1)</f>
        <v>1</v>
      </c>
      <c r="G1611" s="15">
        <f>IF(OR(ISBLANK(Medidas!G1611),(ISBLANK(Medidas!H1611))),1,0)</f>
        <v>1</v>
      </c>
      <c r="H1611" s="15">
        <f>IF(AND(NOT(G1611),OR(Medidas!G1611&lt;20,Medidas!G1611&gt;250,Medidas!H1611&lt;0.5,Medidas!H1611&gt;400)),1,0)</f>
        <v>0</v>
      </c>
      <c r="I1611" s="20">
        <f>(Medidas!F1611-Medidas!E1611)/30.4375</f>
        <v>0</v>
      </c>
      <c r="J1611" s="15" t="e">
        <f>Medidas!H1611/(Medidas!G1611^2)*10000</f>
        <v>#DIV/0!</v>
      </c>
      <c r="K1611" s="15" t="e">
        <f t="shared" si="176"/>
        <v>#DIV/0!</v>
      </c>
      <c r="L1611" s="15" t="e">
        <f t="shared" si="177"/>
        <v>#DIV/0!</v>
      </c>
      <c r="M1611" s="15" t="e">
        <f t="shared" si="178"/>
        <v>#DIV/0!</v>
      </c>
      <c r="N1611" s="15" t="e">
        <f t="shared" si="179"/>
        <v>#N/A</v>
      </c>
      <c r="O1611" s="15" t="e">
        <f t="shared" si="180"/>
        <v>#N/A</v>
      </c>
    </row>
    <row r="1612" spans="1:15" x14ac:dyDescent="0.15">
      <c r="A1612" s="106">
        <f t="shared" si="181"/>
        <v>1</v>
      </c>
      <c r="B1612" s="15" t="e">
        <f>IF(OR(Medidas!D1612=1,Medidas!D1612="M",Medidas!D1612="m"),$A1612*LOOKUP($I1612+1,'OMS2007'!$A$3:$A$220,'OMS2007'!B$3:B$220)+(1-$A1612)*LOOKUP($I1612,'OMS2007'!$A$3:$A$220,'OMS2007'!B$3:B$220),$A1612*LOOKUP($I1612+1,'OMS2007'!$A$3:$A$220,'OMS2007'!E$3:E$220)+(1-$A1612)*LOOKUP($I1612,'OMS2007'!$A$3:$A$220,'OMS2007'!E$3:E$220))</f>
        <v>#N/A</v>
      </c>
      <c r="C1612" s="15" t="e">
        <f>IF(OR(Medidas!D1612=1,Medidas!D1612="M",Medidas!D1612="m"),$A1612*LOOKUP($I1612+1,'OMS2007'!$A$3:$A$220,'OMS2007'!C$3:C$220)+(1-$A1612)*LOOKUP($I1612,'OMS2007'!$A$3:$A$220,'OMS2007'!C$3:C$220),$A1612*LOOKUP($I1612+1,'OMS2007'!$A$3:$A$220,'OMS2007'!F$3:F$220)+(1-$A1612)*LOOKUP($I1612,'OMS2007'!$A$3:$A$220,'OMS2007'!F$3:F$220))</f>
        <v>#N/A</v>
      </c>
      <c r="D1612" s="15" t="e">
        <f>IF(OR(Medidas!D1612=1,Medidas!D1612="M",Medidas!D1612="m"),$A1612*LOOKUP($I1612+1,'OMS2007'!$A$3:$A$220,'OMS2007'!D$3:D$220)+(1-$A1612)*LOOKUP($I1612,'OMS2007'!$A$3:$A$220,'OMS2007'!D$3:D$220),$A1612*LOOKUP($I1612+1,'OMS2007'!$A$3:$A$220,'OMS2007'!G$3:G$220)+(1-$A1612)*LOOKUP($I1612,'OMS2007'!$A$3:$A$220,'OMS2007'!G$3:G$220))</f>
        <v>#N/A</v>
      </c>
      <c r="E1612" s="15">
        <f t="shared" si="175"/>
        <v>1</v>
      </c>
      <c r="F1612" s="15">
        <f>IF(OR(Medidas!D1612=1,Medidas!D1612="M",Medidas!D1612="m",Medidas!D1612=2,Medidas!D1612="F",Medidas!D1612="f"),0,1)</f>
        <v>1</v>
      </c>
      <c r="G1612" s="15">
        <f>IF(OR(ISBLANK(Medidas!G1612),(ISBLANK(Medidas!H1612))),1,0)</f>
        <v>1</v>
      </c>
      <c r="H1612" s="15">
        <f>IF(AND(NOT(G1612),OR(Medidas!G1612&lt;20,Medidas!G1612&gt;250,Medidas!H1612&lt;0.5,Medidas!H1612&gt;400)),1,0)</f>
        <v>0</v>
      </c>
      <c r="I1612" s="20">
        <f>(Medidas!F1612-Medidas!E1612)/30.4375</f>
        <v>0</v>
      </c>
      <c r="J1612" s="15" t="e">
        <f>Medidas!H1612/(Medidas!G1612^2)*10000</f>
        <v>#DIV/0!</v>
      </c>
      <c r="K1612" s="15" t="e">
        <f t="shared" si="176"/>
        <v>#DIV/0!</v>
      </c>
      <c r="L1612" s="15" t="e">
        <f t="shared" si="177"/>
        <v>#DIV/0!</v>
      </c>
      <c r="M1612" s="15" t="e">
        <f t="shared" si="178"/>
        <v>#DIV/0!</v>
      </c>
      <c r="N1612" s="15" t="e">
        <f t="shared" si="179"/>
        <v>#N/A</v>
      </c>
      <c r="O1612" s="15" t="e">
        <f t="shared" si="180"/>
        <v>#N/A</v>
      </c>
    </row>
    <row r="1613" spans="1:15" x14ac:dyDescent="0.15">
      <c r="A1613" s="106">
        <f t="shared" si="181"/>
        <v>1</v>
      </c>
      <c r="B1613" s="15" t="e">
        <f>IF(OR(Medidas!D1613=1,Medidas!D1613="M",Medidas!D1613="m"),$A1613*LOOKUP($I1613+1,'OMS2007'!$A$3:$A$220,'OMS2007'!B$3:B$220)+(1-$A1613)*LOOKUP($I1613,'OMS2007'!$A$3:$A$220,'OMS2007'!B$3:B$220),$A1613*LOOKUP($I1613+1,'OMS2007'!$A$3:$A$220,'OMS2007'!E$3:E$220)+(1-$A1613)*LOOKUP($I1613,'OMS2007'!$A$3:$A$220,'OMS2007'!E$3:E$220))</f>
        <v>#N/A</v>
      </c>
      <c r="C1613" s="15" t="e">
        <f>IF(OR(Medidas!D1613=1,Medidas!D1613="M",Medidas!D1613="m"),$A1613*LOOKUP($I1613+1,'OMS2007'!$A$3:$A$220,'OMS2007'!C$3:C$220)+(1-$A1613)*LOOKUP($I1613,'OMS2007'!$A$3:$A$220,'OMS2007'!C$3:C$220),$A1613*LOOKUP($I1613+1,'OMS2007'!$A$3:$A$220,'OMS2007'!F$3:F$220)+(1-$A1613)*LOOKUP($I1613,'OMS2007'!$A$3:$A$220,'OMS2007'!F$3:F$220))</f>
        <v>#N/A</v>
      </c>
      <c r="D1613" s="15" t="e">
        <f>IF(OR(Medidas!D1613=1,Medidas!D1613="M",Medidas!D1613="m"),$A1613*LOOKUP($I1613+1,'OMS2007'!$A$3:$A$220,'OMS2007'!D$3:D$220)+(1-$A1613)*LOOKUP($I1613,'OMS2007'!$A$3:$A$220,'OMS2007'!D$3:D$220),$A1613*LOOKUP($I1613+1,'OMS2007'!$A$3:$A$220,'OMS2007'!G$3:G$220)+(1-$A1613)*LOOKUP($I1613,'OMS2007'!$A$3:$A$220,'OMS2007'!G$3:G$220))</f>
        <v>#N/A</v>
      </c>
      <c r="E1613" s="15">
        <f t="shared" si="175"/>
        <v>1</v>
      </c>
      <c r="F1613" s="15">
        <f>IF(OR(Medidas!D1613=1,Medidas!D1613="M",Medidas!D1613="m",Medidas!D1613=2,Medidas!D1613="F",Medidas!D1613="f"),0,1)</f>
        <v>1</v>
      </c>
      <c r="G1613" s="15">
        <f>IF(OR(ISBLANK(Medidas!G1613),(ISBLANK(Medidas!H1613))),1,0)</f>
        <v>1</v>
      </c>
      <c r="H1613" s="15">
        <f>IF(AND(NOT(G1613),OR(Medidas!G1613&lt;20,Medidas!G1613&gt;250,Medidas!H1613&lt;0.5,Medidas!H1613&gt;400)),1,0)</f>
        <v>0</v>
      </c>
      <c r="I1613" s="20">
        <f>(Medidas!F1613-Medidas!E1613)/30.4375</f>
        <v>0</v>
      </c>
      <c r="J1613" s="15" t="e">
        <f>Medidas!H1613/(Medidas!G1613^2)*10000</f>
        <v>#DIV/0!</v>
      </c>
      <c r="K1613" s="15" t="e">
        <f t="shared" si="176"/>
        <v>#DIV/0!</v>
      </c>
      <c r="L1613" s="15" t="e">
        <f t="shared" si="177"/>
        <v>#DIV/0!</v>
      </c>
      <c r="M1613" s="15" t="e">
        <f t="shared" si="178"/>
        <v>#DIV/0!</v>
      </c>
      <c r="N1613" s="15" t="e">
        <f t="shared" si="179"/>
        <v>#N/A</v>
      </c>
      <c r="O1613" s="15" t="e">
        <f t="shared" si="180"/>
        <v>#N/A</v>
      </c>
    </row>
    <row r="1614" spans="1:15" x14ac:dyDescent="0.15">
      <c r="A1614" s="106">
        <f t="shared" si="181"/>
        <v>1</v>
      </c>
      <c r="B1614" s="15" t="e">
        <f>IF(OR(Medidas!D1614=1,Medidas!D1614="M",Medidas!D1614="m"),$A1614*LOOKUP($I1614+1,'OMS2007'!$A$3:$A$220,'OMS2007'!B$3:B$220)+(1-$A1614)*LOOKUP($I1614,'OMS2007'!$A$3:$A$220,'OMS2007'!B$3:B$220),$A1614*LOOKUP($I1614+1,'OMS2007'!$A$3:$A$220,'OMS2007'!E$3:E$220)+(1-$A1614)*LOOKUP($I1614,'OMS2007'!$A$3:$A$220,'OMS2007'!E$3:E$220))</f>
        <v>#N/A</v>
      </c>
      <c r="C1614" s="15" t="e">
        <f>IF(OR(Medidas!D1614=1,Medidas!D1614="M",Medidas!D1614="m"),$A1614*LOOKUP($I1614+1,'OMS2007'!$A$3:$A$220,'OMS2007'!C$3:C$220)+(1-$A1614)*LOOKUP($I1614,'OMS2007'!$A$3:$A$220,'OMS2007'!C$3:C$220),$A1614*LOOKUP($I1614+1,'OMS2007'!$A$3:$A$220,'OMS2007'!F$3:F$220)+(1-$A1614)*LOOKUP($I1614,'OMS2007'!$A$3:$A$220,'OMS2007'!F$3:F$220))</f>
        <v>#N/A</v>
      </c>
      <c r="D1614" s="15" t="e">
        <f>IF(OR(Medidas!D1614=1,Medidas!D1614="M",Medidas!D1614="m"),$A1614*LOOKUP($I1614+1,'OMS2007'!$A$3:$A$220,'OMS2007'!D$3:D$220)+(1-$A1614)*LOOKUP($I1614,'OMS2007'!$A$3:$A$220,'OMS2007'!D$3:D$220),$A1614*LOOKUP($I1614+1,'OMS2007'!$A$3:$A$220,'OMS2007'!G$3:G$220)+(1-$A1614)*LOOKUP($I1614,'OMS2007'!$A$3:$A$220,'OMS2007'!G$3:G$220))</f>
        <v>#N/A</v>
      </c>
      <c r="E1614" s="15">
        <f t="shared" si="175"/>
        <v>1</v>
      </c>
      <c r="F1614" s="15">
        <f>IF(OR(Medidas!D1614=1,Medidas!D1614="M",Medidas!D1614="m",Medidas!D1614=2,Medidas!D1614="F",Medidas!D1614="f"),0,1)</f>
        <v>1</v>
      </c>
      <c r="G1614" s="15">
        <f>IF(OR(ISBLANK(Medidas!G1614),(ISBLANK(Medidas!H1614))),1,0)</f>
        <v>1</v>
      </c>
      <c r="H1614" s="15">
        <f>IF(AND(NOT(G1614),OR(Medidas!G1614&lt;20,Medidas!G1614&gt;250,Medidas!H1614&lt;0.5,Medidas!H1614&gt;400)),1,0)</f>
        <v>0</v>
      </c>
      <c r="I1614" s="20">
        <f>(Medidas!F1614-Medidas!E1614)/30.4375</f>
        <v>0</v>
      </c>
      <c r="J1614" s="15" t="e">
        <f>Medidas!H1614/(Medidas!G1614^2)*10000</f>
        <v>#DIV/0!</v>
      </c>
      <c r="K1614" s="15" t="e">
        <f t="shared" si="176"/>
        <v>#DIV/0!</v>
      </c>
      <c r="L1614" s="15" t="e">
        <f t="shared" si="177"/>
        <v>#DIV/0!</v>
      </c>
      <c r="M1614" s="15" t="e">
        <f t="shared" si="178"/>
        <v>#DIV/0!</v>
      </c>
      <c r="N1614" s="15" t="e">
        <f t="shared" si="179"/>
        <v>#N/A</v>
      </c>
      <c r="O1614" s="15" t="e">
        <f t="shared" si="180"/>
        <v>#N/A</v>
      </c>
    </row>
    <row r="1615" spans="1:15" x14ac:dyDescent="0.15">
      <c r="A1615" s="106">
        <f t="shared" si="181"/>
        <v>1</v>
      </c>
      <c r="B1615" s="15" t="e">
        <f>IF(OR(Medidas!D1615=1,Medidas!D1615="M",Medidas!D1615="m"),$A1615*LOOKUP($I1615+1,'OMS2007'!$A$3:$A$220,'OMS2007'!B$3:B$220)+(1-$A1615)*LOOKUP($I1615,'OMS2007'!$A$3:$A$220,'OMS2007'!B$3:B$220),$A1615*LOOKUP($I1615+1,'OMS2007'!$A$3:$A$220,'OMS2007'!E$3:E$220)+(1-$A1615)*LOOKUP($I1615,'OMS2007'!$A$3:$A$220,'OMS2007'!E$3:E$220))</f>
        <v>#N/A</v>
      </c>
      <c r="C1615" s="15" t="e">
        <f>IF(OR(Medidas!D1615=1,Medidas!D1615="M",Medidas!D1615="m"),$A1615*LOOKUP($I1615+1,'OMS2007'!$A$3:$A$220,'OMS2007'!C$3:C$220)+(1-$A1615)*LOOKUP($I1615,'OMS2007'!$A$3:$A$220,'OMS2007'!C$3:C$220),$A1615*LOOKUP($I1615+1,'OMS2007'!$A$3:$A$220,'OMS2007'!F$3:F$220)+(1-$A1615)*LOOKUP($I1615,'OMS2007'!$A$3:$A$220,'OMS2007'!F$3:F$220))</f>
        <v>#N/A</v>
      </c>
      <c r="D1615" s="15" t="e">
        <f>IF(OR(Medidas!D1615=1,Medidas!D1615="M",Medidas!D1615="m"),$A1615*LOOKUP($I1615+1,'OMS2007'!$A$3:$A$220,'OMS2007'!D$3:D$220)+(1-$A1615)*LOOKUP($I1615,'OMS2007'!$A$3:$A$220,'OMS2007'!D$3:D$220),$A1615*LOOKUP($I1615+1,'OMS2007'!$A$3:$A$220,'OMS2007'!G$3:G$220)+(1-$A1615)*LOOKUP($I1615,'OMS2007'!$A$3:$A$220,'OMS2007'!G$3:G$220))</f>
        <v>#N/A</v>
      </c>
      <c r="E1615" s="15">
        <f t="shared" si="175"/>
        <v>1</v>
      </c>
      <c r="F1615" s="15">
        <f>IF(OR(Medidas!D1615=1,Medidas!D1615="M",Medidas!D1615="m",Medidas!D1615=2,Medidas!D1615="F",Medidas!D1615="f"),0,1)</f>
        <v>1</v>
      </c>
      <c r="G1615" s="15">
        <f>IF(OR(ISBLANK(Medidas!G1615),(ISBLANK(Medidas!H1615))),1,0)</f>
        <v>1</v>
      </c>
      <c r="H1615" s="15">
        <f>IF(AND(NOT(G1615),OR(Medidas!G1615&lt;20,Medidas!G1615&gt;250,Medidas!H1615&lt;0.5,Medidas!H1615&gt;400)),1,0)</f>
        <v>0</v>
      </c>
      <c r="I1615" s="20">
        <f>(Medidas!F1615-Medidas!E1615)/30.4375</f>
        <v>0</v>
      </c>
      <c r="J1615" s="15" t="e">
        <f>Medidas!H1615/(Medidas!G1615^2)*10000</f>
        <v>#DIV/0!</v>
      </c>
      <c r="K1615" s="15" t="e">
        <f t="shared" si="176"/>
        <v>#DIV/0!</v>
      </c>
      <c r="L1615" s="15" t="e">
        <f t="shared" si="177"/>
        <v>#DIV/0!</v>
      </c>
      <c r="M1615" s="15" t="e">
        <f t="shared" si="178"/>
        <v>#DIV/0!</v>
      </c>
      <c r="N1615" s="15" t="e">
        <f t="shared" si="179"/>
        <v>#N/A</v>
      </c>
      <c r="O1615" s="15" t="e">
        <f t="shared" si="180"/>
        <v>#N/A</v>
      </c>
    </row>
    <row r="1616" spans="1:15" x14ac:dyDescent="0.15">
      <c r="A1616" s="106">
        <f t="shared" si="181"/>
        <v>1</v>
      </c>
      <c r="B1616" s="15" t="e">
        <f>IF(OR(Medidas!D1616=1,Medidas!D1616="M",Medidas!D1616="m"),$A1616*LOOKUP($I1616+1,'OMS2007'!$A$3:$A$220,'OMS2007'!B$3:B$220)+(1-$A1616)*LOOKUP($I1616,'OMS2007'!$A$3:$A$220,'OMS2007'!B$3:B$220),$A1616*LOOKUP($I1616+1,'OMS2007'!$A$3:$A$220,'OMS2007'!E$3:E$220)+(1-$A1616)*LOOKUP($I1616,'OMS2007'!$A$3:$A$220,'OMS2007'!E$3:E$220))</f>
        <v>#N/A</v>
      </c>
      <c r="C1616" s="15" t="e">
        <f>IF(OR(Medidas!D1616=1,Medidas!D1616="M",Medidas!D1616="m"),$A1616*LOOKUP($I1616+1,'OMS2007'!$A$3:$A$220,'OMS2007'!C$3:C$220)+(1-$A1616)*LOOKUP($I1616,'OMS2007'!$A$3:$A$220,'OMS2007'!C$3:C$220),$A1616*LOOKUP($I1616+1,'OMS2007'!$A$3:$A$220,'OMS2007'!F$3:F$220)+(1-$A1616)*LOOKUP($I1616,'OMS2007'!$A$3:$A$220,'OMS2007'!F$3:F$220))</f>
        <v>#N/A</v>
      </c>
      <c r="D1616" s="15" t="e">
        <f>IF(OR(Medidas!D1616=1,Medidas!D1616="M",Medidas!D1616="m"),$A1616*LOOKUP($I1616+1,'OMS2007'!$A$3:$A$220,'OMS2007'!D$3:D$220)+(1-$A1616)*LOOKUP($I1616,'OMS2007'!$A$3:$A$220,'OMS2007'!D$3:D$220),$A1616*LOOKUP($I1616+1,'OMS2007'!$A$3:$A$220,'OMS2007'!G$3:G$220)+(1-$A1616)*LOOKUP($I1616,'OMS2007'!$A$3:$A$220,'OMS2007'!G$3:G$220))</f>
        <v>#N/A</v>
      </c>
      <c r="E1616" s="15">
        <f t="shared" si="175"/>
        <v>1</v>
      </c>
      <c r="F1616" s="15">
        <f>IF(OR(Medidas!D1616=1,Medidas!D1616="M",Medidas!D1616="m",Medidas!D1616=2,Medidas!D1616="F",Medidas!D1616="f"),0,1)</f>
        <v>1</v>
      </c>
      <c r="G1616" s="15">
        <f>IF(OR(ISBLANK(Medidas!G1616),(ISBLANK(Medidas!H1616))),1,0)</f>
        <v>1</v>
      </c>
      <c r="H1616" s="15">
        <f>IF(AND(NOT(G1616),OR(Medidas!G1616&lt;20,Medidas!G1616&gt;250,Medidas!H1616&lt;0.5,Medidas!H1616&gt;400)),1,0)</f>
        <v>0</v>
      </c>
      <c r="I1616" s="20">
        <f>(Medidas!F1616-Medidas!E1616)/30.4375</f>
        <v>0</v>
      </c>
      <c r="J1616" s="15" t="e">
        <f>Medidas!H1616/(Medidas!G1616^2)*10000</f>
        <v>#DIV/0!</v>
      </c>
      <c r="K1616" s="15" t="e">
        <f t="shared" si="176"/>
        <v>#DIV/0!</v>
      </c>
      <c r="L1616" s="15" t="e">
        <f t="shared" si="177"/>
        <v>#DIV/0!</v>
      </c>
      <c r="M1616" s="15" t="e">
        <f t="shared" si="178"/>
        <v>#DIV/0!</v>
      </c>
      <c r="N1616" s="15" t="e">
        <f t="shared" si="179"/>
        <v>#N/A</v>
      </c>
      <c r="O1616" s="15" t="e">
        <f t="shared" si="180"/>
        <v>#N/A</v>
      </c>
    </row>
    <row r="1617" spans="1:15" x14ac:dyDescent="0.15">
      <c r="A1617" s="106">
        <f t="shared" si="181"/>
        <v>1</v>
      </c>
      <c r="B1617" s="15" t="e">
        <f>IF(OR(Medidas!D1617=1,Medidas!D1617="M",Medidas!D1617="m"),$A1617*LOOKUP($I1617+1,'OMS2007'!$A$3:$A$220,'OMS2007'!B$3:B$220)+(1-$A1617)*LOOKUP($I1617,'OMS2007'!$A$3:$A$220,'OMS2007'!B$3:B$220),$A1617*LOOKUP($I1617+1,'OMS2007'!$A$3:$A$220,'OMS2007'!E$3:E$220)+(1-$A1617)*LOOKUP($I1617,'OMS2007'!$A$3:$A$220,'OMS2007'!E$3:E$220))</f>
        <v>#N/A</v>
      </c>
      <c r="C1617" s="15" t="e">
        <f>IF(OR(Medidas!D1617=1,Medidas!D1617="M",Medidas!D1617="m"),$A1617*LOOKUP($I1617+1,'OMS2007'!$A$3:$A$220,'OMS2007'!C$3:C$220)+(1-$A1617)*LOOKUP($I1617,'OMS2007'!$A$3:$A$220,'OMS2007'!C$3:C$220),$A1617*LOOKUP($I1617+1,'OMS2007'!$A$3:$A$220,'OMS2007'!F$3:F$220)+(1-$A1617)*LOOKUP($I1617,'OMS2007'!$A$3:$A$220,'OMS2007'!F$3:F$220))</f>
        <v>#N/A</v>
      </c>
      <c r="D1617" s="15" t="e">
        <f>IF(OR(Medidas!D1617=1,Medidas!D1617="M",Medidas!D1617="m"),$A1617*LOOKUP($I1617+1,'OMS2007'!$A$3:$A$220,'OMS2007'!D$3:D$220)+(1-$A1617)*LOOKUP($I1617,'OMS2007'!$A$3:$A$220,'OMS2007'!D$3:D$220),$A1617*LOOKUP($I1617+1,'OMS2007'!$A$3:$A$220,'OMS2007'!G$3:G$220)+(1-$A1617)*LOOKUP($I1617,'OMS2007'!$A$3:$A$220,'OMS2007'!G$3:G$220))</f>
        <v>#N/A</v>
      </c>
      <c r="E1617" s="15">
        <f t="shared" si="175"/>
        <v>1</v>
      </c>
      <c r="F1617" s="15">
        <f>IF(OR(Medidas!D1617=1,Medidas!D1617="M",Medidas!D1617="m",Medidas!D1617=2,Medidas!D1617="F",Medidas!D1617="f"),0,1)</f>
        <v>1</v>
      </c>
      <c r="G1617" s="15">
        <f>IF(OR(ISBLANK(Medidas!G1617),(ISBLANK(Medidas!H1617))),1,0)</f>
        <v>1</v>
      </c>
      <c r="H1617" s="15">
        <f>IF(AND(NOT(G1617),OR(Medidas!G1617&lt;20,Medidas!G1617&gt;250,Medidas!H1617&lt;0.5,Medidas!H1617&gt;400)),1,0)</f>
        <v>0</v>
      </c>
      <c r="I1617" s="20">
        <f>(Medidas!F1617-Medidas!E1617)/30.4375</f>
        <v>0</v>
      </c>
      <c r="J1617" s="15" t="e">
        <f>Medidas!H1617/(Medidas!G1617^2)*10000</f>
        <v>#DIV/0!</v>
      </c>
      <c r="K1617" s="15" t="e">
        <f t="shared" si="176"/>
        <v>#DIV/0!</v>
      </c>
      <c r="L1617" s="15" t="e">
        <f t="shared" si="177"/>
        <v>#DIV/0!</v>
      </c>
      <c r="M1617" s="15" t="e">
        <f t="shared" si="178"/>
        <v>#DIV/0!</v>
      </c>
      <c r="N1617" s="15" t="e">
        <f t="shared" si="179"/>
        <v>#N/A</v>
      </c>
      <c r="O1617" s="15" t="e">
        <f t="shared" si="180"/>
        <v>#N/A</v>
      </c>
    </row>
    <row r="1618" spans="1:15" x14ac:dyDescent="0.15">
      <c r="A1618" s="106">
        <f t="shared" si="181"/>
        <v>1</v>
      </c>
      <c r="B1618" s="15" t="e">
        <f>IF(OR(Medidas!D1618=1,Medidas!D1618="M",Medidas!D1618="m"),$A1618*LOOKUP($I1618+1,'OMS2007'!$A$3:$A$220,'OMS2007'!B$3:B$220)+(1-$A1618)*LOOKUP($I1618,'OMS2007'!$A$3:$A$220,'OMS2007'!B$3:B$220),$A1618*LOOKUP($I1618+1,'OMS2007'!$A$3:$A$220,'OMS2007'!E$3:E$220)+(1-$A1618)*LOOKUP($I1618,'OMS2007'!$A$3:$A$220,'OMS2007'!E$3:E$220))</f>
        <v>#N/A</v>
      </c>
      <c r="C1618" s="15" t="e">
        <f>IF(OR(Medidas!D1618=1,Medidas!D1618="M",Medidas!D1618="m"),$A1618*LOOKUP($I1618+1,'OMS2007'!$A$3:$A$220,'OMS2007'!C$3:C$220)+(1-$A1618)*LOOKUP($I1618,'OMS2007'!$A$3:$A$220,'OMS2007'!C$3:C$220),$A1618*LOOKUP($I1618+1,'OMS2007'!$A$3:$A$220,'OMS2007'!F$3:F$220)+(1-$A1618)*LOOKUP($I1618,'OMS2007'!$A$3:$A$220,'OMS2007'!F$3:F$220))</f>
        <v>#N/A</v>
      </c>
      <c r="D1618" s="15" t="e">
        <f>IF(OR(Medidas!D1618=1,Medidas!D1618="M",Medidas!D1618="m"),$A1618*LOOKUP($I1618+1,'OMS2007'!$A$3:$A$220,'OMS2007'!D$3:D$220)+(1-$A1618)*LOOKUP($I1618,'OMS2007'!$A$3:$A$220,'OMS2007'!D$3:D$220),$A1618*LOOKUP($I1618+1,'OMS2007'!$A$3:$A$220,'OMS2007'!G$3:G$220)+(1-$A1618)*LOOKUP($I1618,'OMS2007'!$A$3:$A$220,'OMS2007'!G$3:G$220))</f>
        <v>#N/A</v>
      </c>
      <c r="E1618" s="15">
        <f t="shared" si="175"/>
        <v>1</v>
      </c>
      <c r="F1618" s="15">
        <f>IF(OR(Medidas!D1618=1,Medidas!D1618="M",Medidas!D1618="m",Medidas!D1618=2,Medidas!D1618="F",Medidas!D1618="f"),0,1)</f>
        <v>1</v>
      </c>
      <c r="G1618" s="15">
        <f>IF(OR(ISBLANK(Medidas!G1618),(ISBLANK(Medidas!H1618))),1,0)</f>
        <v>1</v>
      </c>
      <c r="H1618" s="15">
        <f>IF(AND(NOT(G1618),OR(Medidas!G1618&lt;20,Medidas!G1618&gt;250,Medidas!H1618&lt;0.5,Medidas!H1618&gt;400)),1,0)</f>
        <v>0</v>
      </c>
      <c r="I1618" s="20">
        <f>(Medidas!F1618-Medidas!E1618)/30.4375</f>
        <v>0</v>
      </c>
      <c r="J1618" s="15" t="e">
        <f>Medidas!H1618/(Medidas!G1618^2)*10000</f>
        <v>#DIV/0!</v>
      </c>
      <c r="K1618" s="15" t="e">
        <f t="shared" si="176"/>
        <v>#DIV/0!</v>
      </c>
      <c r="L1618" s="15" t="e">
        <f t="shared" si="177"/>
        <v>#DIV/0!</v>
      </c>
      <c r="M1618" s="15" t="e">
        <f t="shared" si="178"/>
        <v>#DIV/0!</v>
      </c>
      <c r="N1618" s="15" t="e">
        <f t="shared" si="179"/>
        <v>#N/A</v>
      </c>
      <c r="O1618" s="15" t="e">
        <f t="shared" si="180"/>
        <v>#N/A</v>
      </c>
    </row>
    <row r="1619" spans="1:15" x14ac:dyDescent="0.15">
      <c r="A1619" s="106">
        <f t="shared" si="181"/>
        <v>1</v>
      </c>
      <c r="B1619" s="15" t="e">
        <f>IF(OR(Medidas!D1619=1,Medidas!D1619="M",Medidas!D1619="m"),$A1619*LOOKUP($I1619+1,'OMS2007'!$A$3:$A$220,'OMS2007'!B$3:B$220)+(1-$A1619)*LOOKUP($I1619,'OMS2007'!$A$3:$A$220,'OMS2007'!B$3:B$220),$A1619*LOOKUP($I1619+1,'OMS2007'!$A$3:$A$220,'OMS2007'!E$3:E$220)+(1-$A1619)*LOOKUP($I1619,'OMS2007'!$A$3:$A$220,'OMS2007'!E$3:E$220))</f>
        <v>#N/A</v>
      </c>
      <c r="C1619" s="15" t="e">
        <f>IF(OR(Medidas!D1619=1,Medidas!D1619="M",Medidas!D1619="m"),$A1619*LOOKUP($I1619+1,'OMS2007'!$A$3:$A$220,'OMS2007'!C$3:C$220)+(1-$A1619)*LOOKUP($I1619,'OMS2007'!$A$3:$A$220,'OMS2007'!C$3:C$220),$A1619*LOOKUP($I1619+1,'OMS2007'!$A$3:$A$220,'OMS2007'!F$3:F$220)+(1-$A1619)*LOOKUP($I1619,'OMS2007'!$A$3:$A$220,'OMS2007'!F$3:F$220))</f>
        <v>#N/A</v>
      </c>
      <c r="D1619" s="15" t="e">
        <f>IF(OR(Medidas!D1619=1,Medidas!D1619="M",Medidas!D1619="m"),$A1619*LOOKUP($I1619+1,'OMS2007'!$A$3:$A$220,'OMS2007'!D$3:D$220)+(1-$A1619)*LOOKUP($I1619,'OMS2007'!$A$3:$A$220,'OMS2007'!D$3:D$220),$A1619*LOOKUP($I1619+1,'OMS2007'!$A$3:$A$220,'OMS2007'!G$3:G$220)+(1-$A1619)*LOOKUP($I1619,'OMS2007'!$A$3:$A$220,'OMS2007'!G$3:G$220))</f>
        <v>#N/A</v>
      </c>
      <c r="E1619" s="15">
        <f t="shared" si="175"/>
        <v>1</v>
      </c>
      <c r="F1619" s="15">
        <f>IF(OR(Medidas!D1619=1,Medidas!D1619="M",Medidas!D1619="m",Medidas!D1619=2,Medidas!D1619="F",Medidas!D1619="f"),0,1)</f>
        <v>1</v>
      </c>
      <c r="G1619" s="15">
        <f>IF(OR(ISBLANK(Medidas!G1619),(ISBLANK(Medidas!H1619))),1,0)</f>
        <v>1</v>
      </c>
      <c r="H1619" s="15">
        <f>IF(AND(NOT(G1619),OR(Medidas!G1619&lt;20,Medidas!G1619&gt;250,Medidas!H1619&lt;0.5,Medidas!H1619&gt;400)),1,0)</f>
        <v>0</v>
      </c>
      <c r="I1619" s="20">
        <f>(Medidas!F1619-Medidas!E1619)/30.4375</f>
        <v>0</v>
      </c>
      <c r="J1619" s="15" t="e">
        <f>Medidas!H1619/(Medidas!G1619^2)*10000</f>
        <v>#DIV/0!</v>
      </c>
      <c r="K1619" s="15" t="e">
        <f t="shared" si="176"/>
        <v>#DIV/0!</v>
      </c>
      <c r="L1619" s="15" t="e">
        <f t="shared" si="177"/>
        <v>#DIV/0!</v>
      </c>
      <c r="M1619" s="15" t="e">
        <f t="shared" si="178"/>
        <v>#DIV/0!</v>
      </c>
      <c r="N1619" s="15" t="e">
        <f t="shared" si="179"/>
        <v>#N/A</v>
      </c>
      <c r="O1619" s="15" t="e">
        <f t="shared" si="180"/>
        <v>#N/A</v>
      </c>
    </row>
    <row r="1620" spans="1:15" x14ac:dyDescent="0.15">
      <c r="A1620" s="106">
        <f t="shared" si="181"/>
        <v>1</v>
      </c>
      <c r="B1620" s="15" t="e">
        <f>IF(OR(Medidas!D1620=1,Medidas!D1620="M",Medidas!D1620="m"),$A1620*LOOKUP($I1620+1,'OMS2007'!$A$3:$A$220,'OMS2007'!B$3:B$220)+(1-$A1620)*LOOKUP($I1620,'OMS2007'!$A$3:$A$220,'OMS2007'!B$3:B$220),$A1620*LOOKUP($I1620+1,'OMS2007'!$A$3:$A$220,'OMS2007'!E$3:E$220)+(1-$A1620)*LOOKUP($I1620,'OMS2007'!$A$3:$A$220,'OMS2007'!E$3:E$220))</f>
        <v>#N/A</v>
      </c>
      <c r="C1620" s="15" t="e">
        <f>IF(OR(Medidas!D1620=1,Medidas!D1620="M",Medidas!D1620="m"),$A1620*LOOKUP($I1620+1,'OMS2007'!$A$3:$A$220,'OMS2007'!C$3:C$220)+(1-$A1620)*LOOKUP($I1620,'OMS2007'!$A$3:$A$220,'OMS2007'!C$3:C$220),$A1620*LOOKUP($I1620+1,'OMS2007'!$A$3:$A$220,'OMS2007'!F$3:F$220)+(1-$A1620)*LOOKUP($I1620,'OMS2007'!$A$3:$A$220,'OMS2007'!F$3:F$220))</f>
        <v>#N/A</v>
      </c>
      <c r="D1620" s="15" t="e">
        <f>IF(OR(Medidas!D1620=1,Medidas!D1620="M",Medidas!D1620="m"),$A1620*LOOKUP($I1620+1,'OMS2007'!$A$3:$A$220,'OMS2007'!D$3:D$220)+(1-$A1620)*LOOKUP($I1620,'OMS2007'!$A$3:$A$220,'OMS2007'!D$3:D$220),$A1620*LOOKUP($I1620+1,'OMS2007'!$A$3:$A$220,'OMS2007'!G$3:G$220)+(1-$A1620)*LOOKUP($I1620,'OMS2007'!$A$3:$A$220,'OMS2007'!G$3:G$220))</f>
        <v>#N/A</v>
      </c>
      <c r="E1620" s="15">
        <f t="shared" si="175"/>
        <v>1</v>
      </c>
      <c r="F1620" s="15">
        <f>IF(OR(Medidas!D1620=1,Medidas!D1620="M",Medidas!D1620="m",Medidas!D1620=2,Medidas!D1620="F",Medidas!D1620="f"),0,1)</f>
        <v>1</v>
      </c>
      <c r="G1620" s="15">
        <f>IF(OR(ISBLANK(Medidas!G1620),(ISBLANK(Medidas!H1620))),1,0)</f>
        <v>1</v>
      </c>
      <c r="H1620" s="15">
        <f>IF(AND(NOT(G1620),OR(Medidas!G1620&lt;20,Medidas!G1620&gt;250,Medidas!H1620&lt;0.5,Medidas!H1620&gt;400)),1,0)</f>
        <v>0</v>
      </c>
      <c r="I1620" s="20">
        <f>(Medidas!F1620-Medidas!E1620)/30.4375</f>
        <v>0</v>
      </c>
      <c r="J1620" s="15" t="e">
        <f>Medidas!H1620/(Medidas!G1620^2)*10000</f>
        <v>#DIV/0!</v>
      </c>
      <c r="K1620" s="15" t="e">
        <f t="shared" si="176"/>
        <v>#DIV/0!</v>
      </c>
      <c r="L1620" s="15" t="e">
        <f t="shared" si="177"/>
        <v>#DIV/0!</v>
      </c>
      <c r="M1620" s="15" t="e">
        <f t="shared" si="178"/>
        <v>#DIV/0!</v>
      </c>
      <c r="N1620" s="15" t="e">
        <f t="shared" si="179"/>
        <v>#N/A</v>
      </c>
      <c r="O1620" s="15" t="e">
        <f t="shared" si="180"/>
        <v>#N/A</v>
      </c>
    </row>
    <row r="1621" spans="1:15" x14ac:dyDescent="0.15">
      <c r="A1621" s="106">
        <f t="shared" si="181"/>
        <v>1</v>
      </c>
      <c r="B1621" s="15" t="e">
        <f>IF(OR(Medidas!D1621=1,Medidas!D1621="M",Medidas!D1621="m"),$A1621*LOOKUP($I1621+1,'OMS2007'!$A$3:$A$220,'OMS2007'!B$3:B$220)+(1-$A1621)*LOOKUP($I1621,'OMS2007'!$A$3:$A$220,'OMS2007'!B$3:B$220),$A1621*LOOKUP($I1621+1,'OMS2007'!$A$3:$A$220,'OMS2007'!E$3:E$220)+(1-$A1621)*LOOKUP($I1621,'OMS2007'!$A$3:$A$220,'OMS2007'!E$3:E$220))</f>
        <v>#N/A</v>
      </c>
      <c r="C1621" s="15" t="e">
        <f>IF(OR(Medidas!D1621=1,Medidas!D1621="M",Medidas!D1621="m"),$A1621*LOOKUP($I1621+1,'OMS2007'!$A$3:$A$220,'OMS2007'!C$3:C$220)+(1-$A1621)*LOOKUP($I1621,'OMS2007'!$A$3:$A$220,'OMS2007'!C$3:C$220),$A1621*LOOKUP($I1621+1,'OMS2007'!$A$3:$A$220,'OMS2007'!F$3:F$220)+(1-$A1621)*LOOKUP($I1621,'OMS2007'!$A$3:$A$220,'OMS2007'!F$3:F$220))</f>
        <v>#N/A</v>
      </c>
      <c r="D1621" s="15" t="e">
        <f>IF(OR(Medidas!D1621=1,Medidas!D1621="M",Medidas!D1621="m"),$A1621*LOOKUP($I1621+1,'OMS2007'!$A$3:$A$220,'OMS2007'!D$3:D$220)+(1-$A1621)*LOOKUP($I1621,'OMS2007'!$A$3:$A$220,'OMS2007'!D$3:D$220),$A1621*LOOKUP($I1621+1,'OMS2007'!$A$3:$A$220,'OMS2007'!G$3:G$220)+(1-$A1621)*LOOKUP($I1621,'OMS2007'!$A$3:$A$220,'OMS2007'!G$3:G$220))</f>
        <v>#N/A</v>
      </c>
      <c r="E1621" s="15">
        <f t="shared" si="175"/>
        <v>1</v>
      </c>
      <c r="F1621" s="15">
        <f>IF(OR(Medidas!D1621=1,Medidas!D1621="M",Medidas!D1621="m",Medidas!D1621=2,Medidas!D1621="F",Medidas!D1621="f"),0,1)</f>
        <v>1</v>
      </c>
      <c r="G1621" s="15">
        <f>IF(OR(ISBLANK(Medidas!G1621),(ISBLANK(Medidas!H1621))),1,0)</f>
        <v>1</v>
      </c>
      <c r="H1621" s="15">
        <f>IF(AND(NOT(G1621),OR(Medidas!G1621&lt;20,Medidas!G1621&gt;250,Medidas!H1621&lt;0.5,Medidas!H1621&gt;400)),1,0)</f>
        <v>0</v>
      </c>
      <c r="I1621" s="20">
        <f>(Medidas!F1621-Medidas!E1621)/30.4375</f>
        <v>0</v>
      </c>
      <c r="J1621" s="15" t="e">
        <f>Medidas!H1621/(Medidas!G1621^2)*10000</f>
        <v>#DIV/0!</v>
      </c>
      <c r="K1621" s="15" t="e">
        <f t="shared" si="176"/>
        <v>#DIV/0!</v>
      </c>
      <c r="L1621" s="15" t="e">
        <f t="shared" si="177"/>
        <v>#DIV/0!</v>
      </c>
      <c r="M1621" s="15" t="e">
        <f t="shared" si="178"/>
        <v>#DIV/0!</v>
      </c>
      <c r="N1621" s="15" t="e">
        <f t="shared" si="179"/>
        <v>#N/A</v>
      </c>
      <c r="O1621" s="15" t="e">
        <f t="shared" si="180"/>
        <v>#N/A</v>
      </c>
    </row>
    <row r="1622" spans="1:15" x14ac:dyDescent="0.15">
      <c r="A1622" s="106">
        <f t="shared" si="181"/>
        <v>1</v>
      </c>
      <c r="B1622" s="15" t="e">
        <f>IF(OR(Medidas!D1622=1,Medidas!D1622="M",Medidas!D1622="m"),$A1622*LOOKUP($I1622+1,'OMS2007'!$A$3:$A$220,'OMS2007'!B$3:B$220)+(1-$A1622)*LOOKUP($I1622,'OMS2007'!$A$3:$A$220,'OMS2007'!B$3:B$220),$A1622*LOOKUP($I1622+1,'OMS2007'!$A$3:$A$220,'OMS2007'!E$3:E$220)+(1-$A1622)*LOOKUP($I1622,'OMS2007'!$A$3:$A$220,'OMS2007'!E$3:E$220))</f>
        <v>#N/A</v>
      </c>
      <c r="C1622" s="15" t="e">
        <f>IF(OR(Medidas!D1622=1,Medidas!D1622="M",Medidas!D1622="m"),$A1622*LOOKUP($I1622+1,'OMS2007'!$A$3:$A$220,'OMS2007'!C$3:C$220)+(1-$A1622)*LOOKUP($I1622,'OMS2007'!$A$3:$A$220,'OMS2007'!C$3:C$220),$A1622*LOOKUP($I1622+1,'OMS2007'!$A$3:$A$220,'OMS2007'!F$3:F$220)+(1-$A1622)*LOOKUP($I1622,'OMS2007'!$A$3:$A$220,'OMS2007'!F$3:F$220))</f>
        <v>#N/A</v>
      </c>
      <c r="D1622" s="15" t="e">
        <f>IF(OR(Medidas!D1622=1,Medidas!D1622="M",Medidas!D1622="m"),$A1622*LOOKUP($I1622+1,'OMS2007'!$A$3:$A$220,'OMS2007'!D$3:D$220)+(1-$A1622)*LOOKUP($I1622,'OMS2007'!$A$3:$A$220,'OMS2007'!D$3:D$220),$A1622*LOOKUP($I1622+1,'OMS2007'!$A$3:$A$220,'OMS2007'!G$3:G$220)+(1-$A1622)*LOOKUP($I1622,'OMS2007'!$A$3:$A$220,'OMS2007'!G$3:G$220))</f>
        <v>#N/A</v>
      </c>
      <c r="E1622" s="15">
        <f t="shared" si="175"/>
        <v>1</v>
      </c>
      <c r="F1622" s="15">
        <f>IF(OR(Medidas!D1622=1,Medidas!D1622="M",Medidas!D1622="m",Medidas!D1622=2,Medidas!D1622="F",Medidas!D1622="f"),0,1)</f>
        <v>1</v>
      </c>
      <c r="G1622" s="15">
        <f>IF(OR(ISBLANK(Medidas!G1622),(ISBLANK(Medidas!H1622))),1,0)</f>
        <v>1</v>
      </c>
      <c r="H1622" s="15">
        <f>IF(AND(NOT(G1622),OR(Medidas!G1622&lt;20,Medidas!G1622&gt;250,Medidas!H1622&lt;0.5,Medidas!H1622&gt;400)),1,0)</f>
        <v>0</v>
      </c>
      <c r="I1622" s="20">
        <f>(Medidas!F1622-Medidas!E1622)/30.4375</f>
        <v>0</v>
      </c>
      <c r="J1622" s="15" t="e">
        <f>Medidas!H1622/(Medidas!G1622^2)*10000</f>
        <v>#DIV/0!</v>
      </c>
      <c r="K1622" s="15" t="e">
        <f t="shared" si="176"/>
        <v>#DIV/0!</v>
      </c>
      <c r="L1622" s="15" t="e">
        <f t="shared" si="177"/>
        <v>#DIV/0!</v>
      </c>
      <c r="M1622" s="15" t="e">
        <f t="shared" si="178"/>
        <v>#DIV/0!</v>
      </c>
      <c r="N1622" s="15" t="e">
        <f t="shared" si="179"/>
        <v>#N/A</v>
      </c>
      <c r="O1622" s="15" t="e">
        <f t="shared" si="180"/>
        <v>#N/A</v>
      </c>
    </row>
    <row r="1623" spans="1:15" x14ac:dyDescent="0.15">
      <c r="A1623" s="106">
        <f t="shared" si="181"/>
        <v>1</v>
      </c>
      <c r="B1623" s="15" t="e">
        <f>IF(OR(Medidas!D1623=1,Medidas!D1623="M",Medidas!D1623="m"),$A1623*LOOKUP($I1623+1,'OMS2007'!$A$3:$A$220,'OMS2007'!B$3:B$220)+(1-$A1623)*LOOKUP($I1623,'OMS2007'!$A$3:$A$220,'OMS2007'!B$3:B$220),$A1623*LOOKUP($I1623+1,'OMS2007'!$A$3:$A$220,'OMS2007'!E$3:E$220)+(1-$A1623)*LOOKUP($I1623,'OMS2007'!$A$3:$A$220,'OMS2007'!E$3:E$220))</f>
        <v>#N/A</v>
      </c>
      <c r="C1623" s="15" t="e">
        <f>IF(OR(Medidas!D1623=1,Medidas!D1623="M",Medidas!D1623="m"),$A1623*LOOKUP($I1623+1,'OMS2007'!$A$3:$A$220,'OMS2007'!C$3:C$220)+(1-$A1623)*LOOKUP($I1623,'OMS2007'!$A$3:$A$220,'OMS2007'!C$3:C$220),$A1623*LOOKUP($I1623+1,'OMS2007'!$A$3:$A$220,'OMS2007'!F$3:F$220)+(1-$A1623)*LOOKUP($I1623,'OMS2007'!$A$3:$A$220,'OMS2007'!F$3:F$220))</f>
        <v>#N/A</v>
      </c>
      <c r="D1623" s="15" t="e">
        <f>IF(OR(Medidas!D1623=1,Medidas!D1623="M",Medidas!D1623="m"),$A1623*LOOKUP($I1623+1,'OMS2007'!$A$3:$A$220,'OMS2007'!D$3:D$220)+(1-$A1623)*LOOKUP($I1623,'OMS2007'!$A$3:$A$220,'OMS2007'!D$3:D$220),$A1623*LOOKUP($I1623+1,'OMS2007'!$A$3:$A$220,'OMS2007'!G$3:G$220)+(1-$A1623)*LOOKUP($I1623,'OMS2007'!$A$3:$A$220,'OMS2007'!G$3:G$220))</f>
        <v>#N/A</v>
      </c>
      <c r="E1623" s="15">
        <f t="shared" si="175"/>
        <v>1</v>
      </c>
      <c r="F1623" s="15">
        <f>IF(OR(Medidas!D1623=1,Medidas!D1623="M",Medidas!D1623="m",Medidas!D1623=2,Medidas!D1623="F",Medidas!D1623="f"),0,1)</f>
        <v>1</v>
      </c>
      <c r="G1623" s="15">
        <f>IF(OR(ISBLANK(Medidas!G1623),(ISBLANK(Medidas!H1623))),1,0)</f>
        <v>1</v>
      </c>
      <c r="H1623" s="15">
        <f>IF(AND(NOT(G1623),OR(Medidas!G1623&lt;20,Medidas!G1623&gt;250,Medidas!H1623&lt;0.5,Medidas!H1623&gt;400)),1,0)</f>
        <v>0</v>
      </c>
      <c r="I1623" s="20">
        <f>(Medidas!F1623-Medidas!E1623)/30.4375</f>
        <v>0</v>
      </c>
      <c r="J1623" s="15" t="e">
        <f>Medidas!H1623/(Medidas!G1623^2)*10000</f>
        <v>#DIV/0!</v>
      </c>
      <c r="K1623" s="15" t="e">
        <f t="shared" si="176"/>
        <v>#DIV/0!</v>
      </c>
      <c r="L1623" s="15" t="e">
        <f t="shared" si="177"/>
        <v>#DIV/0!</v>
      </c>
      <c r="M1623" s="15" t="e">
        <f t="shared" si="178"/>
        <v>#DIV/0!</v>
      </c>
      <c r="N1623" s="15" t="e">
        <f t="shared" si="179"/>
        <v>#N/A</v>
      </c>
      <c r="O1623" s="15" t="e">
        <f t="shared" si="180"/>
        <v>#N/A</v>
      </c>
    </row>
    <row r="1624" spans="1:15" x14ac:dyDescent="0.15">
      <c r="A1624" s="106">
        <f t="shared" si="181"/>
        <v>1</v>
      </c>
      <c r="B1624" s="15" t="e">
        <f>IF(OR(Medidas!D1624=1,Medidas!D1624="M",Medidas!D1624="m"),$A1624*LOOKUP($I1624+1,'OMS2007'!$A$3:$A$220,'OMS2007'!B$3:B$220)+(1-$A1624)*LOOKUP($I1624,'OMS2007'!$A$3:$A$220,'OMS2007'!B$3:B$220),$A1624*LOOKUP($I1624+1,'OMS2007'!$A$3:$A$220,'OMS2007'!E$3:E$220)+(1-$A1624)*LOOKUP($I1624,'OMS2007'!$A$3:$A$220,'OMS2007'!E$3:E$220))</f>
        <v>#N/A</v>
      </c>
      <c r="C1624" s="15" t="e">
        <f>IF(OR(Medidas!D1624=1,Medidas!D1624="M",Medidas!D1624="m"),$A1624*LOOKUP($I1624+1,'OMS2007'!$A$3:$A$220,'OMS2007'!C$3:C$220)+(1-$A1624)*LOOKUP($I1624,'OMS2007'!$A$3:$A$220,'OMS2007'!C$3:C$220),$A1624*LOOKUP($I1624+1,'OMS2007'!$A$3:$A$220,'OMS2007'!F$3:F$220)+(1-$A1624)*LOOKUP($I1624,'OMS2007'!$A$3:$A$220,'OMS2007'!F$3:F$220))</f>
        <v>#N/A</v>
      </c>
      <c r="D1624" s="15" t="e">
        <f>IF(OR(Medidas!D1624=1,Medidas!D1624="M",Medidas!D1624="m"),$A1624*LOOKUP($I1624+1,'OMS2007'!$A$3:$A$220,'OMS2007'!D$3:D$220)+(1-$A1624)*LOOKUP($I1624,'OMS2007'!$A$3:$A$220,'OMS2007'!D$3:D$220),$A1624*LOOKUP($I1624+1,'OMS2007'!$A$3:$A$220,'OMS2007'!G$3:G$220)+(1-$A1624)*LOOKUP($I1624,'OMS2007'!$A$3:$A$220,'OMS2007'!G$3:G$220))</f>
        <v>#N/A</v>
      </c>
      <c r="E1624" s="15">
        <f t="shared" si="175"/>
        <v>1</v>
      </c>
      <c r="F1624" s="15">
        <f>IF(OR(Medidas!D1624=1,Medidas!D1624="M",Medidas!D1624="m",Medidas!D1624=2,Medidas!D1624="F",Medidas!D1624="f"),0,1)</f>
        <v>1</v>
      </c>
      <c r="G1624" s="15">
        <f>IF(OR(ISBLANK(Medidas!G1624),(ISBLANK(Medidas!H1624))),1,0)</f>
        <v>1</v>
      </c>
      <c r="H1624" s="15">
        <f>IF(AND(NOT(G1624),OR(Medidas!G1624&lt;20,Medidas!G1624&gt;250,Medidas!H1624&lt;0.5,Medidas!H1624&gt;400)),1,0)</f>
        <v>0</v>
      </c>
      <c r="I1624" s="20">
        <f>(Medidas!F1624-Medidas!E1624)/30.4375</f>
        <v>0</v>
      </c>
      <c r="J1624" s="15" t="e">
        <f>Medidas!H1624/(Medidas!G1624^2)*10000</f>
        <v>#DIV/0!</v>
      </c>
      <c r="K1624" s="15" t="e">
        <f t="shared" si="176"/>
        <v>#DIV/0!</v>
      </c>
      <c r="L1624" s="15" t="e">
        <f t="shared" si="177"/>
        <v>#DIV/0!</v>
      </c>
      <c r="M1624" s="15" t="e">
        <f t="shared" si="178"/>
        <v>#DIV/0!</v>
      </c>
      <c r="N1624" s="15" t="e">
        <f t="shared" si="179"/>
        <v>#N/A</v>
      </c>
      <c r="O1624" s="15" t="e">
        <f t="shared" si="180"/>
        <v>#N/A</v>
      </c>
    </row>
    <row r="1625" spans="1:15" x14ac:dyDescent="0.15">
      <c r="A1625" s="106">
        <f t="shared" si="181"/>
        <v>1</v>
      </c>
      <c r="B1625" s="15" t="e">
        <f>IF(OR(Medidas!D1625=1,Medidas!D1625="M",Medidas!D1625="m"),$A1625*LOOKUP($I1625+1,'OMS2007'!$A$3:$A$220,'OMS2007'!B$3:B$220)+(1-$A1625)*LOOKUP($I1625,'OMS2007'!$A$3:$A$220,'OMS2007'!B$3:B$220),$A1625*LOOKUP($I1625+1,'OMS2007'!$A$3:$A$220,'OMS2007'!E$3:E$220)+(1-$A1625)*LOOKUP($I1625,'OMS2007'!$A$3:$A$220,'OMS2007'!E$3:E$220))</f>
        <v>#N/A</v>
      </c>
      <c r="C1625" s="15" t="e">
        <f>IF(OR(Medidas!D1625=1,Medidas!D1625="M",Medidas!D1625="m"),$A1625*LOOKUP($I1625+1,'OMS2007'!$A$3:$A$220,'OMS2007'!C$3:C$220)+(1-$A1625)*LOOKUP($I1625,'OMS2007'!$A$3:$A$220,'OMS2007'!C$3:C$220),$A1625*LOOKUP($I1625+1,'OMS2007'!$A$3:$A$220,'OMS2007'!F$3:F$220)+(1-$A1625)*LOOKUP($I1625,'OMS2007'!$A$3:$A$220,'OMS2007'!F$3:F$220))</f>
        <v>#N/A</v>
      </c>
      <c r="D1625" s="15" t="e">
        <f>IF(OR(Medidas!D1625=1,Medidas!D1625="M",Medidas!D1625="m"),$A1625*LOOKUP($I1625+1,'OMS2007'!$A$3:$A$220,'OMS2007'!D$3:D$220)+(1-$A1625)*LOOKUP($I1625,'OMS2007'!$A$3:$A$220,'OMS2007'!D$3:D$220),$A1625*LOOKUP($I1625+1,'OMS2007'!$A$3:$A$220,'OMS2007'!G$3:G$220)+(1-$A1625)*LOOKUP($I1625,'OMS2007'!$A$3:$A$220,'OMS2007'!G$3:G$220))</f>
        <v>#N/A</v>
      </c>
      <c r="E1625" s="15">
        <f t="shared" si="175"/>
        <v>1</v>
      </c>
      <c r="F1625" s="15">
        <f>IF(OR(Medidas!D1625=1,Medidas!D1625="M",Medidas!D1625="m",Medidas!D1625=2,Medidas!D1625="F",Medidas!D1625="f"),0,1)</f>
        <v>1</v>
      </c>
      <c r="G1625" s="15">
        <f>IF(OR(ISBLANK(Medidas!G1625),(ISBLANK(Medidas!H1625))),1,0)</f>
        <v>1</v>
      </c>
      <c r="H1625" s="15">
        <f>IF(AND(NOT(G1625),OR(Medidas!G1625&lt;20,Medidas!G1625&gt;250,Medidas!H1625&lt;0.5,Medidas!H1625&gt;400)),1,0)</f>
        <v>0</v>
      </c>
      <c r="I1625" s="20">
        <f>(Medidas!F1625-Medidas!E1625)/30.4375</f>
        <v>0</v>
      </c>
      <c r="J1625" s="15" t="e">
        <f>Medidas!H1625/(Medidas!G1625^2)*10000</f>
        <v>#DIV/0!</v>
      </c>
      <c r="K1625" s="15" t="e">
        <f t="shared" si="176"/>
        <v>#DIV/0!</v>
      </c>
      <c r="L1625" s="15" t="e">
        <f t="shared" si="177"/>
        <v>#DIV/0!</v>
      </c>
      <c r="M1625" s="15" t="e">
        <f t="shared" si="178"/>
        <v>#DIV/0!</v>
      </c>
      <c r="N1625" s="15" t="e">
        <f t="shared" si="179"/>
        <v>#N/A</v>
      </c>
      <c r="O1625" s="15" t="e">
        <f t="shared" si="180"/>
        <v>#N/A</v>
      </c>
    </row>
    <row r="1626" spans="1:15" x14ac:dyDescent="0.15">
      <c r="A1626" s="106">
        <f t="shared" si="181"/>
        <v>1</v>
      </c>
      <c r="B1626" s="15" t="e">
        <f>IF(OR(Medidas!D1626=1,Medidas!D1626="M",Medidas!D1626="m"),$A1626*LOOKUP($I1626+1,'OMS2007'!$A$3:$A$220,'OMS2007'!B$3:B$220)+(1-$A1626)*LOOKUP($I1626,'OMS2007'!$A$3:$A$220,'OMS2007'!B$3:B$220),$A1626*LOOKUP($I1626+1,'OMS2007'!$A$3:$A$220,'OMS2007'!E$3:E$220)+(1-$A1626)*LOOKUP($I1626,'OMS2007'!$A$3:$A$220,'OMS2007'!E$3:E$220))</f>
        <v>#N/A</v>
      </c>
      <c r="C1626" s="15" t="e">
        <f>IF(OR(Medidas!D1626=1,Medidas!D1626="M",Medidas!D1626="m"),$A1626*LOOKUP($I1626+1,'OMS2007'!$A$3:$A$220,'OMS2007'!C$3:C$220)+(1-$A1626)*LOOKUP($I1626,'OMS2007'!$A$3:$A$220,'OMS2007'!C$3:C$220),$A1626*LOOKUP($I1626+1,'OMS2007'!$A$3:$A$220,'OMS2007'!F$3:F$220)+(1-$A1626)*LOOKUP($I1626,'OMS2007'!$A$3:$A$220,'OMS2007'!F$3:F$220))</f>
        <v>#N/A</v>
      </c>
      <c r="D1626" s="15" t="e">
        <f>IF(OR(Medidas!D1626=1,Medidas!D1626="M",Medidas!D1626="m"),$A1626*LOOKUP($I1626+1,'OMS2007'!$A$3:$A$220,'OMS2007'!D$3:D$220)+(1-$A1626)*LOOKUP($I1626,'OMS2007'!$A$3:$A$220,'OMS2007'!D$3:D$220),$A1626*LOOKUP($I1626+1,'OMS2007'!$A$3:$A$220,'OMS2007'!G$3:G$220)+(1-$A1626)*LOOKUP($I1626,'OMS2007'!$A$3:$A$220,'OMS2007'!G$3:G$220))</f>
        <v>#N/A</v>
      </c>
      <c r="E1626" s="15">
        <f t="shared" si="175"/>
        <v>1</v>
      </c>
      <c r="F1626" s="15">
        <f>IF(OR(Medidas!D1626=1,Medidas!D1626="M",Medidas!D1626="m",Medidas!D1626=2,Medidas!D1626="F",Medidas!D1626="f"),0,1)</f>
        <v>1</v>
      </c>
      <c r="G1626" s="15">
        <f>IF(OR(ISBLANK(Medidas!G1626),(ISBLANK(Medidas!H1626))),1,0)</f>
        <v>1</v>
      </c>
      <c r="H1626" s="15">
        <f>IF(AND(NOT(G1626),OR(Medidas!G1626&lt;20,Medidas!G1626&gt;250,Medidas!H1626&lt;0.5,Medidas!H1626&gt;400)),1,0)</f>
        <v>0</v>
      </c>
      <c r="I1626" s="20">
        <f>(Medidas!F1626-Medidas!E1626)/30.4375</f>
        <v>0</v>
      </c>
      <c r="J1626" s="15" t="e">
        <f>Medidas!H1626/(Medidas!G1626^2)*10000</f>
        <v>#DIV/0!</v>
      </c>
      <c r="K1626" s="15" t="e">
        <f t="shared" si="176"/>
        <v>#DIV/0!</v>
      </c>
      <c r="L1626" s="15" t="e">
        <f t="shared" si="177"/>
        <v>#DIV/0!</v>
      </c>
      <c r="M1626" s="15" t="e">
        <f t="shared" si="178"/>
        <v>#DIV/0!</v>
      </c>
      <c r="N1626" s="15" t="e">
        <f t="shared" si="179"/>
        <v>#N/A</v>
      </c>
      <c r="O1626" s="15" t="e">
        <f t="shared" si="180"/>
        <v>#N/A</v>
      </c>
    </row>
    <row r="1627" spans="1:15" x14ac:dyDescent="0.15">
      <c r="A1627" s="106">
        <f t="shared" si="181"/>
        <v>1</v>
      </c>
      <c r="B1627" s="15" t="e">
        <f>IF(OR(Medidas!D1627=1,Medidas!D1627="M",Medidas!D1627="m"),$A1627*LOOKUP($I1627+1,'OMS2007'!$A$3:$A$220,'OMS2007'!B$3:B$220)+(1-$A1627)*LOOKUP($I1627,'OMS2007'!$A$3:$A$220,'OMS2007'!B$3:B$220),$A1627*LOOKUP($I1627+1,'OMS2007'!$A$3:$A$220,'OMS2007'!E$3:E$220)+(1-$A1627)*LOOKUP($I1627,'OMS2007'!$A$3:$A$220,'OMS2007'!E$3:E$220))</f>
        <v>#N/A</v>
      </c>
      <c r="C1627" s="15" t="e">
        <f>IF(OR(Medidas!D1627=1,Medidas!D1627="M",Medidas!D1627="m"),$A1627*LOOKUP($I1627+1,'OMS2007'!$A$3:$A$220,'OMS2007'!C$3:C$220)+(1-$A1627)*LOOKUP($I1627,'OMS2007'!$A$3:$A$220,'OMS2007'!C$3:C$220),$A1627*LOOKUP($I1627+1,'OMS2007'!$A$3:$A$220,'OMS2007'!F$3:F$220)+(1-$A1627)*LOOKUP($I1627,'OMS2007'!$A$3:$A$220,'OMS2007'!F$3:F$220))</f>
        <v>#N/A</v>
      </c>
      <c r="D1627" s="15" t="e">
        <f>IF(OR(Medidas!D1627=1,Medidas!D1627="M",Medidas!D1627="m"),$A1627*LOOKUP($I1627+1,'OMS2007'!$A$3:$A$220,'OMS2007'!D$3:D$220)+(1-$A1627)*LOOKUP($I1627,'OMS2007'!$A$3:$A$220,'OMS2007'!D$3:D$220),$A1627*LOOKUP($I1627+1,'OMS2007'!$A$3:$A$220,'OMS2007'!G$3:G$220)+(1-$A1627)*LOOKUP($I1627,'OMS2007'!$A$3:$A$220,'OMS2007'!G$3:G$220))</f>
        <v>#N/A</v>
      </c>
      <c r="E1627" s="15">
        <f t="shared" si="175"/>
        <v>1</v>
      </c>
      <c r="F1627" s="15">
        <f>IF(OR(Medidas!D1627=1,Medidas!D1627="M",Medidas!D1627="m",Medidas!D1627=2,Medidas!D1627="F",Medidas!D1627="f"),0,1)</f>
        <v>1</v>
      </c>
      <c r="G1627" s="15">
        <f>IF(OR(ISBLANK(Medidas!G1627),(ISBLANK(Medidas!H1627))),1,0)</f>
        <v>1</v>
      </c>
      <c r="H1627" s="15">
        <f>IF(AND(NOT(G1627),OR(Medidas!G1627&lt;20,Medidas!G1627&gt;250,Medidas!H1627&lt;0.5,Medidas!H1627&gt;400)),1,0)</f>
        <v>0</v>
      </c>
      <c r="I1627" s="20">
        <f>(Medidas!F1627-Medidas!E1627)/30.4375</f>
        <v>0</v>
      </c>
      <c r="J1627" s="15" t="e">
        <f>Medidas!H1627/(Medidas!G1627^2)*10000</f>
        <v>#DIV/0!</v>
      </c>
      <c r="K1627" s="15" t="e">
        <f t="shared" si="176"/>
        <v>#DIV/0!</v>
      </c>
      <c r="L1627" s="15" t="e">
        <f t="shared" si="177"/>
        <v>#DIV/0!</v>
      </c>
      <c r="M1627" s="15" t="e">
        <f t="shared" si="178"/>
        <v>#DIV/0!</v>
      </c>
      <c r="N1627" s="15" t="e">
        <f t="shared" si="179"/>
        <v>#N/A</v>
      </c>
      <c r="O1627" s="15" t="e">
        <f t="shared" si="180"/>
        <v>#N/A</v>
      </c>
    </row>
    <row r="1628" spans="1:15" x14ac:dyDescent="0.15">
      <c r="A1628" s="106">
        <f t="shared" si="181"/>
        <v>1</v>
      </c>
      <c r="B1628" s="15" t="e">
        <f>IF(OR(Medidas!D1628=1,Medidas!D1628="M",Medidas!D1628="m"),$A1628*LOOKUP($I1628+1,'OMS2007'!$A$3:$A$220,'OMS2007'!B$3:B$220)+(1-$A1628)*LOOKUP($I1628,'OMS2007'!$A$3:$A$220,'OMS2007'!B$3:B$220),$A1628*LOOKUP($I1628+1,'OMS2007'!$A$3:$A$220,'OMS2007'!E$3:E$220)+(1-$A1628)*LOOKUP($I1628,'OMS2007'!$A$3:$A$220,'OMS2007'!E$3:E$220))</f>
        <v>#N/A</v>
      </c>
      <c r="C1628" s="15" t="e">
        <f>IF(OR(Medidas!D1628=1,Medidas!D1628="M",Medidas!D1628="m"),$A1628*LOOKUP($I1628+1,'OMS2007'!$A$3:$A$220,'OMS2007'!C$3:C$220)+(1-$A1628)*LOOKUP($I1628,'OMS2007'!$A$3:$A$220,'OMS2007'!C$3:C$220),$A1628*LOOKUP($I1628+1,'OMS2007'!$A$3:$A$220,'OMS2007'!F$3:F$220)+(1-$A1628)*LOOKUP($I1628,'OMS2007'!$A$3:$A$220,'OMS2007'!F$3:F$220))</f>
        <v>#N/A</v>
      </c>
      <c r="D1628" s="15" t="e">
        <f>IF(OR(Medidas!D1628=1,Medidas!D1628="M",Medidas!D1628="m"),$A1628*LOOKUP($I1628+1,'OMS2007'!$A$3:$A$220,'OMS2007'!D$3:D$220)+(1-$A1628)*LOOKUP($I1628,'OMS2007'!$A$3:$A$220,'OMS2007'!D$3:D$220),$A1628*LOOKUP($I1628+1,'OMS2007'!$A$3:$A$220,'OMS2007'!G$3:G$220)+(1-$A1628)*LOOKUP($I1628,'OMS2007'!$A$3:$A$220,'OMS2007'!G$3:G$220))</f>
        <v>#N/A</v>
      </c>
      <c r="E1628" s="15">
        <f t="shared" si="175"/>
        <v>1</v>
      </c>
      <c r="F1628" s="15">
        <f>IF(OR(Medidas!D1628=1,Medidas!D1628="M",Medidas!D1628="m",Medidas!D1628=2,Medidas!D1628="F",Medidas!D1628="f"),0,1)</f>
        <v>1</v>
      </c>
      <c r="G1628" s="15">
        <f>IF(OR(ISBLANK(Medidas!G1628),(ISBLANK(Medidas!H1628))),1,0)</f>
        <v>1</v>
      </c>
      <c r="H1628" s="15">
        <f>IF(AND(NOT(G1628),OR(Medidas!G1628&lt;20,Medidas!G1628&gt;250,Medidas!H1628&lt;0.5,Medidas!H1628&gt;400)),1,0)</f>
        <v>0</v>
      </c>
      <c r="I1628" s="20">
        <f>(Medidas!F1628-Medidas!E1628)/30.4375</f>
        <v>0</v>
      </c>
      <c r="J1628" s="15" t="e">
        <f>Medidas!H1628/(Medidas!G1628^2)*10000</f>
        <v>#DIV/0!</v>
      </c>
      <c r="K1628" s="15" t="e">
        <f t="shared" si="176"/>
        <v>#DIV/0!</v>
      </c>
      <c r="L1628" s="15" t="e">
        <f t="shared" si="177"/>
        <v>#DIV/0!</v>
      </c>
      <c r="M1628" s="15" t="e">
        <f t="shared" si="178"/>
        <v>#DIV/0!</v>
      </c>
      <c r="N1628" s="15" t="e">
        <f t="shared" si="179"/>
        <v>#N/A</v>
      </c>
      <c r="O1628" s="15" t="e">
        <f t="shared" si="180"/>
        <v>#N/A</v>
      </c>
    </row>
    <row r="1629" spans="1:15" x14ac:dyDescent="0.15">
      <c r="A1629" s="106">
        <f t="shared" si="181"/>
        <v>1</v>
      </c>
      <c r="B1629" s="15" t="e">
        <f>IF(OR(Medidas!D1629=1,Medidas!D1629="M",Medidas!D1629="m"),$A1629*LOOKUP($I1629+1,'OMS2007'!$A$3:$A$220,'OMS2007'!B$3:B$220)+(1-$A1629)*LOOKUP($I1629,'OMS2007'!$A$3:$A$220,'OMS2007'!B$3:B$220),$A1629*LOOKUP($I1629+1,'OMS2007'!$A$3:$A$220,'OMS2007'!E$3:E$220)+(1-$A1629)*LOOKUP($I1629,'OMS2007'!$A$3:$A$220,'OMS2007'!E$3:E$220))</f>
        <v>#N/A</v>
      </c>
      <c r="C1629" s="15" t="e">
        <f>IF(OR(Medidas!D1629=1,Medidas!D1629="M",Medidas!D1629="m"),$A1629*LOOKUP($I1629+1,'OMS2007'!$A$3:$A$220,'OMS2007'!C$3:C$220)+(1-$A1629)*LOOKUP($I1629,'OMS2007'!$A$3:$A$220,'OMS2007'!C$3:C$220),$A1629*LOOKUP($I1629+1,'OMS2007'!$A$3:$A$220,'OMS2007'!F$3:F$220)+(1-$A1629)*LOOKUP($I1629,'OMS2007'!$A$3:$A$220,'OMS2007'!F$3:F$220))</f>
        <v>#N/A</v>
      </c>
      <c r="D1629" s="15" t="e">
        <f>IF(OR(Medidas!D1629=1,Medidas!D1629="M",Medidas!D1629="m"),$A1629*LOOKUP($I1629+1,'OMS2007'!$A$3:$A$220,'OMS2007'!D$3:D$220)+(1-$A1629)*LOOKUP($I1629,'OMS2007'!$A$3:$A$220,'OMS2007'!D$3:D$220),$A1629*LOOKUP($I1629+1,'OMS2007'!$A$3:$A$220,'OMS2007'!G$3:G$220)+(1-$A1629)*LOOKUP($I1629,'OMS2007'!$A$3:$A$220,'OMS2007'!G$3:G$220))</f>
        <v>#N/A</v>
      </c>
      <c r="E1629" s="15">
        <f t="shared" si="175"/>
        <v>1</v>
      </c>
      <c r="F1629" s="15">
        <f>IF(OR(Medidas!D1629=1,Medidas!D1629="M",Medidas!D1629="m",Medidas!D1629=2,Medidas!D1629="F",Medidas!D1629="f"),0,1)</f>
        <v>1</v>
      </c>
      <c r="G1629" s="15">
        <f>IF(OR(ISBLANK(Medidas!G1629),(ISBLANK(Medidas!H1629))),1,0)</f>
        <v>1</v>
      </c>
      <c r="H1629" s="15">
        <f>IF(AND(NOT(G1629),OR(Medidas!G1629&lt;20,Medidas!G1629&gt;250,Medidas!H1629&lt;0.5,Medidas!H1629&gt;400)),1,0)</f>
        <v>0</v>
      </c>
      <c r="I1629" s="20">
        <f>(Medidas!F1629-Medidas!E1629)/30.4375</f>
        <v>0</v>
      </c>
      <c r="J1629" s="15" t="e">
        <f>Medidas!H1629/(Medidas!G1629^2)*10000</f>
        <v>#DIV/0!</v>
      </c>
      <c r="K1629" s="15" t="e">
        <f t="shared" si="176"/>
        <v>#DIV/0!</v>
      </c>
      <c r="L1629" s="15" t="e">
        <f t="shared" si="177"/>
        <v>#DIV/0!</v>
      </c>
      <c r="M1629" s="15" t="e">
        <f t="shared" si="178"/>
        <v>#DIV/0!</v>
      </c>
      <c r="N1629" s="15" t="e">
        <f t="shared" si="179"/>
        <v>#N/A</v>
      </c>
      <c r="O1629" s="15" t="e">
        <f t="shared" si="180"/>
        <v>#N/A</v>
      </c>
    </row>
    <row r="1630" spans="1:15" x14ac:dyDescent="0.15">
      <c r="A1630" s="106">
        <f t="shared" si="181"/>
        <v>1</v>
      </c>
      <c r="B1630" s="15" t="e">
        <f>IF(OR(Medidas!D1630=1,Medidas!D1630="M",Medidas!D1630="m"),$A1630*LOOKUP($I1630+1,'OMS2007'!$A$3:$A$220,'OMS2007'!B$3:B$220)+(1-$A1630)*LOOKUP($I1630,'OMS2007'!$A$3:$A$220,'OMS2007'!B$3:B$220),$A1630*LOOKUP($I1630+1,'OMS2007'!$A$3:$A$220,'OMS2007'!E$3:E$220)+(1-$A1630)*LOOKUP($I1630,'OMS2007'!$A$3:$A$220,'OMS2007'!E$3:E$220))</f>
        <v>#N/A</v>
      </c>
      <c r="C1630" s="15" t="e">
        <f>IF(OR(Medidas!D1630=1,Medidas!D1630="M",Medidas!D1630="m"),$A1630*LOOKUP($I1630+1,'OMS2007'!$A$3:$A$220,'OMS2007'!C$3:C$220)+(1-$A1630)*LOOKUP($I1630,'OMS2007'!$A$3:$A$220,'OMS2007'!C$3:C$220),$A1630*LOOKUP($I1630+1,'OMS2007'!$A$3:$A$220,'OMS2007'!F$3:F$220)+(1-$A1630)*LOOKUP($I1630,'OMS2007'!$A$3:$A$220,'OMS2007'!F$3:F$220))</f>
        <v>#N/A</v>
      </c>
      <c r="D1630" s="15" t="e">
        <f>IF(OR(Medidas!D1630=1,Medidas!D1630="M",Medidas!D1630="m"),$A1630*LOOKUP($I1630+1,'OMS2007'!$A$3:$A$220,'OMS2007'!D$3:D$220)+(1-$A1630)*LOOKUP($I1630,'OMS2007'!$A$3:$A$220,'OMS2007'!D$3:D$220),$A1630*LOOKUP($I1630+1,'OMS2007'!$A$3:$A$220,'OMS2007'!G$3:G$220)+(1-$A1630)*LOOKUP($I1630,'OMS2007'!$A$3:$A$220,'OMS2007'!G$3:G$220))</f>
        <v>#N/A</v>
      </c>
      <c r="E1630" s="15">
        <f t="shared" si="175"/>
        <v>1</v>
      </c>
      <c r="F1630" s="15">
        <f>IF(OR(Medidas!D1630=1,Medidas!D1630="M",Medidas!D1630="m",Medidas!D1630=2,Medidas!D1630="F",Medidas!D1630="f"),0,1)</f>
        <v>1</v>
      </c>
      <c r="G1630" s="15">
        <f>IF(OR(ISBLANK(Medidas!G1630),(ISBLANK(Medidas!H1630))),1,0)</f>
        <v>1</v>
      </c>
      <c r="H1630" s="15">
        <f>IF(AND(NOT(G1630),OR(Medidas!G1630&lt;20,Medidas!G1630&gt;250,Medidas!H1630&lt;0.5,Medidas!H1630&gt;400)),1,0)</f>
        <v>0</v>
      </c>
      <c r="I1630" s="20">
        <f>(Medidas!F1630-Medidas!E1630)/30.4375</f>
        <v>0</v>
      </c>
      <c r="J1630" s="15" t="e">
        <f>Medidas!H1630/(Medidas!G1630^2)*10000</f>
        <v>#DIV/0!</v>
      </c>
      <c r="K1630" s="15" t="e">
        <f t="shared" si="176"/>
        <v>#DIV/0!</v>
      </c>
      <c r="L1630" s="15" t="e">
        <f t="shared" si="177"/>
        <v>#DIV/0!</v>
      </c>
      <c r="M1630" s="15" t="e">
        <f t="shared" si="178"/>
        <v>#DIV/0!</v>
      </c>
      <c r="N1630" s="15" t="e">
        <f t="shared" si="179"/>
        <v>#N/A</v>
      </c>
      <c r="O1630" s="15" t="e">
        <f t="shared" si="180"/>
        <v>#N/A</v>
      </c>
    </row>
    <row r="1631" spans="1:15" x14ac:dyDescent="0.15">
      <c r="A1631" s="106">
        <f t="shared" si="181"/>
        <v>1</v>
      </c>
      <c r="B1631" s="15" t="e">
        <f>IF(OR(Medidas!D1631=1,Medidas!D1631="M",Medidas!D1631="m"),$A1631*LOOKUP($I1631+1,'OMS2007'!$A$3:$A$220,'OMS2007'!B$3:B$220)+(1-$A1631)*LOOKUP($I1631,'OMS2007'!$A$3:$A$220,'OMS2007'!B$3:B$220),$A1631*LOOKUP($I1631+1,'OMS2007'!$A$3:$A$220,'OMS2007'!E$3:E$220)+(1-$A1631)*LOOKUP($I1631,'OMS2007'!$A$3:$A$220,'OMS2007'!E$3:E$220))</f>
        <v>#N/A</v>
      </c>
      <c r="C1631" s="15" t="e">
        <f>IF(OR(Medidas!D1631=1,Medidas!D1631="M",Medidas!D1631="m"),$A1631*LOOKUP($I1631+1,'OMS2007'!$A$3:$A$220,'OMS2007'!C$3:C$220)+(1-$A1631)*LOOKUP($I1631,'OMS2007'!$A$3:$A$220,'OMS2007'!C$3:C$220),$A1631*LOOKUP($I1631+1,'OMS2007'!$A$3:$A$220,'OMS2007'!F$3:F$220)+(1-$A1631)*LOOKUP($I1631,'OMS2007'!$A$3:$A$220,'OMS2007'!F$3:F$220))</f>
        <v>#N/A</v>
      </c>
      <c r="D1631" s="15" t="e">
        <f>IF(OR(Medidas!D1631=1,Medidas!D1631="M",Medidas!D1631="m"),$A1631*LOOKUP($I1631+1,'OMS2007'!$A$3:$A$220,'OMS2007'!D$3:D$220)+(1-$A1631)*LOOKUP($I1631,'OMS2007'!$A$3:$A$220,'OMS2007'!D$3:D$220),$A1631*LOOKUP($I1631+1,'OMS2007'!$A$3:$A$220,'OMS2007'!G$3:G$220)+(1-$A1631)*LOOKUP($I1631,'OMS2007'!$A$3:$A$220,'OMS2007'!G$3:G$220))</f>
        <v>#N/A</v>
      </c>
      <c r="E1631" s="15">
        <f t="shared" si="175"/>
        <v>1</v>
      </c>
      <c r="F1631" s="15">
        <f>IF(OR(Medidas!D1631=1,Medidas!D1631="M",Medidas!D1631="m",Medidas!D1631=2,Medidas!D1631="F",Medidas!D1631="f"),0,1)</f>
        <v>1</v>
      </c>
      <c r="G1631" s="15">
        <f>IF(OR(ISBLANK(Medidas!G1631),(ISBLANK(Medidas!H1631))),1,0)</f>
        <v>1</v>
      </c>
      <c r="H1631" s="15">
        <f>IF(AND(NOT(G1631),OR(Medidas!G1631&lt;20,Medidas!G1631&gt;250,Medidas!H1631&lt;0.5,Medidas!H1631&gt;400)),1,0)</f>
        <v>0</v>
      </c>
      <c r="I1631" s="20">
        <f>(Medidas!F1631-Medidas!E1631)/30.4375</f>
        <v>0</v>
      </c>
      <c r="J1631" s="15" t="e">
        <f>Medidas!H1631/(Medidas!G1631^2)*10000</f>
        <v>#DIV/0!</v>
      </c>
      <c r="K1631" s="15" t="e">
        <f t="shared" si="176"/>
        <v>#DIV/0!</v>
      </c>
      <c r="L1631" s="15" t="e">
        <f t="shared" si="177"/>
        <v>#DIV/0!</v>
      </c>
      <c r="M1631" s="15" t="e">
        <f t="shared" si="178"/>
        <v>#DIV/0!</v>
      </c>
      <c r="N1631" s="15" t="e">
        <f t="shared" si="179"/>
        <v>#N/A</v>
      </c>
      <c r="O1631" s="15" t="e">
        <f t="shared" si="180"/>
        <v>#N/A</v>
      </c>
    </row>
    <row r="1632" spans="1:15" x14ac:dyDescent="0.15">
      <c r="A1632" s="106">
        <f t="shared" si="181"/>
        <v>1</v>
      </c>
      <c r="B1632" s="15" t="e">
        <f>IF(OR(Medidas!D1632=1,Medidas!D1632="M",Medidas!D1632="m"),$A1632*LOOKUP($I1632+1,'OMS2007'!$A$3:$A$220,'OMS2007'!B$3:B$220)+(1-$A1632)*LOOKUP($I1632,'OMS2007'!$A$3:$A$220,'OMS2007'!B$3:B$220),$A1632*LOOKUP($I1632+1,'OMS2007'!$A$3:$A$220,'OMS2007'!E$3:E$220)+(1-$A1632)*LOOKUP($I1632,'OMS2007'!$A$3:$A$220,'OMS2007'!E$3:E$220))</f>
        <v>#N/A</v>
      </c>
      <c r="C1632" s="15" t="e">
        <f>IF(OR(Medidas!D1632=1,Medidas!D1632="M",Medidas!D1632="m"),$A1632*LOOKUP($I1632+1,'OMS2007'!$A$3:$A$220,'OMS2007'!C$3:C$220)+(1-$A1632)*LOOKUP($I1632,'OMS2007'!$A$3:$A$220,'OMS2007'!C$3:C$220),$A1632*LOOKUP($I1632+1,'OMS2007'!$A$3:$A$220,'OMS2007'!F$3:F$220)+(1-$A1632)*LOOKUP($I1632,'OMS2007'!$A$3:$A$220,'OMS2007'!F$3:F$220))</f>
        <v>#N/A</v>
      </c>
      <c r="D1632" s="15" t="e">
        <f>IF(OR(Medidas!D1632=1,Medidas!D1632="M",Medidas!D1632="m"),$A1632*LOOKUP($I1632+1,'OMS2007'!$A$3:$A$220,'OMS2007'!D$3:D$220)+(1-$A1632)*LOOKUP($I1632,'OMS2007'!$A$3:$A$220,'OMS2007'!D$3:D$220),$A1632*LOOKUP($I1632+1,'OMS2007'!$A$3:$A$220,'OMS2007'!G$3:G$220)+(1-$A1632)*LOOKUP($I1632,'OMS2007'!$A$3:$A$220,'OMS2007'!G$3:G$220))</f>
        <v>#N/A</v>
      </c>
      <c r="E1632" s="15">
        <f t="shared" si="175"/>
        <v>1</v>
      </c>
      <c r="F1632" s="15">
        <f>IF(OR(Medidas!D1632=1,Medidas!D1632="M",Medidas!D1632="m",Medidas!D1632=2,Medidas!D1632="F",Medidas!D1632="f"),0,1)</f>
        <v>1</v>
      </c>
      <c r="G1632" s="15">
        <f>IF(OR(ISBLANK(Medidas!G1632),(ISBLANK(Medidas!H1632))),1,0)</f>
        <v>1</v>
      </c>
      <c r="H1632" s="15">
        <f>IF(AND(NOT(G1632),OR(Medidas!G1632&lt;20,Medidas!G1632&gt;250,Medidas!H1632&lt;0.5,Medidas!H1632&gt;400)),1,0)</f>
        <v>0</v>
      </c>
      <c r="I1632" s="20">
        <f>(Medidas!F1632-Medidas!E1632)/30.4375</f>
        <v>0</v>
      </c>
      <c r="J1632" s="15" t="e">
        <f>Medidas!H1632/(Medidas!G1632^2)*10000</f>
        <v>#DIV/0!</v>
      </c>
      <c r="K1632" s="15" t="e">
        <f t="shared" si="176"/>
        <v>#DIV/0!</v>
      </c>
      <c r="L1632" s="15" t="e">
        <f t="shared" si="177"/>
        <v>#DIV/0!</v>
      </c>
      <c r="M1632" s="15" t="e">
        <f t="shared" si="178"/>
        <v>#DIV/0!</v>
      </c>
      <c r="N1632" s="15" t="e">
        <f t="shared" si="179"/>
        <v>#N/A</v>
      </c>
      <c r="O1632" s="15" t="e">
        <f t="shared" si="180"/>
        <v>#N/A</v>
      </c>
    </row>
    <row r="1633" spans="1:15" x14ac:dyDescent="0.15">
      <c r="A1633" s="106">
        <f t="shared" si="181"/>
        <v>1</v>
      </c>
      <c r="B1633" s="15" t="e">
        <f>IF(OR(Medidas!D1633=1,Medidas!D1633="M",Medidas!D1633="m"),$A1633*LOOKUP($I1633+1,'OMS2007'!$A$3:$A$220,'OMS2007'!B$3:B$220)+(1-$A1633)*LOOKUP($I1633,'OMS2007'!$A$3:$A$220,'OMS2007'!B$3:B$220),$A1633*LOOKUP($I1633+1,'OMS2007'!$A$3:$A$220,'OMS2007'!E$3:E$220)+(1-$A1633)*LOOKUP($I1633,'OMS2007'!$A$3:$A$220,'OMS2007'!E$3:E$220))</f>
        <v>#N/A</v>
      </c>
      <c r="C1633" s="15" t="e">
        <f>IF(OR(Medidas!D1633=1,Medidas!D1633="M",Medidas!D1633="m"),$A1633*LOOKUP($I1633+1,'OMS2007'!$A$3:$A$220,'OMS2007'!C$3:C$220)+(1-$A1633)*LOOKUP($I1633,'OMS2007'!$A$3:$A$220,'OMS2007'!C$3:C$220),$A1633*LOOKUP($I1633+1,'OMS2007'!$A$3:$A$220,'OMS2007'!F$3:F$220)+(1-$A1633)*LOOKUP($I1633,'OMS2007'!$A$3:$A$220,'OMS2007'!F$3:F$220))</f>
        <v>#N/A</v>
      </c>
      <c r="D1633" s="15" t="e">
        <f>IF(OR(Medidas!D1633=1,Medidas!D1633="M",Medidas!D1633="m"),$A1633*LOOKUP($I1633+1,'OMS2007'!$A$3:$A$220,'OMS2007'!D$3:D$220)+(1-$A1633)*LOOKUP($I1633,'OMS2007'!$A$3:$A$220,'OMS2007'!D$3:D$220),$A1633*LOOKUP($I1633+1,'OMS2007'!$A$3:$A$220,'OMS2007'!G$3:G$220)+(1-$A1633)*LOOKUP($I1633,'OMS2007'!$A$3:$A$220,'OMS2007'!G$3:G$220))</f>
        <v>#N/A</v>
      </c>
      <c r="E1633" s="15">
        <f t="shared" si="175"/>
        <v>1</v>
      </c>
      <c r="F1633" s="15">
        <f>IF(OR(Medidas!D1633=1,Medidas!D1633="M",Medidas!D1633="m",Medidas!D1633=2,Medidas!D1633="F",Medidas!D1633="f"),0,1)</f>
        <v>1</v>
      </c>
      <c r="G1633" s="15">
        <f>IF(OR(ISBLANK(Medidas!G1633),(ISBLANK(Medidas!H1633))),1,0)</f>
        <v>1</v>
      </c>
      <c r="H1633" s="15">
        <f>IF(AND(NOT(G1633),OR(Medidas!G1633&lt;20,Medidas!G1633&gt;250,Medidas!H1633&lt;0.5,Medidas!H1633&gt;400)),1,0)</f>
        <v>0</v>
      </c>
      <c r="I1633" s="20">
        <f>(Medidas!F1633-Medidas!E1633)/30.4375</f>
        <v>0</v>
      </c>
      <c r="J1633" s="15" t="e">
        <f>Medidas!H1633/(Medidas!G1633^2)*10000</f>
        <v>#DIV/0!</v>
      </c>
      <c r="K1633" s="15" t="e">
        <f t="shared" si="176"/>
        <v>#DIV/0!</v>
      </c>
      <c r="L1633" s="15" t="e">
        <f t="shared" si="177"/>
        <v>#DIV/0!</v>
      </c>
      <c r="M1633" s="15" t="e">
        <f t="shared" si="178"/>
        <v>#DIV/0!</v>
      </c>
      <c r="N1633" s="15" t="e">
        <f t="shared" si="179"/>
        <v>#N/A</v>
      </c>
      <c r="O1633" s="15" t="e">
        <f t="shared" si="180"/>
        <v>#N/A</v>
      </c>
    </row>
    <row r="1634" spans="1:15" x14ac:dyDescent="0.15">
      <c r="A1634" s="106">
        <f t="shared" si="181"/>
        <v>1</v>
      </c>
      <c r="B1634" s="15" t="e">
        <f>IF(OR(Medidas!D1634=1,Medidas!D1634="M",Medidas!D1634="m"),$A1634*LOOKUP($I1634+1,'OMS2007'!$A$3:$A$220,'OMS2007'!B$3:B$220)+(1-$A1634)*LOOKUP($I1634,'OMS2007'!$A$3:$A$220,'OMS2007'!B$3:B$220),$A1634*LOOKUP($I1634+1,'OMS2007'!$A$3:$A$220,'OMS2007'!E$3:E$220)+(1-$A1634)*LOOKUP($I1634,'OMS2007'!$A$3:$A$220,'OMS2007'!E$3:E$220))</f>
        <v>#N/A</v>
      </c>
      <c r="C1634" s="15" t="e">
        <f>IF(OR(Medidas!D1634=1,Medidas!D1634="M",Medidas!D1634="m"),$A1634*LOOKUP($I1634+1,'OMS2007'!$A$3:$A$220,'OMS2007'!C$3:C$220)+(1-$A1634)*LOOKUP($I1634,'OMS2007'!$A$3:$A$220,'OMS2007'!C$3:C$220),$A1634*LOOKUP($I1634+1,'OMS2007'!$A$3:$A$220,'OMS2007'!F$3:F$220)+(1-$A1634)*LOOKUP($I1634,'OMS2007'!$A$3:$A$220,'OMS2007'!F$3:F$220))</f>
        <v>#N/A</v>
      </c>
      <c r="D1634" s="15" t="e">
        <f>IF(OR(Medidas!D1634=1,Medidas!D1634="M",Medidas!D1634="m"),$A1634*LOOKUP($I1634+1,'OMS2007'!$A$3:$A$220,'OMS2007'!D$3:D$220)+(1-$A1634)*LOOKUP($I1634,'OMS2007'!$A$3:$A$220,'OMS2007'!D$3:D$220),$A1634*LOOKUP($I1634+1,'OMS2007'!$A$3:$A$220,'OMS2007'!G$3:G$220)+(1-$A1634)*LOOKUP($I1634,'OMS2007'!$A$3:$A$220,'OMS2007'!G$3:G$220))</f>
        <v>#N/A</v>
      </c>
      <c r="E1634" s="15">
        <f t="shared" si="175"/>
        <v>1</v>
      </c>
      <c r="F1634" s="15">
        <f>IF(OR(Medidas!D1634=1,Medidas!D1634="M",Medidas!D1634="m",Medidas!D1634=2,Medidas!D1634="F",Medidas!D1634="f"),0,1)</f>
        <v>1</v>
      </c>
      <c r="G1634" s="15">
        <f>IF(OR(ISBLANK(Medidas!G1634),(ISBLANK(Medidas!H1634))),1,0)</f>
        <v>1</v>
      </c>
      <c r="H1634" s="15">
        <f>IF(AND(NOT(G1634),OR(Medidas!G1634&lt;20,Medidas!G1634&gt;250,Medidas!H1634&lt;0.5,Medidas!H1634&gt;400)),1,0)</f>
        <v>0</v>
      </c>
      <c r="I1634" s="20">
        <f>(Medidas!F1634-Medidas!E1634)/30.4375</f>
        <v>0</v>
      </c>
      <c r="J1634" s="15" t="e">
        <f>Medidas!H1634/(Medidas!G1634^2)*10000</f>
        <v>#DIV/0!</v>
      </c>
      <c r="K1634" s="15" t="e">
        <f t="shared" si="176"/>
        <v>#DIV/0!</v>
      </c>
      <c r="L1634" s="15" t="e">
        <f t="shared" si="177"/>
        <v>#DIV/0!</v>
      </c>
      <c r="M1634" s="15" t="e">
        <f t="shared" si="178"/>
        <v>#DIV/0!</v>
      </c>
      <c r="N1634" s="15" t="e">
        <f t="shared" si="179"/>
        <v>#N/A</v>
      </c>
      <c r="O1634" s="15" t="e">
        <f t="shared" si="180"/>
        <v>#N/A</v>
      </c>
    </row>
    <row r="1635" spans="1:15" x14ac:dyDescent="0.15">
      <c r="A1635" s="106">
        <f t="shared" si="181"/>
        <v>1</v>
      </c>
      <c r="B1635" s="15" t="e">
        <f>IF(OR(Medidas!D1635=1,Medidas!D1635="M",Medidas!D1635="m"),$A1635*LOOKUP($I1635+1,'OMS2007'!$A$3:$A$220,'OMS2007'!B$3:B$220)+(1-$A1635)*LOOKUP($I1635,'OMS2007'!$A$3:$A$220,'OMS2007'!B$3:B$220),$A1635*LOOKUP($I1635+1,'OMS2007'!$A$3:$A$220,'OMS2007'!E$3:E$220)+(1-$A1635)*LOOKUP($I1635,'OMS2007'!$A$3:$A$220,'OMS2007'!E$3:E$220))</f>
        <v>#N/A</v>
      </c>
      <c r="C1635" s="15" t="e">
        <f>IF(OR(Medidas!D1635=1,Medidas!D1635="M",Medidas!D1635="m"),$A1635*LOOKUP($I1635+1,'OMS2007'!$A$3:$A$220,'OMS2007'!C$3:C$220)+(1-$A1635)*LOOKUP($I1635,'OMS2007'!$A$3:$A$220,'OMS2007'!C$3:C$220),$A1635*LOOKUP($I1635+1,'OMS2007'!$A$3:$A$220,'OMS2007'!F$3:F$220)+(1-$A1635)*LOOKUP($I1635,'OMS2007'!$A$3:$A$220,'OMS2007'!F$3:F$220))</f>
        <v>#N/A</v>
      </c>
      <c r="D1635" s="15" t="e">
        <f>IF(OR(Medidas!D1635=1,Medidas!D1635="M",Medidas!D1635="m"),$A1635*LOOKUP($I1635+1,'OMS2007'!$A$3:$A$220,'OMS2007'!D$3:D$220)+(1-$A1635)*LOOKUP($I1635,'OMS2007'!$A$3:$A$220,'OMS2007'!D$3:D$220),$A1635*LOOKUP($I1635+1,'OMS2007'!$A$3:$A$220,'OMS2007'!G$3:G$220)+(1-$A1635)*LOOKUP($I1635,'OMS2007'!$A$3:$A$220,'OMS2007'!G$3:G$220))</f>
        <v>#N/A</v>
      </c>
      <c r="E1635" s="15">
        <f t="shared" si="175"/>
        <v>1</v>
      </c>
      <c r="F1635" s="15">
        <f>IF(OR(Medidas!D1635=1,Medidas!D1635="M",Medidas!D1635="m",Medidas!D1635=2,Medidas!D1635="F",Medidas!D1635="f"),0,1)</f>
        <v>1</v>
      </c>
      <c r="G1635" s="15">
        <f>IF(OR(ISBLANK(Medidas!G1635),(ISBLANK(Medidas!H1635))),1,0)</f>
        <v>1</v>
      </c>
      <c r="H1635" s="15">
        <f>IF(AND(NOT(G1635),OR(Medidas!G1635&lt;20,Medidas!G1635&gt;250,Medidas!H1635&lt;0.5,Medidas!H1635&gt;400)),1,0)</f>
        <v>0</v>
      </c>
      <c r="I1635" s="20">
        <f>(Medidas!F1635-Medidas!E1635)/30.4375</f>
        <v>0</v>
      </c>
      <c r="J1635" s="15" t="e">
        <f>Medidas!H1635/(Medidas!G1635^2)*10000</f>
        <v>#DIV/0!</v>
      </c>
      <c r="K1635" s="15" t="e">
        <f t="shared" si="176"/>
        <v>#DIV/0!</v>
      </c>
      <c r="L1635" s="15" t="e">
        <f t="shared" si="177"/>
        <v>#DIV/0!</v>
      </c>
      <c r="M1635" s="15" t="e">
        <f t="shared" si="178"/>
        <v>#DIV/0!</v>
      </c>
      <c r="N1635" s="15" t="e">
        <f t="shared" si="179"/>
        <v>#N/A</v>
      </c>
      <c r="O1635" s="15" t="e">
        <f t="shared" si="180"/>
        <v>#N/A</v>
      </c>
    </row>
    <row r="1636" spans="1:15" x14ac:dyDescent="0.15">
      <c r="A1636" s="106">
        <f t="shared" si="181"/>
        <v>1</v>
      </c>
      <c r="B1636" s="15" t="e">
        <f>IF(OR(Medidas!D1636=1,Medidas!D1636="M",Medidas!D1636="m"),$A1636*LOOKUP($I1636+1,'OMS2007'!$A$3:$A$220,'OMS2007'!B$3:B$220)+(1-$A1636)*LOOKUP($I1636,'OMS2007'!$A$3:$A$220,'OMS2007'!B$3:B$220),$A1636*LOOKUP($I1636+1,'OMS2007'!$A$3:$A$220,'OMS2007'!E$3:E$220)+(1-$A1636)*LOOKUP($I1636,'OMS2007'!$A$3:$A$220,'OMS2007'!E$3:E$220))</f>
        <v>#N/A</v>
      </c>
      <c r="C1636" s="15" t="e">
        <f>IF(OR(Medidas!D1636=1,Medidas!D1636="M",Medidas!D1636="m"),$A1636*LOOKUP($I1636+1,'OMS2007'!$A$3:$A$220,'OMS2007'!C$3:C$220)+(1-$A1636)*LOOKUP($I1636,'OMS2007'!$A$3:$A$220,'OMS2007'!C$3:C$220),$A1636*LOOKUP($I1636+1,'OMS2007'!$A$3:$A$220,'OMS2007'!F$3:F$220)+(1-$A1636)*LOOKUP($I1636,'OMS2007'!$A$3:$A$220,'OMS2007'!F$3:F$220))</f>
        <v>#N/A</v>
      </c>
      <c r="D1636" s="15" t="e">
        <f>IF(OR(Medidas!D1636=1,Medidas!D1636="M",Medidas!D1636="m"),$A1636*LOOKUP($I1636+1,'OMS2007'!$A$3:$A$220,'OMS2007'!D$3:D$220)+(1-$A1636)*LOOKUP($I1636,'OMS2007'!$A$3:$A$220,'OMS2007'!D$3:D$220),$A1636*LOOKUP($I1636+1,'OMS2007'!$A$3:$A$220,'OMS2007'!G$3:G$220)+(1-$A1636)*LOOKUP($I1636,'OMS2007'!$A$3:$A$220,'OMS2007'!G$3:G$220))</f>
        <v>#N/A</v>
      </c>
      <c r="E1636" s="15">
        <f t="shared" si="175"/>
        <v>1</v>
      </c>
      <c r="F1636" s="15">
        <f>IF(OR(Medidas!D1636=1,Medidas!D1636="M",Medidas!D1636="m",Medidas!D1636=2,Medidas!D1636="F",Medidas!D1636="f"),0,1)</f>
        <v>1</v>
      </c>
      <c r="G1636" s="15">
        <f>IF(OR(ISBLANK(Medidas!G1636),(ISBLANK(Medidas!H1636))),1,0)</f>
        <v>1</v>
      </c>
      <c r="H1636" s="15">
        <f>IF(AND(NOT(G1636),OR(Medidas!G1636&lt;20,Medidas!G1636&gt;250,Medidas!H1636&lt;0.5,Medidas!H1636&gt;400)),1,0)</f>
        <v>0</v>
      </c>
      <c r="I1636" s="20">
        <f>(Medidas!F1636-Medidas!E1636)/30.4375</f>
        <v>0</v>
      </c>
      <c r="J1636" s="15" t="e">
        <f>Medidas!H1636/(Medidas!G1636^2)*10000</f>
        <v>#DIV/0!</v>
      </c>
      <c r="K1636" s="15" t="e">
        <f t="shared" si="176"/>
        <v>#DIV/0!</v>
      </c>
      <c r="L1636" s="15" t="e">
        <f t="shared" si="177"/>
        <v>#DIV/0!</v>
      </c>
      <c r="M1636" s="15" t="e">
        <f t="shared" si="178"/>
        <v>#DIV/0!</v>
      </c>
      <c r="N1636" s="15" t="e">
        <f t="shared" si="179"/>
        <v>#N/A</v>
      </c>
      <c r="O1636" s="15" t="e">
        <f t="shared" si="180"/>
        <v>#N/A</v>
      </c>
    </row>
    <row r="1637" spans="1:15" x14ac:dyDescent="0.15">
      <c r="A1637" s="106">
        <f t="shared" si="181"/>
        <v>1</v>
      </c>
      <c r="B1637" s="15" t="e">
        <f>IF(OR(Medidas!D1637=1,Medidas!D1637="M",Medidas!D1637="m"),$A1637*LOOKUP($I1637+1,'OMS2007'!$A$3:$A$220,'OMS2007'!B$3:B$220)+(1-$A1637)*LOOKUP($I1637,'OMS2007'!$A$3:$A$220,'OMS2007'!B$3:B$220),$A1637*LOOKUP($I1637+1,'OMS2007'!$A$3:$A$220,'OMS2007'!E$3:E$220)+(1-$A1637)*LOOKUP($I1637,'OMS2007'!$A$3:$A$220,'OMS2007'!E$3:E$220))</f>
        <v>#N/A</v>
      </c>
      <c r="C1637" s="15" t="e">
        <f>IF(OR(Medidas!D1637=1,Medidas!D1637="M",Medidas!D1637="m"),$A1637*LOOKUP($I1637+1,'OMS2007'!$A$3:$A$220,'OMS2007'!C$3:C$220)+(1-$A1637)*LOOKUP($I1637,'OMS2007'!$A$3:$A$220,'OMS2007'!C$3:C$220),$A1637*LOOKUP($I1637+1,'OMS2007'!$A$3:$A$220,'OMS2007'!F$3:F$220)+(1-$A1637)*LOOKUP($I1637,'OMS2007'!$A$3:$A$220,'OMS2007'!F$3:F$220))</f>
        <v>#N/A</v>
      </c>
      <c r="D1637" s="15" t="e">
        <f>IF(OR(Medidas!D1637=1,Medidas!D1637="M",Medidas!D1637="m"),$A1637*LOOKUP($I1637+1,'OMS2007'!$A$3:$A$220,'OMS2007'!D$3:D$220)+(1-$A1637)*LOOKUP($I1637,'OMS2007'!$A$3:$A$220,'OMS2007'!D$3:D$220),$A1637*LOOKUP($I1637+1,'OMS2007'!$A$3:$A$220,'OMS2007'!G$3:G$220)+(1-$A1637)*LOOKUP($I1637,'OMS2007'!$A$3:$A$220,'OMS2007'!G$3:G$220))</f>
        <v>#N/A</v>
      </c>
      <c r="E1637" s="15">
        <f t="shared" si="175"/>
        <v>1</v>
      </c>
      <c r="F1637" s="15">
        <f>IF(OR(Medidas!D1637=1,Medidas!D1637="M",Medidas!D1637="m",Medidas!D1637=2,Medidas!D1637="F",Medidas!D1637="f"),0,1)</f>
        <v>1</v>
      </c>
      <c r="G1637" s="15">
        <f>IF(OR(ISBLANK(Medidas!G1637),(ISBLANK(Medidas!H1637))),1,0)</f>
        <v>1</v>
      </c>
      <c r="H1637" s="15">
        <f>IF(AND(NOT(G1637),OR(Medidas!G1637&lt;20,Medidas!G1637&gt;250,Medidas!H1637&lt;0.5,Medidas!H1637&gt;400)),1,0)</f>
        <v>0</v>
      </c>
      <c r="I1637" s="20">
        <f>(Medidas!F1637-Medidas!E1637)/30.4375</f>
        <v>0</v>
      </c>
      <c r="J1637" s="15" t="e">
        <f>Medidas!H1637/(Medidas!G1637^2)*10000</f>
        <v>#DIV/0!</v>
      </c>
      <c r="K1637" s="15" t="e">
        <f t="shared" si="176"/>
        <v>#DIV/0!</v>
      </c>
      <c r="L1637" s="15" t="e">
        <f t="shared" si="177"/>
        <v>#DIV/0!</v>
      </c>
      <c r="M1637" s="15" t="e">
        <f t="shared" si="178"/>
        <v>#DIV/0!</v>
      </c>
      <c r="N1637" s="15" t="e">
        <f t="shared" si="179"/>
        <v>#N/A</v>
      </c>
      <c r="O1637" s="15" t="e">
        <f t="shared" si="180"/>
        <v>#N/A</v>
      </c>
    </row>
    <row r="1638" spans="1:15" x14ac:dyDescent="0.15">
      <c r="A1638" s="106">
        <f t="shared" si="181"/>
        <v>1</v>
      </c>
      <c r="B1638" s="15" t="e">
        <f>IF(OR(Medidas!D1638=1,Medidas!D1638="M",Medidas!D1638="m"),$A1638*LOOKUP($I1638+1,'OMS2007'!$A$3:$A$220,'OMS2007'!B$3:B$220)+(1-$A1638)*LOOKUP($I1638,'OMS2007'!$A$3:$A$220,'OMS2007'!B$3:B$220),$A1638*LOOKUP($I1638+1,'OMS2007'!$A$3:$A$220,'OMS2007'!E$3:E$220)+(1-$A1638)*LOOKUP($I1638,'OMS2007'!$A$3:$A$220,'OMS2007'!E$3:E$220))</f>
        <v>#N/A</v>
      </c>
      <c r="C1638" s="15" t="e">
        <f>IF(OR(Medidas!D1638=1,Medidas!D1638="M",Medidas!D1638="m"),$A1638*LOOKUP($I1638+1,'OMS2007'!$A$3:$A$220,'OMS2007'!C$3:C$220)+(1-$A1638)*LOOKUP($I1638,'OMS2007'!$A$3:$A$220,'OMS2007'!C$3:C$220),$A1638*LOOKUP($I1638+1,'OMS2007'!$A$3:$A$220,'OMS2007'!F$3:F$220)+(1-$A1638)*LOOKUP($I1638,'OMS2007'!$A$3:$A$220,'OMS2007'!F$3:F$220))</f>
        <v>#N/A</v>
      </c>
      <c r="D1638" s="15" t="e">
        <f>IF(OR(Medidas!D1638=1,Medidas!D1638="M",Medidas!D1638="m"),$A1638*LOOKUP($I1638+1,'OMS2007'!$A$3:$A$220,'OMS2007'!D$3:D$220)+(1-$A1638)*LOOKUP($I1638,'OMS2007'!$A$3:$A$220,'OMS2007'!D$3:D$220),$A1638*LOOKUP($I1638+1,'OMS2007'!$A$3:$A$220,'OMS2007'!G$3:G$220)+(1-$A1638)*LOOKUP($I1638,'OMS2007'!$A$3:$A$220,'OMS2007'!G$3:G$220))</f>
        <v>#N/A</v>
      </c>
      <c r="E1638" s="15">
        <f t="shared" si="175"/>
        <v>1</v>
      </c>
      <c r="F1638" s="15">
        <f>IF(OR(Medidas!D1638=1,Medidas!D1638="M",Medidas!D1638="m",Medidas!D1638=2,Medidas!D1638="F",Medidas!D1638="f"),0,1)</f>
        <v>1</v>
      </c>
      <c r="G1638" s="15">
        <f>IF(OR(ISBLANK(Medidas!G1638),(ISBLANK(Medidas!H1638))),1,0)</f>
        <v>1</v>
      </c>
      <c r="H1638" s="15">
        <f>IF(AND(NOT(G1638),OR(Medidas!G1638&lt;20,Medidas!G1638&gt;250,Medidas!H1638&lt;0.5,Medidas!H1638&gt;400)),1,0)</f>
        <v>0</v>
      </c>
      <c r="I1638" s="20">
        <f>(Medidas!F1638-Medidas!E1638)/30.4375</f>
        <v>0</v>
      </c>
      <c r="J1638" s="15" t="e">
        <f>Medidas!H1638/(Medidas!G1638^2)*10000</f>
        <v>#DIV/0!</v>
      </c>
      <c r="K1638" s="15" t="e">
        <f t="shared" si="176"/>
        <v>#DIV/0!</v>
      </c>
      <c r="L1638" s="15" t="e">
        <f t="shared" si="177"/>
        <v>#DIV/0!</v>
      </c>
      <c r="M1638" s="15" t="e">
        <f t="shared" si="178"/>
        <v>#DIV/0!</v>
      </c>
      <c r="N1638" s="15" t="e">
        <f t="shared" si="179"/>
        <v>#N/A</v>
      </c>
      <c r="O1638" s="15" t="e">
        <f t="shared" si="180"/>
        <v>#N/A</v>
      </c>
    </row>
    <row r="1639" spans="1:15" x14ac:dyDescent="0.15">
      <c r="A1639" s="106">
        <f t="shared" si="181"/>
        <v>1</v>
      </c>
      <c r="B1639" s="15" t="e">
        <f>IF(OR(Medidas!D1639=1,Medidas!D1639="M",Medidas!D1639="m"),$A1639*LOOKUP($I1639+1,'OMS2007'!$A$3:$A$220,'OMS2007'!B$3:B$220)+(1-$A1639)*LOOKUP($I1639,'OMS2007'!$A$3:$A$220,'OMS2007'!B$3:B$220),$A1639*LOOKUP($I1639+1,'OMS2007'!$A$3:$A$220,'OMS2007'!E$3:E$220)+(1-$A1639)*LOOKUP($I1639,'OMS2007'!$A$3:$A$220,'OMS2007'!E$3:E$220))</f>
        <v>#N/A</v>
      </c>
      <c r="C1639" s="15" t="e">
        <f>IF(OR(Medidas!D1639=1,Medidas!D1639="M",Medidas!D1639="m"),$A1639*LOOKUP($I1639+1,'OMS2007'!$A$3:$A$220,'OMS2007'!C$3:C$220)+(1-$A1639)*LOOKUP($I1639,'OMS2007'!$A$3:$A$220,'OMS2007'!C$3:C$220),$A1639*LOOKUP($I1639+1,'OMS2007'!$A$3:$A$220,'OMS2007'!F$3:F$220)+(1-$A1639)*LOOKUP($I1639,'OMS2007'!$A$3:$A$220,'OMS2007'!F$3:F$220))</f>
        <v>#N/A</v>
      </c>
      <c r="D1639" s="15" t="e">
        <f>IF(OR(Medidas!D1639=1,Medidas!D1639="M",Medidas!D1639="m"),$A1639*LOOKUP($I1639+1,'OMS2007'!$A$3:$A$220,'OMS2007'!D$3:D$220)+(1-$A1639)*LOOKUP($I1639,'OMS2007'!$A$3:$A$220,'OMS2007'!D$3:D$220),$A1639*LOOKUP($I1639+1,'OMS2007'!$A$3:$A$220,'OMS2007'!G$3:G$220)+(1-$A1639)*LOOKUP($I1639,'OMS2007'!$A$3:$A$220,'OMS2007'!G$3:G$220))</f>
        <v>#N/A</v>
      </c>
      <c r="E1639" s="15">
        <f t="shared" si="175"/>
        <v>1</v>
      </c>
      <c r="F1639" s="15">
        <f>IF(OR(Medidas!D1639=1,Medidas!D1639="M",Medidas!D1639="m",Medidas!D1639=2,Medidas!D1639="F",Medidas!D1639="f"),0,1)</f>
        <v>1</v>
      </c>
      <c r="G1639" s="15">
        <f>IF(OR(ISBLANK(Medidas!G1639),(ISBLANK(Medidas!H1639))),1,0)</f>
        <v>1</v>
      </c>
      <c r="H1639" s="15">
        <f>IF(AND(NOT(G1639),OR(Medidas!G1639&lt;20,Medidas!G1639&gt;250,Medidas!H1639&lt;0.5,Medidas!H1639&gt;400)),1,0)</f>
        <v>0</v>
      </c>
      <c r="I1639" s="20">
        <f>(Medidas!F1639-Medidas!E1639)/30.4375</f>
        <v>0</v>
      </c>
      <c r="J1639" s="15" t="e">
        <f>Medidas!H1639/(Medidas!G1639^2)*10000</f>
        <v>#DIV/0!</v>
      </c>
      <c r="K1639" s="15" t="e">
        <f t="shared" si="176"/>
        <v>#DIV/0!</v>
      </c>
      <c r="L1639" s="15" t="e">
        <f t="shared" si="177"/>
        <v>#DIV/0!</v>
      </c>
      <c r="M1639" s="15" t="e">
        <f t="shared" si="178"/>
        <v>#DIV/0!</v>
      </c>
      <c r="N1639" s="15" t="e">
        <f t="shared" si="179"/>
        <v>#N/A</v>
      </c>
      <c r="O1639" s="15" t="e">
        <f t="shared" si="180"/>
        <v>#N/A</v>
      </c>
    </row>
    <row r="1640" spans="1:15" x14ac:dyDescent="0.15">
      <c r="A1640" s="106">
        <f t="shared" si="181"/>
        <v>1</v>
      </c>
      <c r="B1640" s="15" t="e">
        <f>IF(OR(Medidas!D1640=1,Medidas!D1640="M",Medidas!D1640="m"),$A1640*LOOKUP($I1640+1,'OMS2007'!$A$3:$A$220,'OMS2007'!B$3:B$220)+(1-$A1640)*LOOKUP($I1640,'OMS2007'!$A$3:$A$220,'OMS2007'!B$3:B$220),$A1640*LOOKUP($I1640+1,'OMS2007'!$A$3:$A$220,'OMS2007'!E$3:E$220)+(1-$A1640)*LOOKUP($I1640,'OMS2007'!$A$3:$A$220,'OMS2007'!E$3:E$220))</f>
        <v>#N/A</v>
      </c>
      <c r="C1640" s="15" t="e">
        <f>IF(OR(Medidas!D1640=1,Medidas!D1640="M",Medidas!D1640="m"),$A1640*LOOKUP($I1640+1,'OMS2007'!$A$3:$A$220,'OMS2007'!C$3:C$220)+(1-$A1640)*LOOKUP($I1640,'OMS2007'!$A$3:$A$220,'OMS2007'!C$3:C$220),$A1640*LOOKUP($I1640+1,'OMS2007'!$A$3:$A$220,'OMS2007'!F$3:F$220)+(1-$A1640)*LOOKUP($I1640,'OMS2007'!$A$3:$A$220,'OMS2007'!F$3:F$220))</f>
        <v>#N/A</v>
      </c>
      <c r="D1640" s="15" t="e">
        <f>IF(OR(Medidas!D1640=1,Medidas!D1640="M",Medidas!D1640="m"),$A1640*LOOKUP($I1640+1,'OMS2007'!$A$3:$A$220,'OMS2007'!D$3:D$220)+(1-$A1640)*LOOKUP($I1640,'OMS2007'!$A$3:$A$220,'OMS2007'!D$3:D$220),$A1640*LOOKUP($I1640+1,'OMS2007'!$A$3:$A$220,'OMS2007'!G$3:G$220)+(1-$A1640)*LOOKUP($I1640,'OMS2007'!$A$3:$A$220,'OMS2007'!G$3:G$220))</f>
        <v>#N/A</v>
      </c>
      <c r="E1640" s="15">
        <f t="shared" si="175"/>
        <v>1</v>
      </c>
      <c r="F1640" s="15">
        <f>IF(OR(Medidas!D1640=1,Medidas!D1640="M",Medidas!D1640="m",Medidas!D1640=2,Medidas!D1640="F",Medidas!D1640="f"),0,1)</f>
        <v>1</v>
      </c>
      <c r="G1640" s="15">
        <f>IF(OR(ISBLANK(Medidas!G1640),(ISBLANK(Medidas!H1640))),1,0)</f>
        <v>1</v>
      </c>
      <c r="H1640" s="15">
        <f>IF(AND(NOT(G1640),OR(Medidas!G1640&lt;20,Medidas!G1640&gt;250,Medidas!H1640&lt;0.5,Medidas!H1640&gt;400)),1,0)</f>
        <v>0</v>
      </c>
      <c r="I1640" s="20">
        <f>(Medidas!F1640-Medidas!E1640)/30.4375</f>
        <v>0</v>
      </c>
      <c r="J1640" s="15" t="e">
        <f>Medidas!H1640/(Medidas!G1640^2)*10000</f>
        <v>#DIV/0!</v>
      </c>
      <c r="K1640" s="15" t="e">
        <f t="shared" si="176"/>
        <v>#DIV/0!</v>
      </c>
      <c r="L1640" s="15" t="e">
        <f t="shared" si="177"/>
        <v>#DIV/0!</v>
      </c>
      <c r="M1640" s="15" t="e">
        <f t="shared" si="178"/>
        <v>#DIV/0!</v>
      </c>
      <c r="N1640" s="15" t="e">
        <f t="shared" si="179"/>
        <v>#N/A</v>
      </c>
      <c r="O1640" s="15" t="e">
        <f t="shared" si="180"/>
        <v>#N/A</v>
      </c>
    </row>
    <row r="1641" spans="1:15" x14ac:dyDescent="0.15">
      <c r="A1641" s="106">
        <f t="shared" si="181"/>
        <v>1</v>
      </c>
      <c r="B1641" s="15" t="e">
        <f>IF(OR(Medidas!D1641=1,Medidas!D1641="M",Medidas!D1641="m"),$A1641*LOOKUP($I1641+1,'OMS2007'!$A$3:$A$220,'OMS2007'!B$3:B$220)+(1-$A1641)*LOOKUP($I1641,'OMS2007'!$A$3:$A$220,'OMS2007'!B$3:B$220),$A1641*LOOKUP($I1641+1,'OMS2007'!$A$3:$A$220,'OMS2007'!E$3:E$220)+(1-$A1641)*LOOKUP($I1641,'OMS2007'!$A$3:$A$220,'OMS2007'!E$3:E$220))</f>
        <v>#N/A</v>
      </c>
      <c r="C1641" s="15" t="e">
        <f>IF(OR(Medidas!D1641=1,Medidas!D1641="M",Medidas!D1641="m"),$A1641*LOOKUP($I1641+1,'OMS2007'!$A$3:$A$220,'OMS2007'!C$3:C$220)+(1-$A1641)*LOOKUP($I1641,'OMS2007'!$A$3:$A$220,'OMS2007'!C$3:C$220),$A1641*LOOKUP($I1641+1,'OMS2007'!$A$3:$A$220,'OMS2007'!F$3:F$220)+(1-$A1641)*LOOKUP($I1641,'OMS2007'!$A$3:$A$220,'OMS2007'!F$3:F$220))</f>
        <v>#N/A</v>
      </c>
      <c r="D1641" s="15" t="e">
        <f>IF(OR(Medidas!D1641=1,Medidas!D1641="M",Medidas!D1641="m"),$A1641*LOOKUP($I1641+1,'OMS2007'!$A$3:$A$220,'OMS2007'!D$3:D$220)+(1-$A1641)*LOOKUP($I1641,'OMS2007'!$A$3:$A$220,'OMS2007'!D$3:D$220),$A1641*LOOKUP($I1641+1,'OMS2007'!$A$3:$A$220,'OMS2007'!G$3:G$220)+(1-$A1641)*LOOKUP($I1641,'OMS2007'!$A$3:$A$220,'OMS2007'!G$3:G$220))</f>
        <v>#N/A</v>
      </c>
      <c r="E1641" s="15">
        <f t="shared" si="175"/>
        <v>1</v>
      </c>
      <c r="F1641" s="15">
        <f>IF(OR(Medidas!D1641=1,Medidas!D1641="M",Medidas!D1641="m",Medidas!D1641=2,Medidas!D1641="F",Medidas!D1641="f"),0,1)</f>
        <v>1</v>
      </c>
      <c r="G1641" s="15">
        <f>IF(OR(ISBLANK(Medidas!G1641),(ISBLANK(Medidas!H1641))),1,0)</f>
        <v>1</v>
      </c>
      <c r="H1641" s="15">
        <f>IF(AND(NOT(G1641),OR(Medidas!G1641&lt;20,Medidas!G1641&gt;250,Medidas!H1641&lt;0.5,Medidas!H1641&gt;400)),1,0)</f>
        <v>0</v>
      </c>
      <c r="I1641" s="20">
        <f>(Medidas!F1641-Medidas!E1641)/30.4375</f>
        <v>0</v>
      </c>
      <c r="J1641" s="15" t="e">
        <f>Medidas!H1641/(Medidas!G1641^2)*10000</f>
        <v>#DIV/0!</v>
      </c>
      <c r="K1641" s="15" t="e">
        <f t="shared" si="176"/>
        <v>#DIV/0!</v>
      </c>
      <c r="L1641" s="15" t="e">
        <f t="shared" si="177"/>
        <v>#DIV/0!</v>
      </c>
      <c r="M1641" s="15" t="e">
        <f t="shared" si="178"/>
        <v>#DIV/0!</v>
      </c>
      <c r="N1641" s="15" t="e">
        <f t="shared" si="179"/>
        <v>#N/A</v>
      </c>
      <c r="O1641" s="15" t="e">
        <f t="shared" si="180"/>
        <v>#N/A</v>
      </c>
    </row>
    <row r="1642" spans="1:15" x14ac:dyDescent="0.15">
      <c r="A1642" s="106">
        <f t="shared" si="181"/>
        <v>1</v>
      </c>
      <c r="B1642" s="15" t="e">
        <f>IF(OR(Medidas!D1642=1,Medidas!D1642="M",Medidas!D1642="m"),$A1642*LOOKUP($I1642+1,'OMS2007'!$A$3:$A$220,'OMS2007'!B$3:B$220)+(1-$A1642)*LOOKUP($I1642,'OMS2007'!$A$3:$A$220,'OMS2007'!B$3:B$220),$A1642*LOOKUP($I1642+1,'OMS2007'!$A$3:$A$220,'OMS2007'!E$3:E$220)+(1-$A1642)*LOOKUP($I1642,'OMS2007'!$A$3:$A$220,'OMS2007'!E$3:E$220))</f>
        <v>#N/A</v>
      </c>
      <c r="C1642" s="15" t="e">
        <f>IF(OR(Medidas!D1642=1,Medidas!D1642="M",Medidas!D1642="m"),$A1642*LOOKUP($I1642+1,'OMS2007'!$A$3:$A$220,'OMS2007'!C$3:C$220)+(1-$A1642)*LOOKUP($I1642,'OMS2007'!$A$3:$A$220,'OMS2007'!C$3:C$220),$A1642*LOOKUP($I1642+1,'OMS2007'!$A$3:$A$220,'OMS2007'!F$3:F$220)+(1-$A1642)*LOOKUP($I1642,'OMS2007'!$A$3:$A$220,'OMS2007'!F$3:F$220))</f>
        <v>#N/A</v>
      </c>
      <c r="D1642" s="15" t="e">
        <f>IF(OR(Medidas!D1642=1,Medidas!D1642="M",Medidas!D1642="m"),$A1642*LOOKUP($I1642+1,'OMS2007'!$A$3:$A$220,'OMS2007'!D$3:D$220)+(1-$A1642)*LOOKUP($I1642,'OMS2007'!$A$3:$A$220,'OMS2007'!D$3:D$220),$A1642*LOOKUP($I1642+1,'OMS2007'!$A$3:$A$220,'OMS2007'!G$3:G$220)+(1-$A1642)*LOOKUP($I1642,'OMS2007'!$A$3:$A$220,'OMS2007'!G$3:G$220))</f>
        <v>#N/A</v>
      </c>
      <c r="E1642" s="15">
        <f t="shared" si="175"/>
        <v>1</v>
      </c>
      <c r="F1642" s="15">
        <f>IF(OR(Medidas!D1642=1,Medidas!D1642="M",Medidas!D1642="m",Medidas!D1642=2,Medidas!D1642="F",Medidas!D1642="f"),0,1)</f>
        <v>1</v>
      </c>
      <c r="G1642" s="15">
        <f>IF(OR(ISBLANK(Medidas!G1642),(ISBLANK(Medidas!H1642))),1,0)</f>
        <v>1</v>
      </c>
      <c r="H1642" s="15">
        <f>IF(AND(NOT(G1642),OR(Medidas!G1642&lt;20,Medidas!G1642&gt;250,Medidas!H1642&lt;0.5,Medidas!H1642&gt;400)),1,0)</f>
        <v>0</v>
      </c>
      <c r="I1642" s="20">
        <f>(Medidas!F1642-Medidas!E1642)/30.4375</f>
        <v>0</v>
      </c>
      <c r="J1642" s="15" t="e">
        <f>Medidas!H1642/(Medidas!G1642^2)*10000</f>
        <v>#DIV/0!</v>
      </c>
      <c r="K1642" s="15" t="e">
        <f t="shared" si="176"/>
        <v>#DIV/0!</v>
      </c>
      <c r="L1642" s="15" t="e">
        <f t="shared" si="177"/>
        <v>#DIV/0!</v>
      </c>
      <c r="M1642" s="15" t="e">
        <f t="shared" si="178"/>
        <v>#DIV/0!</v>
      </c>
      <c r="N1642" s="15" t="e">
        <f t="shared" si="179"/>
        <v>#N/A</v>
      </c>
      <c r="O1642" s="15" t="e">
        <f t="shared" si="180"/>
        <v>#N/A</v>
      </c>
    </row>
    <row r="1643" spans="1:15" x14ac:dyDescent="0.15">
      <c r="A1643" s="106">
        <f t="shared" si="181"/>
        <v>1</v>
      </c>
      <c r="B1643" s="15" t="e">
        <f>IF(OR(Medidas!D1643=1,Medidas!D1643="M",Medidas!D1643="m"),$A1643*LOOKUP($I1643+1,'OMS2007'!$A$3:$A$220,'OMS2007'!B$3:B$220)+(1-$A1643)*LOOKUP($I1643,'OMS2007'!$A$3:$A$220,'OMS2007'!B$3:B$220),$A1643*LOOKUP($I1643+1,'OMS2007'!$A$3:$A$220,'OMS2007'!E$3:E$220)+(1-$A1643)*LOOKUP($I1643,'OMS2007'!$A$3:$A$220,'OMS2007'!E$3:E$220))</f>
        <v>#N/A</v>
      </c>
      <c r="C1643" s="15" t="e">
        <f>IF(OR(Medidas!D1643=1,Medidas!D1643="M",Medidas!D1643="m"),$A1643*LOOKUP($I1643+1,'OMS2007'!$A$3:$A$220,'OMS2007'!C$3:C$220)+(1-$A1643)*LOOKUP($I1643,'OMS2007'!$A$3:$A$220,'OMS2007'!C$3:C$220),$A1643*LOOKUP($I1643+1,'OMS2007'!$A$3:$A$220,'OMS2007'!F$3:F$220)+(1-$A1643)*LOOKUP($I1643,'OMS2007'!$A$3:$A$220,'OMS2007'!F$3:F$220))</f>
        <v>#N/A</v>
      </c>
      <c r="D1643" s="15" t="e">
        <f>IF(OR(Medidas!D1643=1,Medidas!D1643="M",Medidas!D1643="m"),$A1643*LOOKUP($I1643+1,'OMS2007'!$A$3:$A$220,'OMS2007'!D$3:D$220)+(1-$A1643)*LOOKUP($I1643,'OMS2007'!$A$3:$A$220,'OMS2007'!D$3:D$220),$A1643*LOOKUP($I1643+1,'OMS2007'!$A$3:$A$220,'OMS2007'!G$3:G$220)+(1-$A1643)*LOOKUP($I1643,'OMS2007'!$A$3:$A$220,'OMS2007'!G$3:G$220))</f>
        <v>#N/A</v>
      </c>
      <c r="E1643" s="15">
        <f t="shared" si="175"/>
        <v>1</v>
      </c>
      <c r="F1643" s="15">
        <f>IF(OR(Medidas!D1643=1,Medidas!D1643="M",Medidas!D1643="m",Medidas!D1643=2,Medidas!D1643="F",Medidas!D1643="f"),0,1)</f>
        <v>1</v>
      </c>
      <c r="G1643" s="15">
        <f>IF(OR(ISBLANK(Medidas!G1643),(ISBLANK(Medidas!H1643))),1,0)</f>
        <v>1</v>
      </c>
      <c r="H1643" s="15">
        <f>IF(AND(NOT(G1643),OR(Medidas!G1643&lt;20,Medidas!G1643&gt;250,Medidas!H1643&lt;0.5,Medidas!H1643&gt;400)),1,0)</f>
        <v>0</v>
      </c>
      <c r="I1643" s="20">
        <f>(Medidas!F1643-Medidas!E1643)/30.4375</f>
        <v>0</v>
      </c>
      <c r="J1643" s="15" t="e">
        <f>Medidas!H1643/(Medidas!G1643^2)*10000</f>
        <v>#DIV/0!</v>
      </c>
      <c r="K1643" s="15" t="e">
        <f t="shared" si="176"/>
        <v>#DIV/0!</v>
      </c>
      <c r="L1643" s="15" t="e">
        <f t="shared" si="177"/>
        <v>#DIV/0!</v>
      </c>
      <c r="M1643" s="15" t="e">
        <f t="shared" si="178"/>
        <v>#DIV/0!</v>
      </c>
      <c r="N1643" s="15" t="e">
        <f t="shared" si="179"/>
        <v>#N/A</v>
      </c>
      <c r="O1643" s="15" t="e">
        <f t="shared" si="180"/>
        <v>#N/A</v>
      </c>
    </row>
    <row r="1644" spans="1:15" x14ac:dyDescent="0.15">
      <c r="A1644" s="106">
        <f t="shared" si="181"/>
        <v>1</v>
      </c>
      <c r="B1644" s="15" t="e">
        <f>IF(OR(Medidas!D1644=1,Medidas!D1644="M",Medidas!D1644="m"),$A1644*LOOKUP($I1644+1,'OMS2007'!$A$3:$A$220,'OMS2007'!B$3:B$220)+(1-$A1644)*LOOKUP($I1644,'OMS2007'!$A$3:$A$220,'OMS2007'!B$3:B$220),$A1644*LOOKUP($I1644+1,'OMS2007'!$A$3:$A$220,'OMS2007'!E$3:E$220)+(1-$A1644)*LOOKUP($I1644,'OMS2007'!$A$3:$A$220,'OMS2007'!E$3:E$220))</f>
        <v>#N/A</v>
      </c>
      <c r="C1644" s="15" t="e">
        <f>IF(OR(Medidas!D1644=1,Medidas!D1644="M",Medidas!D1644="m"),$A1644*LOOKUP($I1644+1,'OMS2007'!$A$3:$A$220,'OMS2007'!C$3:C$220)+(1-$A1644)*LOOKUP($I1644,'OMS2007'!$A$3:$A$220,'OMS2007'!C$3:C$220),$A1644*LOOKUP($I1644+1,'OMS2007'!$A$3:$A$220,'OMS2007'!F$3:F$220)+(1-$A1644)*LOOKUP($I1644,'OMS2007'!$A$3:$A$220,'OMS2007'!F$3:F$220))</f>
        <v>#N/A</v>
      </c>
      <c r="D1644" s="15" t="e">
        <f>IF(OR(Medidas!D1644=1,Medidas!D1644="M",Medidas!D1644="m"),$A1644*LOOKUP($I1644+1,'OMS2007'!$A$3:$A$220,'OMS2007'!D$3:D$220)+(1-$A1644)*LOOKUP($I1644,'OMS2007'!$A$3:$A$220,'OMS2007'!D$3:D$220),$A1644*LOOKUP($I1644+1,'OMS2007'!$A$3:$A$220,'OMS2007'!G$3:G$220)+(1-$A1644)*LOOKUP($I1644,'OMS2007'!$A$3:$A$220,'OMS2007'!G$3:G$220))</f>
        <v>#N/A</v>
      </c>
      <c r="E1644" s="15">
        <f t="shared" si="175"/>
        <v>1</v>
      </c>
      <c r="F1644" s="15">
        <f>IF(OR(Medidas!D1644=1,Medidas!D1644="M",Medidas!D1644="m",Medidas!D1644=2,Medidas!D1644="F",Medidas!D1644="f"),0,1)</f>
        <v>1</v>
      </c>
      <c r="G1644" s="15">
        <f>IF(OR(ISBLANK(Medidas!G1644),(ISBLANK(Medidas!H1644))),1,0)</f>
        <v>1</v>
      </c>
      <c r="H1644" s="15">
        <f>IF(AND(NOT(G1644),OR(Medidas!G1644&lt;20,Medidas!G1644&gt;250,Medidas!H1644&lt;0.5,Medidas!H1644&gt;400)),1,0)</f>
        <v>0</v>
      </c>
      <c r="I1644" s="20">
        <f>(Medidas!F1644-Medidas!E1644)/30.4375</f>
        <v>0</v>
      </c>
      <c r="J1644" s="15" t="e">
        <f>Medidas!H1644/(Medidas!G1644^2)*10000</f>
        <v>#DIV/0!</v>
      </c>
      <c r="K1644" s="15" t="e">
        <f t="shared" si="176"/>
        <v>#DIV/0!</v>
      </c>
      <c r="L1644" s="15" t="e">
        <f t="shared" si="177"/>
        <v>#DIV/0!</v>
      </c>
      <c r="M1644" s="15" t="e">
        <f t="shared" si="178"/>
        <v>#DIV/0!</v>
      </c>
      <c r="N1644" s="15" t="e">
        <f t="shared" si="179"/>
        <v>#N/A</v>
      </c>
      <c r="O1644" s="15" t="e">
        <f t="shared" si="180"/>
        <v>#N/A</v>
      </c>
    </row>
    <row r="1645" spans="1:15" x14ac:dyDescent="0.15">
      <c r="A1645" s="106">
        <f t="shared" si="181"/>
        <v>1</v>
      </c>
      <c r="B1645" s="15" t="e">
        <f>IF(OR(Medidas!D1645=1,Medidas!D1645="M",Medidas!D1645="m"),$A1645*LOOKUP($I1645+1,'OMS2007'!$A$3:$A$220,'OMS2007'!B$3:B$220)+(1-$A1645)*LOOKUP($I1645,'OMS2007'!$A$3:$A$220,'OMS2007'!B$3:B$220),$A1645*LOOKUP($I1645+1,'OMS2007'!$A$3:$A$220,'OMS2007'!E$3:E$220)+(1-$A1645)*LOOKUP($I1645,'OMS2007'!$A$3:$A$220,'OMS2007'!E$3:E$220))</f>
        <v>#N/A</v>
      </c>
      <c r="C1645" s="15" t="e">
        <f>IF(OR(Medidas!D1645=1,Medidas!D1645="M",Medidas!D1645="m"),$A1645*LOOKUP($I1645+1,'OMS2007'!$A$3:$A$220,'OMS2007'!C$3:C$220)+(1-$A1645)*LOOKUP($I1645,'OMS2007'!$A$3:$A$220,'OMS2007'!C$3:C$220),$A1645*LOOKUP($I1645+1,'OMS2007'!$A$3:$A$220,'OMS2007'!F$3:F$220)+(1-$A1645)*LOOKUP($I1645,'OMS2007'!$A$3:$A$220,'OMS2007'!F$3:F$220))</f>
        <v>#N/A</v>
      </c>
      <c r="D1645" s="15" t="e">
        <f>IF(OR(Medidas!D1645=1,Medidas!D1645="M",Medidas!D1645="m"),$A1645*LOOKUP($I1645+1,'OMS2007'!$A$3:$A$220,'OMS2007'!D$3:D$220)+(1-$A1645)*LOOKUP($I1645,'OMS2007'!$A$3:$A$220,'OMS2007'!D$3:D$220),$A1645*LOOKUP($I1645+1,'OMS2007'!$A$3:$A$220,'OMS2007'!G$3:G$220)+(1-$A1645)*LOOKUP($I1645,'OMS2007'!$A$3:$A$220,'OMS2007'!G$3:G$220))</f>
        <v>#N/A</v>
      </c>
      <c r="E1645" s="15">
        <f t="shared" si="175"/>
        <v>1</v>
      </c>
      <c r="F1645" s="15">
        <f>IF(OR(Medidas!D1645=1,Medidas!D1645="M",Medidas!D1645="m",Medidas!D1645=2,Medidas!D1645="F",Medidas!D1645="f"),0,1)</f>
        <v>1</v>
      </c>
      <c r="G1645" s="15">
        <f>IF(OR(ISBLANK(Medidas!G1645),(ISBLANK(Medidas!H1645))),1,0)</f>
        <v>1</v>
      </c>
      <c r="H1645" s="15">
        <f>IF(AND(NOT(G1645),OR(Medidas!G1645&lt;20,Medidas!G1645&gt;250,Medidas!H1645&lt;0.5,Medidas!H1645&gt;400)),1,0)</f>
        <v>0</v>
      </c>
      <c r="I1645" s="20">
        <f>(Medidas!F1645-Medidas!E1645)/30.4375</f>
        <v>0</v>
      </c>
      <c r="J1645" s="15" t="e">
        <f>Medidas!H1645/(Medidas!G1645^2)*10000</f>
        <v>#DIV/0!</v>
      </c>
      <c r="K1645" s="15" t="e">
        <f t="shared" si="176"/>
        <v>#DIV/0!</v>
      </c>
      <c r="L1645" s="15" t="e">
        <f t="shared" si="177"/>
        <v>#DIV/0!</v>
      </c>
      <c r="M1645" s="15" t="e">
        <f t="shared" si="178"/>
        <v>#DIV/0!</v>
      </c>
      <c r="N1645" s="15" t="e">
        <f t="shared" si="179"/>
        <v>#N/A</v>
      </c>
      <c r="O1645" s="15" t="e">
        <f t="shared" si="180"/>
        <v>#N/A</v>
      </c>
    </row>
    <row r="1646" spans="1:15" x14ac:dyDescent="0.15">
      <c r="A1646" s="106">
        <f t="shared" si="181"/>
        <v>1</v>
      </c>
      <c r="B1646" s="15" t="e">
        <f>IF(OR(Medidas!D1646=1,Medidas!D1646="M",Medidas!D1646="m"),$A1646*LOOKUP($I1646+1,'OMS2007'!$A$3:$A$220,'OMS2007'!B$3:B$220)+(1-$A1646)*LOOKUP($I1646,'OMS2007'!$A$3:$A$220,'OMS2007'!B$3:B$220),$A1646*LOOKUP($I1646+1,'OMS2007'!$A$3:$A$220,'OMS2007'!E$3:E$220)+(1-$A1646)*LOOKUP($I1646,'OMS2007'!$A$3:$A$220,'OMS2007'!E$3:E$220))</f>
        <v>#N/A</v>
      </c>
      <c r="C1646" s="15" t="e">
        <f>IF(OR(Medidas!D1646=1,Medidas!D1646="M",Medidas!D1646="m"),$A1646*LOOKUP($I1646+1,'OMS2007'!$A$3:$A$220,'OMS2007'!C$3:C$220)+(1-$A1646)*LOOKUP($I1646,'OMS2007'!$A$3:$A$220,'OMS2007'!C$3:C$220),$A1646*LOOKUP($I1646+1,'OMS2007'!$A$3:$A$220,'OMS2007'!F$3:F$220)+(1-$A1646)*LOOKUP($I1646,'OMS2007'!$A$3:$A$220,'OMS2007'!F$3:F$220))</f>
        <v>#N/A</v>
      </c>
      <c r="D1646" s="15" t="e">
        <f>IF(OR(Medidas!D1646=1,Medidas!D1646="M",Medidas!D1646="m"),$A1646*LOOKUP($I1646+1,'OMS2007'!$A$3:$A$220,'OMS2007'!D$3:D$220)+(1-$A1646)*LOOKUP($I1646,'OMS2007'!$A$3:$A$220,'OMS2007'!D$3:D$220),$A1646*LOOKUP($I1646+1,'OMS2007'!$A$3:$A$220,'OMS2007'!G$3:G$220)+(1-$A1646)*LOOKUP($I1646,'OMS2007'!$A$3:$A$220,'OMS2007'!G$3:G$220))</f>
        <v>#N/A</v>
      </c>
      <c r="E1646" s="15">
        <f t="shared" si="175"/>
        <v>1</v>
      </c>
      <c r="F1646" s="15">
        <f>IF(OR(Medidas!D1646=1,Medidas!D1646="M",Medidas!D1646="m",Medidas!D1646=2,Medidas!D1646="F",Medidas!D1646="f"),0,1)</f>
        <v>1</v>
      </c>
      <c r="G1646" s="15">
        <f>IF(OR(ISBLANK(Medidas!G1646),(ISBLANK(Medidas!H1646))),1,0)</f>
        <v>1</v>
      </c>
      <c r="H1646" s="15">
        <f>IF(AND(NOT(G1646),OR(Medidas!G1646&lt;20,Medidas!G1646&gt;250,Medidas!H1646&lt;0.5,Medidas!H1646&gt;400)),1,0)</f>
        <v>0</v>
      </c>
      <c r="I1646" s="20">
        <f>(Medidas!F1646-Medidas!E1646)/30.4375</f>
        <v>0</v>
      </c>
      <c r="J1646" s="15" t="e">
        <f>Medidas!H1646/(Medidas!G1646^2)*10000</f>
        <v>#DIV/0!</v>
      </c>
      <c r="K1646" s="15" t="e">
        <f t="shared" si="176"/>
        <v>#DIV/0!</v>
      </c>
      <c r="L1646" s="15" t="e">
        <f t="shared" si="177"/>
        <v>#DIV/0!</v>
      </c>
      <c r="M1646" s="15" t="e">
        <f t="shared" si="178"/>
        <v>#DIV/0!</v>
      </c>
      <c r="N1646" s="15" t="e">
        <f t="shared" si="179"/>
        <v>#N/A</v>
      </c>
      <c r="O1646" s="15" t="e">
        <f t="shared" si="180"/>
        <v>#N/A</v>
      </c>
    </row>
    <row r="1647" spans="1:15" x14ac:dyDescent="0.15">
      <c r="A1647" s="106">
        <f t="shared" si="181"/>
        <v>1</v>
      </c>
      <c r="B1647" s="15" t="e">
        <f>IF(OR(Medidas!D1647=1,Medidas!D1647="M",Medidas!D1647="m"),$A1647*LOOKUP($I1647+1,'OMS2007'!$A$3:$A$220,'OMS2007'!B$3:B$220)+(1-$A1647)*LOOKUP($I1647,'OMS2007'!$A$3:$A$220,'OMS2007'!B$3:B$220),$A1647*LOOKUP($I1647+1,'OMS2007'!$A$3:$A$220,'OMS2007'!E$3:E$220)+(1-$A1647)*LOOKUP($I1647,'OMS2007'!$A$3:$A$220,'OMS2007'!E$3:E$220))</f>
        <v>#N/A</v>
      </c>
      <c r="C1647" s="15" t="e">
        <f>IF(OR(Medidas!D1647=1,Medidas!D1647="M",Medidas!D1647="m"),$A1647*LOOKUP($I1647+1,'OMS2007'!$A$3:$A$220,'OMS2007'!C$3:C$220)+(1-$A1647)*LOOKUP($I1647,'OMS2007'!$A$3:$A$220,'OMS2007'!C$3:C$220),$A1647*LOOKUP($I1647+1,'OMS2007'!$A$3:$A$220,'OMS2007'!F$3:F$220)+(1-$A1647)*LOOKUP($I1647,'OMS2007'!$A$3:$A$220,'OMS2007'!F$3:F$220))</f>
        <v>#N/A</v>
      </c>
      <c r="D1647" s="15" t="e">
        <f>IF(OR(Medidas!D1647=1,Medidas!D1647="M",Medidas!D1647="m"),$A1647*LOOKUP($I1647+1,'OMS2007'!$A$3:$A$220,'OMS2007'!D$3:D$220)+(1-$A1647)*LOOKUP($I1647,'OMS2007'!$A$3:$A$220,'OMS2007'!D$3:D$220),$A1647*LOOKUP($I1647+1,'OMS2007'!$A$3:$A$220,'OMS2007'!G$3:G$220)+(1-$A1647)*LOOKUP($I1647,'OMS2007'!$A$3:$A$220,'OMS2007'!G$3:G$220))</f>
        <v>#N/A</v>
      </c>
      <c r="E1647" s="15">
        <f t="shared" si="175"/>
        <v>1</v>
      </c>
      <c r="F1647" s="15">
        <f>IF(OR(Medidas!D1647=1,Medidas!D1647="M",Medidas!D1647="m",Medidas!D1647=2,Medidas!D1647="F",Medidas!D1647="f"),0,1)</f>
        <v>1</v>
      </c>
      <c r="G1647" s="15">
        <f>IF(OR(ISBLANK(Medidas!G1647),(ISBLANK(Medidas!H1647))),1,0)</f>
        <v>1</v>
      </c>
      <c r="H1647" s="15">
        <f>IF(AND(NOT(G1647),OR(Medidas!G1647&lt;20,Medidas!G1647&gt;250,Medidas!H1647&lt;0.5,Medidas!H1647&gt;400)),1,0)</f>
        <v>0</v>
      </c>
      <c r="I1647" s="20">
        <f>(Medidas!F1647-Medidas!E1647)/30.4375</f>
        <v>0</v>
      </c>
      <c r="J1647" s="15" t="e">
        <f>Medidas!H1647/(Medidas!G1647^2)*10000</f>
        <v>#DIV/0!</v>
      </c>
      <c r="K1647" s="15" t="e">
        <f t="shared" si="176"/>
        <v>#DIV/0!</v>
      </c>
      <c r="L1647" s="15" t="e">
        <f t="shared" si="177"/>
        <v>#DIV/0!</v>
      </c>
      <c r="M1647" s="15" t="e">
        <f t="shared" si="178"/>
        <v>#DIV/0!</v>
      </c>
      <c r="N1647" s="15" t="e">
        <f t="shared" si="179"/>
        <v>#N/A</v>
      </c>
      <c r="O1647" s="15" t="e">
        <f t="shared" si="180"/>
        <v>#N/A</v>
      </c>
    </row>
    <row r="1648" spans="1:15" x14ac:dyDescent="0.15">
      <c r="A1648" s="106">
        <f t="shared" si="181"/>
        <v>1</v>
      </c>
      <c r="B1648" s="15" t="e">
        <f>IF(OR(Medidas!D1648=1,Medidas!D1648="M",Medidas!D1648="m"),$A1648*LOOKUP($I1648+1,'OMS2007'!$A$3:$A$220,'OMS2007'!B$3:B$220)+(1-$A1648)*LOOKUP($I1648,'OMS2007'!$A$3:$A$220,'OMS2007'!B$3:B$220),$A1648*LOOKUP($I1648+1,'OMS2007'!$A$3:$A$220,'OMS2007'!E$3:E$220)+(1-$A1648)*LOOKUP($I1648,'OMS2007'!$A$3:$A$220,'OMS2007'!E$3:E$220))</f>
        <v>#N/A</v>
      </c>
      <c r="C1648" s="15" t="e">
        <f>IF(OR(Medidas!D1648=1,Medidas!D1648="M",Medidas!D1648="m"),$A1648*LOOKUP($I1648+1,'OMS2007'!$A$3:$A$220,'OMS2007'!C$3:C$220)+(1-$A1648)*LOOKUP($I1648,'OMS2007'!$A$3:$A$220,'OMS2007'!C$3:C$220),$A1648*LOOKUP($I1648+1,'OMS2007'!$A$3:$A$220,'OMS2007'!F$3:F$220)+(1-$A1648)*LOOKUP($I1648,'OMS2007'!$A$3:$A$220,'OMS2007'!F$3:F$220))</f>
        <v>#N/A</v>
      </c>
      <c r="D1648" s="15" t="e">
        <f>IF(OR(Medidas!D1648=1,Medidas!D1648="M",Medidas!D1648="m"),$A1648*LOOKUP($I1648+1,'OMS2007'!$A$3:$A$220,'OMS2007'!D$3:D$220)+(1-$A1648)*LOOKUP($I1648,'OMS2007'!$A$3:$A$220,'OMS2007'!D$3:D$220),$A1648*LOOKUP($I1648+1,'OMS2007'!$A$3:$A$220,'OMS2007'!G$3:G$220)+(1-$A1648)*LOOKUP($I1648,'OMS2007'!$A$3:$A$220,'OMS2007'!G$3:G$220))</f>
        <v>#N/A</v>
      </c>
      <c r="E1648" s="15">
        <f t="shared" si="175"/>
        <v>1</v>
      </c>
      <c r="F1648" s="15">
        <f>IF(OR(Medidas!D1648=1,Medidas!D1648="M",Medidas!D1648="m",Medidas!D1648=2,Medidas!D1648="F",Medidas!D1648="f"),0,1)</f>
        <v>1</v>
      </c>
      <c r="G1648" s="15">
        <f>IF(OR(ISBLANK(Medidas!G1648),(ISBLANK(Medidas!H1648))),1,0)</f>
        <v>1</v>
      </c>
      <c r="H1648" s="15">
        <f>IF(AND(NOT(G1648),OR(Medidas!G1648&lt;20,Medidas!G1648&gt;250,Medidas!H1648&lt;0.5,Medidas!H1648&gt;400)),1,0)</f>
        <v>0</v>
      </c>
      <c r="I1648" s="20">
        <f>(Medidas!F1648-Medidas!E1648)/30.4375</f>
        <v>0</v>
      </c>
      <c r="J1648" s="15" t="e">
        <f>Medidas!H1648/(Medidas!G1648^2)*10000</f>
        <v>#DIV/0!</v>
      </c>
      <c r="K1648" s="15" t="e">
        <f t="shared" si="176"/>
        <v>#DIV/0!</v>
      </c>
      <c r="L1648" s="15" t="e">
        <f t="shared" si="177"/>
        <v>#DIV/0!</v>
      </c>
      <c r="M1648" s="15" t="e">
        <f t="shared" si="178"/>
        <v>#DIV/0!</v>
      </c>
      <c r="N1648" s="15" t="e">
        <f t="shared" si="179"/>
        <v>#N/A</v>
      </c>
      <c r="O1648" s="15" t="e">
        <f t="shared" si="180"/>
        <v>#N/A</v>
      </c>
    </row>
    <row r="1649" spans="1:15" x14ac:dyDescent="0.15">
      <c r="A1649" s="106">
        <f t="shared" si="181"/>
        <v>1</v>
      </c>
      <c r="B1649" s="15" t="e">
        <f>IF(OR(Medidas!D1649=1,Medidas!D1649="M",Medidas!D1649="m"),$A1649*LOOKUP($I1649+1,'OMS2007'!$A$3:$A$220,'OMS2007'!B$3:B$220)+(1-$A1649)*LOOKUP($I1649,'OMS2007'!$A$3:$A$220,'OMS2007'!B$3:B$220),$A1649*LOOKUP($I1649+1,'OMS2007'!$A$3:$A$220,'OMS2007'!E$3:E$220)+(1-$A1649)*LOOKUP($I1649,'OMS2007'!$A$3:$A$220,'OMS2007'!E$3:E$220))</f>
        <v>#N/A</v>
      </c>
      <c r="C1649" s="15" t="e">
        <f>IF(OR(Medidas!D1649=1,Medidas!D1649="M",Medidas!D1649="m"),$A1649*LOOKUP($I1649+1,'OMS2007'!$A$3:$A$220,'OMS2007'!C$3:C$220)+(1-$A1649)*LOOKUP($I1649,'OMS2007'!$A$3:$A$220,'OMS2007'!C$3:C$220),$A1649*LOOKUP($I1649+1,'OMS2007'!$A$3:$A$220,'OMS2007'!F$3:F$220)+(1-$A1649)*LOOKUP($I1649,'OMS2007'!$A$3:$A$220,'OMS2007'!F$3:F$220))</f>
        <v>#N/A</v>
      </c>
      <c r="D1649" s="15" t="e">
        <f>IF(OR(Medidas!D1649=1,Medidas!D1649="M",Medidas!D1649="m"),$A1649*LOOKUP($I1649+1,'OMS2007'!$A$3:$A$220,'OMS2007'!D$3:D$220)+(1-$A1649)*LOOKUP($I1649,'OMS2007'!$A$3:$A$220,'OMS2007'!D$3:D$220),$A1649*LOOKUP($I1649+1,'OMS2007'!$A$3:$A$220,'OMS2007'!G$3:G$220)+(1-$A1649)*LOOKUP($I1649,'OMS2007'!$A$3:$A$220,'OMS2007'!G$3:G$220))</f>
        <v>#N/A</v>
      </c>
      <c r="E1649" s="15">
        <f t="shared" si="175"/>
        <v>1</v>
      </c>
      <c r="F1649" s="15">
        <f>IF(OR(Medidas!D1649=1,Medidas!D1649="M",Medidas!D1649="m",Medidas!D1649=2,Medidas!D1649="F",Medidas!D1649="f"),0,1)</f>
        <v>1</v>
      </c>
      <c r="G1649" s="15">
        <f>IF(OR(ISBLANK(Medidas!G1649),(ISBLANK(Medidas!H1649))),1,0)</f>
        <v>1</v>
      </c>
      <c r="H1649" s="15">
        <f>IF(AND(NOT(G1649),OR(Medidas!G1649&lt;20,Medidas!G1649&gt;250,Medidas!H1649&lt;0.5,Medidas!H1649&gt;400)),1,0)</f>
        <v>0</v>
      </c>
      <c r="I1649" s="20">
        <f>(Medidas!F1649-Medidas!E1649)/30.4375</f>
        <v>0</v>
      </c>
      <c r="J1649" s="15" t="e">
        <f>Medidas!H1649/(Medidas!G1649^2)*10000</f>
        <v>#DIV/0!</v>
      </c>
      <c r="K1649" s="15" t="e">
        <f t="shared" si="176"/>
        <v>#DIV/0!</v>
      </c>
      <c r="L1649" s="15" t="e">
        <f t="shared" si="177"/>
        <v>#DIV/0!</v>
      </c>
      <c r="M1649" s="15" t="e">
        <f t="shared" si="178"/>
        <v>#DIV/0!</v>
      </c>
      <c r="N1649" s="15" t="e">
        <f t="shared" si="179"/>
        <v>#N/A</v>
      </c>
      <c r="O1649" s="15" t="e">
        <f t="shared" si="180"/>
        <v>#N/A</v>
      </c>
    </row>
    <row r="1650" spans="1:15" x14ac:dyDescent="0.15">
      <c r="A1650" s="106">
        <f t="shared" si="181"/>
        <v>1</v>
      </c>
      <c r="B1650" s="15" t="e">
        <f>IF(OR(Medidas!D1650=1,Medidas!D1650="M",Medidas!D1650="m"),$A1650*LOOKUP($I1650+1,'OMS2007'!$A$3:$A$220,'OMS2007'!B$3:B$220)+(1-$A1650)*LOOKUP($I1650,'OMS2007'!$A$3:$A$220,'OMS2007'!B$3:B$220),$A1650*LOOKUP($I1650+1,'OMS2007'!$A$3:$A$220,'OMS2007'!E$3:E$220)+(1-$A1650)*LOOKUP($I1650,'OMS2007'!$A$3:$A$220,'OMS2007'!E$3:E$220))</f>
        <v>#N/A</v>
      </c>
      <c r="C1650" s="15" t="e">
        <f>IF(OR(Medidas!D1650=1,Medidas!D1650="M",Medidas!D1650="m"),$A1650*LOOKUP($I1650+1,'OMS2007'!$A$3:$A$220,'OMS2007'!C$3:C$220)+(1-$A1650)*LOOKUP($I1650,'OMS2007'!$A$3:$A$220,'OMS2007'!C$3:C$220),$A1650*LOOKUP($I1650+1,'OMS2007'!$A$3:$A$220,'OMS2007'!F$3:F$220)+(1-$A1650)*LOOKUP($I1650,'OMS2007'!$A$3:$A$220,'OMS2007'!F$3:F$220))</f>
        <v>#N/A</v>
      </c>
      <c r="D1650" s="15" t="e">
        <f>IF(OR(Medidas!D1650=1,Medidas!D1650="M",Medidas!D1650="m"),$A1650*LOOKUP($I1650+1,'OMS2007'!$A$3:$A$220,'OMS2007'!D$3:D$220)+(1-$A1650)*LOOKUP($I1650,'OMS2007'!$A$3:$A$220,'OMS2007'!D$3:D$220),$A1650*LOOKUP($I1650+1,'OMS2007'!$A$3:$A$220,'OMS2007'!G$3:G$220)+(1-$A1650)*LOOKUP($I1650,'OMS2007'!$A$3:$A$220,'OMS2007'!G$3:G$220))</f>
        <v>#N/A</v>
      </c>
      <c r="E1650" s="15">
        <f t="shared" si="175"/>
        <v>1</v>
      </c>
      <c r="F1650" s="15">
        <f>IF(OR(Medidas!D1650=1,Medidas!D1650="M",Medidas!D1650="m",Medidas!D1650=2,Medidas!D1650="F",Medidas!D1650="f"),0,1)</f>
        <v>1</v>
      </c>
      <c r="G1650" s="15">
        <f>IF(OR(ISBLANK(Medidas!G1650),(ISBLANK(Medidas!H1650))),1,0)</f>
        <v>1</v>
      </c>
      <c r="H1650" s="15">
        <f>IF(AND(NOT(G1650),OR(Medidas!G1650&lt;20,Medidas!G1650&gt;250,Medidas!H1650&lt;0.5,Medidas!H1650&gt;400)),1,0)</f>
        <v>0</v>
      </c>
      <c r="I1650" s="20">
        <f>(Medidas!F1650-Medidas!E1650)/30.4375</f>
        <v>0</v>
      </c>
      <c r="J1650" s="15" t="e">
        <f>Medidas!H1650/(Medidas!G1650^2)*10000</f>
        <v>#DIV/0!</v>
      </c>
      <c r="K1650" s="15" t="e">
        <f t="shared" si="176"/>
        <v>#DIV/0!</v>
      </c>
      <c r="L1650" s="15" t="e">
        <f t="shared" si="177"/>
        <v>#DIV/0!</v>
      </c>
      <c r="M1650" s="15" t="e">
        <f t="shared" si="178"/>
        <v>#DIV/0!</v>
      </c>
      <c r="N1650" s="15" t="e">
        <f t="shared" si="179"/>
        <v>#N/A</v>
      </c>
      <c r="O1650" s="15" t="e">
        <f t="shared" si="180"/>
        <v>#N/A</v>
      </c>
    </row>
    <row r="1651" spans="1:15" x14ac:dyDescent="0.15">
      <c r="A1651" s="106">
        <f t="shared" si="181"/>
        <v>1</v>
      </c>
      <c r="B1651" s="15" t="e">
        <f>IF(OR(Medidas!D1651=1,Medidas!D1651="M",Medidas!D1651="m"),$A1651*LOOKUP($I1651+1,'OMS2007'!$A$3:$A$220,'OMS2007'!B$3:B$220)+(1-$A1651)*LOOKUP($I1651,'OMS2007'!$A$3:$A$220,'OMS2007'!B$3:B$220),$A1651*LOOKUP($I1651+1,'OMS2007'!$A$3:$A$220,'OMS2007'!E$3:E$220)+(1-$A1651)*LOOKUP($I1651,'OMS2007'!$A$3:$A$220,'OMS2007'!E$3:E$220))</f>
        <v>#N/A</v>
      </c>
      <c r="C1651" s="15" t="e">
        <f>IF(OR(Medidas!D1651=1,Medidas!D1651="M",Medidas!D1651="m"),$A1651*LOOKUP($I1651+1,'OMS2007'!$A$3:$A$220,'OMS2007'!C$3:C$220)+(1-$A1651)*LOOKUP($I1651,'OMS2007'!$A$3:$A$220,'OMS2007'!C$3:C$220),$A1651*LOOKUP($I1651+1,'OMS2007'!$A$3:$A$220,'OMS2007'!F$3:F$220)+(1-$A1651)*LOOKUP($I1651,'OMS2007'!$A$3:$A$220,'OMS2007'!F$3:F$220))</f>
        <v>#N/A</v>
      </c>
      <c r="D1651" s="15" t="e">
        <f>IF(OR(Medidas!D1651=1,Medidas!D1651="M",Medidas!D1651="m"),$A1651*LOOKUP($I1651+1,'OMS2007'!$A$3:$A$220,'OMS2007'!D$3:D$220)+(1-$A1651)*LOOKUP($I1651,'OMS2007'!$A$3:$A$220,'OMS2007'!D$3:D$220),$A1651*LOOKUP($I1651+1,'OMS2007'!$A$3:$A$220,'OMS2007'!G$3:G$220)+(1-$A1651)*LOOKUP($I1651,'OMS2007'!$A$3:$A$220,'OMS2007'!G$3:G$220))</f>
        <v>#N/A</v>
      </c>
      <c r="E1651" s="15">
        <f t="shared" si="175"/>
        <v>1</v>
      </c>
      <c r="F1651" s="15">
        <f>IF(OR(Medidas!D1651=1,Medidas!D1651="M",Medidas!D1651="m",Medidas!D1651=2,Medidas!D1651="F",Medidas!D1651="f"),0,1)</f>
        <v>1</v>
      </c>
      <c r="G1651" s="15">
        <f>IF(OR(ISBLANK(Medidas!G1651),(ISBLANK(Medidas!H1651))),1,0)</f>
        <v>1</v>
      </c>
      <c r="H1651" s="15">
        <f>IF(AND(NOT(G1651),OR(Medidas!G1651&lt;20,Medidas!G1651&gt;250,Medidas!H1651&lt;0.5,Medidas!H1651&gt;400)),1,0)</f>
        <v>0</v>
      </c>
      <c r="I1651" s="20">
        <f>(Medidas!F1651-Medidas!E1651)/30.4375</f>
        <v>0</v>
      </c>
      <c r="J1651" s="15" t="e">
        <f>Medidas!H1651/(Medidas!G1651^2)*10000</f>
        <v>#DIV/0!</v>
      </c>
      <c r="K1651" s="15" t="e">
        <f t="shared" si="176"/>
        <v>#DIV/0!</v>
      </c>
      <c r="L1651" s="15" t="e">
        <f t="shared" si="177"/>
        <v>#DIV/0!</v>
      </c>
      <c r="M1651" s="15" t="e">
        <f t="shared" si="178"/>
        <v>#DIV/0!</v>
      </c>
      <c r="N1651" s="15" t="e">
        <f t="shared" si="179"/>
        <v>#N/A</v>
      </c>
      <c r="O1651" s="15" t="e">
        <f t="shared" si="180"/>
        <v>#N/A</v>
      </c>
    </row>
    <row r="1652" spans="1:15" x14ac:dyDescent="0.15">
      <c r="A1652" s="106">
        <f t="shared" si="181"/>
        <v>1</v>
      </c>
      <c r="B1652" s="15" t="e">
        <f>IF(OR(Medidas!D1652=1,Medidas!D1652="M",Medidas!D1652="m"),$A1652*LOOKUP($I1652+1,'OMS2007'!$A$3:$A$220,'OMS2007'!B$3:B$220)+(1-$A1652)*LOOKUP($I1652,'OMS2007'!$A$3:$A$220,'OMS2007'!B$3:B$220),$A1652*LOOKUP($I1652+1,'OMS2007'!$A$3:$A$220,'OMS2007'!E$3:E$220)+(1-$A1652)*LOOKUP($I1652,'OMS2007'!$A$3:$A$220,'OMS2007'!E$3:E$220))</f>
        <v>#N/A</v>
      </c>
      <c r="C1652" s="15" t="e">
        <f>IF(OR(Medidas!D1652=1,Medidas!D1652="M",Medidas!D1652="m"),$A1652*LOOKUP($I1652+1,'OMS2007'!$A$3:$A$220,'OMS2007'!C$3:C$220)+(1-$A1652)*LOOKUP($I1652,'OMS2007'!$A$3:$A$220,'OMS2007'!C$3:C$220),$A1652*LOOKUP($I1652+1,'OMS2007'!$A$3:$A$220,'OMS2007'!F$3:F$220)+(1-$A1652)*LOOKUP($I1652,'OMS2007'!$A$3:$A$220,'OMS2007'!F$3:F$220))</f>
        <v>#N/A</v>
      </c>
      <c r="D1652" s="15" t="e">
        <f>IF(OR(Medidas!D1652=1,Medidas!D1652="M",Medidas!D1652="m"),$A1652*LOOKUP($I1652+1,'OMS2007'!$A$3:$A$220,'OMS2007'!D$3:D$220)+(1-$A1652)*LOOKUP($I1652,'OMS2007'!$A$3:$A$220,'OMS2007'!D$3:D$220),$A1652*LOOKUP($I1652+1,'OMS2007'!$A$3:$A$220,'OMS2007'!G$3:G$220)+(1-$A1652)*LOOKUP($I1652,'OMS2007'!$A$3:$A$220,'OMS2007'!G$3:G$220))</f>
        <v>#N/A</v>
      </c>
      <c r="E1652" s="15">
        <f t="shared" si="175"/>
        <v>1</v>
      </c>
      <c r="F1652" s="15">
        <f>IF(OR(Medidas!D1652=1,Medidas!D1652="M",Medidas!D1652="m",Medidas!D1652=2,Medidas!D1652="F",Medidas!D1652="f"),0,1)</f>
        <v>1</v>
      </c>
      <c r="G1652" s="15">
        <f>IF(OR(ISBLANK(Medidas!G1652),(ISBLANK(Medidas!H1652))),1,0)</f>
        <v>1</v>
      </c>
      <c r="H1652" s="15">
        <f>IF(AND(NOT(G1652),OR(Medidas!G1652&lt;20,Medidas!G1652&gt;250,Medidas!H1652&lt;0.5,Medidas!H1652&gt;400)),1,0)</f>
        <v>0</v>
      </c>
      <c r="I1652" s="20">
        <f>(Medidas!F1652-Medidas!E1652)/30.4375</f>
        <v>0</v>
      </c>
      <c r="J1652" s="15" t="e">
        <f>Medidas!H1652/(Medidas!G1652^2)*10000</f>
        <v>#DIV/0!</v>
      </c>
      <c r="K1652" s="15" t="e">
        <f t="shared" si="176"/>
        <v>#DIV/0!</v>
      </c>
      <c r="L1652" s="15" t="e">
        <f t="shared" si="177"/>
        <v>#DIV/0!</v>
      </c>
      <c r="M1652" s="15" t="e">
        <f t="shared" si="178"/>
        <v>#DIV/0!</v>
      </c>
      <c r="N1652" s="15" t="e">
        <f t="shared" si="179"/>
        <v>#N/A</v>
      </c>
      <c r="O1652" s="15" t="e">
        <f t="shared" si="180"/>
        <v>#N/A</v>
      </c>
    </row>
    <row r="1653" spans="1:15" x14ac:dyDescent="0.15">
      <c r="A1653" s="106">
        <f t="shared" si="181"/>
        <v>1</v>
      </c>
      <c r="B1653" s="15" t="e">
        <f>IF(OR(Medidas!D1653=1,Medidas!D1653="M",Medidas!D1653="m"),$A1653*LOOKUP($I1653+1,'OMS2007'!$A$3:$A$220,'OMS2007'!B$3:B$220)+(1-$A1653)*LOOKUP($I1653,'OMS2007'!$A$3:$A$220,'OMS2007'!B$3:B$220),$A1653*LOOKUP($I1653+1,'OMS2007'!$A$3:$A$220,'OMS2007'!E$3:E$220)+(1-$A1653)*LOOKUP($I1653,'OMS2007'!$A$3:$A$220,'OMS2007'!E$3:E$220))</f>
        <v>#N/A</v>
      </c>
      <c r="C1653" s="15" t="e">
        <f>IF(OR(Medidas!D1653=1,Medidas!D1653="M",Medidas!D1653="m"),$A1653*LOOKUP($I1653+1,'OMS2007'!$A$3:$A$220,'OMS2007'!C$3:C$220)+(1-$A1653)*LOOKUP($I1653,'OMS2007'!$A$3:$A$220,'OMS2007'!C$3:C$220),$A1653*LOOKUP($I1653+1,'OMS2007'!$A$3:$A$220,'OMS2007'!F$3:F$220)+(1-$A1653)*LOOKUP($I1653,'OMS2007'!$A$3:$A$220,'OMS2007'!F$3:F$220))</f>
        <v>#N/A</v>
      </c>
      <c r="D1653" s="15" t="e">
        <f>IF(OR(Medidas!D1653=1,Medidas!D1653="M",Medidas!D1653="m"),$A1653*LOOKUP($I1653+1,'OMS2007'!$A$3:$A$220,'OMS2007'!D$3:D$220)+(1-$A1653)*LOOKUP($I1653,'OMS2007'!$A$3:$A$220,'OMS2007'!D$3:D$220),$A1653*LOOKUP($I1653+1,'OMS2007'!$A$3:$A$220,'OMS2007'!G$3:G$220)+(1-$A1653)*LOOKUP($I1653,'OMS2007'!$A$3:$A$220,'OMS2007'!G$3:G$220))</f>
        <v>#N/A</v>
      </c>
      <c r="E1653" s="15">
        <f t="shared" si="175"/>
        <v>1</v>
      </c>
      <c r="F1653" s="15">
        <f>IF(OR(Medidas!D1653=1,Medidas!D1653="M",Medidas!D1653="m",Medidas!D1653=2,Medidas!D1653="F",Medidas!D1653="f"),0,1)</f>
        <v>1</v>
      </c>
      <c r="G1653" s="15">
        <f>IF(OR(ISBLANK(Medidas!G1653),(ISBLANK(Medidas!H1653))),1,0)</f>
        <v>1</v>
      </c>
      <c r="H1653" s="15">
        <f>IF(AND(NOT(G1653),OR(Medidas!G1653&lt;20,Medidas!G1653&gt;250,Medidas!H1653&lt;0.5,Medidas!H1653&gt;400)),1,0)</f>
        <v>0</v>
      </c>
      <c r="I1653" s="20">
        <f>(Medidas!F1653-Medidas!E1653)/30.4375</f>
        <v>0</v>
      </c>
      <c r="J1653" s="15" t="e">
        <f>Medidas!H1653/(Medidas!G1653^2)*10000</f>
        <v>#DIV/0!</v>
      </c>
      <c r="K1653" s="15" t="e">
        <f t="shared" si="176"/>
        <v>#DIV/0!</v>
      </c>
      <c r="L1653" s="15" t="e">
        <f t="shared" si="177"/>
        <v>#DIV/0!</v>
      </c>
      <c r="M1653" s="15" t="e">
        <f t="shared" si="178"/>
        <v>#DIV/0!</v>
      </c>
      <c r="N1653" s="15" t="e">
        <f t="shared" si="179"/>
        <v>#N/A</v>
      </c>
      <c r="O1653" s="15" t="e">
        <f t="shared" si="180"/>
        <v>#N/A</v>
      </c>
    </row>
    <row r="1654" spans="1:15" x14ac:dyDescent="0.15">
      <c r="A1654" s="106">
        <f t="shared" si="181"/>
        <v>1</v>
      </c>
      <c r="B1654" s="15" t="e">
        <f>IF(OR(Medidas!D1654=1,Medidas!D1654="M",Medidas!D1654="m"),$A1654*LOOKUP($I1654+1,'OMS2007'!$A$3:$A$220,'OMS2007'!B$3:B$220)+(1-$A1654)*LOOKUP($I1654,'OMS2007'!$A$3:$A$220,'OMS2007'!B$3:B$220),$A1654*LOOKUP($I1654+1,'OMS2007'!$A$3:$A$220,'OMS2007'!E$3:E$220)+(1-$A1654)*LOOKUP($I1654,'OMS2007'!$A$3:$A$220,'OMS2007'!E$3:E$220))</f>
        <v>#N/A</v>
      </c>
      <c r="C1654" s="15" t="e">
        <f>IF(OR(Medidas!D1654=1,Medidas!D1654="M",Medidas!D1654="m"),$A1654*LOOKUP($I1654+1,'OMS2007'!$A$3:$A$220,'OMS2007'!C$3:C$220)+(1-$A1654)*LOOKUP($I1654,'OMS2007'!$A$3:$A$220,'OMS2007'!C$3:C$220),$A1654*LOOKUP($I1654+1,'OMS2007'!$A$3:$A$220,'OMS2007'!F$3:F$220)+(1-$A1654)*LOOKUP($I1654,'OMS2007'!$A$3:$A$220,'OMS2007'!F$3:F$220))</f>
        <v>#N/A</v>
      </c>
      <c r="D1654" s="15" t="e">
        <f>IF(OR(Medidas!D1654=1,Medidas!D1654="M",Medidas!D1654="m"),$A1654*LOOKUP($I1654+1,'OMS2007'!$A$3:$A$220,'OMS2007'!D$3:D$220)+(1-$A1654)*LOOKUP($I1654,'OMS2007'!$A$3:$A$220,'OMS2007'!D$3:D$220),$A1654*LOOKUP($I1654+1,'OMS2007'!$A$3:$A$220,'OMS2007'!G$3:G$220)+(1-$A1654)*LOOKUP($I1654,'OMS2007'!$A$3:$A$220,'OMS2007'!G$3:G$220))</f>
        <v>#N/A</v>
      </c>
      <c r="E1654" s="15">
        <f t="shared" si="175"/>
        <v>1</v>
      </c>
      <c r="F1654" s="15">
        <f>IF(OR(Medidas!D1654=1,Medidas!D1654="M",Medidas!D1654="m",Medidas!D1654=2,Medidas!D1654="F",Medidas!D1654="f"),0,1)</f>
        <v>1</v>
      </c>
      <c r="G1654" s="15">
        <f>IF(OR(ISBLANK(Medidas!G1654),(ISBLANK(Medidas!H1654))),1,0)</f>
        <v>1</v>
      </c>
      <c r="H1654" s="15">
        <f>IF(AND(NOT(G1654),OR(Medidas!G1654&lt;20,Medidas!G1654&gt;250,Medidas!H1654&lt;0.5,Medidas!H1654&gt;400)),1,0)</f>
        <v>0</v>
      </c>
      <c r="I1654" s="20">
        <f>(Medidas!F1654-Medidas!E1654)/30.4375</f>
        <v>0</v>
      </c>
      <c r="J1654" s="15" t="e">
        <f>Medidas!H1654/(Medidas!G1654^2)*10000</f>
        <v>#DIV/0!</v>
      </c>
      <c r="K1654" s="15" t="e">
        <f t="shared" si="176"/>
        <v>#DIV/0!</v>
      </c>
      <c r="L1654" s="15" t="e">
        <f t="shared" si="177"/>
        <v>#DIV/0!</v>
      </c>
      <c r="M1654" s="15" t="e">
        <f t="shared" si="178"/>
        <v>#DIV/0!</v>
      </c>
      <c r="N1654" s="15" t="e">
        <f t="shared" si="179"/>
        <v>#N/A</v>
      </c>
      <c r="O1654" s="15" t="e">
        <f t="shared" si="180"/>
        <v>#N/A</v>
      </c>
    </row>
    <row r="1655" spans="1:15" x14ac:dyDescent="0.15">
      <c r="A1655" s="106">
        <f t="shared" si="181"/>
        <v>1</v>
      </c>
      <c r="B1655" s="15" t="e">
        <f>IF(OR(Medidas!D1655=1,Medidas!D1655="M",Medidas!D1655="m"),$A1655*LOOKUP($I1655+1,'OMS2007'!$A$3:$A$220,'OMS2007'!B$3:B$220)+(1-$A1655)*LOOKUP($I1655,'OMS2007'!$A$3:$A$220,'OMS2007'!B$3:B$220),$A1655*LOOKUP($I1655+1,'OMS2007'!$A$3:$A$220,'OMS2007'!E$3:E$220)+(1-$A1655)*LOOKUP($I1655,'OMS2007'!$A$3:$A$220,'OMS2007'!E$3:E$220))</f>
        <v>#N/A</v>
      </c>
      <c r="C1655" s="15" t="e">
        <f>IF(OR(Medidas!D1655=1,Medidas!D1655="M",Medidas!D1655="m"),$A1655*LOOKUP($I1655+1,'OMS2007'!$A$3:$A$220,'OMS2007'!C$3:C$220)+(1-$A1655)*LOOKUP($I1655,'OMS2007'!$A$3:$A$220,'OMS2007'!C$3:C$220),$A1655*LOOKUP($I1655+1,'OMS2007'!$A$3:$A$220,'OMS2007'!F$3:F$220)+(1-$A1655)*LOOKUP($I1655,'OMS2007'!$A$3:$A$220,'OMS2007'!F$3:F$220))</f>
        <v>#N/A</v>
      </c>
      <c r="D1655" s="15" t="e">
        <f>IF(OR(Medidas!D1655=1,Medidas!D1655="M",Medidas!D1655="m"),$A1655*LOOKUP($I1655+1,'OMS2007'!$A$3:$A$220,'OMS2007'!D$3:D$220)+(1-$A1655)*LOOKUP($I1655,'OMS2007'!$A$3:$A$220,'OMS2007'!D$3:D$220),$A1655*LOOKUP($I1655+1,'OMS2007'!$A$3:$A$220,'OMS2007'!G$3:G$220)+(1-$A1655)*LOOKUP($I1655,'OMS2007'!$A$3:$A$220,'OMS2007'!G$3:G$220))</f>
        <v>#N/A</v>
      </c>
      <c r="E1655" s="15">
        <f t="shared" si="175"/>
        <v>1</v>
      </c>
      <c r="F1655" s="15">
        <f>IF(OR(Medidas!D1655=1,Medidas!D1655="M",Medidas!D1655="m",Medidas!D1655=2,Medidas!D1655="F",Medidas!D1655="f"),0,1)</f>
        <v>1</v>
      </c>
      <c r="G1655" s="15">
        <f>IF(OR(ISBLANK(Medidas!G1655),(ISBLANK(Medidas!H1655))),1,0)</f>
        <v>1</v>
      </c>
      <c r="H1655" s="15">
        <f>IF(AND(NOT(G1655),OR(Medidas!G1655&lt;20,Medidas!G1655&gt;250,Medidas!H1655&lt;0.5,Medidas!H1655&gt;400)),1,0)</f>
        <v>0</v>
      </c>
      <c r="I1655" s="20">
        <f>(Medidas!F1655-Medidas!E1655)/30.4375</f>
        <v>0</v>
      </c>
      <c r="J1655" s="15" t="e">
        <f>Medidas!H1655/(Medidas!G1655^2)*10000</f>
        <v>#DIV/0!</v>
      </c>
      <c r="K1655" s="15" t="e">
        <f t="shared" si="176"/>
        <v>#DIV/0!</v>
      </c>
      <c r="L1655" s="15" t="e">
        <f t="shared" si="177"/>
        <v>#DIV/0!</v>
      </c>
      <c r="M1655" s="15" t="e">
        <f t="shared" si="178"/>
        <v>#DIV/0!</v>
      </c>
      <c r="N1655" s="15" t="e">
        <f t="shared" si="179"/>
        <v>#N/A</v>
      </c>
      <c r="O1655" s="15" t="e">
        <f t="shared" si="180"/>
        <v>#N/A</v>
      </c>
    </row>
    <row r="1656" spans="1:15" x14ac:dyDescent="0.15">
      <c r="A1656" s="106">
        <f t="shared" si="181"/>
        <v>1</v>
      </c>
      <c r="B1656" s="15" t="e">
        <f>IF(OR(Medidas!D1656=1,Medidas!D1656="M",Medidas!D1656="m"),$A1656*LOOKUP($I1656+1,'OMS2007'!$A$3:$A$220,'OMS2007'!B$3:B$220)+(1-$A1656)*LOOKUP($I1656,'OMS2007'!$A$3:$A$220,'OMS2007'!B$3:B$220),$A1656*LOOKUP($I1656+1,'OMS2007'!$A$3:$A$220,'OMS2007'!E$3:E$220)+(1-$A1656)*LOOKUP($I1656,'OMS2007'!$A$3:$A$220,'OMS2007'!E$3:E$220))</f>
        <v>#N/A</v>
      </c>
      <c r="C1656" s="15" t="e">
        <f>IF(OR(Medidas!D1656=1,Medidas!D1656="M",Medidas!D1656="m"),$A1656*LOOKUP($I1656+1,'OMS2007'!$A$3:$A$220,'OMS2007'!C$3:C$220)+(1-$A1656)*LOOKUP($I1656,'OMS2007'!$A$3:$A$220,'OMS2007'!C$3:C$220),$A1656*LOOKUP($I1656+1,'OMS2007'!$A$3:$A$220,'OMS2007'!F$3:F$220)+(1-$A1656)*LOOKUP($I1656,'OMS2007'!$A$3:$A$220,'OMS2007'!F$3:F$220))</f>
        <v>#N/A</v>
      </c>
      <c r="D1656" s="15" t="e">
        <f>IF(OR(Medidas!D1656=1,Medidas!D1656="M",Medidas!D1656="m"),$A1656*LOOKUP($I1656+1,'OMS2007'!$A$3:$A$220,'OMS2007'!D$3:D$220)+(1-$A1656)*LOOKUP($I1656,'OMS2007'!$A$3:$A$220,'OMS2007'!D$3:D$220),$A1656*LOOKUP($I1656+1,'OMS2007'!$A$3:$A$220,'OMS2007'!G$3:G$220)+(1-$A1656)*LOOKUP($I1656,'OMS2007'!$A$3:$A$220,'OMS2007'!G$3:G$220))</f>
        <v>#N/A</v>
      </c>
      <c r="E1656" s="15">
        <f t="shared" si="175"/>
        <v>1</v>
      </c>
      <c r="F1656" s="15">
        <f>IF(OR(Medidas!D1656=1,Medidas!D1656="M",Medidas!D1656="m",Medidas!D1656=2,Medidas!D1656="F",Medidas!D1656="f"),0,1)</f>
        <v>1</v>
      </c>
      <c r="G1656" s="15">
        <f>IF(OR(ISBLANK(Medidas!G1656),(ISBLANK(Medidas!H1656))),1,0)</f>
        <v>1</v>
      </c>
      <c r="H1656" s="15">
        <f>IF(AND(NOT(G1656),OR(Medidas!G1656&lt;20,Medidas!G1656&gt;250,Medidas!H1656&lt;0.5,Medidas!H1656&gt;400)),1,0)</f>
        <v>0</v>
      </c>
      <c r="I1656" s="20">
        <f>(Medidas!F1656-Medidas!E1656)/30.4375</f>
        <v>0</v>
      </c>
      <c r="J1656" s="15" t="e">
        <f>Medidas!H1656/(Medidas!G1656^2)*10000</f>
        <v>#DIV/0!</v>
      </c>
      <c r="K1656" s="15" t="e">
        <f t="shared" si="176"/>
        <v>#DIV/0!</v>
      </c>
      <c r="L1656" s="15" t="e">
        <f t="shared" si="177"/>
        <v>#DIV/0!</v>
      </c>
      <c r="M1656" s="15" t="e">
        <f t="shared" si="178"/>
        <v>#DIV/0!</v>
      </c>
      <c r="N1656" s="15" t="e">
        <f t="shared" si="179"/>
        <v>#N/A</v>
      </c>
      <c r="O1656" s="15" t="e">
        <f t="shared" si="180"/>
        <v>#N/A</v>
      </c>
    </row>
    <row r="1657" spans="1:15" x14ac:dyDescent="0.15">
      <c r="A1657" s="106">
        <f t="shared" si="181"/>
        <v>1</v>
      </c>
      <c r="B1657" s="15" t="e">
        <f>IF(OR(Medidas!D1657=1,Medidas!D1657="M",Medidas!D1657="m"),$A1657*LOOKUP($I1657+1,'OMS2007'!$A$3:$A$220,'OMS2007'!B$3:B$220)+(1-$A1657)*LOOKUP($I1657,'OMS2007'!$A$3:$A$220,'OMS2007'!B$3:B$220),$A1657*LOOKUP($I1657+1,'OMS2007'!$A$3:$A$220,'OMS2007'!E$3:E$220)+(1-$A1657)*LOOKUP($I1657,'OMS2007'!$A$3:$A$220,'OMS2007'!E$3:E$220))</f>
        <v>#N/A</v>
      </c>
      <c r="C1657" s="15" t="e">
        <f>IF(OR(Medidas!D1657=1,Medidas!D1657="M",Medidas!D1657="m"),$A1657*LOOKUP($I1657+1,'OMS2007'!$A$3:$A$220,'OMS2007'!C$3:C$220)+(1-$A1657)*LOOKUP($I1657,'OMS2007'!$A$3:$A$220,'OMS2007'!C$3:C$220),$A1657*LOOKUP($I1657+1,'OMS2007'!$A$3:$A$220,'OMS2007'!F$3:F$220)+(1-$A1657)*LOOKUP($I1657,'OMS2007'!$A$3:$A$220,'OMS2007'!F$3:F$220))</f>
        <v>#N/A</v>
      </c>
      <c r="D1657" s="15" t="e">
        <f>IF(OR(Medidas!D1657=1,Medidas!D1657="M",Medidas!D1657="m"),$A1657*LOOKUP($I1657+1,'OMS2007'!$A$3:$A$220,'OMS2007'!D$3:D$220)+(1-$A1657)*LOOKUP($I1657,'OMS2007'!$A$3:$A$220,'OMS2007'!D$3:D$220),$A1657*LOOKUP($I1657+1,'OMS2007'!$A$3:$A$220,'OMS2007'!G$3:G$220)+(1-$A1657)*LOOKUP($I1657,'OMS2007'!$A$3:$A$220,'OMS2007'!G$3:G$220))</f>
        <v>#N/A</v>
      </c>
      <c r="E1657" s="15">
        <f t="shared" si="175"/>
        <v>1</v>
      </c>
      <c r="F1657" s="15">
        <f>IF(OR(Medidas!D1657=1,Medidas!D1657="M",Medidas!D1657="m",Medidas!D1657=2,Medidas!D1657="F",Medidas!D1657="f"),0,1)</f>
        <v>1</v>
      </c>
      <c r="G1657" s="15">
        <f>IF(OR(ISBLANK(Medidas!G1657),(ISBLANK(Medidas!H1657))),1,0)</f>
        <v>1</v>
      </c>
      <c r="H1657" s="15">
        <f>IF(AND(NOT(G1657),OR(Medidas!G1657&lt;20,Medidas!G1657&gt;250,Medidas!H1657&lt;0.5,Medidas!H1657&gt;400)),1,0)</f>
        <v>0</v>
      </c>
      <c r="I1657" s="20">
        <f>(Medidas!F1657-Medidas!E1657)/30.4375</f>
        <v>0</v>
      </c>
      <c r="J1657" s="15" t="e">
        <f>Medidas!H1657/(Medidas!G1657^2)*10000</f>
        <v>#DIV/0!</v>
      </c>
      <c r="K1657" s="15" t="e">
        <f t="shared" si="176"/>
        <v>#DIV/0!</v>
      </c>
      <c r="L1657" s="15" t="e">
        <f t="shared" si="177"/>
        <v>#DIV/0!</v>
      </c>
      <c r="M1657" s="15" t="e">
        <f t="shared" si="178"/>
        <v>#DIV/0!</v>
      </c>
      <c r="N1657" s="15" t="e">
        <f t="shared" si="179"/>
        <v>#N/A</v>
      </c>
      <c r="O1657" s="15" t="e">
        <f t="shared" si="180"/>
        <v>#N/A</v>
      </c>
    </row>
    <row r="1658" spans="1:15" x14ac:dyDescent="0.15">
      <c r="A1658" s="106">
        <f t="shared" si="181"/>
        <v>1</v>
      </c>
      <c r="B1658" s="15" t="e">
        <f>IF(OR(Medidas!D1658=1,Medidas!D1658="M",Medidas!D1658="m"),$A1658*LOOKUP($I1658+1,'OMS2007'!$A$3:$A$220,'OMS2007'!B$3:B$220)+(1-$A1658)*LOOKUP($I1658,'OMS2007'!$A$3:$A$220,'OMS2007'!B$3:B$220),$A1658*LOOKUP($I1658+1,'OMS2007'!$A$3:$A$220,'OMS2007'!E$3:E$220)+(1-$A1658)*LOOKUP($I1658,'OMS2007'!$A$3:$A$220,'OMS2007'!E$3:E$220))</f>
        <v>#N/A</v>
      </c>
      <c r="C1658" s="15" t="e">
        <f>IF(OR(Medidas!D1658=1,Medidas!D1658="M",Medidas!D1658="m"),$A1658*LOOKUP($I1658+1,'OMS2007'!$A$3:$A$220,'OMS2007'!C$3:C$220)+(1-$A1658)*LOOKUP($I1658,'OMS2007'!$A$3:$A$220,'OMS2007'!C$3:C$220),$A1658*LOOKUP($I1658+1,'OMS2007'!$A$3:$A$220,'OMS2007'!F$3:F$220)+(1-$A1658)*LOOKUP($I1658,'OMS2007'!$A$3:$A$220,'OMS2007'!F$3:F$220))</f>
        <v>#N/A</v>
      </c>
      <c r="D1658" s="15" t="e">
        <f>IF(OR(Medidas!D1658=1,Medidas!D1658="M",Medidas!D1658="m"),$A1658*LOOKUP($I1658+1,'OMS2007'!$A$3:$A$220,'OMS2007'!D$3:D$220)+(1-$A1658)*LOOKUP($I1658,'OMS2007'!$A$3:$A$220,'OMS2007'!D$3:D$220),$A1658*LOOKUP($I1658+1,'OMS2007'!$A$3:$A$220,'OMS2007'!G$3:G$220)+(1-$A1658)*LOOKUP($I1658,'OMS2007'!$A$3:$A$220,'OMS2007'!G$3:G$220))</f>
        <v>#N/A</v>
      </c>
      <c r="E1658" s="15">
        <f t="shared" si="175"/>
        <v>1</v>
      </c>
      <c r="F1658" s="15">
        <f>IF(OR(Medidas!D1658=1,Medidas!D1658="M",Medidas!D1658="m",Medidas!D1658=2,Medidas!D1658="F",Medidas!D1658="f"),0,1)</f>
        <v>1</v>
      </c>
      <c r="G1658" s="15">
        <f>IF(OR(ISBLANK(Medidas!G1658),(ISBLANK(Medidas!H1658))),1,0)</f>
        <v>1</v>
      </c>
      <c r="H1658" s="15">
        <f>IF(AND(NOT(G1658),OR(Medidas!G1658&lt;20,Medidas!G1658&gt;250,Medidas!H1658&lt;0.5,Medidas!H1658&gt;400)),1,0)</f>
        <v>0</v>
      </c>
      <c r="I1658" s="20">
        <f>(Medidas!F1658-Medidas!E1658)/30.4375</f>
        <v>0</v>
      </c>
      <c r="J1658" s="15" t="e">
        <f>Medidas!H1658/(Medidas!G1658^2)*10000</f>
        <v>#DIV/0!</v>
      </c>
      <c r="K1658" s="15" t="e">
        <f t="shared" si="176"/>
        <v>#DIV/0!</v>
      </c>
      <c r="L1658" s="15" t="e">
        <f t="shared" si="177"/>
        <v>#DIV/0!</v>
      </c>
      <c r="M1658" s="15" t="e">
        <f t="shared" si="178"/>
        <v>#DIV/0!</v>
      </c>
      <c r="N1658" s="15" t="e">
        <f t="shared" si="179"/>
        <v>#N/A</v>
      </c>
      <c r="O1658" s="15" t="e">
        <f t="shared" si="180"/>
        <v>#N/A</v>
      </c>
    </row>
    <row r="1659" spans="1:15" x14ac:dyDescent="0.15">
      <c r="A1659" s="106">
        <f t="shared" si="181"/>
        <v>1</v>
      </c>
      <c r="B1659" s="15" t="e">
        <f>IF(OR(Medidas!D1659=1,Medidas!D1659="M",Medidas!D1659="m"),$A1659*LOOKUP($I1659+1,'OMS2007'!$A$3:$A$220,'OMS2007'!B$3:B$220)+(1-$A1659)*LOOKUP($I1659,'OMS2007'!$A$3:$A$220,'OMS2007'!B$3:B$220),$A1659*LOOKUP($I1659+1,'OMS2007'!$A$3:$A$220,'OMS2007'!E$3:E$220)+(1-$A1659)*LOOKUP($I1659,'OMS2007'!$A$3:$A$220,'OMS2007'!E$3:E$220))</f>
        <v>#N/A</v>
      </c>
      <c r="C1659" s="15" t="e">
        <f>IF(OR(Medidas!D1659=1,Medidas!D1659="M",Medidas!D1659="m"),$A1659*LOOKUP($I1659+1,'OMS2007'!$A$3:$A$220,'OMS2007'!C$3:C$220)+(1-$A1659)*LOOKUP($I1659,'OMS2007'!$A$3:$A$220,'OMS2007'!C$3:C$220),$A1659*LOOKUP($I1659+1,'OMS2007'!$A$3:$A$220,'OMS2007'!F$3:F$220)+(1-$A1659)*LOOKUP($I1659,'OMS2007'!$A$3:$A$220,'OMS2007'!F$3:F$220))</f>
        <v>#N/A</v>
      </c>
      <c r="D1659" s="15" t="e">
        <f>IF(OR(Medidas!D1659=1,Medidas!D1659="M",Medidas!D1659="m"),$A1659*LOOKUP($I1659+1,'OMS2007'!$A$3:$A$220,'OMS2007'!D$3:D$220)+(1-$A1659)*LOOKUP($I1659,'OMS2007'!$A$3:$A$220,'OMS2007'!D$3:D$220),$A1659*LOOKUP($I1659+1,'OMS2007'!$A$3:$A$220,'OMS2007'!G$3:G$220)+(1-$A1659)*LOOKUP($I1659,'OMS2007'!$A$3:$A$220,'OMS2007'!G$3:G$220))</f>
        <v>#N/A</v>
      </c>
      <c r="E1659" s="15">
        <f t="shared" si="175"/>
        <v>1</v>
      </c>
      <c r="F1659" s="15">
        <f>IF(OR(Medidas!D1659=1,Medidas!D1659="M",Medidas!D1659="m",Medidas!D1659=2,Medidas!D1659="F",Medidas!D1659="f"),0,1)</f>
        <v>1</v>
      </c>
      <c r="G1659" s="15">
        <f>IF(OR(ISBLANK(Medidas!G1659),(ISBLANK(Medidas!H1659))),1,0)</f>
        <v>1</v>
      </c>
      <c r="H1659" s="15">
        <f>IF(AND(NOT(G1659),OR(Medidas!G1659&lt;20,Medidas!G1659&gt;250,Medidas!H1659&lt;0.5,Medidas!H1659&gt;400)),1,0)</f>
        <v>0</v>
      </c>
      <c r="I1659" s="20">
        <f>(Medidas!F1659-Medidas!E1659)/30.4375</f>
        <v>0</v>
      </c>
      <c r="J1659" s="15" t="e">
        <f>Medidas!H1659/(Medidas!G1659^2)*10000</f>
        <v>#DIV/0!</v>
      </c>
      <c r="K1659" s="15" t="e">
        <f t="shared" si="176"/>
        <v>#DIV/0!</v>
      </c>
      <c r="L1659" s="15" t="e">
        <f t="shared" si="177"/>
        <v>#DIV/0!</v>
      </c>
      <c r="M1659" s="15" t="e">
        <f t="shared" si="178"/>
        <v>#DIV/0!</v>
      </c>
      <c r="N1659" s="15" t="e">
        <f t="shared" si="179"/>
        <v>#N/A</v>
      </c>
      <c r="O1659" s="15" t="e">
        <f t="shared" si="180"/>
        <v>#N/A</v>
      </c>
    </row>
    <row r="1660" spans="1:15" x14ac:dyDescent="0.15">
      <c r="A1660" s="106">
        <f t="shared" si="181"/>
        <v>1</v>
      </c>
      <c r="B1660" s="15" t="e">
        <f>IF(OR(Medidas!D1660=1,Medidas!D1660="M",Medidas!D1660="m"),$A1660*LOOKUP($I1660+1,'OMS2007'!$A$3:$A$220,'OMS2007'!B$3:B$220)+(1-$A1660)*LOOKUP($I1660,'OMS2007'!$A$3:$A$220,'OMS2007'!B$3:B$220),$A1660*LOOKUP($I1660+1,'OMS2007'!$A$3:$A$220,'OMS2007'!E$3:E$220)+(1-$A1660)*LOOKUP($I1660,'OMS2007'!$A$3:$A$220,'OMS2007'!E$3:E$220))</f>
        <v>#N/A</v>
      </c>
      <c r="C1660" s="15" t="e">
        <f>IF(OR(Medidas!D1660=1,Medidas!D1660="M",Medidas!D1660="m"),$A1660*LOOKUP($I1660+1,'OMS2007'!$A$3:$A$220,'OMS2007'!C$3:C$220)+(1-$A1660)*LOOKUP($I1660,'OMS2007'!$A$3:$A$220,'OMS2007'!C$3:C$220),$A1660*LOOKUP($I1660+1,'OMS2007'!$A$3:$A$220,'OMS2007'!F$3:F$220)+(1-$A1660)*LOOKUP($I1660,'OMS2007'!$A$3:$A$220,'OMS2007'!F$3:F$220))</f>
        <v>#N/A</v>
      </c>
      <c r="D1660" s="15" t="e">
        <f>IF(OR(Medidas!D1660=1,Medidas!D1660="M",Medidas!D1660="m"),$A1660*LOOKUP($I1660+1,'OMS2007'!$A$3:$A$220,'OMS2007'!D$3:D$220)+(1-$A1660)*LOOKUP($I1660,'OMS2007'!$A$3:$A$220,'OMS2007'!D$3:D$220),$A1660*LOOKUP($I1660+1,'OMS2007'!$A$3:$A$220,'OMS2007'!G$3:G$220)+(1-$A1660)*LOOKUP($I1660,'OMS2007'!$A$3:$A$220,'OMS2007'!G$3:G$220))</f>
        <v>#N/A</v>
      </c>
      <c r="E1660" s="15">
        <f t="shared" si="175"/>
        <v>1</v>
      </c>
      <c r="F1660" s="15">
        <f>IF(OR(Medidas!D1660=1,Medidas!D1660="M",Medidas!D1660="m",Medidas!D1660=2,Medidas!D1660="F",Medidas!D1660="f"),0,1)</f>
        <v>1</v>
      </c>
      <c r="G1660" s="15">
        <f>IF(OR(ISBLANK(Medidas!G1660),(ISBLANK(Medidas!H1660))),1,0)</f>
        <v>1</v>
      </c>
      <c r="H1660" s="15">
        <f>IF(AND(NOT(G1660),OR(Medidas!G1660&lt;20,Medidas!G1660&gt;250,Medidas!H1660&lt;0.5,Medidas!H1660&gt;400)),1,0)</f>
        <v>0</v>
      </c>
      <c r="I1660" s="20">
        <f>(Medidas!F1660-Medidas!E1660)/30.4375</f>
        <v>0</v>
      </c>
      <c r="J1660" s="15" t="e">
        <f>Medidas!H1660/(Medidas!G1660^2)*10000</f>
        <v>#DIV/0!</v>
      </c>
      <c r="K1660" s="15" t="e">
        <f t="shared" si="176"/>
        <v>#DIV/0!</v>
      </c>
      <c r="L1660" s="15" t="e">
        <f t="shared" si="177"/>
        <v>#DIV/0!</v>
      </c>
      <c r="M1660" s="15" t="e">
        <f t="shared" si="178"/>
        <v>#DIV/0!</v>
      </c>
      <c r="N1660" s="15" t="e">
        <f t="shared" si="179"/>
        <v>#N/A</v>
      </c>
      <c r="O1660" s="15" t="e">
        <f t="shared" si="180"/>
        <v>#N/A</v>
      </c>
    </row>
    <row r="1661" spans="1:15" x14ac:dyDescent="0.15">
      <c r="A1661" s="106">
        <f t="shared" si="181"/>
        <v>1</v>
      </c>
      <c r="B1661" s="15" t="e">
        <f>IF(OR(Medidas!D1661=1,Medidas!D1661="M",Medidas!D1661="m"),$A1661*LOOKUP($I1661+1,'OMS2007'!$A$3:$A$220,'OMS2007'!B$3:B$220)+(1-$A1661)*LOOKUP($I1661,'OMS2007'!$A$3:$A$220,'OMS2007'!B$3:B$220),$A1661*LOOKUP($I1661+1,'OMS2007'!$A$3:$A$220,'OMS2007'!E$3:E$220)+(1-$A1661)*LOOKUP($I1661,'OMS2007'!$A$3:$A$220,'OMS2007'!E$3:E$220))</f>
        <v>#N/A</v>
      </c>
      <c r="C1661" s="15" t="e">
        <f>IF(OR(Medidas!D1661=1,Medidas!D1661="M",Medidas!D1661="m"),$A1661*LOOKUP($I1661+1,'OMS2007'!$A$3:$A$220,'OMS2007'!C$3:C$220)+(1-$A1661)*LOOKUP($I1661,'OMS2007'!$A$3:$A$220,'OMS2007'!C$3:C$220),$A1661*LOOKUP($I1661+1,'OMS2007'!$A$3:$A$220,'OMS2007'!F$3:F$220)+(1-$A1661)*LOOKUP($I1661,'OMS2007'!$A$3:$A$220,'OMS2007'!F$3:F$220))</f>
        <v>#N/A</v>
      </c>
      <c r="D1661" s="15" t="e">
        <f>IF(OR(Medidas!D1661=1,Medidas!D1661="M",Medidas!D1661="m"),$A1661*LOOKUP($I1661+1,'OMS2007'!$A$3:$A$220,'OMS2007'!D$3:D$220)+(1-$A1661)*LOOKUP($I1661,'OMS2007'!$A$3:$A$220,'OMS2007'!D$3:D$220),$A1661*LOOKUP($I1661+1,'OMS2007'!$A$3:$A$220,'OMS2007'!G$3:G$220)+(1-$A1661)*LOOKUP($I1661,'OMS2007'!$A$3:$A$220,'OMS2007'!G$3:G$220))</f>
        <v>#N/A</v>
      </c>
      <c r="E1661" s="15">
        <f t="shared" si="175"/>
        <v>1</v>
      </c>
      <c r="F1661" s="15">
        <f>IF(OR(Medidas!D1661=1,Medidas!D1661="M",Medidas!D1661="m",Medidas!D1661=2,Medidas!D1661="F",Medidas!D1661="f"),0,1)</f>
        <v>1</v>
      </c>
      <c r="G1661" s="15">
        <f>IF(OR(ISBLANK(Medidas!G1661),(ISBLANK(Medidas!H1661))),1,0)</f>
        <v>1</v>
      </c>
      <c r="H1661" s="15">
        <f>IF(AND(NOT(G1661),OR(Medidas!G1661&lt;20,Medidas!G1661&gt;250,Medidas!H1661&lt;0.5,Medidas!H1661&gt;400)),1,0)</f>
        <v>0</v>
      </c>
      <c r="I1661" s="20">
        <f>(Medidas!F1661-Medidas!E1661)/30.4375</f>
        <v>0</v>
      </c>
      <c r="J1661" s="15" t="e">
        <f>Medidas!H1661/(Medidas!G1661^2)*10000</f>
        <v>#DIV/0!</v>
      </c>
      <c r="K1661" s="15" t="e">
        <f t="shared" si="176"/>
        <v>#DIV/0!</v>
      </c>
      <c r="L1661" s="15" t="e">
        <f t="shared" si="177"/>
        <v>#DIV/0!</v>
      </c>
      <c r="M1661" s="15" t="e">
        <f t="shared" si="178"/>
        <v>#DIV/0!</v>
      </c>
      <c r="N1661" s="15" t="e">
        <f t="shared" si="179"/>
        <v>#N/A</v>
      </c>
      <c r="O1661" s="15" t="e">
        <f t="shared" si="180"/>
        <v>#N/A</v>
      </c>
    </row>
    <row r="1662" spans="1:15" x14ac:dyDescent="0.15">
      <c r="A1662" s="106">
        <f t="shared" si="181"/>
        <v>1</v>
      </c>
      <c r="B1662" s="15" t="e">
        <f>IF(OR(Medidas!D1662=1,Medidas!D1662="M",Medidas!D1662="m"),$A1662*LOOKUP($I1662+1,'OMS2007'!$A$3:$A$220,'OMS2007'!B$3:B$220)+(1-$A1662)*LOOKUP($I1662,'OMS2007'!$A$3:$A$220,'OMS2007'!B$3:B$220),$A1662*LOOKUP($I1662+1,'OMS2007'!$A$3:$A$220,'OMS2007'!E$3:E$220)+(1-$A1662)*LOOKUP($I1662,'OMS2007'!$A$3:$A$220,'OMS2007'!E$3:E$220))</f>
        <v>#N/A</v>
      </c>
      <c r="C1662" s="15" t="e">
        <f>IF(OR(Medidas!D1662=1,Medidas!D1662="M",Medidas!D1662="m"),$A1662*LOOKUP($I1662+1,'OMS2007'!$A$3:$A$220,'OMS2007'!C$3:C$220)+(1-$A1662)*LOOKUP($I1662,'OMS2007'!$A$3:$A$220,'OMS2007'!C$3:C$220),$A1662*LOOKUP($I1662+1,'OMS2007'!$A$3:$A$220,'OMS2007'!F$3:F$220)+(1-$A1662)*LOOKUP($I1662,'OMS2007'!$A$3:$A$220,'OMS2007'!F$3:F$220))</f>
        <v>#N/A</v>
      </c>
      <c r="D1662" s="15" t="e">
        <f>IF(OR(Medidas!D1662=1,Medidas!D1662="M",Medidas!D1662="m"),$A1662*LOOKUP($I1662+1,'OMS2007'!$A$3:$A$220,'OMS2007'!D$3:D$220)+(1-$A1662)*LOOKUP($I1662,'OMS2007'!$A$3:$A$220,'OMS2007'!D$3:D$220),$A1662*LOOKUP($I1662+1,'OMS2007'!$A$3:$A$220,'OMS2007'!G$3:G$220)+(1-$A1662)*LOOKUP($I1662,'OMS2007'!$A$3:$A$220,'OMS2007'!G$3:G$220))</f>
        <v>#N/A</v>
      </c>
      <c r="E1662" s="15">
        <f t="shared" si="175"/>
        <v>1</v>
      </c>
      <c r="F1662" s="15">
        <f>IF(OR(Medidas!D1662=1,Medidas!D1662="M",Medidas!D1662="m",Medidas!D1662=2,Medidas!D1662="F",Medidas!D1662="f"),0,1)</f>
        <v>1</v>
      </c>
      <c r="G1662" s="15">
        <f>IF(OR(ISBLANK(Medidas!G1662),(ISBLANK(Medidas!H1662))),1,0)</f>
        <v>1</v>
      </c>
      <c r="H1662" s="15">
        <f>IF(AND(NOT(G1662),OR(Medidas!G1662&lt;20,Medidas!G1662&gt;250,Medidas!H1662&lt;0.5,Medidas!H1662&gt;400)),1,0)</f>
        <v>0</v>
      </c>
      <c r="I1662" s="20">
        <f>(Medidas!F1662-Medidas!E1662)/30.4375</f>
        <v>0</v>
      </c>
      <c r="J1662" s="15" t="e">
        <f>Medidas!H1662/(Medidas!G1662^2)*10000</f>
        <v>#DIV/0!</v>
      </c>
      <c r="K1662" s="15" t="e">
        <f t="shared" si="176"/>
        <v>#DIV/0!</v>
      </c>
      <c r="L1662" s="15" t="e">
        <f t="shared" si="177"/>
        <v>#DIV/0!</v>
      </c>
      <c r="M1662" s="15" t="e">
        <f t="shared" si="178"/>
        <v>#DIV/0!</v>
      </c>
      <c r="N1662" s="15" t="e">
        <f t="shared" si="179"/>
        <v>#N/A</v>
      </c>
      <c r="O1662" s="15" t="e">
        <f t="shared" si="180"/>
        <v>#N/A</v>
      </c>
    </row>
    <row r="1663" spans="1:15" x14ac:dyDescent="0.15">
      <c r="A1663" s="106">
        <f t="shared" si="181"/>
        <v>1</v>
      </c>
      <c r="B1663" s="15" t="e">
        <f>IF(OR(Medidas!D1663=1,Medidas!D1663="M",Medidas!D1663="m"),$A1663*LOOKUP($I1663+1,'OMS2007'!$A$3:$A$220,'OMS2007'!B$3:B$220)+(1-$A1663)*LOOKUP($I1663,'OMS2007'!$A$3:$A$220,'OMS2007'!B$3:B$220),$A1663*LOOKUP($I1663+1,'OMS2007'!$A$3:$A$220,'OMS2007'!E$3:E$220)+(1-$A1663)*LOOKUP($I1663,'OMS2007'!$A$3:$A$220,'OMS2007'!E$3:E$220))</f>
        <v>#N/A</v>
      </c>
      <c r="C1663" s="15" t="e">
        <f>IF(OR(Medidas!D1663=1,Medidas!D1663="M",Medidas!D1663="m"),$A1663*LOOKUP($I1663+1,'OMS2007'!$A$3:$A$220,'OMS2007'!C$3:C$220)+(1-$A1663)*LOOKUP($I1663,'OMS2007'!$A$3:$A$220,'OMS2007'!C$3:C$220),$A1663*LOOKUP($I1663+1,'OMS2007'!$A$3:$A$220,'OMS2007'!F$3:F$220)+(1-$A1663)*LOOKUP($I1663,'OMS2007'!$A$3:$A$220,'OMS2007'!F$3:F$220))</f>
        <v>#N/A</v>
      </c>
      <c r="D1663" s="15" t="e">
        <f>IF(OR(Medidas!D1663=1,Medidas!D1663="M",Medidas!D1663="m"),$A1663*LOOKUP($I1663+1,'OMS2007'!$A$3:$A$220,'OMS2007'!D$3:D$220)+(1-$A1663)*LOOKUP($I1663,'OMS2007'!$A$3:$A$220,'OMS2007'!D$3:D$220),$A1663*LOOKUP($I1663+1,'OMS2007'!$A$3:$A$220,'OMS2007'!G$3:G$220)+(1-$A1663)*LOOKUP($I1663,'OMS2007'!$A$3:$A$220,'OMS2007'!G$3:G$220))</f>
        <v>#N/A</v>
      </c>
      <c r="E1663" s="15">
        <f t="shared" si="175"/>
        <v>1</v>
      </c>
      <c r="F1663" s="15">
        <f>IF(OR(Medidas!D1663=1,Medidas!D1663="M",Medidas!D1663="m",Medidas!D1663=2,Medidas!D1663="F",Medidas!D1663="f"),0,1)</f>
        <v>1</v>
      </c>
      <c r="G1663" s="15">
        <f>IF(OR(ISBLANK(Medidas!G1663),(ISBLANK(Medidas!H1663))),1,0)</f>
        <v>1</v>
      </c>
      <c r="H1663" s="15">
        <f>IF(AND(NOT(G1663),OR(Medidas!G1663&lt;20,Medidas!G1663&gt;250,Medidas!H1663&lt;0.5,Medidas!H1663&gt;400)),1,0)</f>
        <v>0</v>
      </c>
      <c r="I1663" s="20">
        <f>(Medidas!F1663-Medidas!E1663)/30.4375</f>
        <v>0</v>
      </c>
      <c r="J1663" s="15" t="e">
        <f>Medidas!H1663/(Medidas!G1663^2)*10000</f>
        <v>#DIV/0!</v>
      </c>
      <c r="K1663" s="15" t="e">
        <f t="shared" si="176"/>
        <v>#DIV/0!</v>
      </c>
      <c r="L1663" s="15" t="e">
        <f t="shared" si="177"/>
        <v>#DIV/0!</v>
      </c>
      <c r="M1663" s="15" t="e">
        <f t="shared" si="178"/>
        <v>#DIV/0!</v>
      </c>
      <c r="N1663" s="15" t="e">
        <f t="shared" si="179"/>
        <v>#N/A</v>
      </c>
      <c r="O1663" s="15" t="e">
        <f t="shared" si="180"/>
        <v>#N/A</v>
      </c>
    </row>
    <row r="1664" spans="1:15" x14ac:dyDescent="0.15">
      <c r="A1664" s="106">
        <f t="shared" si="181"/>
        <v>1</v>
      </c>
      <c r="B1664" s="15" t="e">
        <f>IF(OR(Medidas!D1664=1,Medidas!D1664="M",Medidas!D1664="m"),$A1664*LOOKUP($I1664+1,'OMS2007'!$A$3:$A$220,'OMS2007'!B$3:B$220)+(1-$A1664)*LOOKUP($I1664,'OMS2007'!$A$3:$A$220,'OMS2007'!B$3:B$220),$A1664*LOOKUP($I1664+1,'OMS2007'!$A$3:$A$220,'OMS2007'!E$3:E$220)+(1-$A1664)*LOOKUP($I1664,'OMS2007'!$A$3:$A$220,'OMS2007'!E$3:E$220))</f>
        <v>#N/A</v>
      </c>
      <c r="C1664" s="15" t="e">
        <f>IF(OR(Medidas!D1664=1,Medidas!D1664="M",Medidas!D1664="m"),$A1664*LOOKUP($I1664+1,'OMS2007'!$A$3:$A$220,'OMS2007'!C$3:C$220)+(1-$A1664)*LOOKUP($I1664,'OMS2007'!$A$3:$A$220,'OMS2007'!C$3:C$220),$A1664*LOOKUP($I1664+1,'OMS2007'!$A$3:$A$220,'OMS2007'!F$3:F$220)+(1-$A1664)*LOOKUP($I1664,'OMS2007'!$A$3:$A$220,'OMS2007'!F$3:F$220))</f>
        <v>#N/A</v>
      </c>
      <c r="D1664" s="15" t="e">
        <f>IF(OR(Medidas!D1664=1,Medidas!D1664="M",Medidas!D1664="m"),$A1664*LOOKUP($I1664+1,'OMS2007'!$A$3:$A$220,'OMS2007'!D$3:D$220)+(1-$A1664)*LOOKUP($I1664,'OMS2007'!$A$3:$A$220,'OMS2007'!D$3:D$220),$A1664*LOOKUP($I1664+1,'OMS2007'!$A$3:$A$220,'OMS2007'!G$3:G$220)+(1-$A1664)*LOOKUP($I1664,'OMS2007'!$A$3:$A$220,'OMS2007'!G$3:G$220))</f>
        <v>#N/A</v>
      </c>
      <c r="E1664" s="15">
        <f t="shared" si="175"/>
        <v>1</v>
      </c>
      <c r="F1664" s="15">
        <f>IF(OR(Medidas!D1664=1,Medidas!D1664="M",Medidas!D1664="m",Medidas!D1664=2,Medidas!D1664="F",Medidas!D1664="f"),0,1)</f>
        <v>1</v>
      </c>
      <c r="G1664" s="15">
        <f>IF(OR(ISBLANK(Medidas!G1664),(ISBLANK(Medidas!H1664))),1,0)</f>
        <v>1</v>
      </c>
      <c r="H1664" s="15">
        <f>IF(AND(NOT(G1664),OR(Medidas!G1664&lt;20,Medidas!G1664&gt;250,Medidas!H1664&lt;0.5,Medidas!H1664&gt;400)),1,0)</f>
        <v>0</v>
      </c>
      <c r="I1664" s="20">
        <f>(Medidas!F1664-Medidas!E1664)/30.4375</f>
        <v>0</v>
      </c>
      <c r="J1664" s="15" t="e">
        <f>Medidas!H1664/(Medidas!G1664^2)*10000</f>
        <v>#DIV/0!</v>
      </c>
      <c r="K1664" s="15" t="e">
        <f t="shared" si="176"/>
        <v>#DIV/0!</v>
      </c>
      <c r="L1664" s="15" t="e">
        <f t="shared" si="177"/>
        <v>#DIV/0!</v>
      </c>
      <c r="M1664" s="15" t="e">
        <f t="shared" si="178"/>
        <v>#DIV/0!</v>
      </c>
      <c r="N1664" s="15" t="e">
        <f t="shared" si="179"/>
        <v>#N/A</v>
      </c>
      <c r="O1664" s="15" t="e">
        <f t="shared" si="180"/>
        <v>#N/A</v>
      </c>
    </row>
    <row r="1665" spans="1:15" x14ac:dyDescent="0.15">
      <c r="A1665" s="106">
        <f t="shared" si="181"/>
        <v>1</v>
      </c>
      <c r="B1665" s="15" t="e">
        <f>IF(OR(Medidas!D1665=1,Medidas!D1665="M",Medidas!D1665="m"),$A1665*LOOKUP($I1665+1,'OMS2007'!$A$3:$A$220,'OMS2007'!B$3:B$220)+(1-$A1665)*LOOKUP($I1665,'OMS2007'!$A$3:$A$220,'OMS2007'!B$3:B$220),$A1665*LOOKUP($I1665+1,'OMS2007'!$A$3:$A$220,'OMS2007'!E$3:E$220)+(1-$A1665)*LOOKUP($I1665,'OMS2007'!$A$3:$A$220,'OMS2007'!E$3:E$220))</f>
        <v>#N/A</v>
      </c>
      <c r="C1665" s="15" t="e">
        <f>IF(OR(Medidas!D1665=1,Medidas!D1665="M",Medidas!D1665="m"),$A1665*LOOKUP($I1665+1,'OMS2007'!$A$3:$A$220,'OMS2007'!C$3:C$220)+(1-$A1665)*LOOKUP($I1665,'OMS2007'!$A$3:$A$220,'OMS2007'!C$3:C$220),$A1665*LOOKUP($I1665+1,'OMS2007'!$A$3:$A$220,'OMS2007'!F$3:F$220)+(1-$A1665)*LOOKUP($I1665,'OMS2007'!$A$3:$A$220,'OMS2007'!F$3:F$220))</f>
        <v>#N/A</v>
      </c>
      <c r="D1665" s="15" t="e">
        <f>IF(OR(Medidas!D1665=1,Medidas!D1665="M",Medidas!D1665="m"),$A1665*LOOKUP($I1665+1,'OMS2007'!$A$3:$A$220,'OMS2007'!D$3:D$220)+(1-$A1665)*LOOKUP($I1665,'OMS2007'!$A$3:$A$220,'OMS2007'!D$3:D$220),$A1665*LOOKUP($I1665+1,'OMS2007'!$A$3:$A$220,'OMS2007'!G$3:G$220)+(1-$A1665)*LOOKUP($I1665,'OMS2007'!$A$3:$A$220,'OMS2007'!G$3:G$220))</f>
        <v>#N/A</v>
      </c>
      <c r="E1665" s="15">
        <f t="shared" si="175"/>
        <v>1</v>
      </c>
      <c r="F1665" s="15">
        <f>IF(OR(Medidas!D1665=1,Medidas!D1665="M",Medidas!D1665="m",Medidas!D1665=2,Medidas!D1665="F",Medidas!D1665="f"),0,1)</f>
        <v>1</v>
      </c>
      <c r="G1665" s="15">
        <f>IF(OR(ISBLANK(Medidas!G1665),(ISBLANK(Medidas!H1665))),1,0)</f>
        <v>1</v>
      </c>
      <c r="H1665" s="15">
        <f>IF(AND(NOT(G1665),OR(Medidas!G1665&lt;20,Medidas!G1665&gt;250,Medidas!H1665&lt;0.5,Medidas!H1665&gt;400)),1,0)</f>
        <v>0</v>
      </c>
      <c r="I1665" s="20">
        <f>(Medidas!F1665-Medidas!E1665)/30.4375</f>
        <v>0</v>
      </c>
      <c r="J1665" s="15" t="e">
        <f>Medidas!H1665/(Medidas!G1665^2)*10000</f>
        <v>#DIV/0!</v>
      </c>
      <c r="K1665" s="15" t="e">
        <f t="shared" si="176"/>
        <v>#DIV/0!</v>
      </c>
      <c r="L1665" s="15" t="e">
        <f t="shared" si="177"/>
        <v>#DIV/0!</v>
      </c>
      <c r="M1665" s="15" t="e">
        <f t="shared" si="178"/>
        <v>#DIV/0!</v>
      </c>
      <c r="N1665" s="15" t="e">
        <f t="shared" si="179"/>
        <v>#N/A</v>
      </c>
      <c r="O1665" s="15" t="e">
        <f t="shared" si="180"/>
        <v>#N/A</v>
      </c>
    </row>
    <row r="1666" spans="1:15" x14ac:dyDescent="0.15">
      <c r="A1666" s="106">
        <f t="shared" si="181"/>
        <v>1</v>
      </c>
      <c r="B1666" s="15" t="e">
        <f>IF(OR(Medidas!D1666=1,Medidas!D1666="M",Medidas!D1666="m"),$A1666*LOOKUP($I1666+1,'OMS2007'!$A$3:$A$220,'OMS2007'!B$3:B$220)+(1-$A1666)*LOOKUP($I1666,'OMS2007'!$A$3:$A$220,'OMS2007'!B$3:B$220),$A1666*LOOKUP($I1666+1,'OMS2007'!$A$3:$A$220,'OMS2007'!E$3:E$220)+(1-$A1666)*LOOKUP($I1666,'OMS2007'!$A$3:$A$220,'OMS2007'!E$3:E$220))</f>
        <v>#N/A</v>
      </c>
      <c r="C1666" s="15" t="e">
        <f>IF(OR(Medidas!D1666=1,Medidas!D1666="M",Medidas!D1666="m"),$A1666*LOOKUP($I1666+1,'OMS2007'!$A$3:$A$220,'OMS2007'!C$3:C$220)+(1-$A1666)*LOOKUP($I1666,'OMS2007'!$A$3:$A$220,'OMS2007'!C$3:C$220),$A1666*LOOKUP($I1666+1,'OMS2007'!$A$3:$A$220,'OMS2007'!F$3:F$220)+(1-$A1666)*LOOKUP($I1666,'OMS2007'!$A$3:$A$220,'OMS2007'!F$3:F$220))</f>
        <v>#N/A</v>
      </c>
      <c r="D1666" s="15" t="e">
        <f>IF(OR(Medidas!D1666=1,Medidas!D1666="M",Medidas!D1666="m"),$A1666*LOOKUP($I1666+1,'OMS2007'!$A$3:$A$220,'OMS2007'!D$3:D$220)+(1-$A1666)*LOOKUP($I1666,'OMS2007'!$A$3:$A$220,'OMS2007'!D$3:D$220),$A1666*LOOKUP($I1666+1,'OMS2007'!$A$3:$A$220,'OMS2007'!G$3:G$220)+(1-$A1666)*LOOKUP($I1666,'OMS2007'!$A$3:$A$220,'OMS2007'!G$3:G$220))</f>
        <v>#N/A</v>
      </c>
      <c r="E1666" s="15">
        <f t="shared" si="175"/>
        <v>1</v>
      </c>
      <c r="F1666" s="15">
        <f>IF(OR(Medidas!D1666=1,Medidas!D1666="M",Medidas!D1666="m",Medidas!D1666=2,Medidas!D1666="F",Medidas!D1666="f"),0,1)</f>
        <v>1</v>
      </c>
      <c r="G1666" s="15">
        <f>IF(OR(ISBLANK(Medidas!G1666),(ISBLANK(Medidas!H1666))),1,0)</f>
        <v>1</v>
      </c>
      <c r="H1666" s="15">
        <f>IF(AND(NOT(G1666),OR(Medidas!G1666&lt;20,Medidas!G1666&gt;250,Medidas!H1666&lt;0.5,Medidas!H1666&gt;400)),1,0)</f>
        <v>0</v>
      </c>
      <c r="I1666" s="20">
        <f>(Medidas!F1666-Medidas!E1666)/30.4375</f>
        <v>0</v>
      </c>
      <c r="J1666" s="15" t="e">
        <f>Medidas!H1666/(Medidas!G1666^2)*10000</f>
        <v>#DIV/0!</v>
      </c>
      <c r="K1666" s="15" t="e">
        <f t="shared" si="176"/>
        <v>#DIV/0!</v>
      </c>
      <c r="L1666" s="15" t="e">
        <f t="shared" si="177"/>
        <v>#DIV/0!</v>
      </c>
      <c r="M1666" s="15" t="e">
        <f t="shared" si="178"/>
        <v>#DIV/0!</v>
      </c>
      <c r="N1666" s="15" t="e">
        <f t="shared" si="179"/>
        <v>#N/A</v>
      </c>
      <c r="O1666" s="15" t="e">
        <f t="shared" si="180"/>
        <v>#N/A</v>
      </c>
    </row>
    <row r="1667" spans="1:15" x14ac:dyDescent="0.15">
      <c r="A1667" s="106">
        <f t="shared" si="181"/>
        <v>1</v>
      </c>
      <c r="B1667" s="15" t="e">
        <f>IF(OR(Medidas!D1667=1,Medidas!D1667="M",Medidas!D1667="m"),$A1667*LOOKUP($I1667+1,'OMS2007'!$A$3:$A$220,'OMS2007'!B$3:B$220)+(1-$A1667)*LOOKUP($I1667,'OMS2007'!$A$3:$A$220,'OMS2007'!B$3:B$220),$A1667*LOOKUP($I1667+1,'OMS2007'!$A$3:$A$220,'OMS2007'!E$3:E$220)+(1-$A1667)*LOOKUP($I1667,'OMS2007'!$A$3:$A$220,'OMS2007'!E$3:E$220))</f>
        <v>#N/A</v>
      </c>
      <c r="C1667" s="15" t="e">
        <f>IF(OR(Medidas!D1667=1,Medidas!D1667="M",Medidas!D1667="m"),$A1667*LOOKUP($I1667+1,'OMS2007'!$A$3:$A$220,'OMS2007'!C$3:C$220)+(1-$A1667)*LOOKUP($I1667,'OMS2007'!$A$3:$A$220,'OMS2007'!C$3:C$220),$A1667*LOOKUP($I1667+1,'OMS2007'!$A$3:$A$220,'OMS2007'!F$3:F$220)+(1-$A1667)*LOOKUP($I1667,'OMS2007'!$A$3:$A$220,'OMS2007'!F$3:F$220))</f>
        <v>#N/A</v>
      </c>
      <c r="D1667" s="15" t="e">
        <f>IF(OR(Medidas!D1667=1,Medidas!D1667="M",Medidas!D1667="m"),$A1667*LOOKUP($I1667+1,'OMS2007'!$A$3:$A$220,'OMS2007'!D$3:D$220)+(1-$A1667)*LOOKUP($I1667,'OMS2007'!$A$3:$A$220,'OMS2007'!D$3:D$220),$A1667*LOOKUP($I1667+1,'OMS2007'!$A$3:$A$220,'OMS2007'!G$3:G$220)+(1-$A1667)*LOOKUP($I1667,'OMS2007'!$A$3:$A$220,'OMS2007'!G$3:G$220))</f>
        <v>#N/A</v>
      </c>
      <c r="E1667" s="15">
        <f t="shared" si="175"/>
        <v>1</v>
      </c>
      <c r="F1667" s="15">
        <f>IF(OR(Medidas!D1667=1,Medidas!D1667="M",Medidas!D1667="m",Medidas!D1667=2,Medidas!D1667="F",Medidas!D1667="f"),0,1)</f>
        <v>1</v>
      </c>
      <c r="G1667" s="15">
        <f>IF(OR(ISBLANK(Medidas!G1667),(ISBLANK(Medidas!H1667))),1,0)</f>
        <v>1</v>
      </c>
      <c r="H1667" s="15">
        <f>IF(AND(NOT(G1667),OR(Medidas!G1667&lt;20,Medidas!G1667&gt;250,Medidas!H1667&lt;0.5,Medidas!H1667&gt;400)),1,0)</f>
        <v>0</v>
      </c>
      <c r="I1667" s="20">
        <f>(Medidas!F1667-Medidas!E1667)/30.4375</f>
        <v>0</v>
      </c>
      <c r="J1667" s="15" t="e">
        <f>Medidas!H1667/(Medidas!G1667^2)*10000</f>
        <v>#DIV/0!</v>
      </c>
      <c r="K1667" s="15" t="e">
        <f t="shared" si="176"/>
        <v>#DIV/0!</v>
      </c>
      <c r="L1667" s="15" t="e">
        <f t="shared" si="177"/>
        <v>#DIV/0!</v>
      </c>
      <c r="M1667" s="15" t="e">
        <f t="shared" si="178"/>
        <v>#DIV/0!</v>
      </c>
      <c r="N1667" s="15" t="e">
        <f t="shared" si="179"/>
        <v>#N/A</v>
      </c>
      <c r="O1667" s="15" t="e">
        <f t="shared" si="180"/>
        <v>#N/A</v>
      </c>
    </row>
    <row r="1668" spans="1:15" x14ac:dyDescent="0.15">
      <c r="A1668" s="106">
        <f t="shared" si="181"/>
        <v>1</v>
      </c>
      <c r="B1668" s="15" t="e">
        <f>IF(OR(Medidas!D1668=1,Medidas!D1668="M",Medidas!D1668="m"),$A1668*LOOKUP($I1668+1,'OMS2007'!$A$3:$A$220,'OMS2007'!B$3:B$220)+(1-$A1668)*LOOKUP($I1668,'OMS2007'!$A$3:$A$220,'OMS2007'!B$3:B$220),$A1668*LOOKUP($I1668+1,'OMS2007'!$A$3:$A$220,'OMS2007'!E$3:E$220)+(1-$A1668)*LOOKUP($I1668,'OMS2007'!$A$3:$A$220,'OMS2007'!E$3:E$220))</f>
        <v>#N/A</v>
      </c>
      <c r="C1668" s="15" t="e">
        <f>IF(OR(Medidas!D1668=1,Medidas!D1668="M",Medidas!D1668="m"),$A1668*LOOKUP($I1668+1,'OMS2007'!$A$3:$A$220,'OMS2007'!C$3:C$220)+(1-$A1668)*LOOKUP($I1668,'OMS2007'!$A$3:$A$220,'OMS2007'!C$3:C$220),$A1668*LOOKUP($I1668+1,'OMS2007'!$A$3:$A$220,'OMS2007'!F$3:F$220)+(1-$A1668)*LOOKUP($I1668,'OMS2007'!$A$3:$A$220,'OMS2007'!F$3:F$220))</f>
        <v>#N/A</v>
      </c>
      <c r="D1668" s="15" t="e">
        <f>IF(OR(Medidas!D1668=1,Medidas!D1668="M",Medidas!D1668="m"),$A1668*LOOKUP($I1668+1,'OMS2007'!$A$3:$A$220,'OMS2007'!D$3:D$220)+(1-$A1668)*LOOKUP($I1668,'OMS2007'!$A$3:$A$220,'OMS2007'!D$3:D$220),$A1668*LOOKUP($I1668+1,'OMS2007'!$A$3:$A$220,'OMS2007'!G$3:G$220)+(1-$A1668)*LOOKUP($I1668,'OMS2007'!$A$3:$A$220,'OMS2007'!G$3:G$220))</f>
        <v>#N/A</v>
      </c>
      <c r="E1668" s="15">
        <f t="shared" ref="E1668:E1731" si="182">IF(OR(I1668&lt;24,I1668&gt;240),1,0)</f>
        <v>1</v>
      </c>
      <c r="F1668" s="15">
        <f>IF(OR(Medidas!D1668=1,Medidas!D1668="M",Medidas!D1668="m",Medidas!D1668=2,Medidas!D1668="F",Medidas!D1668="f"),0,1)</f>
        <v>1</v>
      </c>
      <c r="G1668" s="15">
        <f>IF(OR(ISBLANK(Medidas!G1668),(ISBLANK(Medidas!H1668))),1,0)</f>
        <v>1</v>
      </c>
      <c r="H1668" s="15">
        <f>IF(AND(NOT(G1668),OR(Medidas!G1668&lt;20,Medidas!G1668&gt;250,Medidas!H1668&lt;0.5,Medidas!H1668&gt;400)),1,0)</f>
        <v>0</v>
      </c>
      <c r="I1668" s="20">
        <f>(Medidas!F1668-Medidas!E1668)/30.4375</f>
        <v>0</v>
      </c>
      <c r="J1668" s="15" t="e">
        <f>Medidas!H1668/(Medidas!G1668^2)*10000</f>
        <v>#DIV/0!</v>
      </c>
      <c r="K1668" s="15" t="e">
        <f t="shared" ref="K1668:K1731" si="183">(((J1668/C1668)^B1668)-1)/(B1668*D1668)</f>
        <v>#DIV/0!</v>
      </c>
      <c r="L1668" s="15" t="e">
        <f t="shared" ref="L1668:L1731" si="184">INT(NORMSDIST(K1668)*1000)/10</f>
        <v>#DIV/0!</v>
      </c>
      <c r="M1668" s="15" t="e">
        <f t="shared" ref="M1668:M1731" si="185">IF(OR((J1668-C1668)/N1668&lt;-4,(J1668-C1668)/O1668&gt;8),1,0)</f>
        <v>#DIV/0!</v>
      </c>
      <c r="N1668" s="15" t="e">
        <f t="shared" ref="N1668:N1731" si="186">(C1668-(C1668*(1+B1668*D1668*(-2))^(1/B1668)))/2</f>
        <v>#N/A</v>
      </c>
      <c r="O1668" s="15" t="e">
        <f t="shared" ref="O1668:O1731" si="187">((C1668*(1+B1668*D1668*2)^(1/B1668))-C1668)/2</f>
        <v>#N/A</v>
      </c>
    </row>
    <row r="1669" spans="1:15" x14ac:dyDescent="0.15">
      <c r="A1669" s="106">
        <f t="shared" ref="A1669:A1732" si="188">I1669-INT(I1669+0.5)+1</f>
        <v>1</v>
      </c>
      <c r="B1669" s="15" t="e">
        <f>IF(OR(Medidas!D1669=1,Medidas!D1669="M",Medidas!D1669="m"),$A1669*LOOKUP($I1669+1,'OMS2007'!$A$3:$A$220,'OMS2007'!B$3:B$220)+(1-$A1669)*LOOKUP($I1669,'OMS2007'!$A$3:$A$220,'OMS2007'!B$3:B$220),$A1669*LOOKUP($I1669+1,'OMS2007'!$A$3:$A$220,'OMS2007'!E$3:E$220)+(1-$A1669)*LOOKUP($I1669,'OMS2007'!$A$3:$A$220,'OMS2007'!E$3:E$220))</f>
        <v>#N/A</v>
      </c>
      <c r="C1669" s="15" t="e">
        <f>IF(OR(Medidas!D1669=1,Medidas!D1669="M",Medidas!D1669="m"),$A1669*LOOKUP($I1669+1,'OMS2007'!$A$3:$A$220,'OMS2007'!C$3:C$220)+(1-$A1669)*LOOKUP($I1669,'OMS2007'!$A$3:$A$220,'OMS2007'!C$3:C$220),$A1669*LOOKUP($I1669+1,'OMS2007'!$A$3:$A$220,'OMS2007'!F$3:F$220)+(1-$A1669)*LOOKUP($I1669,'OMS2007'!$A$3:$A$220,'OMS2007'!F$3:F$220))</f>
        <v>#N/A</v>
      </c>
      <c r="D1669" s="15" t="e">
        <f>IF(OR(Medidas!D1669=1,Medidas!D1669="M",Medidas!D1669="m"),$A1669*LOOKUP($I1669+1,'OMS2007'!$A$3:$A$220,'OMS2007'!D$3:D$220)+(1-$A1669)*LOOKUP($I1669,'OMS2007'!$A$3:$A$220,'OMS2007'!D$3:D$220),$A1669*LOOKUP($I1669+1,'OMS2007'!$A$3:$A$220,'OMS2007'!G$3:G$220)+(1-$A1669)*LOOKUP($I1669,'OMS2007'!$A$3:$A$220,'OMS2007'!G$3:G$220))</f>
        <v>#N/A</v>
      </c>
      <c r="E1669" s="15">
        <f t="shared" si="182"/>
        <v>1</v>
      </c>
      <c r="F1669" s="15">
        <f>IF(OR(Medidas!D1669=1,Medidas!D1669="M",Medidas!D1669="m",Medidas!D1669=2,Medidas!D1669="F",Medidas!D1669="f"),0,1)</f>
        <v>1</v>
      </c>
      <c r="G1669" s="15">
        <f>IF(OR(ISBLANK(Medidas!G1669),(ISBLANK(Medidas!H1669))),1,0)</f>
        <v>1</v>
      </c>
      <c r="H1669" s="15">
        <f>IF(AND(NOT(G1669),OR(Medidas!G1669&lt;20,Medidas!G1669&gt;250,Medidas!H1669&lt;0.5,Medidas!H1669&gt;400)),1,0)</f>
        <v>0</v>
      </c>
      <c r="I1669" s="20">
        <f>(Medidas!F1669-Medidas!E1669)/30.4375</f>
        <v>0</v>
      </c>
      <c r="J1669" s="15" t="e">
        <f>Medidas!H1669/(Medidas!G1669^2)*10000</f>
        <v>#DIV/0!</v>
      </c>
      <c r="K1669" s="15" t="e">
        <f t="shared" si="183"/>
        <v>#DIV/0!</v>
      </c>
      <c r="L1669" s="15" t="e">
        <f t="shared" si="184"/>
        <v>#DIV/0!</v>
      </c>
      <c r="M1669" s="15" t="e">
        <f t="shared" si="185"/>
        <v>#DIV/0!</v>
      </c>
      <c r="N1669" s="15" t="e">
        <f t="shared" si="186"/>
        <v>#N/A</v>
      </c>
      <c r="O1669" s="15" t="e">
        <f t="shared" si="187"/>
        <v>#N/A</v>
      </c>
    </row>
    <row r="1670" spans="1:15" x14ac:dyDescent="0.15">
      <c r="A1670" s="106">
        <f t="shared" si="188"/>
        <v>1</v>
      </c>
      <c r="B1670" s="15" t="e">
        <f>IF(OR(Medidas!D1670=1,Medidas!D1670="M",Medidas!D1670="m"),$A1670*LOOKUP($I1670+1,'OMS2007'!$A$3:$A$220,'OMS2007'!B$3:B$220)+(1-$A1670)*LOOKUP($I1670,'OMS2007'!$A$3:$A$220,'OMS2007'!B$3:B$220),$A1670*LOOKUP($I1670+1,'OMS2007'!$A$3:$A$220,'OMS2007'!E$3:E$220)+(1-$A1670)*LOOKUP($I1670,'OMS2007'!$A$3:$A$220,'OMS2007'!E$3:E$220))</f>
        <v>#N/A</v>
      </c>
      <c r="C1670" s="15" t="e">
        <f>IF(OR(Medidas!D1670=1,Medidas!D1670="M",Medidas!D1670="m"),$A1670*LOOKUP($I1670+1,'OMS2007'!$A$3:$A$220,'OMS2007'!C$3:C$220)+(1-$A1670)*LOOKUP($I1670,'OMS2007'!$A$3:$A$220,'OMS2007'!C$3:C$220),$A1670*LOOKUP($I1670+1,'OMS2007'!$A$3:$A$220,'OMS2007'!F$3:F$220)+(1-$A1670)*LOOKUP($I1670,'OMS2007'!$A$3:$A$220,'OMS2007'!F$3:F$220))</f>
        <v>#N/A</v>
      </c>
      <c r="D1670" s="15" t="e">
        <f>IF(OR(Medidas!D1670=1,Medidas!D1670="M",Medidas!D1670="m"),$A1670*LOOKUP($I1670+1,'OMS2007'!$A$3:$A$220,'OMS2007'!D$3:D$220)+(1-$A1670)*LOOKUP($I1670,'OMS2007'!$A$3:$A$220,'OMS2007'!D$3:D$220),$A1670*LOOKUP($I1670+1,'OMS2007'!$A$3:$A$220,'OMS2007'!G$3:G$220)+(1-$A1670)*LOOKUP($I1670,'OMS2007'!$A$3:$A$220,'OMS2007'!G$3:G$220))</f>
        <v>#N/A</v>
      </c>
      <c r="E1670" s="15">
        <f t="shared" si="182"/>
        <v>1</v>
      </c>
      <c r="F1670" s="15">
        <f>IF(OR(Medidas!D1670=1,Medidas!D1670="M",Medidas!D1670="m",Medidas!D1670=2,Medidas!D1670="F",Medidas!D1670="f"),0,1)</f>
        <v>1</v>
      </c>
      <c r="G1670" s="15">
        <f>IF(OR(ISBLANK(Medidas!G1670),(ISBLANK(Medidas!H1670))),1,0)</f>
        <v>1</v>
      </c>
      <c r="H1670" s="15">
        <f>IF(AND(NOT(G1670),OR(Medidas!G1670&lt;20,Medidas!G1670&gt;250,Medidas!H1670&lt;0.5,Medidas!H1670&gt;400)),1,0)</f>
        <v>0</v>
      </c>
      <c r="I1670" s="20">
        <f>(Medidas!F1670-Medidas!E1670)/30.4375</f>
        <v>0</v>
      </c>
      <c r="J1670" s="15" t="e">
        <f>Medidas!H1670/(Medidas!G1670^2)*10000</f>
        <v>#DIV/0!</v>
      </c>
      <c r="K1670" s="15" t="e">
        <f t="shared" si="183"/>
        <v>#DIV/0!</v>
      </c>
      <c r="L1670" s="15" t="e">
        <f t="shared" si="184"/>
        <v>#DIV/0!</v>
      </c>
      <c r="M1670" s="15" t="e">
        <f t="shared" si="185"/>
        <v>#DIV/0!</v>
      </c>
      <c r="N1670" s="15" t="e">
        <f t="shared" si="186"/>
        <v>#N/A</v>
      </c>
      <c r="O1670" s="15" t="e">
        <f t="shared" si="187"/>
        <v>#N/A</v>
      </c>
    </row>
    <row r="1671" spans="1:15" x14ac:dyDescent="0.15">
      <c r="A1671" s="106">
        <f t="shared" si="188"/>
        <v>1</v>
      </c>
      <c r="B1671" s="15" t="e">
        <f>IF(OR(Medidas!D1671=1,Medidas!D1671="M",Medidas!D1671="m"),$A1671*LOOKUP($I1671+1,'OMS2007'!$A$3:$A$220,'OMS2007'!B$3:B$220)+(1-$A1671)*LOOKUP($I1671,'OMS2007'!$A$3:$A$220,'OMS2007'!B$3:B$220),$A1671*LOOKUP($I1671+1,'OMS2007'!$A$3:$A$220,'OMS2007'!E$3:E$220)+(1-$A1671)*LOOKUP($I1671,'OMS2007'!$A$3:$A$220,'OMS2007'!E$3:E$220))</f>
        <v>#N/A</v>
      </c>
      <c r="C1671" s="15" t="e">
        <f>IF(OR(Medidas!D1671=1,Medidas!D1671="M",Medidas!D1671="m"),$A1671*LOOKUP($I1671+1,'OMS2007'!$A$3:$A$220,'OMS2007'!C$3:C$220)+(1-$A1671)*LOOKUP($I1671,'OMS2007'!$A$3:$A$220,'OMS2007'!C$3:C$220),$A1671*LOOKUP($I1671+1,'OMS2007'!$A$3:$A$220,'OMS2007'!F$3:F$220)+(1-$A1671)*LOOKUP($I1671,'OMS2007'!$A$3:$A$220,'OMS2007'!F$3:F$220))</f>
        <v>#N/A</v>
      </c>
      <c r="D1671" s="15" t="e">
        <f>IF(OR(Medidas!D1671=1,Medidas!D1671="M",Medidas!D1671="m"),$A1671*LOOKUP($I1671+1,'OMS2007'!$A$3:$A$220,'OMS2007'!D$3:D$220)+(1-$A1671)*LOOKUP($I1671,'OMS2007'!$A$3:$A$220,'OMS2007'!D$3:D$220),$A1671*LOOKUP($I1671+1,'OMS2007'!$A$3:$A$220,'OMS2007'!G$3:G$220)+(1-$A1671)*LOOKUP($I1671,'OMS2007'!$A$3:$A$220,'OMS2007'!G$3:G$220))</f>
        <v>#N/A</v>
      </c>
      <c r="E1671" s="15">
        <f t="shared" si="182"/>
        <v>1</v>
      </c>
      <c r="F1671" s="15">
        <f>IF(OR(Medidas!D1671=1,Medidas!D1671="M",Medidas!D1671="m",Medidas!D1671=2,Medidas!D1671="F",Medidas!D1671="f"),0,1)</f>
        <v>1</v>
      </c>
      <c r="G1671" s="15">
        <f>IF(OR(ISBLANK(Medidas!G1671),(ISBLANK(Medidas!H1671))),1,0)</f>
        <v>1</v>
      </c>
      <c r="H1671" s="15">
        <f>IF(AND(NOT(G1671),OR(Medidas!G1671&lt;20,Medidas!G1671&gt;250,Medidas!H1671&lt;0.5,Medidas!H1671&gt;400)),1,0)</f>
        <v>0</v>
      </c>
      <c r="I1671" s="20">
        <f>(Medidas!F1671-Medidas!E1671)/30.4375</f>
        <v>0</v>
      </c>
      <c r="J1671" s="15" t="e">
        <f>Medidas!H1671/(Medidas!G1671^2)*10000</f>
        <v>#DIV/0!</v>
      </c>
      <c r="K1671" s="15" t="e">
        <f t="shared" si="183"/>
        <v>#DIV/0!</v>
      </c>
      <c r="L1671" s="15" t="e">
        <f t="shared" si="184"/>
        <v>#DIV/0!</v>
      </c>
      <c r="M1671" s="15" t="e">
        <f t="shared" si="185"/>
        <v>#DIV/0!</v>
      </c>
      <c r="N1671" s="15" t="e">
        <f t="shared" si="186"/>
        <v>#N/A</v>
      </c>
      <c r="O1671" s="15" t="e">
        <f t="shared" si="187"/>
        <v>#N/A</v>
      </c>
    </row>
    <row r="1672" spans="1:15" x14ac:dyDescent="0.15">
      <c r="A1672" s="106">
        <f t="shared" si="188"/>
        <v>1</v>
      </c>
      <c r="B1672" s="15" t="e">
        <f>IF(OR(Medidas!D1672=1,Medidas!D1672="M",Medidas!D1672="m"),$A1672*LOOKUP($I1672+1,'OMS2007'!$A$3:$A$220,'OMS2007'!B$3:B$220)+(1-$A1672)*LOOKUP($I1672,'OMS2007'!$A$3:$A$220,'OMS2007'!B$3:B$220),$A1672*LOOKUP($I1672+1,'OMS2007'!$A$3:$A$220,'OMS2007'!E$3:E$220)+(1-$A1672)*LOOKUP($I1672,'OMS2007'!$A$3:$A$220,'OMS2007'!E$3:E$220))</f>
        <v>#N/A</v>
      </c>
      <c r="C1672" s="15" t="e">
        <f>IF(OR(Medidas!D1672=1,Medidas!D1672="M",Medidas!D1672="m"),$A1672*LOOKUP($I1672+1,'OMS2007'!$A$3:$A$220,'OMS2007'!C$3:C$220)+(1-$A1672)*LOOKUP($I1672,'OMS2007'!$A$3:$A$220,'OMS2007'!C$3:C$220),$A1672*LOOKUP($I1672+1,'OMS2007'!$A$3:$A$220,'OMS2007'!F$3:F$220)+(1-$A1672)*LOOKUP($I1672,'OMS2007'!$A$3:$A$220,'OMS2007'!F$3:F$220))</f>
        <v>#N/A</v>
      </c>
      <c r="D1672" s="15" t="e">
        <f>IF(OR(Medidas!D1672=1,Medidas!D1672="M",Medidas!D1672="m"),$A1672*LOOKUP($I1672+1,'OMS2007'!$A$3:$A$220,'OMS2007'!D$3:D$220)+(1-$A1672)*LOOKUP($I1672,'OMS2007'!$A$3:$A$220,'OMS2007'!D$3:D$220),$A1672*LOOKUP($I1672+1,'OMS2007'!$A$3:$A$220,'OMS2007'!G$3:G$220)+(1-$A1672)*LOOKUP($I1672,'OMS2007'!$A$3:$A$220,'OMS2007'!G$3:G$220))</f>
        <v>#N/A</v>
      </c>
      <c r="E1672" s="15">
        <f t="shared" si="182"/>
        <v>1</v>
      </c>
      <c r="F1672" s="15">
        <f>IF(OR(Medidas!D1672=1,Medidas!D1672="M",Medidas!D1672="m",Medidas!D1672=2,Medidas!D1672="F",Medidas!D1672="f"),0,1)</f>
        <v>1</v>
      </c>
      <c r="G1672" s="15">
        <f>IF(OR(ISBLANK(Medidas!G1672),(ISBLANK(Medidas!H1672))),1,0)</f>
        <v>1</v>
      </c>
      <c r="H1672" s="15">
        <f>IF(AND(NOT(G1672),OR(Medidas!G1672&lt;20,Medidas!G1672&gt;250,Medidas!H1672&lt;0.5,Medidas!H1672&gt;400)),1,0)</f>
        <v>0</v>
      </c>
      <c r="I1672" s="20">
        <f>(Medidas!F1672-Medidas!E1672)/30.4375</f>
        <v>0</v>
      </c>
      <c r="J1672" s="15" t="e">
        <f>Medidas!H1672/(Medidas!G1672^2)*10000</f>
        <v>#DIV/0!</v>
      </c>
      <c r="K1672" s="15" t="e">
        <f t="shared" si="183"/>
        <v>#DIV/0!</v>
      </c>
      <c r="L1672" s="15" t="e">
        <f t="shared" si="184"/>
        <v>#DIV/0!</v>
      </c>
      <c r="M1672" s="15" t="e">
        <f t="shared" si="185"/>
        <v>#DIV/0!</v>
      </c>
      <c r="N1672" s="15" t="e">
        <f t="shared" si="186"/>
        <v>#N/A</v>
      </c>
      <c r="O1672" s="15" t="e">
        <f t="shared" si="187"/>
        <v>#N/A</v>
      </c>
    </row>
    <row r="1673" spans="1:15" x14ac:dyDescent="0.15">
      <c r="A1673" s="106">
        <f t="shared" si="188"/>
        <v>1</v>
      </c>
      <c r="B1673" s="15" t="e">
        <f>IF(OR(Medidas!D1673=1,Medidas!D1673="M",Medidas!D1673="m"),$A1673*LOOKUP($I1673+1,'OMS2007'!$A$3:$A$220,'OMS2007'!B$3:B$220)+(1-$A1673)*LOOKUP($I1673,'OMS2007'!$A$3:$A$220,'OMS2007'!B$3:B$220),$A1673*LOOKUP($I1673+1,'OMS2007'!$A$3:$A$220,'OMS2007'!E$3:E$220)+(1-$A1673)*LOOKUP($I1673,'OMS2007'!$A$3:$A$220,'OMS2007'!E$3:E$220))</f>
        <v>#N/A</v>
      </c>
      <c r="C1673" s="15" t="e">
        <f>IF(OR(Medidas!D1673=1,Medidas!D1673="M",Medidas!D1673="m"),$A1673*LOOKUP($I1673+1,'OMS2007'!$A$3:$A$220,'OMS2007'!C$3:C$220)+(1-$A1673)*LOOKUP($I1673,'OMS2007'!$A$3:$A$220,'OMS2007'!C$3:C$220),$A1673*LOOKUP($I1673+1,'OMS2007'!$A$3:$A$220,'OMS2007'!F$3:F$220)+(1-$A1673)*LOOKUP($I1673,'OMS2007'!$A$3:$A$220,'OMS2007'!F$3:F$220))</f>
        <v>#N/A</v>
      </c>
      <c r="D1673" s="15" t="e">
        <f>IF(OR(Medidas!D1673=1,Medidas!D1673="M",Medidas!D1673="m"),$A1673*LOOKUP($I1673+1,'OMS2007'!$A$3:$A$220,'OMS2007'!D$3:D$220)+(1-$A1673)*LOOKUP($I1673,'OMS2007'!$A$3:$A$220,'OMS2007'!D$3:D$220),$A1673*LOOKUP($I1673+1,'OMS2007'!$A$3:$A$220,'OMS2007'!G$3:G$220)+(1-$A1673)*LOOKUP($I1673,'OMS2007'!$A$3:$A$220,'OMS2007'!G$3:G$220))</f>
        <v>#N/A</v>
      </c>
      <c r="E1673" s="15">
        <f t="shared" si="182"/>
        <v>1</v>
      </c>
      <c r="F1673" s="15">
        <f>IF(OR(Medidas!D1673=1,Medidas!D1673="M",Medidas!D1673="m",Medidas!D1673=2,Medidas!D1673="F",Medidas!D1673="f"),0,1)</f>
        <v>1</v>
      </c>
      <c r="G1673" s="15">
        <f>IF(OR(ISBLANK(Medidas!G1673),(ISBLANK(Medidas!H1673))),1,0)</f>
        <v>1</v>
      </c>
      <c r="H1673" s="15">
        <f>IF(AND(NOT(G1673),OR(Medidas!G1673&lt;20,Medidas!G1673&gt;250,Medidas!H1673&lt;0.5,Medidas!H1673&gt;400)),1,0)</f>
        <v>0</v>
      </c>
      <c r="I1673" s="20">
        <f>(Medidas!F1673-Medidas!E1673)/30.4375</f>
        <v>0</v>
      </c>
      <c r="J1673" s="15" t="e">
        <f>Medidas!H1673/(Medidas!G1673^2)*10000</f>
        <v>#DIV/0!</v>
      </c>
      <c r="K1673" s="15" t="e">
        <f t="shared" si="183"/>
        <v>#DIV/0!</v>
      </c>
      <c r="L1673" s="15" t="e">
        <f t="shared" si="184"/>
        <v>#DIV/0!</v>
      </c>
      <c r="M1673" s="15" t="e">
        <f t="shared" si="185"/>
        <v>#DIV/0!</v>
      </c>
      <c r="N1673" s="15" t="e">
        <f t="shared" si="186"/>
        <v>#N/A</v>
      </c>
      <c r="O1673" s="15" t="e">
        <f t="shared" si="187"/>
        <v>#N/A</v>
      </c>
    </row>
    <row r="1674" spans="1:15" x14ac:dyDescent="0.15">
      <c r="A1674" s="106">
        <f t="shared" si="188"/>
        <v>1</v>
      </c>
      <c r="B1674" s="15" t="e">
        <f>IF(OR(Medidas!D1674=1,Medidas!D1674="M",Medidas!D1674="m"),$A1674*LOOKUP($I1674+1,'OMS2007'!$A$3:$A$220,'OMS2007'!B$3:B$220)+(1-$A1674)*LOOKUP($I1674,'OMS2007'!$A$3:$A$220,'OMS2007'!B$3:B$220),$A1674*LOOKUP($I1674+1,'OMS2007'!$A$3:$A$220,'OMS2007'!E$3:E$220)+(1-$A1674)*LOOKUP($I1674,'OMS2007'!$A$3:$A$220,'OMS2007'!E$3:E$220))</f>
        <v>#N/A</v>
      </c>
      <c r="C1674" s="15" t="e">
        <f>IF(OR(Medidas!D1674=1,Medidas!D1674="M",Medidas!D1674="m"),$A1674*LOOKUP($I1674+1,'OMS2007'!$A$3:$A$220,'OMS2007'!C$3:C$220)+(1-$A1674)*LOOKUP($I1674,'OMS2007'!$A$3:$A$220,'OMS2007'!C$3:C$220),$A1674*LOOKUP($I1674+1,'OMS2007'!$A$3:$A$220,'OMS2007'!F$3:F$220)+(1-$A1674)*LOOKUP($I1674,'OMS2007'!$A$3:$A$220,'OMS2007'!F$3:F$220))</f>
        <v>#N/A</v>
      </c>
      <c r="D1674" s="15" t="e">
        <f>IF(OR(Medidas!D1674=1,Medidas!D1674="M",Medidas!D1674="m"),$A1674*LOOKUP($I1674+1,'OMS2007'!$A$3:$A$220,'OMS2007'!D$3:D$220)+(1-$A1674)*LOOKUP($I1674,'OMS2007'!$A$3:$A$220,'OMS2007'!D$3:D$220),$A1674*LOOKUP($I1674+1,'OMS2007'!$A$3:$A$220,'OMS2007'!G$3:G$220)+(1-$A1674)*LOOKUP($I1674,'OMS2007'!$A$3:$A$220,'OMS2007'!G$3:G$220))</f>
        <v>#N/A</v>
      </c>
      <c r="E1674" s="15">
        <f t="shared" si="182"/>
        <v>1</v>
      </c>
      <c r="F1674" s="15">
        <f>IF(OR(Medidas!D1674=1,Medidas!D1674="M",Medidas!D1674="m",Medidas!D1674=2,Medidas!D1674="F",Medidas!D1674="f"),0,1)</f>
        <v>1</v>
      </c>
      <c r="G1674" s="15">
        <f>IF(OR(ISBLANK(Medidas!G1674),(ISBLANK(Medidas!H1674))),1,0)</f>
        <v>1</v>
      </c>
      <c r="H1674" s="15">
        <f>IF(AND(NOT(G1674),OR(Medidas!G1674&lt;20,Medidas!G1674&gt;250,Medidas!H1674&lt;0.5,Medidas!H1674&gt;400)),1,0)</f>
        <v>0</v>
      </c>
      <c r="I1674" s="20">
        <f>(Medidas!F1674-Medidas!E1674)/30.4375</f>
        <v>0</v>
      </c>
      <c r="J1674" s="15" t="e">
        <f>Medidas!H1674/(Medidas!G1674^2)*10000</f>
        <v>#DIV/0!</v>
      </c>
      <c r="K1674" s="15" t="e">
        <f t="shared" si="183"/>
        <v>#DIV/0!</v>
      </c>
      <c r="L1674" s="15" t="e">
        <f t="shared" si="184"/>
        <v>#DIV/0!</v>
      </c>
      <c r="M1674" s="15" t="e">
        <f t="shared" si="185"/>
        <v>#DIV/0!</v>
      </c>
      <c r="N1674" s="15" t="e">
        <f t="shared" si="186"/>
        <v>#N/A</v>
      </c>
      <c r="O1674" s="15" t="e">
        <f t="shared" si="187"/>
        <v>#N/A</v>
      </c>
    </row>
    <row r="1675" spans="1:15" x14ac:dyDescent="0.15">
      <c r="A1675" s="106">
        <f t="shared" si="188"/>
        <v>1</v>
      </c>
      <c r="B1675" s="15" t="e">
        <f>IF(OR(Medidas!D1675=1,Medidas!D1675="M",Medidas!D1675="m"),$A1675*LOOKUP($I1675+1,'OMS2007'!$A$3:$A$220,'OMS2007'!B$3:B$220)+(1-$A1675)*LOOKUP($I1675,'OMS2007'!$A$3:$A$220,'OMS2007'!B$3:B$220),$A1675*LOOKUP($I1675+1,'OMS2007'!$A$3:$A$220,'OMS2007'!E$3:E$220)+(1-$A1675)*LOOKUP($I1675,'OMS2007'!$A$3:$A$220,'OMS2007'!E$3:E$220))</f>
        <v>#N/A</v>
      </c>
      <c r="C1675" s="15" t="e">
        <f>IF(OR(Medidas!D1675=1,Medidas!D1675="M",Medidas!D1675="m"),$A1675*LOOKUP($I1675+1,'OMS2007'!$A$3:$A$220,'OMS2007'!C$3:C$220)+(1-$A1675)*LOOKUP($I1675,'OMS2007'!$A$3:$A$220,'OMS2007'!C$3:C$220),$A1675*LOOKUP($I1675+1,'OMS2007'!$A$3:$A$220,'OMS2007'!F$3:F$220)+(1-$A1675)*LOOKUP($I1675,'OMS2007'!$A$3:$A$220,'OMS2007'!F$3:F$220))</f>
        <v>#N/A</v>
      </c>
      <c r="D1675" s="15" t="e">
        <f>IF(OR(Medidas!D1675=1,Medidas!D1675="M",Medidas!D1675="m"),$A1675*LOOKUP($I1675+1,'OMS2007'!$A$3:$A$220,'OMS2007'!D$3:D$220)+(1-$A1675)*LOOKUP($I1675,'OMS2007'!$A$3:$A$220,'OMS2007'!D$3:D$220),$A1675*LOOKUP($I1675+1,'OMS2007'!$A$3:$A$220,'OMS2007'!G$3:G$220)+(1-$A1675)*LOOKUP($I1675,'OMS2007'!$A$3:$A$220,'OMS2007'!G$3:G$220))</f>
        <v>#N/A</v>
      </c>
      <c r="E1675" s="15">
        <f t="shared" si="182"/>
        <v>1</v>
      </c>
      <c r="F1675" s="15">
        <f>IF(OR(Medidas!D1675=1,Medidas!D1675="M",Medidas!D1675="m",Medidas!D1675=2,Medidas!D1675="F",Medidas!D1675="f"),0,1)</f>
        <v>1</v>
      </c>
      <c r="G1675" s="15">
        <f>IF(OR(ISBLANK(Medidas!G1675),(ISBLANK(Medidas!H1675))),1,0)</f>
        <v>1</v>
      </c>
      <c r="H1675" s="15">
        <f>IF(AND(NOT(G1675),OR(Medidas!G1675&lt;20,Medidas!G1675&gt;250,Medidas!H1675&lt;0.5,Medidas!H1675&gt;400)),1,0)</f>
        <v>0</v>
      </c>
      <c r="I1675" s="20">
        <f>(Medidas!F1675-Medidas!E1675)/30.4375</f>
        <v>0</v>
      </c>
      <c r="J1675" s="15" t="e">
        <f>Medidas!H1675/(Medidas!G1675^2)*10000</f>
        <v>#DIV/0!</v>
      </c>
      <c r="K1675" s="15" t="e">
        <f t="shared" si="183"/>
        <v>#DIV/0!</v>
      </c>
      <c r="L1675" s="15" t="e">
        <f t="shared" si="184"/>
        <v>#DIV/0!</v>
      </c>
      <c r="M1675" s="15" t="e">
        <f t="shared" si="185"/>
        <v>#DIV/0!</v>
      </c>
      <c r="N1675" s="15" t="e">
        <f t="shared" si="186"/>
        <v>#N/A</v>
      </c>
      <c r="O1675" s="15" t="e">
        <f t="shared" si="187"/>
        <v>#N/A</v>
      </c>
    </row>
    <row r="1676" spans="1:15" x14ac:dyDescent="0.15">
      <c r="A1676" s="106">
        <f t="shared" si="188"/>
        <v>1</v>
      </c>
      <c r="B1676" s="15" t="e">
        <f>IF(OR(Medidas!D1676=1,Medidas!D1676="M",Medidas!D1676="m"),$A1676*LOOKUP($I1676+1,'OMS2007'!$A$3:$A$220,'OMS2007'!B$3:B$220)+(1-$A1676)*LOOKUP($I1676,'OMS2007'!$A$3:$A$220,'OMS2007'!B$3:B$220),$A1676*LOOKUP($I1676+1,'OMS2007'!$A$3:$A$220,'OMS2007'!E$3:E$220)+(1-$A1676)*LOOKUP($I1676,'OMS2007'!$A$3:$A$220,'OMS2007'!E$3:E$220))</f>
        <v>#N/A</v>
      </c>
      <c r="C1676" s="15" t="e">
        <f>IF(OR(Medidas!D1676=1,Medidas!D1676="M",Medidas!D1676="m"),$A1676*LOOKUP($I1676+1,'OMS2007'!$A$3:$A$220,'OMS2007'!C$3:C$220)+(1-$A1676)*LOOKUP($I1676,'OMS2007'!$A$3:$A$220,'OMS2007'!C$3:C$220),$A1676*LOOKUP($I1676+1,'OMS2007'!$A$3:$A$220,'OMS2007'!F$3:F$220)+(1-$A1676)*LOOKUP($I1676,'OMS2007'!$A$3:$A$220,'OMS2007'!F$3:F$220))</f>
        <v>#N/A</v>
      </c>
      <c r="D1676" s="15" t="e">
        <f>IF(OR(Medidas!D1676=1,Medidas!D1676="M",Medidas!D1676="m"),$A1676*LOOKUP($I1676+1,'OMS2007'!$A$3:$A$220,'OMS2007'!D$3:D$220)+(1-$A1676)*LOOKUP($I1676,'OMS2007'!$A$3:$A$220,'OMS2007'!D$3:D$220),$A1676*LOOKUP($I1676+1,'OMS2007'!$A$3:$A$220,'OMS2007'!G$3:G$220)+(1-$A1676)*LOOKUP($I1676,'OMS2007'!$A$3:$A$220,'OMS2007'!G$3:G$220))</f>
        <v>#N/A</v>
      </c>
      <c r="E1676" s="15">
        <f t="shared" si="182"/>
        <v>1</v>
      </c>
      <c r="F1676" s="15">
        <f>IF(OR(Medidas!D1676=1,Medidas!D1676="M",Medidas!D1676="m",Medidas!D1676=2,Medidas!D1676="F",Medidas!D1676="f"),0,1)</f>
        <v>1</v>
      </c>
      <c r="G1676" s="15">
        <f>IF(OR(ISBLANK(Medidas!G1676),(ISBLANK(Medidas!H1676))),1,0)</f>
        <v>1</v>
      </c>
      <c r="H1676" s="15">
        <f>IF(AND(NOT(G1676),OR(Medidas!G1676&lt;20,Medidas!G1676&gt;250,Medidas!H1676&lt;0.5,Medidas!H1676&gt;400)),1,0)</f>
        <v>0</v>
      </c>
      <c r="I1676" s="20">
        <f>(Medidas!F1676-Medidas!E1676)/30.4375</f>
        <v>0</v>
      </c>
      <c r="J1676" s="15" t="e">
        <f>Medidas!H1676/(Medidas!G1676^2)*10000</f>
        <v>#DIV/0!</v>
      </c>
      <c r="K1676" s="15" t="e">
        <f t="shared" si="183"/>
        <v>#DIV/0!</v>
      </c>
      <c r="L1676" s="15" t="e">
        <f t="shared" si="184"/>
        <v>#DIV/0!</v>
      </c>
      <c r="M1676" s="15" t="e">
        <f t="shared" si="185"/>
        <v>#DIV/0!</v>
      </c>
      <c r="N1676" s="15" t="e">
        <f t="shared" si="186"/>
        <v>#N/A</v>
      </c>
      <c r="O1676" s="15" t="e">
        <f t="shared" si="187"/>
        <v>#N/A</v>
      </c>
    </row>
    <row r="1677" spans="1:15" x14ac:dyDescent="0.15">
      <c r="A1677" s="106">
        <f t="shared" si="188"/>
        <v>1</v>
      </c>
      <c r="B1677" s="15" t="e">
        <f>IF(OR(Medidas!D1677=1,Medidas!D1677="M",Medidas!D1677="m"),$A1677*LOOKUP($I1677+1,'OMS2007'!$A$3:$A$220,'OMS2007'!B$3:B$220)+(1-$A1677)*LOOKUP($I1677,'OMS2007'!$A$3:$A$220,'OMS2007'!B$3:B$220),$A1677*LOOKUP($I1677+1,'OMS2007'!$A$3:$A$220,'OMS2007'!E$3:E$220)+(1-$A1677)*LOOKUP($I1677,'OMS2007'!$A$3:$A$220,'OMS2007'!E$3:E$220))</f>
        <v>#N/A</v>
      </c>
      <c r="C1677" s="15" t="e">
        <f>IF(OR(Medidas!D1677=1,Medidas!D1677="M",Medidas!D1677="m"),$A1677*LOOKUP($I1677+1,'OMS2007'!$A$3:$A$220,'OMS2007'!C$3:C$220)+(1-$A1677)*LOOKUP($I1677,'OMS2007'!$A$3:$A$220,'OMS2007'!C$3:C$220),$A1677*LOOKUP($I1677+1,'OMS2007'!$A$3:$A$220,'OMS2007'!F$3:F$220)+(1-$A1677)*LOOKUP($I1677,'OMS2007'!$A$3:$A$220,'OMS2007'!F$3:F$220))</f>
        <v>#N/A</v>
      </c>
      <c r="D1677" s="15" t="e">
        <f>IF(OR(Medidas!D1677=1,Medidas!D1677="M",Medidas!D1677="m"),$A1677*LOOKUP($I1677+1,'OMS2007'!$A$3:$A$220,'OMS2007'!D$3:D$220)+(1-$A1677)*LOOKUP($I1677,'OMS2007'!$A$3:$A$220,'OMS2007'!D$3:D$220),$A1677*LOOKUP($I1677+1,'OMS2007'!$A$3:$A$220,'OMS2007'!G$3:G$220)+(1-$A1677)*LOOKUP($I1677,'OMS2007'!$A$3:$A$220,'OMS2007'!G$3:G$220))</f>
        <v>#N/A</v>
      </c>
      <c r="E1677" s="15">
        <f t="shared" si="182"/>
        <v>1</v>
      </c>
      <c r="F1677" s="15">
        <f>IF(OR(Medidas!D1677=1,Medidas!D1677="M",Medidas!D1677="m",Medidas!D1677=2,Medidas!D1677="F",Medidas!D1677="f"),0,1)</f>
        <v>1</v>
      </c>
      <c r="G1677" s="15">
        <f>IF(OR(ISBLANK(Medidas!G1677),(ISBLANK(Medidas!H1677))),1,0)</f>
        <v>1</v>
      </c>
      <c r="H1677" s="15">
        <f>IF(AND(NOT(G1677),OR(Medidas!G1677&lt;20,Medidas!G1677&gt;250,Medidas!H1677&lt;0.5,Medidas!H1677&gt;400)),1,0)</f>
        <v>0</v>
      </c>
      <c r="I1677" s="20">
        <f>(Medidas!F1677-Medidas!E1677)/30.4375</f>
        <v>0</v>
      </c>
      <c r="J1677" s="15" t="e">
        <f>Medidas!H1677/(Medidas!G1677^2)*10000</f>
        <v>#DIV/0!</v>
      </c>
      <c r="K1677" s="15" t="e">
        <f t="shared" si="183"/>
        <v>#DIV/0!</v>
      </c>
      <c r="L1677" s="15" t="e">
        <f t="shared" si="184"/>
        <v>#DIV/0!</v>
      </c>
      <c r="M1677" s="15" t="e">
        <f t="shared" si="185"/>
        <v>#DIV/0!</v>
      </c>
      <c r="N1677" s="15" t="e">
        <f t="shared" si="186"/>
        <v>#N/A</v>
      </c>
      <c r="O1677" s="15" t="e">
        <f t="shared" si="187"/>
        <v>#N/A</v>
      </c>
    </row>
    <row r="1678" spans="1:15" x14ac:dyDescent="0.15">
      <c r="A1678" s="106">
        <f t="shared" si="188"/>
        <v>1</v>
      </c>
      <c r="B1678" s="15" t="e">
        <f>IF(OR(Medidas!D1678=1,Medidas!D1678="M",Medidas!D1678="m"),$A1678*LOOKUP($I1678+1,'OMS2007'!$A$3:$A$220,'OMS2007'!B$3:B$220)+(1-$A1678)*LOOKUP($I1678,'OMS2007'!$A$3:$A$220,'OMS2007'!B$3:B$220),$A1678*LOOKUP($I1678+1,'OMS2007'!$A$3:$A$220,'OMS2007'!E$3:E$220)+(1-$A1678)*LOOKUP($I1678,'OMS2007'!$A$3:$A$220,'OMS2007'!E$3:E$220))</f>
        <v>#N/A</v>
      </c>
      <c r="C1678" s="15" t="e">
        <f>IF(OR(Medidas!D1678=1,Medidas!D1678="M",Medidas!D1678="m"),$A1678*LOOKUP($I1678+1,'OMS2007'!$A$3:$A$220,'OMS2007'!C$3:C$220)+(1-$A1678)*LOOKUP($I1678,'OMS2007'!$A$3:$A$220,'OMS2007'!C$3:C$220),$A1678*LOOKUP($I1678+1,'OMS2007'!$A$3:$A$220,'OMS2007'!F$3:F$220)+(1-$A1678)*LOOKUP($I1678,'OMS2007'!$A$3:$A$220,'OMS2007'!F$3:F$220))</f>
        <v>#N/A</v>
      </c>
      <c r="D1678" s="15" t="e">
        <f>IF(OR(Medidas!D1678=1,Medidas!D1678="M",Medidas!D1678="m"),$A1678*LOOKUP($I1678+1,'OMS2007'!$A$3:$A$220,'OMS2007'!D$3:D$220)+(1-$A1678)*LOOKUP($I1678,'OMS2007'!$A$3:$A$220,'OMS2007'!D$3:D$220),$A1678*LOOKUP($I1678+1,'OMS2007'!$A$3:$A$220,'OMS2007'!G$3:G$220)+(1-$A1678)*LOOKUP($I1678,'OMS2007'!$A$3:$A$220,'OMS2007'!G$3:G$220))</f>
        <v>#N/A</v>
      </c>
      <c r="E1678" s="15">
        <f t="shared" si="182"/>
        <v>1</v>
      </c>
      <c r="F1678" s="15">
        <f>IF(OR(Medidas!D1678=1,Medidas!D1678="M",Medidas!D1678="m",Medidas!D1678=2,Medidas!D1678="F",Medidas!D1678="f"),0,1)</f>
        <v>1</v>
      </c>
      <c r="G1678" s="15">
        <f>IF(OR(ISBLANK(Medidas!G1678),(ISBLANK(Medidas!H1678))),1,0)</f>
        <v>1</v>
      </c>
      <c r="H1678" s="15">
        <f>IF(AND(NOT(G1678),OR(Medidas!G1678&lt;20,Medidas!G1678&gt;250,Medidas!H1678&lt;0.5,Medidas!H1678&gt;400)),1,0)</f>
        <v>0</v>
      </c>
      <c r="I1678" s="20">
        <f>(Medidas!F1678-Medidas!E1678)/30.4375</f>
        <v>0</v>
      </c>
      <c r="J1678" s="15" t="e">
        <f>Medidas!H1678/(Medidas!G1678^2)*10000</f>
        <v>#DIV/0!</v>
      </c>
      <c r="K1678" s="15" t="e">
        <f t="shared" si="183"/>
        <v>#DIV/0!</v>
      </c>
      <c r="L1678" s="15" t="e">
        <f t="shared" si="184"/>
        <v>#DIV/0!</v>
      </c>
      <c r="M1678" s="15" t="e">
        <f t="shared" si="185"/>
        <v>#DIV/0!</v>
      </c>
      <c r="N1678" s="15" t="e">
        <f t="shared" si="186"/>
        <v>#N/A</v>
      </c>
      <c r="O1678" s="15" t="e">
        <f t="shared" si="187"/>
        <v>#N/A</v>
      </c>
    </row>
    <row r="1679" spans="1:15" x14ac:dyDescent="0.15">
      <c r="A1679" s="106">
        <f t="shared" si="188"/>
        <v>1</v>
      </c>
      <c r="B1679" s="15" t="e">
        <f>IF(OR(Medidas!D1679=1,Medidas!D1679="M",Medidas!D1679="m"),$A1679*LOOKUP($I1679+1,'OMS2007'!$A$3:$A$220,'OMS2007'!B$3:B$220)+(1-$A1679)*LOOKUP($I1679,'OMS2007'!$A$3:$A$220,'OMS2007'!B$3:B$220),$A1679*LOOKUP($I1679+1,'OMS2007'!$A$3:$A$220,'OMS2007'!E$3:E$220)+(1-$A1679)*LOOKUP($I1679,'OMS2007'!$A$3:$A$220,'OMS2007'!E$3:E$220))</f>
        <v>#N/A</v>
      </c>
      <c r="C1679" s="15" t="e">
        <f>IF(OR(Medidas!D1679=1,Medidas!D1679="M",Medidas!D1679="m"),$A1679*LOOKUP($I1679+1,'OMS2007'!$A$3:$A$220,'OMS2007'!C$3:C$220)+(1-$A1679)*LOOKUP($I1679,'OMS2007'!$A$3:$A$220,'OMS2007'!C$3:C$220),$A1679*LOOKUP($I1679+1,'OMS2007'!$A$3:$A$220,'OMS2007'!F$3:F$220)+(1-$A1679)*LOOKUP($I1679,'OMS2007'!$A$3:$A$220,'OMS2007'!F$3:F$220))</f>
        <v>#N/A</v>
      </c>
      <c r="D1679" s="15" t="e">
        <f>IF(OR(Medidas!D1679=1,Medidas!D1679="M",Medidas!D1679="m"),$A1679*LOOKUP($I1679+1,'OMS2007'!$A$3:$A$220,'OMS2007'!D$3:D$220)+(1-$A1679)*LOOKUP($I1679,'OMS2007'!$A$3:$A$220,'OMS2007'!D$3:D$220),$A1679*LOOKUP($I1679+1,'OMS2007'!$A$3:$A$220,'OMS2007'!G$3:G$220)+(1-$A1679)*LOOKUP($I1679,'OMS2007'!$A$3:$A$220,'OMS2007'!G$3:G$220))</f>
        <v>#N/A</v>
      </c>
      <c r="E1679" s="15">
        <f t="shared" si="182"/>
        <v>1</v>
      </c>
      <c r="F1679" s="15">
        <f>IF(OR(Medidas!D1679=1,Medidas!D1679="M",Medidas!D1679="m",Medidas!D1679=2,Medidas!D1679="F",Medidas!D1679="f"),0,1)</f>
        <v>1</v>
      </c>
      <c r="G1679" s="15">
        <f>IF(OR(ISBLANK(Medidas!G1679),(ISBLANK(Medidas!H1679))),1,0)</f>
        <v>1</v>
      </c>
      <c r="H1679" s="15">
        <f>IF(AND(NOT(G1679),OR(Medidas!G1679&lt;20,Medidas!G1679&gt;250,Medidas!H1679&lt;0.5,Medidas!H1679&gt;400)),1,0)</f>
        <v>0</v>
      </c>
      <c r="I1679" s="20">
        <f>(Medidas!F1679-Medidas!E1679)/30.4375</f>
        <v>0</v>
      </c>
      <c r="J1679" s="15" t="e">
        <f>Medidas!H1679/(Medidas!G1679^2)*10000</f>
        <v>#DIV/0!</v>
      </c>
      <c r="K1679" s="15" t="e">
        <f t="shared" si="183"/>
        <v>#DIV/0!</v>
      </c>
      <c r="L1679" s="15" t="e">
        <f t="shared" si="184"/>
        <v>#DIV/0!</v>
      </c>
      <c r="M1679" s="15" t="e">
        <f t="shared" si="185"/>
        <v>#DIV/0!</v>
      </c>
      <c r="N1679" s="15" t="e">
        <f t="shared" si="186"/>
        <v>#N/A</v>
      </c>
      <c r="O1679" s="15" t="e">
        <f t="shared" si="187"/>
        <v>#N/A</v>
      </c>
    </row>
    <row r="1680" spans="1:15" x14ac:dyDescent="0.15">
      <c r="A1680" s="106">
        <f t="shared" si="188"/>
        <v>1</v>
      </c>
      <c r="B1680" s="15" t="e">
        <f>IF(OR(Medidas!D1680=1,Medidas!D1680="M",Medidas!D1680="m"),$A1680*LOOKUP($I1680+1,'OMS2007'!$A$3:$A$220,'OMS2007'!B$3:B$220)+(1-$A1680)*LOOKUP($I1680,'OMS2007'!$A$3:$A$220,'OMS2007'!B$3:B$220),$A1680*LOOKUP($I1680+1,'OMS2007'!$A$3:$A$220,'OMS2007'!E$3:E$220)+(1-$A1680)*LOOKUP($I1680,'OMS2007'!$A$3:$A$220,'OMS2007'!E$3:E$220))</f>
        <v>#N/A</v>
      </c>
      <c r="C1680" s="15" t="e">
        <f>IF(OR(Medidas!D1680=1,Medidas!D1680="M",Medidas!D1680="m"),$A1680*LOOKUP($I1680+1,'OMS2007'!$A$3:$A$220,'OMS2007'!C$3:C$220)+(1-$A1680)*LOOKUP($I1680,'OMS2007'!$A$3:$A$220,'OMS2007'!C$3:C$220),$A1680*LOOKUP($I1680+1,'OMS2007'!$A$3:$A$220,'OMS2007'!F$3:F$220)+(1-$A1680)*LOOKUP($I1680,'OMS2007'!$A$3:$A$220,'OMS2007'!F$3:F$220))</f>
        <v>#N/A</v>
      </c>
      <c r="D1680" s="15" t="e">
        <f>IF(OR(Medidas!D1680=1,Medidas!D1680="M",Medidas!D1680="m"),$A1680*LOOKUP($I1680+1,'OMS2007'!$A$3:$A$220,'OMS2007'!D$3:D$220)+(1-$A1680)*LOOKUP($I1680,'OMS2007'!$A$3:$A$220,'OMS2007'!D$3:D$220),$A1680*LOOKUP($I1680+1,'OMS2007'!$A$3:$A$220,'OMS2007'!G$3:G$220)+(1-$A1680)*LOOKUP($I1680,'OMS2007'!$A$3:$A$220,'OMS2007'!G$3:G$220))</f>
        <v>#N/A</v>
      </c>
      <c r="E1680" s="15">
        <f t="shared" si="182"/>
        <v>1</v>
      </c>
      <c r="F1680" s="15">
        <f>IF(OR(Medidas!D1680=1,Medidas!D1680="M",Medidas!D1680="m",Medidas!D1680=2,Medidas!D1680="F",Medidas!D1680="f"),0,1)</f>
        <v>1</v>
      </c>
      <c r="G1680" s="15">
        <f>IF(OR(ISBLANK(Medidas!G1680),(ISBLANK(Medidas!H1680))),1,0)</f>
        <v>1</v>
      </c>
      <c r="H1680" s="15">
        <f>IF(AND(NOT(G1680),OR(Medidas!G1680&lt;20,Medidas!G1680&gt;250,Medidas!H1680&lt;0.5,Medidas!H1680&gt;400)),1,0)</f>
        <v>0</v>
      </c>
      <c r="I1680" s="20">
        <f>(Medidas!F1680-Medidas!E1680)/30.4375</f>
        <v>0</v>
      </c>
      <c r="J1680" s="15" t="e">
        <f>Medidas!H1680/(Medidas!G1680^2)*10000</f>
        <v>#DIV/0!</v>
      </c>
      <c r="K1680" s="15" t="e">
        <f t="shared" si="183"/>
        <v>#DIV/0!</v>
      </c>
      <c r="L1680" s="15" t="e">
        <f t="shared" si="184"/>
        <v>#DIV/0!</v>
      </c>
      <c r="M1680" s="15" t="e">
        <f t="shared" si="185"/>
        <v>#DIV/0!</v>
      </c>
      <c r="N1680" s="15" t="e">
        <f t="shared" si="186"/>
        <v>#N/A</v>
      </c>
      <c r="O1680" s="15" t="e">
        <f t="shared" si="187"/>
        <v>#N/A</v>
      </c>
    </row>
    <row r="1681" spans="1:15" x14ac:dyDescent="0.15">
      <c r="A1681" s="106">
        <f t="shared" si="188"/>
        <v>1</v>
      </c>
      <c r="B1681" s="15" t="e">
        <f>IF(OR(Medidas!D1681=1,Medidas!D1681="M",Medidas!D1681="m"),$A1681*LOOKUP($I1681+1,'OMS2007'!$A$3:$A$220,'OMS2007'!B$3:B$220)+(1-$A1681)*LOOKUP($I1681,'OMS2007'!$A$3:$A$220,'OMS2007'!B$3:B$220),$A1681*LOOKUP($I1681+1,'OMS2007'!$A$3:$A$220,'OMS2007'!E$3:E$220)+(1-$A1681)*LOOKUP($I1681,'OMS2007'!$A$3:$A$220,'OMS2007'!E$3:E$220))</f>
        <v>#N/A</v>
      </c>
      <c r="C1681" s="15" t="e">
        <f>IF(OR(Medidas!D1681=1,Medidas!D1681="M",Medidas!D1681="m"),$A1681*LOOKUP($I1681+1,'OMS2007'!$A$3:$A$220,'OMS2007'!C$3:C$220)+(1-$A1681)*LOOKUP($I1681,'OMS2007'!$A$3:$A$220,'OMS2007'!C$3:C$220),$A1681*LOOKUP($I1681+1,'OMS2007'!$A$3:$A$220,'OMS2007'!F$3:F$220)+(1-$A1681)*LOOKUP($I1681,'OMS2007'!$A$3:$A$220,'OMS2007'!F$3:F$220))</f>
        <v>#N/A</v>
      </c>
      <c r="D1681" s="15" t="e">
        <f>IF(OR(Medidas!D1681=1,Medidas!D1681="M",Medidas!D1681="m"),$A1681*LOOKUP($I1681+1,'OMS2007'!$A$3:$A$220,'OMS2007'!D$3:D$220)+(1-$A1681)*LOOKUP($I1681,'OMS2007'!$A$3:$A$220,'OMS2007'!D$3:D$220),$A1681*LOOKUP($I1681+1,'OMS2007'!$A$3:$A$220,'OMS2007'!G$3:G$220)+(1-$A1681)*LOOKUP($I1681,'OMS2007'!$A$3:$A$220,'OMS2007'!G$3:G$220))</f>
        <v>#N/A</v>
      </c>
      <c r="E1681" s="15">
        <f t="shared" si="182"/>
        <v>1</v>
      </c>
      <c r="F1681" s="15">
        <f>IF(OR(Medidas!D1681=1,Medidas!D1681="M",Medidas!D1681="m",Medidas!D1681=2,Medidas!D1681="F",Medidas!D1681="f"),0,1)</f>
        <v>1</v>
      </c>
      <c r="G1681" s="15">
        <f>IF(OR(ISBLANK(Medidas!G1681),(ISBLANK(Medidas!H1681))),1,0)</f>
        <v>1</v>
      </c>
      <c r="H1681" s="15">
        <f>IF(AND(NOT(G1681),OR(Medidas!G1681&lt;20,Medidas!G1681&gt;250,Medidas!H1681&lt;0.5,Medidas!H1681&gt;400)),1,0)</f>
        <v>0</v>
      </c>
      <c r="I1681" s="20">
        <f>(Medidas!F1681-Medidas!E1681)/30.4375</f>
        <v>0</v>
      </c>
      <c r="J1681" s="15" t="e">
        <f>Medidas!H1681/(Medidas!G1681^2)*10000</f>
        <v>#DIV/0!</v>
      </c>
      <c r="K1681" s="15" t="e">
        <f t="shared" si="183"/>
        <v>#DIV/0!</v>
      </c>
      <c r="L1681" s="15" t="e">
        <f t="shared" si="184"/>
        <v>#DIV/0!</v>
      </c>
      <c r="M1681" s="15" t="e">
        <f t="shared" si="185"/>
        <v>#DIV/0!</v>
      </c>
      <c r="N1681" s="15" t="e">
        <f t="shared" si="186"/>
        <v>#N/A</v>
      </c>
      <c r="O1681" s="15" t="e">
        <f t="shared" si="187"/>
        <v>#N/A</v>
      </c>
    </row>
    <row r="1682" spans="1:15" x14ac:dyDescent="0.15">
      <c r="A1682" s="106">
        <f t="shared" si="188"/>
        <v>1</v>
      </c>
      <c r="B1682" s="15" t="e">
        <f>IF(OR(Medidas!D1682=1,Medidas!D1682="M",Medidas!D1682="m"),$A1682*LOOKUP($I1682+1,'OMS2007'!$A$3:$A$220,'OMS2007'!B$3:B$220)+(1-$A1682)*LOOKUP($I1682,'OMS2007'!$A$3:$A$220,'OMS2007'!B$3:B$220),$A1682*LOOKUP($I1682+1,'OMS2007'!$A$3:$A$220,'OMS2007'!E$3:E$220)+(1-$A1682)*LOOKUP($I1682,'OMS2007'!$A$3:$A$220,'OMS2007'!E$3:E$220))</f>
        <v>#N/A</v>
      </c>
      <c r="C1682" s="15" t="e">
        <f>IF(OR(Medidas!D1682=1,Medidas!D1682="M",Medidas!D1682="m"),$A1682*LOOKUP($I1682+1,'OMS2007'!$A$3:$A$220,'OMS2007'!C$3:C$220)+(1-$A1682)*LOOKUP($I1682,'OMS2007'!$A$3:$A$220,'OMS2007'!C$3:C$220),$A1682*LOOKUP($I1682+1,'OMS2007'!$A$3:$A$220,'OMS2007'!F$3:F$220)+(1-$A1682)*LOOKUP($I1682,'OMS2007'!$A$3:$A$220,'OMS2007'!F$3:F$220))</f>
        <v>#N/A</v>
      </c>
      <c r="D1682" s="15" t="e">
        <f>IF(OR(Medidas!D1682=1,Medidas!D1682="M",Medidas!D1682="m"),$A1682*LOOKUP($I1682+1,'OMS2007'!$A$3:$A$220,'OMS2007'!D$3:D$220)+(1-$A1682)*LOOKUP($I1682,'OMS2007'!$A$3:$A$220,'OMS2007'!D$3:D$220),$A1682*LOOKUP($I1682+1,'OMS2007'!$A$3:$A$220,'OMS2007'!G$3:G$220)+(1-$A1682)*LOOKUP($I1682,'OMS2007'!$A$3:$A$220,'OMS2007'!G$3:G$220))</f>
        <v>#N/A</v>
      </c>
      <c r="E1682" s="15">
        <f t="shared" si="182"/>
        <v>1</v>
      </c>
      <c r="F1682" s="15">
        <f>IF(OR(Medidas!D1682=1,Medidas!D1682="M",Medidas!D1682="m",Medidas!D1682=2,Medidas!D1682="F",Medidas!D1682="f"),0,1)</f>
        <v>1</v>
      </c>
      <c r="G1682" s="15">
        <f>IF(OR(ISBLANK(Medidas!G1682),(ISBLANK(Medidas!H1682))),1,0)</f>
        <v>1</v>
      </c>
      <c r="H1682" s="15">
        <f>IF(AND(NOT(G1682),OR(Medidas!G1682&lt;20,Medidas!G1682&gt;250,Medidas!H1682&lt;0.5,Medidas!H1682&gt;400)),1,0)</f>
        <v>0</v>
      </c>
      <c r="I1682" s="20">
        <f>(Medidas!F1682-Medidas!E1682)/30.4375</f>
        <v>0</v>
      </c>
      <c r="J1682" s="15" t="e">
        <f>Medidas!H1682/(Medidas!G1682^2)*10000</f>
        <v>#DIV/0!</v>
      </c>
      <c r="K1682" s="15" t="e">
        <f t="shared" si="183"/>
        <v>#DIV/0!</v>
      </c>
      <c r="L1682" s="15" t="e">
        <f t="shared" si="184"/>
        <v>#DIV/0!</v>
      </c>
      <c r="M1682" s="15" t="e">
        <f t="shared" si="185"/>
        <v>#DIV/0!</v>
      </c>
      <c r="N1682" s="15" t="e">
        <f t="shared" si="186"/>
        <v>#N/A</v>
      </c>
      <c r="O1682" s="15" t="e">
        <f t="shared" si="187"/>
        <v>#N/A</v>
      </c>
    </row>
    <row r="1683" spans="1:15" x14ac:dyDescent="0.15">
      <c r="A1683" s="106">
        <f t="shared" si="188"/>
        <v>1</v>
      </c>
      <c r="B1683" s="15" t="e">
        <f>IF(OR(Medidas!D1683=1,Medidas!D1683="M",Medidas!D1683="m"),$A1683*LOOKUP($I1683+1,'OMS2007'!$A$3:$A$220,'OMS2007'!B$3:B$220)+(1-$A1683)*LOOKUP($I1683,'OMS2007'!$A$3:$A$220,'OMS2007'!B$3:B$220),$A1683*LOOKUP($I1683+1,'OMS2007'!$A$3:$A$220,'OMS2007'!E$3:E$220)+(1-$A1683)*LOOKUP($I1683,'OMS2007'!$A$3:$A$220,'OMS2007'!E$3:E$220))</f>
        <v>#N/A</v>
      </c>
      <c r="C1683" s="15" t="e">
        <f>IF(OR(Medidas!D1683=1,Medidas!D1683="M",Medidas!D1683="m"),$A1683*LOOKUP($I1683+1,'OMS2007'!$A$3:$A$220,'OMS2007'!C$3:C$220)+(1-$A1683)*LOOKUP($I1683,'OMS2007'!$A$3:$A$220,'OMS2007'!C$3:C$220),$A1683*LOOKUP($I1683+1,'OMS2007'!$A$3:$A$220,'OMS2007'!F$3:F$220)+(1-$A1683)*LOOKUP($I1683,'OMS2007'!$A$3:$A$220,'OMS2007'!F$3:F$220))</f>
        <v>#N/A</v>
      </c>
      <c r="D1683" s="15" t="e">
        <f>IF(OR(Medidas!D1683=1,Medidas!D1683="M",Medidas!D1683="m"),$A1683*LOOKUP($I1683+1,'OMS2007'!$A$3:$A$220,'OMS2007'!D$3:D$220)+(1-$A1683)*LOOKUP($I1683,'OMS2007'!$A$3:$A$220,'OMS2007'!D$3:D$220),$A1683*LOOKUP($I1683+1,'OMS2007'!$A$3:$A$220,'OMS2007'!G$3:G$220)+(1-$A1683)*LOOKUP($I1683,'OMS2007'!$A$3:$A$220,'OMS2007'!G$3:G$220))</f>
        <v>#N/A</v>
      </c>
      <c r="E1683" s="15">
        <f t="shared" si="182"/>
        <v>1</v>
      </c>
      <c r="F1683" s="15">
        <f>IF(OR(Medidas!D1683=1,Medidas!D1683="M",Medidas!D1683="m",Medidas!D1683=2,Medidas!D1683="F",Medidas!D1683="f"),0,1)</f>
        <v>1</v>
      </c>
      <c r="G1683" s="15">
        <f>IF(OR(ISBLANK(Medidas!G1683),(ISBLANK(Medidas!H1683))),1,0)</f>
        <v>1</v>
      </c>
      <c r="H1683" s="15">
        <f>IF(AND(NOT(G1683),OR(Medidas!G1683&lt;20,Medidas!G1683&gt;250,Medidas!H1683&lt;0.5,Medidas!H1683&gt;400)),1,0)</f>
        <v>0</v>
      </c>
      <c r="I1683" s="20">
        <f>(Medidas!F1683-Medidas!E1683)/30.4375</f>
        <v>0</v>
      </c>
      <c r="J1683" s="15" t="e">
        <f>Medidas!H1683/(Medidas!G1683^2)*10000</f>
        <v>#DIV/0!</v>
      </c>
      <c r="K1683" s="15" t="e">
        <f t="shared" si="183"/>
        <v>#DIV/0!</v>
      </c>
      <c r="L1683" s="15" t="e">
        <f t="shared" si="184"/>
        <v>#DIV/0!</v>
      </c>
      <c r="M1683" s="15" t="e">
        <f t="shared" si="185"/>
        <v>#DIV/0!</v>
      </c>
      <c r="N1683" s="15" t="e">
        <f t="shared" si="186"/>
        <v>#N/A</v>
      </c>
      <c r="O1683" s="15" t="e">
        <f t="shared" si="187"/>
        <v>#N/A</v>
      </c>
    </row>
    <row r="1684" spans="1:15" x14ac:dyDescent="0.15">
      <c r="A1684" s="106">
        <f t="shared" si="188"/>
        <v>1</v>
      </c>
      <c r="B1684" s="15" t="e">
        <f>IF(OR(Medidas!D1684=1,Medidas!D1684="M",Medidas!D1684="m"),$A1684*LOOKUP($I1684+1,'OMS2007'!$A$3:$A$220,'OMS2007'!B$3:B$220)+(1-$A1684)*LOOKUP($I1684,'OMS2007'!$A$3:$A$220,'OMS2007'!B$3:B$220),$A1684*LOOKUP($I1684+1,'OMS2007'!$A$3:$A$220,'OMS2007'!E$3:E$220)+(1-$A1684)*LOOKUP($I1684,'OMS2007'!$A$3:$A$220,'OMS2007'!E$3:E$220))</f>
        <v>#N/A</v>
      </c>
      <c r="C1684" s="15" t="e">
        <f>IF(OR(Medidas!D1684=1,Medidas!D1684="M",Medidas!D1684="m"),$A1684*LOOKUP($I1684+1,'OMS2007'!$A$3:$A$220,'OMS2007'!C$3:C$220)+(1-$A1684)*LOOKUP($I1684,'OMS2007'!$A$3:$A$220,'OMS2007'!C$3:C$220),$A1684*LOOKUP($I1684+1,'OMS2007'!$A$3:$A$220,'OMS2007'!F$3:F$220)+(1-$A1684)*LOOKUP($I1684,'OMS2007'!$A$3:$A$220,'OMS2007'!F$3:F$220))</f>
        <v>#N/A</v>
      </c>
      <c r="D1684" s="15" t="e">
        <f>IF(OR(Medidas!D1684=1,Medidas!D1684="M",Medidas!D1684="m"),$A1684*LOOKUP($I1684+1,'OMS2007'!$A$3:$A$220,'OMS2007'!D$3:D$220)+(1-$A1684)*LOOKUP($I1684,'OMS2007'!$A$3:$A$220,'OMS2007'!D$3:D$220),$A1684*LOOKUP($I1684+1,'OMS2007'!$A$3:$A$220,'OMS2007'!G$3:G$220)+(1-$A1684)*LOOKUP($I1684,'OMS2007'!$A$3:$A$220,'OMS2007'!G$3:G$220))</f>
        <v>#N/A</v>
      </c>
      <c r="E1684" s="15">
        <f t="shared" si="182"/>
        <v>1</v>
      </c>
      <c r="F1684" s="15">
        <f>IF(OR(Medidas!D1684=1,Medidas!D1684="M",Medidas!D1684="m",Medidas!D1684=2,Medidas!D1684="F",Medidas!D1684="f"),0,1)</f>
        <v>1</v>
      </c>
      <c r="G1684" s="15">
        <f>IF(OR(ISBLANK(Medidas!G1684),(ISBLANK(Medidas!H1684))),1,0)</f>
        <v>1</v>
      </c>
      <c r="H1684" s="15">
        <f>IF(AND(NOT(G1684),OR(Medidas!G1684&lt;20,Medidas!G1684&gt;250,Medidas!H1684&lt;0.5,Medidas!H1684&gt;400)),1,0)</f>
        <v>0</v>
      </c>
      <c r="I1684" s="20">
        <f>(Medidas!F1684-Medidas!E1684)/30.4375</f>
        <v>0</v>
      </c>
      <c r="J1684" s="15" t="e">
        <f>Medidas!H1684/(Medidas!G1684^2)*10000</f>
        <v>#DIV/0!</v>
      </c>
      <c r="K1684" s="15" t="e">
        <f t="shared" si="183"/>
        <v>#DIV/0!</v>
      </c>
      <c r="L1684" s="15" t="e">
        <f t="shared" si="184"/>
        <v>#DIV/0!</v>
      </c>
      <c r="M1684" s="15" t="e">
        <f t="shared" si="185"/>
        <v>#DIV/0!</v>
      </c>
      <c r="N1684" s="15" t="e">
        <f t="shared" si="186"/>
        <v>#N/A</v>
      </c>
      <c r="O1684" s="15" t="e">
        <f t="shared" si="187"/>
        <v>#N/A</v>
      </c>
    </row>
    <row r="1685" spans="1:15" x14ac:dyDescent="0.15">
      <c r="A1685" s="106">
        <f t="shared" si="188"/>
        <v>1</v>
      </c>
      <c r="B1685" s="15" t="e">
        <f>IF(OR(Medidas!D1685=1,Medidas!D1685="M",Medidas!D1685="m"),$A1685*LOOKUP($I1685+1,'OMS2007'!$A$3:$A$220,'OMS2007'!B$3:B$220)+(1-$A1685)*LOOKUP($I1685,'OMS2007'!$A$3:$A$220,'OMS2007'!B$3:B$220),$A1685*LOOKUP($I1685+1,'OMS2007'!$A$3:$A$220,'OMS2007'!E$3:E$220)+(1-$A1685)*LOOKUP($I1685,'OMS2007'!$A$3:$A$220,'OMS2007'!E$3:E$220))</f>
        <v>#N/A</v>
      </c>
      <c r="C1685" s="15" t="e">
        <f>IF(OR(Medidas!D1685=1,Medidas!D1685="M",Medidas!D1685="m"),$A1685*LOOKUP($I1685+1,'OMS2007'!$A$3:$A$220,'OMS2007'!C$3:C$220)+(1-$A1685)*LOOKUP($I1685,'OMS2007'!$A$3:$A$220,'OMS2007'!C$3:C$220),$A1685*LOOKUP($I1685+1,'OMS2007'!$A$3:$A$220,'OMS2007'!F$3:F$220)+(1-$A1685)*LOOKUP($I1685,'OMS2007'!$A$3:$A$220,'OMS2007'!F$3:F$220))</f>
        <v>#N/A</v>
      </c>
      <c r="D1685" s="15" t="e">
        <f>IF(OR(Medidas!D1685=1,Medidas!D1685="M",Medidas!D1685="m"),$A1685*LOOKUP($I1685+1,'OMS2007'!$A$3:$A$220,'OMS2007'!D$3:D$220)+(1-$A1685)*LOOKUP($I1685,'OMS2007'!$A$3:$A$220,'OMS2007'!D$3:D$220),$A1685*LOOKUP($I1685+1,'OMS2007'!$A$3:$A$220,'OMS2007'!G$3:G$220)+(1-$A1685)*LOOKUP($I1685,'OMS2007'!$A$3:$A$220,'OMS2007'!G$3:G$220))</f>
        <v>#N/A</v>
      </c>
      <c r="E1685" s="15">
        <f t="shared" si="182"/>
        <v>1</v>
      </c>
      <c r="F1685" s="15">
        <f>IF(OR(Medidas!D1685=1,Medidas!D1685="M",Medidas!D1685="m",Medidas!D1685=2,Medidas!D1685="F",Medidas!D1685="f"),0,1)</f>
        <v>1</v>
      </c>
      <c r="G1685" s="15">
        <f>IF(OR(ISBLANK(Medidas!G1685),(ISBLANK(Medidas!H1685))),1,0)</f>
        <v>1</v>
      </c>
      <c r="H1685" s="15">
        <f>IF(AND(NOT(G1685),OR(Medidas!G1685&lt;20,Medidas!G1685&gt;250,Medidas!H1685&lt;0.5,Medidas!H1685&gt;400)),1,0)</f>
        <v>0</v>
      </c>
      <c r="I1685" s="20">
        <f>(Medidas!F1685-Medidas!E1685)/30.4375</f>
        <v>0</v>
      </c>
      <c r="J1685" s="15" t="e">
        <f>Medidas!H1685/(Medidas!G1685^2)*10000</f>
        <v>#DIV/0!</v>
      </c>
      <c r="K1685" s="15" t="e">
        <f t="shared" si="183"/>
        <v>#DIV/0!</v>
      </c>
      <c r="L1685" s="15" t="e">
        <f t="shared" si="184"/>
        <v>#DIV/0!</v>
      </c>
      <c r="M1685" s="15" t="e">
        <f t="shared" si="185"/>
        <v>#DIV/0!</v>
      </c>
      <c r="N1685" s="15" t="e">
        <f t="shared" si="186"/>
        <v>#N/A</v>
      </c>
      <c r="O1685" s="15" t="e">
        <f t="shared" si="187"/>
        <v>#N/A</v>
      </c>
    </row>
    <row r="1686" spans="1:15" x14ac:dyDescent="0.15">
      <c r="A1686" s="106">
        <f t="shared" si="188"/>
        <v>1</v>
      </c>
      <c r="B1686" s="15" t="e">
        <f>IF(OR(Medidas!D1686=1,Medidas!D1686="M",Medidas!D1686="m"),$A1686*LOOKUP($I1686+1,'OMS2007'!$A$3:$A$220,'OMS2007'!B$3:B$220)+(1-$A1686)*LOOKUP($I1686,'OMS2007'!$A$3:$A$220,'OMS2007'!B$3:B$220),$A1686*LOOKUP($I1686+1,'OMS2007'!$A$3:$A$220,'OMS2007'!E$3:E$220)+(1-$A1686)*LOOKUP($I1686,'OMS2007'!$A$3:$A$220,'OMS2007'!E$3:E$220))</f>
        <v>#N/A</v>
      </c>
      <c r="C1686" s="15" t="e">
        <f>IF(OR(Medidas!D1686=1,Medidas!D1686="M",Medidas!D1686="m"),$A1686*LOOKUP($I1686+1,'OMS2007'!$A$3:$A$220,'OMS2007'!C$3:C$220)+(1-$A1686)*LOOKUP($I1686,'OMS2007'!$A$3:$A$220,'OMS2007'!C$3:C$220),$A1686*LOOKUP($I1686+1,'OMS2007'!$A$3:$A$220,'OMS2007'!F$3:F$220)+(1-$A1686)*LOOKUP($I1686,'OMS2007'!$A$3:$A$220,'OMS2007'!F$3:F$220))</f>
        <v>#N/A</v>
      </c>
      <c r="D1686" s="15" t="e">
        <f>IF(OR(Medidas!D1686=1,Medidas!D1686="M",Medidas!D1686="m"),$A1686*LOOKUP($I1686+1,'OMS2007'!$A$3:$A$220,'OMS2007'!D$3:D$220)+(1-$A1686)*LOOKUP($I1686,'OMS2007'!$A$3:$A$220,'OMS2007'!D$3:D$220),$A1686*LOOKUP($I1686+1,'OMS2007'!$A$3:$A$220,'OMS2007'!G$3:G$220)+(1-$A1686)*LOOKUP($I1686,'OMS2007'!$A$3:$A$220,'OMS2007'!G$3:G$220))</f>
        <v>#N/A</v>
      </c>
      <c r="E1686" s="15">
        <f t="shared" si="182"/>
        <v>1</v>
      </c>
      <c r="F1686" s="15">
        <f>IF(OR(Medidas!D1686=1,Medidas!D1686="M",Medidas!D1686="m",Medidas!D1686=2,Medidas!D1686="F",Medidas!D1686="f"),0,1)</f>
        <v>1</v>
      </c>
      <c r="G1686" s="15">
        <f>IF(OR(ISBLANK(Medidas!G1686),(ISBLANK(Medidas!H1686))),1,0)</f>
        <v>1</v>
      </c>
      <c r="H1686" s="15">
        <f>IF(AND(NOT(G1686),OR(Medidas!G1686&lt;20,Medidas!G1686&gt;250,Medidas!H1686&lt;0.5,Medidas!H1686&gt;400)),1,0)</f>
        <v>0</v>
      </c>
      <c r="I1686" s="20">
        <f>(Medidas!F1686-Medidas!E1686)/30.4375</f>
        <v>0</v>
      </c>
      <c r="J1686" s="15" t="e">
        <f>Medidas!H1686/(Medidas!G1686^2)*10000</f>
        <v>#DIV/0!</v>
      </c>
      <c r="K1686" s="15" t="e">
        <f t="shared" si="183"/>
        <v>#DIV/0!</v>
      </c>
      <c r="L1686" s="15" t="e">
        <f t="shared" si="184"/>
        <v>#DIV/0!</v>
      </c>
      <c r="M1686" s="15" t="e">
        <f t="shared" si="185"/>
        <v>#DIV/0!</v>
      </c>
      <c r="N1686" s="15" t="e">
        <f t="shared" si="186"/>
        <v>#N/A</v>
      </c>
      <c r="O1686" s="15" t="e">
        <f t="shared" si="187"/>
        <v>#N/A</v>
      </c>
    </row>
    <row r="1687" spans="1:15" x14ac:dyDescent="0.15">
      <c r="A1687" s="106">
        <f t="shared" si="188"/>
        <v>1</v>
      </c>
      <c r="B1687" s="15" t="e">
        <f>IF(OR(Medidas!D1687=1,Medidas!D1687="M",Medidas!D1687="m"),$A1687*LOOKUP($I1687+1,'OMS2007'!$A$3:$A$220,'OMS2007'!B$3:B$220)+(1-$A1687)*LOOKUP($I1687,'OMS2007'!$A$3:$A$220,'OMS2007'!B$3:B$220),$A1687*LOOKUP($I1687+1,'OMS2007'!$A$3:$A$220,'OMS2007'!E$3:E$220)+(1-$A1687)*LOOKUP($I1687,'OMS2007'!$A$3:$A$220,'OMS2007'!E$3:E$220))</f>
        <v>#N/A</v>
      </c>
      <c r="C1687" s="15" t="e">
        <f>IF(OR(Medidas!D1687=1,Medidas!D1687="M",Medidas!D1687="m"),$A1687*LOOKUP($I1687+1,'OMS2007'!$A$3:$A$220,'OMS2007'!C$3:C$220)+(1-$A1687)*LOOKUP($I1687,'OMS2007'!$A$3:$A$220,'OMS2007'!C$3:C$220),$A1687*LOOKUP($I1687+1,'OMS2007'!$A$3:$A$220,'OMS2007'!F$3:F$220)+(1-$A1687)*LOOKUP($I1687,'OMS2007'!$A$3:$A$220,'OMS2007'!F$3:F$220))</f>
        <v>#N/A</v>
      </c>
      <c r="D1687" s="15" t="e">
        <f>IF(OR(Medidas!D1687=1,Medidas!D1687="M",Medidas!D1687="m"),$A1687*LOOKUP($I1687+1,'OMS2007'!$A$3:$A$220,'OMS2007'!D$3:D$220)+(1-$A1687)*LOOKUP($I1687,'OMS2007'!$A$3:$A$220,'OMS2007'!D$3:D$220),$A1687*LOOKUP($I1687+1,'OMS2007'!$A$3:$A$220,'OMS2007'!G$3:G$220)+(1-$A1687)*LOOKUP($I1687,'OMS2007'!$A$3:$A$220,'OMS2007'!G$3:G$220))</f>
        <v>#N/A</v>
      </c>
      <c r="E1687" s="15">
        <f t="shared" si="182"/>
        <v>1</v>
      </c>
      <c r="F1687" s="15">
        <f>IF(OR(Medidas!D1687=1,Medidas!D1687="M",Medidas!D1687="m",Medidas!D1687=2,Medidas!D1687="F",Medidas!D1687="f"),0,1)</f>
        <v>1</v>
      </c>
      <c r="G1687" s="15">
        <f>IF(OR(ISBLANK(Medidas!G1687),(ISBLANK(Medidas!H1687))),1,0)</f>
        <v>1</v>
      </c>
      <c r="H1687" s="15">
        <f>IF(AND(NOT(G1687),OR(Medidas!G1687&lt;20,Medidas!G1687&gt;250,Medidas!H1687&lt;0.5,Medidas!H1687&gt;400)),1,0)</f>
        <v>0</v>
      </c>
      <c r="I1687" s="20">
        <f>(Medidas!F1687-Medidas!E1687)/30.4375</f>
        <v>0</v>
      </c>
      <c r="J1687" s="15" t="e">
        <f>Medidas!H1687/(Medidas!G1687^2)*10000</f>
        <v>#DIV/0!</v>
      </c>
      <c r="K1687" s="15" t="e">
        <f t="shared" si="183"/>
        <v>#DIV/0!</v>
      </c>
      <c r="L1687" s="15" t="e">
        <f t="shared" si="184"/>
        <v>#DIV/0!</v>
      </c>
      <c r="M1687" s="15" t="e">
        <f t="shared" si="185"/>
        <v>#DIV/0!</v>
      </c>
      <c r="N1687" s="15" t="e">
        <f t="shared" si="186"/>
        <v>#N/A</v>
      </c>
      <c r="O1687" s="15" t="e">
        <f t="shared" si="187"/>
        <v>#N/A</v>
      </c>
    </row>
    <row r="1688" spans="1:15" x14ac:dyDescent="0.15">
      <c r="A1688" s="106">
        <f t="shared" si="188"/>
        <v>1</v>
      </c>
      <c r="B1688" s="15" t="e">
        <f>IF(OR(Medidas!D1688=1,Medidas!D1688="M",Medidas!D1688="m"),$A1688*LOOKUP($I1688+1,'OMS2007'!$A$3:$A$220,'OMS2007'!B$3:B$220)+(1-$A1688)*LOOKUP($I1688,'OMS2007'!$A$3:$A$220,'OMS2007'!B$3:B$220),$A1688*LOOKUP($I1688+1,'OMS2007'!$A$3:$A$220,'OMS2007'!E$3:E$220)+(1-$A1688)*LOOKUP($I1688,'OMS2007'!$A$3:$A$220,'OMS2007'!E$3:E$220))</f>
        <v>#N/A</v>
      </c>
      <c r="C1688" s="15" t="e">
        <f>IF(OR(Medidas!D1688=1,Medidas!D1688="M",Medidas!D1688="m"),$A1688*LOOKUP($I1688+1,'OMS2007'!$A$3:$A$220,'OMS2007'!C$3:C$220)+(1-$A1688)*LOOKUP($I1688,'OMS2007'!$A$3:$A$220,'OMS2007'!C$3:C$220),$A1688*LOOKUP($I1688+1,'OMS2007'!$A$3:$A$220,'OMS2007'!F$3:F$220)+(1-$A1688)*LOOKUP($I1688,'OMS2007'!$A$3:$A$220,'OMS2007'!F$3:F$220))</f>
        <v>#N/A</v>
      </c>
      <c r="D1688" s="15" t="e">
        <f>IF(OR(Medidas!D1688=1,Medidas!D1688="M",Medidas!D1688="m"),$A1688*LOOKUP($I1688+1,'OMS2007'!$A$3:$A$220,'OMS2007'!D$3:D$220)+(1-$A1688)*LOOKUP($I1688,'OMS2007'!$A$3:$A$220,'OMS2007'!D$3:D$220),$A1688*LOOKUP($I1688+1,'OMS2007'!$A$3:$A$220,'OMS2007'!G$3:G$220)+(1-$A1688)*LOOKUP($I1688,'OMS2007'!$A$3:$A$220,'OMS2007'!G$3:G$220))</f>
        <v>#N/A</v>
      </c>
      <c r="E1688" s="15">
        <f t="shared" si="182"/>
        <v>1</v>
      </c>
      <c r="F1688" s="15">
        <f>IF(OR(Medidas!D1688=1,Medidas!D1688="M",Medidas!D1688="m",Medidas!D1688=2,Medidas!D1688="F",Medidas!D1688="f"),0,1)</f>
        <v>1</v>
      </c>
      <c r="G1688" s="15">
        <f>IF(OR(ISBLANK(Medidas!G1688),(ISBLANK(Medidas!H1688))),1,0)</f>
        <v>1</v>
      </c>
      <c r="H1688" s="15">
        <f>IF(AND(NOT(G1688),OR(Medidas!G1688&lt;20,Medidas!G1688&gt;250,Medidas!H1688&lt;0.5,Medidas!H1688&gt;400)),1,0)</f>
        <v>0</v>
      </c>
      <c r="I1688" s="20">
        <f>(Medidas!F1688-Medidas!E1688)/30.4375</f>
        <v>0</v>
      </c>
      <c r="J1688" s="15" t="e">
        <f>Medidas!H1688/(Medidas!G1688^2)*10000</f>
        <v>#DIV/0!</v>
      </c>
      <c r="K1688" s="15" t="e">
        <f t="shared" si="183"/>
        <v>#DIV/0!</v>
      </c>
      <c r="L1688" s="15" t="e">
        <f t="shared" si="184"/>
        <v>#DIV/0!</v>
      </c>
      <c r="M1688" s="15" t="e">
        <f t="shared" si="185"/>
        <v>#DIV/0!</v>
      </c>
      <c r="N1688" s="15" t="e">
        <f t="shared" si="186"/>
        <v>#N/A</v>
      </c>
      <c r="O1688" s="15" t="e">
        <f t="shared" si="187"/>
        <v>#N/A</v>
      </c>
    </row>
    <row r="1689" spans="1:15" x14ac:dyDescent="0.15">
      <c r="A1689" s="106">
        <f t="shared" si="188"/>
        <v>1</v>
      </c>
      <c r="B1689" s="15" t="e">
        <f>IF(OR(Medidas!D1689=1,Medidas!D1689="M",Medidas!D1689="m"),$A1689*LOOKUP($I1689+1,'OMS2007'!$A$3:$A$220,'OMS2007'!B$3:B$220)+(1-$A1689)*LOOKUP($I1689,'OMS2007'!$A$3:$A$220,'OMS2007'!B$3:B$220),$A1689*LOOKUP($I1689+1,'OMS2007'!$A$3:$A$220,'OMS2007'!E$3:E$220)+(1-$A1689)*LOOKUP($I1689,'OMS2007'!$A$3:$A$220,'OMS2007'!E$3:E$220))</f>
        <v>#N/A</v>
      </c>
      <c r="C1689" s="15" t="e">
        <f>IF(OR(Medidas!D1689=1,Medidas!D1689="M",Medidas!D1689="m"),$A1689*LOOKUP($I1689+1,'OMS2007'!$A$3:$A$220,'OMS2007'!C$3:C$220)+(1-$A1689)*LOOKUP($I1689,'OMS2007'!$A$3:$A$220,'OMS2007'!C$3:C$220),$A1689*LOOKUP($I1689+1,'OMS2007'!$A$3:$A$220,'OMS2007'!F$3:F$220)+(1-$A1689)*LOOKUP($I1689,'OMS2007'!$A$3:$A$220,'OMS2007'!F$3:F$220))</f>
        <v>#N/A</v>
      </c>
      <c r="D1689" s="15" t="e">
        <f>IF(OR(Medidas!D1689=1,Medidas!D1689="M",Medidas!D1689="m"),$A1689*LOOKUP($I1689+1,'OMS2007'!$A$3:$A$220,'OMS2007'!D$3:D$220)+(1-$A1689)*LOOKUP($I1689,'OMS2007'!$A$3:$A$220,'OMS2007'!D$3:D$220),$A1689*LOOKUP($I1689+1,'OMS2007'!$A$3:$A$220,'OMS2007'!G$3:G$220)+(1-$A1689)*LOOKUP($I1689,'OMS2007'!$A$3:$A$220,'OMS2007'!G$3:G$220))</f>
        <v>#N/A</v>
      </c>
      <c r="E1689" s="15">
        <f t="shared" si="182"/>
        <v>1</v>
      </c>
      <c r="F1689" s="15">
        <f>IF(OR(Medidas!D1689=1,Medidas!D1689="M",Medidas!D1689="m",Medidas!D1689=2,Medidas!D1689="F",Medidas!D1689="f"),0,1)</f>
        <v>1</v>
      </c>
      <c r="G1689" s="15">
        <f>IF(OR(ISBLANK(Medidas!G1689),(ISBLANK(Medidas!H1689))),1,0)</f>
        <v>1</v>
      </c>
      <c r="H1689" s="15">
        <f>IF(AND(NOT(G1689),OR(Medidas!G1689&lt;20,Medidas!G1689&gt;250,Medidas!H1689&lt;0.5,Medidas!H1689&gt;400)),1,0)</f>
        <v>0</v>
      </c>
      <c r="I1689" s="20">
        <f>(Medidas!F1689-Medidas!E1689)/30.4375</f>
        <v>0</v>
      </c>
      <c r="J1689" s="15" t="e">
        <f>Medidas!H1689/(Medidas!G1689^2)*10000</f>
        <v>#DIV/0!</v>
      </c>
      <c r="K1689" s="15" t="e">
        <f t="shared" si="183"/>
        <v>#DIV/0!</v>
      </c>
      <c r="L1689" s="15" t="e">
        <f t="shared" si="184"/>
        <v>#DIV/0!</v>
      </c>
      <c r="M1689" s="15" t="e">
        <f t="shared" si="185"/>
        <v>#DIV/0!</v>
      </c>
      <c r="N1689" s="15" t="e">
        <f t="shared" si="186"/>
        <v>#N/A</v>
      </c>
      <c r="O1689" s="15" t="e">
        <f t="shared" si="187"/>
        <v>#N/A</v>
      </c>
    </row>
    <row r="1690" spans="1:15" x14ac:dyDescent="0.15">
      <c r="A1690" s="106">
        <f t="shared" si="188"/>
        <v>1</v>
      </c>
      <c r="B1690" s="15" t="e">
        <f>IF(OR(Medidas!D1690=1,Medidas!D1690="M",Medidas!D1690="m"),$A1690*LOOKUP($I1690+1,'OMS2007'!$A$3:$A$220,'OMS2007'!B$3:B$220)+(1-$A1690)*LOOKUP($I1690,'OMS2007'!$A$3:$A$220,'OMS2007'!B$3:B$220),$A1690*LOOKUP($I1690+1,'OMS2007'!$A$3:$A$220,'OMS2007'!E$3:E$220)+(1-$A1690)*LOOKUP($I1690,'OMS2007'!$A$3:$A$220,'OMS2007'!E$3:E$220))</f>
        <v>#N/A</v>
      </c>
      <c r="C1690" s="15" t="e">
        <f>IF(OR(Medidas!D1690=1,Medidas!D1690="M",Medidas!D1690="m"),$A1690*LOOKUP($I1690+1,'OMS2007'!$A$3:$A$220,'OMS2007'!C$3:C$220)+(1-$A1690)*LOOKUP($I1690,'OMS2007'!$A$3:$A$220,'OMS2007'!C$3:C$220),$A1690*LOOKUP($I1690+1,'OMS2007'!$A$3:$A$220,'OMS2007'!F$3:F$220)+(1-$A1690)*LOOKUP($I1690,'OMS2007'!$A$3:$A$220,'OMS2007'!F$3:F$220))</f>
        <v>#N/A</v>
      </c>
      <c r="D1690" s="15" t="e">
        <f>IF(OR(Medidas!D1690=1,Medidas!D1690="M",Medidas!D1690="m"),$A1690*LOOKUP($I1690+1,'OMS2007'!$A$3:$A$220,'OMS2007'!D$3:D$220)+(1-$A1690)*LOOKUP($I1690,'OMS2007'!$A$3:$A$220,'OMS2007'!D$3:D$220),$A1690*LOOKUP($I1690+1,'OMS2007'!$A$3:$A$220,'OMS2007'!G$3:G$220)+(1-$A1690)*LOOKUP($I1690,'OMS2007'!$A$3:$A$220,'OMS2007'!G$3:G$220))</f>
        <v>#N/A</v>
      </c>
      <c r="E1690" s="15">
        <f t="shared" si="182"/>
        <v>1</v>
      </c>
      <c r="F1690" s="15">
        <f>IF(OR(Medidas!D1690=1,Medidas!D1690="M",Medidas!D1690="m",Medidas!D1690=2,Medidas!D1690="F",Medidas!D1690="f"),0,1)</f>
        <v>1</v>
      </c>
      <c r="G1690" s="15">
        <f>IF(OR(ISBLANK(Medidas!G1690),(ISBLANK(Medidas!H1690))),1,0)</f>
        <v>1</v>
      </c>
      <c r="H1690" s="15">
        <f>IF(AND(NOT(G1690),OR(Medidas!G1690&lt;20,Medidas!G1690&gt;250,Medidas!H1690&lt;0.5,Medidas!H1690&gt;400)),1,0)</f>
        <v>0</v>
      </c>
      <c r="I1690" s="20">
        <f>(Medidas!F1690-Medidas!E1690)/30.4375</f>
        <v>0</v>
      </c>
      <c r="J1690" s="15" t="e">
        <f>Medidas!H1690/(Medidas!G1690^2)*10000</f>
        <v>#DIV/0!</v>
      </c>
      <c r="K1690" s="15" t="e">
        <f t="shared" si="183"/>
        <v>#DIV/0!</v>
      </c>
      <c r="L1690" s="15" t="e">
        <f t="shared" si="184"/>
        <v>#DIV/0!</v>
      </c>
      <c r="M1690" s="15" t="e">
        <f t="shared" si="185"/>
        <v>#DIV/0!</v>
      </c>
      <c r="N1690" s="15" t="e">
        <f t="shared" si="186"/>
        <v>#N/A</v>
      </c>
      <c r="O1690" s="15" t="e">
        <f t="shared" si="187"/>
        <v>#N/A</v>
      </c>
    </row>
    <row r="1691" spans="1:15" x14ac:dyDescent="0.15">
      <c r="A1691" s="106">
        <f t="shared" si="188"/>
        <v>1</v>
      </c>
      <c r="B1691" s="15" t="e">
        <f>IF(OR(Medidas!D1691=1,Medidas!D1691="M",Medidas!D1691="m"),$A1691*LOOKUP($I1691+1,'OMS2007'!$A$3:$A$220,'OMS2007'!B$3:B$220)+(1-$A1691)*LOOKUP($I1691,'OMS2007'!$A$3:$A$220,'OMS2007'!B$3:B$220),$A1691*LOOKUP($I1691+1,'OMS2007'!$A$3:$A$220,'OMS2007'!E$3:E$220)+(1-$A1691)*LOOKUP($I1691,'OMS2007'!$A$3:$A$220,'OMS2007'!E$3:E$220))</f>
        <v>#N/A</v>
      </c>
      <c r="C1691" s="15" t="e">
        <f>IF(OR(Medidas!D1691=1,Medidas!D1691="M",Medidas!D1691="m"),$A1691*LOOKUP($I1691+1,'OMS2007'!$A$3:$A$220,'OMS2007'!C$3:C$220)+(1-$A1691)*LOOKUP($I1691,'OMS2007'!$A$3:$A$220,'OMS2007'!C$3:C$220),$A1691*LOOKUP($I1691+1,'OMS2007'!$A$3:$A$220,'OMS2007'!F$3:F$220)+(1-$A1691)*LOOKUP($I1691,'OMS2007'!$A$3:$A$220,'OMS2007'!F$3:F$220))</f>
        <v>#N/A</v>
      </c>
      <c r="D1691" s="15" t="e">
        <f>IF(OR(Medidas!D1691=1,Medidas!D1691="M",Medidas!D1691="m"),$A1691*LOOKUP($I1691+1,'OMS2007'!$A$3:$A$220,'OMS2007'!D$3:D$220)+(1-$A1691)*LOOKUP($I1691,'OMS2007'!$A$3:$A$220,'OMS2007'!D$3:D$220),$A1691*LOOKUP($I1691+1,'OMS2007'!$A$3:$A$220,'OMS2007'!G$3:G$220)+(1-$A1691)*LOOKUP($I1691,'OMS2007'!$A$3:$A$220,'OMS2007'!G$3:G$220))</f>
        <v>#N/A</v>
      </c>
      <c r="E1691" s="15">
        <f t="shared" si="182"/>
        <v>1</v>
      </c>
      <c r="F1691" s="15">
        <f>IF(OR(Medidas!D1691=1,Medidas!D1691="M",Medidas!D1691="m",Medidas!D1691=2,Medidas!D1691="F",Medidas!D1691="f"),0,1)</f>
        <v>1</v>
      </c>
      <c r="G1691" s="15">
        <f>IF(OR(ISBLANK(Medidas!G1691),(ISBLANK(Medidas!H1691))),1,0)</f>
        <v>1</v>
      </c>
      <c r="H1691" s="15">
        <f>IF(AND(NOT(G1691),OR(Medidas!G1691&lt;20,Medidas!G1691&gt;250,Medidas!H1691&lt;0.5,Medidas!H1691&gt;400)),1,0)</f>
        <v>0</v>
      </c>
      <c r="I1691" s="20">
        <f>(Medidas!F1691-Medidas!E1691)/30.4375</f>
        <v>0</v>
      </c>
      <c r="J1691" s="15" t="e">
        <f>Medidas!H1691/(Medidas!G1691^2)*10000</f>
        <v>#DIV/0!</v>
      </c>
      <c r="K1691" s="15" t="e">
        <f t="shared" si="183"/>
        <v>#DIV/0!</v>
      </c>
      <c r="L1691" s="15" t="e">
        <f t="shared" si="184"/>
        <v>#DIV/0!</v>
      </c>
      <c r="M1691" s="15" t="e">
        <f t="shared" si="185"/>
        <v>#DIV/0!</v>
      </c>
      <c r="N1691" s="15" t="e">
        <f t="shared" si="186"/>
        <v>#N/A</v>
      </c>
      <c r="O1691" s="15" t="e">
        <f t="shared" si="187"/>
        <v>#N/A</v>
      </c>
    </row>
    <row r="1692" spans="1:15" x14ac:dyDescent="0.15">
      <c r="A1692" s="106">
        <f t="shared" si="188"/>
        <v>1</v>
      </c>
      <c r="B1692" s="15" t="e">
        <f>IF(OR(Medidas!D1692=1,Medidas!D1692="M",Medidas!D1692="m"),$A1692*LOOKUP($I1692+1,'OMS2007'!$A$3:$A$220,'OMS2007'!B$3:B$220)+(1-$A1692)*LOOKUP($I1692,'OMS2007'!$A$3:$A$220,'OMS2007'!B$3:B$220),$A1692*LOOKUP($I1692+1,'OMS2007'!$A$3:$A$220,'OMS2007'!E$3:E$220)+(1-$A1692)*LOOKUP($I1692,'OMS2007'!$A$3:$A$220,'OMS2007'!E$3:E$220))</f>
        <v>#N/A</v>
      </c>
      <c r="C1692" s="15" t="e">
        <f>IF(OR(Medidas!D1692=1,Medidas!D1692="M",Medidas!D1692="m"),$A1692*LOOKUP($I1692+1,'OMS2007'!$A$3:$A$220,'OMS2007'!C$3:C$220)+(1-$A1692)*LOOKUP($I1692,'OMS2007'!$A$3:$A$220,'OMS2007'!C$3:C$220),$A1692*LOOKUP($I1692+1,'OMS2007'!$A$3:$A$220,'OMS2007'!F$3:F$220)+(1-$A1692)*LOOKUP($I1692,'OMS2007'!$A$3:$A$220,'OMS2007'!F$3:F$220))</f>
        <v>#N/A</v>
      </c>
      <c r="D1692" s="15" t="e">
        <f>IF(OR(Medidas!D1692=1,Medidas!D1692="M",Medidas!D1692="m"),$A1692*LOOKUP($I1692+1,'OMS2007'!$A$3:$A$220,'OMS2007'!D$3:D$220)+(1-$A1692)*LOOKUP($I1692,'OMS2007'!$A$3:$A$220,'OMS2007'!D$3:D$220),$A1692*LOOKUP($I1692+1,'OMS2007'!$A$3:$A$220,'OMS2007'!G$3:G$220)+(1-$A1692)*LOOKUP($I1692,'OMS2007'!$A$3:$A$220,'OMS2007'!G$3:G$220))</f>
        <v>#N/A</v>
      </c>
      <c r="E1692" s="15">
        <f t="shared" si="182"/>
        <v>1</v>
      </c>
      <c r="F1692" s="15">
        <f>IF(OR(Medidas!D1692=1,Medidas!D1692="M",Medidas!D1692="m",Medidas!D1692=2,Medidas!D1692="F",Medidas!D1692="f"),0,1)</f>
        <v>1</v>
      </c>
      <c r="G1692" s="15">
        <f>IF(OR(ISBLANK(Medidas!G1692),(ISBLANK(Medidas!H1692))),1,0)</f>
        <v>1</v>
      </c>
      <c r="H1692" s="15">
        <f>IF(AND(NOT(G1692),OR(Medidas!G1692&lt;20,Medidas!G1692&gt;250,Medidas!H1692&lt;0.5,Medidas!H1692&gt;400)),1,0)</f>
        <v>0</v>
      </c>
      <c r="I1692" s="20">
        <f>(Medidas!F1692-Medidas!E1692)/30.4375</f>
        <v>0</v>
      </c>
      <c r="J1692" s="15" t="e">
        <f>Medidas!H1692/(Medidas!G1692^2)*10000</f>
        <v>#DIV/0!</v>
      </c>
      <c r="K1692" s="15" t="e">
        <f t="shared" si="183"/>
        <v>#DIV/0!</v>
      </c>
      <c r="L1692" s="15" t="e">
        <f t="shared" si="184"/>
        <v>#DIV/0!</v>
      </c>
      <c r="M1692" s="15" t="e">
        <f t="shared" si="185"/>
        <v>#DIV/0!</v>
      </c>
      <c r="N1692" s="15" t="e">
        <f t="shared" si="186"/>
        <v>#N/A</v>
      </c>
      <c r="O1692" s="15" t="e">
        <f t="shared" si="187"/>
        <v>#N/A</v>
      </c>
    </row>
    <row r="1693" spans="1:15" x14ac:dyDescent="0.15">
      <c r="A1693" s="106">
        <f t="shared" si="188"/>
        <v>1</v>
      </c>
      <c r="B1693" s="15" t="e">
        <f>IF(OR(Medidas!D1693=1,Medidas!D1693="M",Medidas!D1693="m"),$A1693*LOOKUP($I1693+1,'OMS2007'!$A$3:$A$220,'OMS2007'!B$3:B$220)+(1-$A1693)*LOOKUP($I1693,'OMS2007'!$A$3:$A$220,'OMS2007'!B$3:B$220),$A1693*LOOKUP($I1693+1,'OMS2007'!$A$3:$A$220,'OMS2007'!E$3:E$220)+(1-$A1693)*LOOKUP($I1693,'OMS2007'!$A$3:$A$220,'OMS2007'!E$3:E$220))</f>
        <v>#N/A</v>
      </c>
      <c r="C1693" s="15" t="e">
        <f>IF(OR(Medidas!D1693=1,Medidas!D1693="M",Medidas!D1693="m"),$A1693*LOOKUP($I1693+1,'OMS2007'!$A$3:$A$220,'OMS2007'!C$3:C$220)+(1-$A1693)*LOOKUP($I1693,'OMS2007'!$A$3:$A$220,'OMS2007'!C$3:C$220),$A1693*LOOKUP($I1693+1,'OMS2007'!$A$3:$A$220,'OMS2007'!F$3:F$220)+(1-$A1693)*LOOKUP($I1693,'OMS2007'!$A$3:$A$220,'OMS2007'!F$3:F$220))</f>
        <v>#N/A</v>
      </c>
      <c r="D1693" s="15" t="e">
        <f>IF(OR(Medidas!D1693=1,Medidas!D1693="M",Medidas!D1693="m"),$A1693*LOOKUP($I1693+1,'OMS2007'!$A$3:$A$220,'OMS2007'!D$3:D$220)+(1-$A1693)*LOOKUP($I1693,'OMS2007'!$A$3:$A$220,'OMS2007'!D$3:D$220),$A1693*LOOKUP($I1693+1,'OMS2007'!$A$3:$A$220,'OMS2007'!G$3:G$220)+(1-$A1693)*LOOKUP($I1693,'OMS2007'!$A$3:$A$220,'OMS2007'!G$3:G$220))</f>
        <v>#N/A</v>
      </c>
      <c r="E1693" s="15">
        <f t="shared" si="182"/>
        <v>1</v>
      </c>
      <c r="F1693" s="15">
        <f>IF(OR(Medidas!D1693=1,Medidas!D1693="M",Medidas!D1693="m",Medidas!D1693=2,Medidas!D1693="F",Medidas!D1693="f"),0,1)</f>
        <v>1</v>
      </c>
      <c r="G1693" s="15">
        <f>IF(OR(ISBLANK(Medidas!G1693),(ISBLANK(Medidas!H1693))),1,0)</f>
        <v>1</v>
      </c>
      <c r="H1693" s="15">
        <f>IF(AND(NOT(G1693),OR(Medidas!G1693&lt;20,Medidas!G1693&gt;250,Medidas!H1693&lt;0.5,Medidas!H1693&gt;400)),1,0)</f>
        <v>0</v>
      </c>
      <c r="I1693" s="20">
        <f>(Medidas!F1693-Medidas!E1693)/30.4375</f>
        <v>0</v>
      </c>
      <c r="J1693" s="15" t="e">
        <f>Medidas!H1693/(Medidas!G1693^2)*10000</f>
        <v>#DIV/0!</v>
      </c>
      <c r="K1693" s="15" t="e">
        <f t="shared" si="183"/>
        <v>#DIV/0!</v>
      </c>
      <c r="L1693" s="15" t="e">
        <f t="shared" si="184"/>
        <v>#DIV/0!</v>
      </c>
      <c r="M1693" s="15" t="e">
        <f t="shared" si="185"/>
        <v>#DIV/0!</v>
      </c>
      <c r="N1693" s="15" t="e">
        <f t="shared" si="186"/>
        <v>#N/A</v>
      </c>
      <c r="O1693" s="15" t="e">
        <f t="shared" si="187"/>
        <v>#N/A</v>
      </c>
    </row>
    <row r="1694" spans="1:15" x14ac:dyDescent="0.15">
      <c r="A1694" s="106">
        <f t="shared" si="188"/>
        <v>1</v>
      </c>
      <c r="B1694" s="15" t="e">
        <f>IF(OR(Medidas!D1694=1,Medidas!D1694="M",Medidas!D1694="m"),$A1694*LOOKUP($I1694+1,'OMS2007'!$A$3:$A$220,'OMS2007'!B$3:B$220)+(1-$A1694)*LOOKUP($I1694,'OMS2007'!$A$3:$A$220,'OMS2007'!B$3:B$220),$A1694*LOOKUP($I1694+1,'OMS2007'!$A$3:$A$220,'OMS2007'!E$3:E$220)+(1-$A1694)*LOOKUP($I1694,'OMS2007'!$A$3:$A$220,'OMS2007'!E$3:E$220))</f>
        <v>#N/A</v>
      </c>
      <c r="C1694" s="15" t="e">
        <f>IF(OR(Medidas!D1694=1,Medidas!D1694="M",Medidas!D1694="m"),$A1694*LOOKUP($I1694+1,'OMS2007'!$A$3:$A$220,'OMS2007'!C$3:C$220)+(1-$A1694)*LOOKUP($I1694,'OMS2007'!$A$3:$A$220,'OMS2007'!C$3:C$220),$A1694*LOOKUP($I1694+1,'OMS2007'!$A$3:$A$220,'OMS2007'!F$3:F$220)+(1-$A1694)*LOOKUP($I1694,'OMS2007'!$A$3:$A$220,'OMS2007'!F$3:F$220))</f>
        <v>#N/A</v>
      </c>
      <c r="D1694" s="15" t="e">
        <f>IF(OR(Medidas!D1694=1,Medidas!D1694="M",Medidas!D1694="m"),$A1694*LOOKUP($I1694+1,'OMS2007'!$A$3:$A$220,'OMS2007'!D$3:D$220)+(1-$A1694)*LOOKUP($I1694,'OMS2007'!$A$3:$A$220,'OMS2007'!D$3:D$220),$A1694*LOOKUP($I1694+1,'OMS2007'!$A$3:$A$220,'OMS2007'!G$3:G$220)+(1-$A1694)*LOOKUP($I1694,'OMS2007'!$A$3:$A$220,'OMS2007'!G$3:G$220))</f>
        <v>#N/A</v>
      </c>
      <c r="E1694" s="15">
        <f t="shared" si="182"/>
        <v>1</v>
      </c>
      <c r="F1694" s="15">
        <f>IF(OR(Medidas!D1694=1,Medidas!D1694="M",Medidas!D1694="m",Medidas!D1694=2,Medidas!D1694="F",Medidas!D1694="f"),0,1)</f>
        <v>1</v>
      </c>
      <c r="G1694" s="15">
        <f>IF(OR(ISBLANK(Medidas!G1694),(ISBLANK(Medidas!H1694))),1,0)</f>
        <v>1</v>
      </c>
      <c r="H1694" s="15">
        <f>IF(AND(NOT(G1694),OR(Medidas!G1694&lt;20,Medidas!G1694&gt;250,Medidas!H1694&lt;0.5,Medidas!H1694&gt;400)),1,0)</f>
        <v>0</v>
      </c>
      <c r="I1694" s="20">
        <f>(Medidas!F1694-Medidas!E1694)/30.4375</f>
        <v>0</v>
      </c>
      <c r="J1694" s="15" t="e">
        <f>Medidas!H1694/(Medidas!G1694^2)*10000</f>
        <v>#DIV/0!</v>
      </c>
      <c r="K1694" s="15" t="e">
        <f t="shared" si="183"/>
        <v>#DIV/0!</v>
      </c>
      <c r="L1694" s="15" t="e">
        <f t="shared" si="184"/>
        <v>#DIV/0!</v>
      </c>
      <c r="M1694" s="15" t="e">
        <f t="shared" si="185"/>
        <v>#DIV/0!</v>
      </c>
      <c r="N1694" s="15" t="e">
        <f t="shared" si="186"/>
        <v>#N/A</v>
      </c>
      <c r="O1694" s="15" t="e">
        <f t="shared" si="187"/>
        <v>#N/A</v>
      </c>
    </row>
    <row r="1695" spans="1:15" x14ac:dyDescent="0.15">
      <c r="A1695" s="106">
        <f t="shared" si="188"/>
        <v>1</v>
      </c>
      <c r="B1695" s="15" t="e">
        <f>IF(OR(Medidas!D1695=1,Medidas!D1695="M",Medidas!D1695="m"),$A1695*LOOKUP($I1695+1,'OMS2007'!$A$3:$A$220,'OMS2007'!B$3:B$220)+(1-$A1695)*LOOKUP($I1695,'OMS2007'!$A$3:$A$220,'OMS2007'!B$3:B$220),$A1695*LOOKUP($I1695+1,'OMS2007'!$A$3:$A$220,'OMS2007'!E$3:E$220)+(1-$A1695)*LOOKUP($I1695,'OMS2007'!$A$3:$A$220,'OMS2007'!E$3:E$220))</f>
        <v>#N/A</v>
      </c>
      <c r="C1695" s="15" t="e">
        <f>IF(OR(Medidas!D1695=1,Medidas!D1695="M",Medidas!D1695="m"),$A1695*LOOKUP($I1695+1,'OMS2007'!$A$3:$A$220,'OMS2007'!C$3:C$220)+(1-$A1695)*LOOKUP($I1695,'OMS2007'!$A$3:$A$220,'OMS2007'!C$3:C$220),$A1695*LOOKUP($I1695+1,'OMS2007'!$A$3:$A$220,'OMS2007'!F$3:F$220)+(1-$A1695)*LOOKUP($I1695,'OMS2007'!$A$3:$A$220,'OMS2007'!F$3:F$220))</f>
        <v>#N/A</v>
      </c>
      <c r="D1695" s="15" t="e">
        <f>IF(OR(Medidas!D1695=1,Medidas!D1695="M",Medidas!D1695="m"),$A1695*LOOKUP($I1695+1,'OMS2007'!$A$3:$A$220,'OMS2007'!D$3:D$220)+(1-$A1695)*LOOKUP($I1695,'OMS2007'!$A$3:$A$220,'OMS2007'!D$3:D$220),$A1695*LOOKUP($I1695+1,'OMS2007'!$A$3:$A$220,'OMS2007'!G$3:G$220)+(1-$A1695)*LOOKUP($I1695,'OMS2007'!$A$3:$A$220,'OMS2007'!G$3:G$220))</f>
        <v>#N/A</v>
      </c>
      <c r="E1695" s="15">
        <f t="shared" si="182"/>
        <v>1</v>
      </c>
      <c r="F1695" s="15">
        <f>IF(OR(Medidas!D1695=1,Medidas!D1695="M",Medidas!D1695="m",Medidas!D1695=2,Medidas!D1695="F",Medidas!D1695="f"),0,1)</f>
        <v>1</v>
      </c>
      <c r="G1695" s="15">
        <f>IF(OR(ISBLANK(Medidas!G1695),(ISBLANK(Medidas!H1695))),1,0)</f>
        <v>1</v>
      </c>
      <c r="H1695" s="15">
        <f>IF(AND(NOT(G1695),OR(Medidas!G1695&lt;20,Medidas!G1695&gt;250,Medidas!H1695&lt;0.5,Medidas!H1695&gt;400)),1,0)</f>
        <v>0</v>
      </c>
      <c r="I1695" s="20">
        <f>(Medidas!F1695-Medidas!E1695)/30.4375</f>
        <v>0</v>
      </c>
      <c r="J1695" s="15" t="e">
        <f>Medidas!H1695/(Medidas!G1695^2)*10000</f>
        <v>#DIV/0!</v>
      </c>
      <c r="K1695" s="15" t="e">
        <f t="shared" si="183"/>
        <v>#DIV/0!</v>
      </c>
      <c r="L1695" s="15" t="e">
        <f t="shared" si="184"/>
        <v>#DIV/0!</v>
      </c>
      <c r="M1695" s="15" t="e">
        <f t="shared" si="185"/>
        <v>#DIV/0!</v>
      </c>
      <c r="N1695" s="15" t="e">
        <f t="shared" si="186"/>
        <v>#N/A</v>
      </c>
      <c r="O1695" s="15" t="e">
        <f t="shared" si="187"/>
        <v>#N/A</v>
      </c>
    </row>
    <row r="1696" spans="1:15" x14ac:dyDescent="0.15">
      <c r="A1696" s="106">
        <f t="shared" si="188"/>
        <v>1</v>
      </c>
      <c r="B1696" s="15" t="e">
        <f>IF(OR(Medidas!D1696=1,Medidas!D1696="M",Medidas!D1696="m"),$A1696*LOOKUP($I1696+1,'OMS2007'!$A$3:$A$220,'OMS2007'!B$3:B$220)+(1-$A1696)*LOOKUP($I1696,'OMS2007'!$A$3:$A$220,'OMS2007'!B$3:B$220),$A1696*LOOKUP($I1696+1,'OMS2007'!$A$3:$A$220,'OMS2007'!E$3:E$220)+(1-$A1696)*LOOKUP($I1696,'OMS2007'!$A$3:$A$220,'OMS2007'!E$3:E$220))</f>
        <v>#N/A</v>
      </c>
      <c r="C1696" s="15" t="e">
        <f>IF(OR(Medidas!D1696=1,Medidas!D1696="M",Medidas!D1696="m"),$A1696*LOOKUP($I1696+1,'OMS2007'!$A$3:$A$220,'OMS2007'!C$3:C$220)+(1-$A1696)*LOOKUP($I1696,'OMS2007'!$A$3:$A$220,'OMS2007'!C$3:C$220),$A1696*LOOKUP($I1696+1,'OMS2007'!$A$3:$A$220,'OMS2007'!F$3:F$220)+(1-$A1696)*LOOKUP($I1696,'OMS2007'!$A$3:$A$220,'OMS2007'!F$3:F$220))</f>
        <v>#N/A</v>
      </c>
      <c r="D1696" s="15" t="e">
        <f>IF(OR(Medidas!D1696=1,Medidas!D1696="M",Medidas!D1696="m"),$A1696*LOOKUP($I1696+1,'OMS2007'!$A$3:$A$220,'OMS2007'!D$3:D$220)+(1-$A1696)*LOOKUP($I1696,'OMS2007'!$A$3:$A$220,'OMS2007'!D$3:D$220),$A1696*LOOKUP($I1696+1,'OMS2007'!$A$3:$A$220,'OMS2007'!G$3:G$220)+(1-$A1696)*LOOKUP($I1696,'OMS2007'!$A$3:$A$220,'OMS2007'!G$3:G$220))</f>
        <v>#N/A</v>
      </c>
      <c r="E1696" s="15">
        <f t="shared" si="182"/>
        <v>1</v>
      </c>
      <c r="F1696" s="15">
        <f>IF(OR(Medidas!D1696=1,Medidas!D1696="M",Medidas!D1696="m",Medidas!D1696=2,Medidas!D1696="F",Medidas!D1696="f"),0,1)</f>
        <v>1</v>
      </c>
      <c r="G1696" s="15">
        <f>IF(OR(ISBLANK(Medidas!G1696),(ISBLANK(Medidas!H1696))),1,0)</f>
        <v>1</v>
      </c>
      <c r="H1696" s="15">
        <f>IF(AND(NOT(G1696),OR(Medidas!G1696&lt;20,Medidas!G1696&gt;250,Medidas!H1696&lt;0.5,Medidas!H1696&gt;400)),1,0)</f>
        <v>0</v>
      </c>
      <c r="I1696" s="20">
        <f>(Medidas!F1696-Medidas!E1696)/30.4375</f>
        <v>0</v>
      </c>
      <c r="J1696" s="15" t="e">
        <f>Medidas!H1696/(Medidas!G1696^2)*10000</f>
        <v>#DIV/0!</v>
      </c>
      <c r="K1696" s="15" t="e">
        <f t="shared" si="183"/>
        <v>#DIV/0!</v>
      </c>
      <c r="L1696" s="15" t="e">
        <f t="shared" si="184"/>
        <v>#DIV/0!</v>
      </c>
      <c r="M1696" s="15" t="e">
        <f t="shared" si="185"/>
        <v>#DIV/0!</v>
      </c>
      <c r="N1696" s="15" t="e">
        <f t="shared" si="186"/>
        <v>#N/A</v>
      </c>
      <c r="O1696" s="15" t="e">
        <f t="shared" si="187"/>
        <v>#N/A</v>
      </c>
    </row>
    <row r="1697" spans="1:15" x14ac:dyDescent="0.15">
      <c r="A1697" s="106">
        <f t="shared" si="188"/>
        <v>1</v>
      </c>
      <c r="B1697" s="15" t="e">
        <f>IF(OR(Medidas!D1697=1,Medidas!D1697="M",Medidas!D1697="m"),$A1697*LOOKUP($I1697+1,'OMS2007'!$A$3:$A$220,'OMS2007'!B$3:B$220)+(1-$A1697)*LOOKUP($I1697,'OMS2007'!$A$3:$A$220,'OMS2007'!B$3:B$220),$A1697*LOOKUP($I1697+1,'OMS2007'!$A$3:$A$220,'OMS2007'!E$3:E$220)+(1-$A1697)*LOOKUP($I1697,'OMS2007'!$A$3:$A$220,'OMS2007'!E$3:E$220))</f>
        <v>#N/A</v>
      </c>
      <c r="C1697" s="15" t="e">
        <f>IF(OR(Medidas!D1697=1,Medidas!D1697="M",Medidas!D1697="m"),$A1697*LOOKUP($I1697+1,'OMS2007'!$A$3:$A$220,'OMS2007'!C$3:C$220)+(1-$A1697)*LOOKUP($I1697,'OMS2007'!$A$3:$A$220,'OMS2007'!C$3:C$220),$A1697*LOOKUP($I1697+1,'OMS2007'!$A$3:$A$220,'OMS2007'!F$3:F$220)+(1-$A1697)*LOOKUP($I1697,'OMS2007'!$A$3:$A$220,'OMS2007'!F$3:F$220))</f>
        <v>#N/A</v>
      </c>
      <c r="D1697" s="15" t="e">
        <f>IF(OR(Medidas!D1697=1,Medidas!D1697="M",Medidas!D1697="m"),$A1697*LOOKUP($I1697+1,'OMS2007'!$A$3:$A$220,'OMS2007'!D$3:D$220)+(1-$A1697)*LOOKUP($I1697,'OMS2007'!$A$3:$A$220,'OMS2007'!D$3:D$220),$A1697*LOOKUP($I1697+1,'OMS2007'!$A$3:$A$220,'OMS2007'!G$3:G$220)+(1-$A1697)*LOOKUP($I1697,'OMS2007'!$A$3:$A$220,'OMS2007'!G$3:G$220))</f>
        <v>#N/A</v>
      </c>
      <c r="E1697" s="15">
        <f t="shared" si="182"/>
        <v>1</v>
      </c>
      <c r="F1697" s="15">
        <f>IF(OR(Medidas!D1697=1,Medidas!D1697="M",Medidas!D1697="m",Medidas!D1697=2,Medidas!D1697="F",Medidas!D1697="f"),0,1)</f>
        <v>1</v>
      </c>
      <c r="G1697" s="15">
        <f>IF(OR(ISBLANK(Medidas!G1697),(ISBLANK(Medidas!H1697))),1,0)</f>
        <v>1</v>
      </c>
      <c r="H1697" s="15">
        <f>IF(AND(NOT(G1697),OR(Medidas!G1697&lt;20,Medidas!G1697&gt;250,Medidas!H1697&lt;0.5,Medidas!H1697&gt;400)),1,0)</f>
        <v>0</v>
      </c>
      <c r="I1697" s="20">
        <f>(Medidas!F1697-Medidas!E1697)/30.4375</f>
        <v>0</v>
      </c>
      <c r="J1697" s="15" t="e">
        <f>Medidas!H1697/(Medidas!G1697^2)*10000</f>
        <v>#DIV/0!</v>
      </c>
      <c r="K1697" s="15" t="e">
        <f t="shared" si="183"/>
        <v>#DIV/0!</v>
      </c>
      <c r="L1697" s="15" t="e">
        <f t="shared" si="184"/>
        <v>#DIV/0!</v>
      </c>
      <c r="M1697" s="15" t="e">
        <f t="shared" si="185"/>
        <v>#DIV/0!</v>
      </c>
      <c r="N1697" s="15" t="e">
        <f t="shared" si="186"/>
        <v>#N/A</v>
      </c>
      <c r="O1697" s="15" t="e">
        <f t="shared" si="187"/>
        <v>#N/A</v>
      </c>
    </row>
    <row r="1698" spans="1:15" x14ac:dyDescent="0.15">
      <c r="A1698" s="106">
        <f t="shared" si="188"/>
        <v>1</v>
      </c>
      <c r="B1698" s="15" t="e">
        <f>IF(OR(Medidas!D1698=1,Medidas!D1698="M",Medidas!D1698="m"),$A1698*LOOKUP($I1698+1,'OMS2007'!$A$3:$A$220,'OMS2007'!B$3:B$220)+(1-$A1698)*LOOKUP($I1698,'OMS2007'!$A$3:$A$220,'OMS2007'!B$3:B$220),$A1698*LOOKUP($I1698+1,'OMS2007'!$A$3:$A$220,'OMS2007'!E$3:E$220)+(1-$A1698)*LOOKUP($I1698,'OMS2007'!$A$3:$A$220,'OMS2007'!E$3:E$220))</f>
        <v>#N/A</v>
      </c>
      <c r="C1698" s="15" t="e">
        <f>IF(OR(Medidas!D1698=1,Medidas!D1698="M",Medidas!D1698="m"),$A1698*LOOKUP($I1698+1,'OMS2007'!$A$3:$A$220,'OMS2007'!C$3:C$220)+(1-$A1698)*LOOKUP($I1698,'OMS2007'!$A$3:$A$220,'OMS2007'!C$3:C$220),$A1698*LOOKUP($I1698+1,'OMS2007'!$A$3:$A$220,'OMS2007'!F$3:F$220)+(1-$A1698)*LOOKUP($I1698,'OMS2007'!$A$3:$A$220,'OMS2007'!F$3:F$220))</f>
        <v>#N/A</v>
      </c>
      <c r="D1698" s="15" t="e">
        <f>IF(OR(Medidas!D1698=1,Medidas!D1698="M",Medidas!D1698="m"),$A1698*LOOKUP($I1698+1,'OMS2007'!$A$3:$A$220,'OMS2007'!D$3:D$220)+(1-$A1698)*LOOKUP($I1698,'OMS2007'!$A$3:$A$220,'OMS2007'!D$3:D$220),$A1698*LOOKUP($I1698+1,'OMS2007'!$A$3:$A$220,'OMS2007'!G$3:G$220)+(1-$A1698)*LOOKUP($I1698,'OMS2007'!$A$3:$A$220,'OMS2007'!G$3:G$220))</f>
        <v>#N/A</v>
      </c>
      <c r="E1698" s="15">
        <f t="shared" si="182"/>
        <v>1</v>
      </c>
      <c r="F1698" s="15">
        <f>IF(OR(Medidas!D1698=1,Medidas!D1698="M",Medidas!D1698="m",Medidas!D1698=2,Medidas!D1698="F",Medidas!D1698="f"),0,1)</f>
        <v>1</v>
      </c>
      <c r="G1698" s="15">
        <f>IF(OR(ISBLANK(Medidas!G1698),(ISBLANK(Medidas!H1698))),1,0)</f>
        <v>1</v>
      </c>
      <c r="H1698" s="15">
        <f>IF(AND(NOT(G1698),OR(Medidas!G1698&lt;20,Medidas!G1698&gt;250,Medidas!H1698&lt;0.5,Medidas!H1698&gt;400)),1,0)</f>
        <v>0</v>
      </c>
      <c r="I1698" s="20">
        <f>(Medidas!F1698-Medidas!E1698)/30.4375</f>
        <v>0</v>
      </c>
      <c r="J1698" s="15" t="e">
        <f>Medidas!H1698/(Medidas!G1698^2)*10000</f>
        <v>#DIV/0!</v>
      </c>
      <c r="K1698" s="15" t="e">
        <f t="shared" si="183"/>
        <v>#DIV/0!</v>
      </c>
      <c r="L1698" s="15" t="e">
        <f t="shared" si="184"/>
        <v>#DIV/0!</v>
      </c>
      <c r="M1698" s="15" t="e">
        <f t="shared" si="185"/>
        <v>#DIV/0!</v>
      </c>
      <c r="N1698" s="15" t="e">
        <f t="shared" si="186"/>
        <v>#N/A</v>
      </c>
      <c r="O1698" s="15" t="e">
        <f t="shared" si="187"/>
        <v>#N/A</v>
      </c>
    </row>
    <row r="1699" spans="1:15" x14ac:dyDescent="0.15">
      <c r="A1699" s="106">
        <f t="shared" si="188"/>
        <v>1</v>
      </c>
      <c r="B1699" s="15" t="e">
        <f>IF(OR(Medidas!D1699=1,Medidas!D1699="M",Medidas!D1699="m"),$A1699*LOOKUP($I1699+1,'OMS2007'!$A$3:$A$220,'OMS2007'!B$3:B$220)+(1-$A1699)*LOOKUP($I1699,'OMS2007'!$A$3:$A$220,'OMS2007'!B$3:B$220),$A1699*LOOKUP($I1699+1,'OMS2007'!$A$3:$A$220,'OMS2007'!E$3:E$220)+(1-$A1699)*LOOKUP($I1699,'OMS2007'!$A$3:$A$220,'OMS2007'!E$3:E$220))</f>
        <v>#N/A</v>
      </c>
      <c r="C1699" s="15" t="e">
        <f>IF(OR(Medidas!D1699=1,Medidas!D1699="M",Medidas!D1699="m"),$A1699*LOOKUP($I1699+1,'OMS2007'!$A$3:$A$220,'OMS2007'!C$3:C$220)+(1-$A1699)*LOOKUP($I1699,'OMS2007'!$A$3:$A$220,'OMS2007'!C$3:C$220),$A1699*LOOKUP($I1699+1,'OMS2007'!$A$3:$A$220,'OMS2007'!F$3:F$220)+(1-$A1699)*LOOKUP($I1699,'OMS2007'!$A$3:$A$220,'OMS2007'!F$3:F$220))</f>
        <v>#N/A</v>
      </c>
      <c r="D1699" s="15" t="e">
        <f>IF(OR(Medidas!D1699=1,Medidas!D1699="M",Medidas!D1699="m"),$A1699*LOOKUP($I1699+1,'OMS2007'!$A$3:$A$220,'OMS2007'!D$3:D$220)+(1-$A1699)*LOOKUP($I1699,'OMS2007'!$A$3:$A$220,'OMS2007'!D$3:D$220),$A1699*LOOKUP($I1699+1,'OMS2007'!$A$3:$A$220,'OMS2007'!G$3:G$220)+(1-$A1699)*LOOKUP($I1699,'OMS2007'!$A$3:$A$220,'OMS2007'!G$3:G$220))</f>
        <v>#N/A</v>
      </c>
      <c r="E1699" s="15">
        <f t="shared" si="182"/>
        <v>1</v>
      </c>
      <c r="F1699" s="15">
        <f>IF(OR(Medidas!D1699=1,Medidas!D1699="M",Medidas!D1699="m",Medidas!D1699=2,Medidas!D1699="F",Medidas!D1699="f"),0,1)</f>
        <v>1</v>
      </c>
      <c r="G1699" s="15">
        <f>IF(OR(ISBLANK(Medidas!G1699),(ISBLANK(Medidas!H1699))),1,0)</f>
        <v>1</v>
      </c>
      <c r="H1699" s="15">
        <f>IF(AND(NOT(G1699),OR(Medidas!G1699&lt;20,Medidas!G1699&gt;250,Medidas!H1699&lt;0.5,Medidas!H1699&gt;400)),1,0)</f>
        <v>0</v>
      </c>
      <c r="I1699" s="20">
        <f>(Medidas!F1699-Medidas!E1699)/30.4375</f>
        <v>0</v>
      </c>
      <c r="J1699" s="15" t="e">
        <f>Medidas!H1699/(Medidas!G1699^2)*10000</f>
        <v>#DIV/0!</v>
      </c>
      <c r="K1699" s="15" t="e">
        <f t="shared" si="183"/>
        <v>#DIV/0!</v>
      </c>
      <c r="L1699" s="15" t="e">
        <f t="shared" si="184"/>
        <v>#DIV/0!</v>
      </c>
      <c r="M1699" s="15" t="e">
        <f t="shared" si="185"/>
        <v>#DIV/0!</v>
      </c>
      <c r="N1699" s="15" t="e">
        <f t="shared" si="186"/>
        <v>#N/A</v>
      </c>
      <c r="O1699" s="15" t="e">
        <f t="shared" si="187"/>
        <v>#N/A</v>
      </c>
    </row>
    <row r="1700" spans="1:15" x14ac:dyDescent="0.15">
      <c r="A1700" s="106">
        <f t="shared" si="188"/>
        <v>1</v>
      </c>
      <c r="B1700" s="15" t="e">
        <f>IF(OR(Medidas!D1700=1,Medidas!D1700="M",Medidas!D1700="m"),$A1700*LOOKUP($I1700+1,'OMS2007'!$A$3:$A$220,'OMS2007'!B$3:B$220)+(1-$A1700)*LOOKUP($I1700,'OMS2007'!$A$3:$A$220,'OMS2007'!B$3:B$220),$A1700*LOOKUP($I1700+1,'OMS2007'!$A$3:$A$220,'OMS2007'!E$3:E$220)+(1-$A1700)*LOOKUP($I1700,'OMS2007'!$A$3:$A$220,'OMS2007'!E$3:E$220))</f>
        <v>#N/A</v>
      </c>
      <c r="C1700" s="15" t="e">
        <f>IF(OR(Medidas!D1700=1,Medidas!D1700="M",Medidas!D1700="m"),$A1700*LOOKUP($I1700+1,'OMS2007'!$A$3:$A$220,'OMS2007'!C$3:C$220)+(1-$A1700)*LOOKUP($I1700,'OMS2007'!$A$3:$A$220,'OMS2007'!C$3:C$220),$A1700*LOOKUP($I1700+1,'OMS2007'!$A$3:$A$220,'OMS2007'!F$3:F$220)+(1-$A1700)*LOOKUP($I1700,'OMS2007'!$A$3:$A$220,'OMS2007'!F$3:F$220))</f>
        <v>#N/A</v>
      </c>
      <c r="D1700" s="15" t="e">
        <f>IF(OR(Medidas!D1700=1,Medidas!D1700="M",Medidas!D1700="m"),$A1700*LOOKUP($I1700+1,'OMS2007'!$A$3:$A$220,'OMS2007'!D$3:D$220)+(1-$A1700)*LOOKUP($I1700,'OMS2007'!$A$3:$A$220,'OMS2007'!D$3:D$220),$A1700*LOOKUP($I1700+1,'OMS2007'!$A$3:$A$220,'OMS2007'!G$3:G$220)+(1-$A1700)*LOOKUP($I1700,'OMS2007'!$A$3:$A$220,'OMS2007'!G$3:G$220))</f>
        <v>#N/A</v>
      </c>
      <c r="E1700" s="15">
        <f t="shared" si="182"/>
        <v>1</v>
      </c>
      <c r="F1700" s="15">
        <f>IF(OR(Medidas!D1700=1,Medidas!D1700="M",Medidas!D1700="m",Medidas!D1700=2,Medidas!D1700="F",Medidas!D1700="f"),0,1)</f>
        <v>1</v>
      </c>
      <c r="G1700" s="15">
        <f>IF(OR(ISBLANK(Medidas!G1700),(ISBLANK(Medidas!H1700))),1,0)</f>
        <v>1</v>
      </c>
      <c r="H1700" s="15">
        <f>IF(AND(NOT(G1700),OR(Medidas!G1700&lt;20,Medidas!G1700&gt;250,Medidas!H1700&lt;0.5,Medidas!H1700&gt;400)),1,0)</f>
        <v>0</v>
      </c>
      <c r="I1700" s="20">
        <f>(Medidas!F1700-Medidas!E1700)/30.4375</f>
        <v>0</v>
      </c>
      <c r="J1700" s="15" t="e">
        <f>Medidas!H1700/(Medidas!G1700^2)*10000</f>
        <v>#DIV/0!</v>
      </c>
      <c r="K1700" s="15" t="e">
        <f t="shared" si="183"/>
        <v>#DIV/0!</v>
      </c>
      <c r="L1700" s="15" t="e">
        <f t="shared" si="184"/>
        <v>#DIV/0!</v>
      </c>
      <c r="M1700" s="15" t="e">
        <f t="shared" si="185"/>
        <v>#DIV/0!</v>
      </c>
      <c r="N1700" s="15" t="e">
        <f t="shared" si="186"/>
        <v>#N/A</v>
      </c>
      <c r="O1700" s="15" t="e">
        <f t="shared" si="187"/>
        <v>#N/A</v>
      </c>
    </row>
    <row r="1701" spans="1:15" x14ac:dyDescent="0.15">
      <c r="A1701" s="106">
        <f t="shared" si="188"/>
        <v>1</v>
      </c>
      <c r="B1701" s="15" t="e">
        <f>IF(OR(Medidas!D1701=1,Medidas!D1701="M",Medidas!D1701="m"),$A1701*LOOKUP($I1701+1,'OMS2007'!$A$3:$A$220,'OMS2007'!B$3:B$220)+(1-$A1701)*LOOKUP($I1701,'OMS2007'!$A$3:$A$220,'OMS2007'!B$3:B$220),$A1701*LOOKUP($I1701+1,'OMS2007'!$A$3:$A$220,'OMS2007'!E$3:E$220)+(1-$A1701)*LOOKUP($I1701,'OMS2007'!$A$3:$A$220,'OMS2007'!E$3:E$220))</f>
        <v>#N/A</v>
      </c>
      <c r="C1701" s="15" t="e">
        <f>IF(OR(Medidas!D1701=1,Medidas!D1701="M",Medidas!D1701="m"),$A1701*LOOKUP($I1701+1,'OMS2007'!$A$3:$A$220,'OMS2007'!C$3:C$220)+(1-$A1701)*LOOKUP($I1701,'OMS2007'!$A$3:$A$220,'OMS2007'!C$3:C$220),$A1701*LOOKUP($I1701+1,'OMS2007'!$A$3:$A$220,'OMS2007'!F$3:F$220)+(1-$A1701)*LOOKUP($I1701,'OMS2007'!$A$3:$A$220,'OMS2007'!F$3:F$220))</f>
        <v>#N/A</v>
      </c>
      <c r="D1701" s="15" t="e">
        <f>IF(OR(Medidas!D1701=1,Medidas!D1701="M",Medidas!D1701="m"),$A1701*LOOKUP($I1701+1,'OMS2007'!$A$3:$A$220,'OMS2007'!D$3:D$220)+(1-$A1701)*LOOKUP($I1701,'OMS2007'!$A$3:$A$220,'OMS2007'!D$3:D$220),$A1701*LOOKUP($I1701+1,'OMS2007'!$A$3:$A$220,'OMS2007'!G$3:G$220)+(1-$A1701)*LOOKUP($I1701,'OMS2007'!$A$3:$A$220,'OMS2007'!G$3:G$220))</f>
        <v>#N/A</v>
      </c>
      <c r="E1701" s="15">
        <f t="shared" si="182"/>
        <v>1</v>
      </c>
      <c r="F1701" s="15">
        <f>IF(OR(Medidas!D1701=1,Medidas!D1701="M",Medidas!D1701="m",Medidas!D1701=2,Medidas!D1701="F",Medidas!D1701="f"),0,1)</f>
        <v>1</v>
      </c>
      <c r="G1701" s="15">
        <f>IF(OR(ISBLANK(Medidas!G1701),(ISBLANK(Medidas!H1701))),1,0)</f>
        <v>1</v>
      </c>
      <c r="H1701" s="15">
        <f>IF(AND(NOT(G1701),OR(Medidas!G1701&lt;20,Medidas!G1701&gt;250,Medidas!H1701&lt;0.5,Medidas!H1701&gt;400)),1,0)</f>
        <v>0</v>
      </c>
      <c r="I1701" s="20">
        <f>(Medidas!F1701-Medidas!E1701)/30.4375</f>
        <v>0</v>
      </c>
      <c r="J1701" s="15" t="e">
        <f>Medidas!H1701/(Medidas!G1701^2)*10000</f>
        <v>#DIV/0!</v>
      </c>
      <c r="K1701" s="15" t="e">
        <f t="shared" si="183"/>
        <v>#DIV/0!</v>
      </c>
      <c r="L1701" s="15" t="e">
        <f t="shared" si="184"/>
        <v>#DIV/0!</v>
      </c>
      <c r="M1701" s="15" t="e">
        <f t="shared" si="185"/>
        <v>#DIV/0!</v>
      </c>
      <c r="N1701" s="15" t="e">
        <f t="shared" si="186"/>
        <v>#N/A</v>
      </c>
      <c r="O1701" s="15" t="e">
        <f t="shared" si="187"/>
        <v>#N/A</v>
      </c>
    </row>
    <row r="1702" spans="1:15" x14ac:dyDescent="0.15">
      <c r="A1702" s="106">
        <f t="shared" si="188"/>
        <v>1</v>
      </c>
      <c r="B1702" s="15" t="e">
        <f>IF(OR(Medidas!D1702=1,Medidas!D1702="M",Medidas!D1702="m"),$A1702*LOOKUP($I1702+1,'OMS2007'!$A$3:$A$220,'OMS2007'!B$3:B$220)+(1-$A1702)*LOOKUP($I1702,'OMS2007'!$A$3:$A$220,'OMS2007'!B$3:B$220),$A1702*LOOKUP($I1702+1,'OMS2007'!$A$3:$A$220,'OMS2007'!E$3:E$220)+(1-$A1702)*LOOKUP($I1702,'OMS2007'!$A$3:$A$220,'OMS2007'!E$3:E$220))</f>
        <v>#N/A</v>
      </c>
      <c r="C1702" s="15" t="e">
        <f>IF(OR(Medidas!D1702=1,Medidas!D1702="M",Medidas!D1702="m"),$A1702*LOOKUP($I1702+1,'OMS2007'!$A$3:$A$220,'OMS2007'!C$3:C$220)+(1-$A1702)*LOOKUP($I1702,'OMS2007'!$A$3:$A$220,'OMS2007'!C$3:C$220),$A1702*LOOKUP($I1702+1,'OMS2007'!$A$3:$A$220,'OMS2007'!F$3:F$220)+(1-$A1702)*LOOKUP($I1702,'OMS2007'!$A$3:$A$220,'OMS2007'!F$3:F$220))</f>
        <v>#N/A</v>
      </c>
      <c r="D1702" s="15" t="e">
        <f>IF(OR(Medidas!D1702=1,Medidas!D1702="M",Medidas!D1702="m"),$A1702*LOOKUP($I1702+1,'OMS2007'!$A$3:$A$220,'OMS2007'!D$3:D$220)+(1-$A1702)*LOOKUP($I1702,'OMS2007'!$A$3:$A$220,'OMS2007'!D$3:D$220),$A1702*LOOKUP($I1702+1,'OMS2007'!$A$3:$A$220,'OMS2007'!G$3:G$220)+(1-$A1702)*LOOKUP($I1702,'OMS2007'!$A$3:$A$220,'OMS2007'!G$3:G$220))</f>
        <v>#N/A</v>
      </c>
      <c r="E1702" s="15">
        <f t="shared" si="182"/>
        <v>1</v>
      </c>
      <c r="F1702" s="15">
        <f>IF(OR(Medidas!D1702=1,Medidas!D1702="M",Medidas!D1702="m",Medidas!D1702=2,Medidas!D1702="F",Medidas!D1702="f"),0,1)</f>
        <v>1</v>
      </c>
      <c r="G1702" s="15">
        <f>IF(OR(ISBLANK(Medidas!G1702),(ISBLANK(Medidas!H1702))),1,0)</f>
        <v>1</v>
      </c>
      <c r="H1702" s="15">
        <f>IF(AND(NOT(G1702),OR(Medidas!G1702&lt;20,Medidas!G1702&gt;250,Medidas!H1702&lt;0.5,Medidas!H1702&gt;400)),1,0)</f>
        <v>0</v>
      </c>
      <c r="I1702" s="20">
        <f>(Medidas!F1702-Medidas!E1702)/30.4375</f>
        <v>0</v>
      </c>
      <c r="J1702" s="15" t="e">
        <f>Medidas!H1702/(Medidas!G1702^2)*10000</f>
        <v>#DIV/0!</v>
      </c>
      <c r="K1702" s="15" t="e">
        <f t="shared" si="183"/>
        <v>#DIV/0!</v>
      </c>
      <c r="L1702" s="15" t="e">
        <f t="shared" si="184"/>
        <v>#DIV/0!</v>
      </c>
      <c r="M1702" s="15" t="e">
        <f t="shared" si="185"/>
        <v>#DIV/0!</v>
      </c>
      <c r="N1702" s="15" t="e">
        <f t="shared" si="186"/>
        <v>#N/A</v>
      </c>
      <c r="O1702" s="15" t="e">
        <f t="shared" si="187"/>
        <v>#N/A</v>
      </c>
    </row>
    <row r="1703" spans="1:15" x14ac:dyDescent="0.15">
      <c r="A1703" s="106">
        <f t="shared" si="188"/>
        <v>1</v>
      </c>
      <c r="B1703" s="15" t="e">
        <f>IF(OR(Medidas!D1703=1,Medidas!D1703="M",Medidas!D1703="m"),$A1703*LOOKUP($I1703+1,'OMS2007'!$A$3:$A$220,'OMS2007'!B$3:B$220)+(1-$A1703)*LOOKUP($I1703,'OMS2007'!$A$3:$A$220,'OMS2007'!B$3:B$220),$A1703*LOOKUP($I1703+1,'OMS2007'!$A$3:$A$220,'OMS2007'!E$3:E$220)+(1-$A1703)*LOOKUP($I1703,'OMS2007'!$A$3:$A$220,'OMS2007'!E$3:E$220))</f>
        <v>#N/A</v>
      </c>
      <c r="C1703" s="15" t="e">
        <f>IF(OR(Medidas!D1703=1,Medidas!D1703="M",Medidas!D1703="m"),$A1703*LOOKUP($I1703+1,'OMS2007'!$A$3:$A$220,'OMS2007'!C$3:C$220)+(1-$A1703)*LOOKUP($I1703,'OMS2007'!$A$3:$A$220,'OMS2007'!C$3:C$220),$A1703*LOOKUP($I1703+1,'OMS2007'!$A$3:$A$220,'OMS2007'!F$3:F$220)+(1-$A1703)*LOOKUP($I1703,'OMS2007'!$A$3:$A$220,'OMS2007'!F$3:F$220))</f>
        <v>#N/A</v>
      </c>
      <c r="D1703" s="15" t="e">
        <f>IF(OR(Medidas!D1703=1,Medidas!D1703="M",Medidas!D1703="m"),$A1703*LOOKUP($I1703+1,'OMS2007'!$A$3:$A$220,'OMS2007'!D$3:D$220)+(1-$A1703)*LOOKUP($I1703,'OMS2007'!$A$3:$A$220,'OMS2007'!D$3:D$220),$A1703*LOOKUP($I1703+1,'OMS2007'!$A$3:$A$220,'OMS2007'!G$3:G$220)+(1-$A1703)*LOOKUP($I1703,'OMS2007'!$A$3:$A$220,'OMS2007'!G$3:G$220))</f>
        <v>#N/A</v>
      </c>
      <c r="E1703" s="15">
        <f t="shared" si="182"/>
        <v>1</v>
      </c>
      <c r="F1703" s="15">
        <f>IF(OR(Medidas!D1703=1,Medidas!D1703="M",Medidas!D1703="m",Medidas!D1703=2,Medidas!D1703="F",Medidas!D1703="f"),0,1)</f>
        <v>1</v>
      </c>
      <c r="G1703" s="15">
        <f>IF(OR(ISBLANK(Medidas!G1703),(ISBLANK(Medidas!H1703))),1,0)</f>
        <v>1</v>
      </c>
      <c r="H1703" s="15">
        <f>IF(AND(NOT(G1703),OR(Medidas!G1703&lt;20,Medidas!G1703&gt;250,Medidas!H1703&lt;0.5,Medidas!H1703&gt;400)),1,0)</f>
        <v>0</v>
      </c>
      <c r="I1703" s="20">
        <f>(Medidas!F1703-Medidas!E1703)/30.4375</f>
        <v>0</v>
      </c>
      <c r="J1703" s="15" t="e">
        <f>Medidas!H1703/(Medidas!G1703^2)*10000</f>
        <v>#DIV/0!</v>
      </c>
      <c r="K1703" s="15" t="e">
        <f t="shared" si="183"/>
        <v>#DIV/0!</v>
      </c>
      <c r="L1703" s="15" t="e">
        <f t="shared" si="184"/>
        <v>#DIV/0!</v>
      </c>
      <c r="M1703" s="15" t="e">
        <f t="shared" si="185"/>
        <v>#DIV/0!</v>
      </c>
      <c r="N1703" s="15" t="e">
        <f t="shared" si="186"/>
        <v>#N/A</v>
      </c>
      <c r="O1703" s="15" t="e">
        <f t="shared" si="187"/>
        <v>#N/A</v>
      </c>
    </row>
    <row r="1704" spans="1:15" x14ac:dyDescent="0.15">
      <c r="A1704" s="106">
        <f t="shared" si="188"/>
        <v>1</v>
      </c>
      <c r="B1704" s="15" t="e">
        <f>IF(OR(Medidas!D1704=1,Medidas!D1704="M",Medidas!D1704="m"),$A1704*LOOKUP($I1704+1,'OMS2007'!$A$3:$A$220,'OMS2007'!B$3:B$220)+(1-$A1704)*LOOKUP($I1704,'OMS2007'!$A$3:$A$220,'OMS2007'!B$3:B$220),$A1704*LOOKUP($I1704+1,'OMS2007'!$A$3:$A$220,'OMS2007'!E$3:E$220)+(1-$A1704)*LOOKUP($I1704,'OMS2007'!$A$3:$A$220,'OMS2007'!E$3:E$220))</f>
        <v>#N/A</v>
      </c>
      <c r="C1704" s="15" t="e">
        <f>IF(OR(Medidas!D1704=1,Medidas!D1704="M",Medidas!D1704="m"),$A1704*LOOKUP($I1704+1,'OMS2007'!$A$3:$A$220,'OMS2007'!C$3:C$220)+(1-$A1704)*LOOKUP($I1704,'OMS2007'!$A$3:$A$220,'OMS2007'!C$3:C$220),$A1704*LOOKUP($I1704+1,'OMS2007'!$A$3:$A$220,'OMS2007'!F$3:F$220)+(1-$A1704)*LOOKUP($I1704,'OMS2007'!$A$3:$A$220,'OMS2007'!F$3:F$220))</f>
        <v>#N/A</v>
      </c>
      <c r="D1704" s="15" t="e">
        <f>IF(OR(Medidas!D1704=1,Medidas!D1704="M",Medidas!D1704="m"),$A1704*LOOKUP($I1704+1,'OMS2007'!$A$3:$A$220,'OMS2007'!D$3:D$220)+(1-$A1704)*LOOKUP($I1704,'OMS2007'!$A$3:$A$220,'OMS2007'!D$3:D$220),$A1704*LOOKUP($I1704+1,'OMS2007'!$A$3:$A$220,'OMS2007'!G$3:G$220)+(1-$A1704)*LOOKUP($I1704,'OMS2007'!$A$3:$A$220,'OMS2007'!G$3:G$220))</f>
        <v>#N/A</v>
      </c>
      <c r="E1704" s="15">
        <f t="shared" si="182"/>
        <v>1</v>
      </c>
      <c r="F1704" s="15">
        <f>IF(OR(Medidas!D1704=1,Medidas!D1704="M",Medidas!D1704="m",Medidas!D1704=2,Medidas!D1704="F",Medidas!D1704="f"),0,1)</f>
        <v>1</v>
      </c>
      <c r="G1704" s="15">
        <f>IF(OR(ISBLANK(Medidas!G1704),(ISBLANK(Medidas!H1704))),1,0)</f>
        <v>1</v>
      </c>
      <c r="H1704" s="15">
        <f>IF(AND(NOT(G1704),OR(Medidas!G1704&lt;20,Medidas!G1704&gt;250,Medidas!H1704&lt;0.5,Medidas!H1704&gt;400)),1,0)</f>
        <v>0</v>
      </c>
      <c r="I1704" s="20">
        <f>(Medidas!F1704-Medidas!E1704)/30.4375</f>
        <v>0</v>
      </c>
      <c r="J1704" s="15" t="e">
        <f>Medidas!H1704/(Medidas!G1704^2)*10000</f>
        <v>#DIV/0!</v>
      </c>
      <c r="K1704" s="15" t="e">
        <f t="shared" si="183"/>
        <v>#DIV/0!</v>
      </c>
      <c r="L1704" s="15" t="e">
        <f t="shared" si="184"/>
        <v>#DIV/0!</v>
      </c>
      <c r="M1704" s="15" t="e">
        <f t="shared" si="185"/>
        <v>#DIV/0!</v>
      </c>
      <c r="N1704" s="15" t="e">
        <f t="shared" si="186"/>
        <v>#N/A</v>
      </c>
      <c r="O1704" s="15" t="e">
        <f t="shared" si="187"/>
        <v>#N/A</v>
      </c>
    </row>
    <row r="1705" spans="1:15" x14ac:dyDescent="0.15">
      <c r="A1705" s="106">
        <f t="shared" si="188"/>
        <v>1</v>
      </c>
      <c r="B1705" s="15" t="e">
        <f>IF(OR(Medidas!D1705=1,Medidas!D1705="M",Medidas!D1705="m"),$A1705*LOOKUP($I1705+1,'OMS2007'!$A$3:$A$220,'OMS2007'!B$3:B$220)+(1-$A1705)*LOOKUP($I1705,'OMS2007'!$A$3:$A$220,'OMS2007'!B$3:B$220),$A1705*LOOKUP($I1705+1,'OMS2007'!$A$3:$A$220,'OMS2007'!E$3:E$220)+(1-$A1705)*LOOKUP($I1705,'OMS2007'!$A$3:$A$220,'OMS2007'!E$3:E$220))</f>
        <v>#N/A</v>
      </c>
      <c r="C1705" s="15" t="e">
        <f>IF(OR(Medidas!D1705=1,Medidas!D1705="M",Medidas!D1705="m"),$A1705*LOOKUP($I1705+1,'OMS2007'!$A$3:$A$220,'OMS2007'!C$3:C$220)+(1-$A1705)*LOOKUP($I1705,'OMS2007'!$A$3:$A$220,'OMS2007'!C$3:C$220),$A1705*LOOKUP($I1705+1,'OMS2007'!$A$3:$A$220,'OMS2007'!F$3:F$220)+(1-$A1705)*LOOKUP($I1705,'OMS2007'!$A$3:$A$220,'OMS2007'!F$3:F$220))</f>
        <v>#N/A</v>
      </c>
      <c r="D1705" s="15" t="e">
        <f>IF(OR(Medidas!D1705=1,Medidas!D1705="M",Medidas!D1705="m"),$A1705*LOOKUP($I1705+1,'OMS2007'!$A$3:$A$220,'OMS2007'!D$3:D$220)+(1-$A1705)*LOOKUP($I1705,'OMS2007'!$A$3:$A$220,'OMS2007'!D$3:D$220),$A1705*LOOKUP($I1705+1,'OMS2007'!$A$3:$A$220,'OMS2007'!G$3:G$220)+(1-$A1705)*LOOKUP($I1705,'OMS2007'!$A$3:$A$220,'OMS2007'!G$3:G$220))</f>
        <v>#N/A</v>
      </c>
      <c r="E1705" s="15">
        <f t="shared" si="182"/>
        <v>1</v>
      </c>
      <c r="F1705" s="15">
        <f>IF(OR(Medidas!D1705=1,Medidas!D1705="M",Medidas!D1705="m",Medidas!D1705=2,Medidas!D1705="F",Medidas!D1705="f"),0,1)</f>
        <v>1</v>
      </c>
      <c r="G1705" s="15">
        <f>IF(OR(ISBLANK(Medidas!G1705),(ISBLANK(Medidas!H1705))),1,0)</f>
        <v>1</v>
      </c>
      <c r="H1705" s="15">
        <f>IF(AND(NOT(G1705),OR(Medidas!G1705&lt;20,Medidas!G1705&gt;250,Medidas!H1705&lt;0.5,Medidas!H1705&gt;400)),1,0)</f>
        <v>0</v>
      </c>
      <c r="I1705" s="20">
        <f>(Medidas!F1705-Medidas!E1705)/30.4375</f>
        <v>0</v>
      </c>
      <c r="J1705" s="15" t="e">
        <f>Medidas!H1705/(Medidas!G1705^2)*10000</f>
        <v>#DIV/0!</v>
      </c>
      <c r="K1705" s="15" t="e">
        <f t="shared" si="183"/>
        <v>#DIV/0!</v>
      </c>
      <c r="L1705" s="15" t="e">
        <f t="shared" si="184"/>
        <v>#DIV/0!</v>
      </c>
      <c r="M1705" s="15" t="e">
        <f t="shared" si="185"/>
        <v>#DIV/0!</v>
      </c>
      <c r="N1705" s="15" t="e">
        <f t="shared" si="186"/>
        <v>#N/A</v>
      </c>
      <c r="O1705" s="15" t="e">
        <f t="shared" si="187"/>
        <v>#N/A</v>
      </c>
    </row>
    <row r="1706" spans="1:15" x14ac:dyDescent="0.15">
      <c r="A1706" s="106">
        <f t="shared" si="188"/>
        <v>1</v>
      </c>
      <c r="B1706" s="15" t="e">
        <f>IF(OR(Medidas!D1706=1,Medidas!D1706="M",Medidas!D1706="m"),$A1706*LOOKUP($I1706+1,'OMS2007'!$A$3:$A$220,'OMS2007'!B$3:B$220)+(1-$A1706)*LOOKUP($I1706,'OMS2007'!$A$3:$A$220,'OMS2007'!B$3:B$220),$A1706*LOOKUP($I1706+1,'OMS2007'!$A$3:$A$220,'OMS2007'!E$3:E$220)+(1-$A1706)*LOOKUP($I1706,'OMS2007'!$A$3:$A$220,'OMS2007'!E$3:E$220))</f>
        <v>#N/A</v>
      </c>
      <c r="C1706" s="15" t="e">
        <f>IF(OR(Medidas!D1706=1,Medidas!D1706="M",Medidas!D1706="m"),$A1706*LOOKUP($I1706+1,'OMS2007'!$A$3:$A$220,'OMS2007'!C$3:C$220)+(1-$A1706)*LOOKUP($I1706,'OMS2007'!$A$3:$A$220,'OMS2007'!C$3:C$220),$A1706*LOOKUP($I1706+1,'OMS2007'!$A$3:$A$220,'OMS2007'!F$3:F$220)+(1-$A1706)*LOOKUP($I1706,'OMS2007'!$A$3:$A$220,'OMS2007'!F$3:F$220))</f>
        <v>#N/A</v>
      </c>
      <c r="D1706" s="15" t="e">
        <f>IF(OR(Medidas!D1706=1,Medidas!D1706="M",Medidas!D1706="m"),$A1706*LOOKUP($I1706+1,'OMS2007'!$A$3:$A$220,'OMS2007'!D$3:D$220)+(1-$A1706)*LOOKUP($I1706,'OMS2007'!$A$3:$A$220,'OMS2007'!D$3:D$220),$A1706*LOOKUP($I1706+1,'OMS2007'!$A$3:$A$220,'OMS2007'!G$3:G$220)+(1-$A1706)*LOOKUP($I1706,'OMS2007'!$A$3:$A$220,'OMS2007'!G$3:G$220))</f>
        <v>#N/A</v>
      </c>
      <c r="E1706" s="15">
        <f t="shared" si="182"/>
        <v>1</v>
      </c>
      <c r="F1706" s="15">
        <f>IF(OR(Medidas!D1706=1,Medidas!D1706="M",Medidas!D1706="m",Medidas!D1706=2,Medidas!D1706="F",Medidas!D1706="f"),0,1)</f>
        <v>1</v>
      </c>
      <c r="G1706" s="15">
        <f>IF(OR(ISBLANK(Medidas!G1706),(ISBLANK(Medidas!H1706))),1,0)</f>
        <v>1</v>
      </c>
      <c r="H1706" s="15">
        <f>IF(AND(NOT(G1706),OR(Medidas!G1706&lt;20,Medidas!G1706&gt;250,Medidas!H1706&lt;0.5,Medidas!H1706&gt;400)),1,0)</f>
        <v>0</v>
      </c>
      <c r="I1706" s="20">
        <f>(Medidas!F1706-Medidas!E1706)/30.4375</f>
        <v>0</v>
      </c>
      <c r="J1706" s="15" t="e">
        <f>Medidas!H1706/(Medidas!G1706^2)*10000</f>
        <v>#DIV/0!</v>
      </c>
      <c r="K1706" s="15" t="e">
        <f t="shared" si="183"/>
        <v>#DIV/0!</v>
      </c>
      <c r="L1706" s="15" t="e">
        <f t="shared" si="184"/>
        <v>#DIV/0!</v>
      </c>
      <c r="M1706" s="15" t="e">
        <f t="shared" si="185"/>
        <v>#DIV/0!</v>
      </c>
      <c r="N1706" s="15" t="e">
        <f t="shared" si="186"/>
        <v>#N/A</v>
      </c>
      <c r="O1706" s="15" t="e">
        <f t="shared" si="187"/>
        <v>#N/A</v>
      </c>
    </row>
    <row r="1707" spans="1:15" x14ac:dyDescent="0.15">
      <c r="A1707" s="106">
        <f t="shared" si="188"/>
        <v>1</v>
      </c>
      <c r="B1707" s="15" t="e">
        <f>IF(OR(Medidas!D1707=1,Medidas!D1707="M",Medidas!D1707="m"),$A1707*LOOKUP($I1707+1,'OMS2007'!$A$3:$A$220,'OMS2007'!B$3:B$220)+(1-$A1707)*LOOKUP($I1707,'OMS2007'!$A$3:$A$220,'OMS2007'!B$3:B$220),$A1707*LOOKUP($I1707+1,'OMS2007'!$A$3:$A$220,'OMS2007'!E$3:E$220)+(1-$A1707)*LOOKUP($I1707,'OMS2007'!$A$3:$A$220,'OMS2007'!E$3:E$220))</f>
        <v>#N/A</v>
      </c>
      <c r="C1707" s="15" t="e">
        <f>IF(OR(Medidas!D1707=1,Medidas!D1707="M",Medidas!D1707="m"),$A1707*LOOKUP($I1707+1,'OMS2007'!$A$3:$A$220,'OMS2007'!C$3:C$220)+(1-$A1707)*LOOKUP($I1707,'OMS2007'!$A$3:$A$220,'OMS2007'!C$3:C$220),$A1707*LOOKUP($I1707+1,'OMS2007'!$A$3:$A$220,'OMS2007'!F$3:F$220)+(1-$A1707)*LOOKUP($I1707,'OMS2007'!$A$3:$A$220,'OMS2007'!F$3:F$220))</f>
        <v>#N/A</v>
      </c>
      <c r="D1707" s="15" t="e">
        <f>IF(OR(Medidas!D1707=1,Medidas!D1707="M",Medidas!D1707="m"),$A1707*LOOKUP($I1707+1,'OMS2007'!$A$3:$A$220,'OMS2007'!D$3:D$220)+(1-$A1707)*LOOKUP($I1707,'OMS2007'!$A$3:$A$220,'OMS2007'!D$3:D$220),$A1707*LOOKUP($I1707+1,'OMS2007'!$A$3:$A$220,'OMS2007'!G$3:G$220)+(1-$A1707)*LOOKUP($I1707,'OMS2007'!$A$3:$A$220,'OMS2007'!G$3:G$220))</f>
        <v>#N/A</v>
      </c>
      <c r="E1707" s="15">
        <f t="shared" si="182"/>
        <v>1</v>
      </c>
      <c r="F1707" s="15">
        <f>IF(OR(Medidas!D1707=1,Medidas!D1707="M",Medidas!D1707="m",Medidas!D1707=2,Medidas!D1707="F",Medidas!D1707="f"),0,1)</f>
        <v>1</v>
      </c>
      <c r="G1707" s="15">
        <f>IF(OR(ISBLANK(Medidas!G1707),(ISBLANK(Medidas!H1707))),1,0)</f>
        <v>1</v>
      </c>
      <c r="H1707" s="15">
        <f>IF(AND(NOT(G1707),OR(Medidas!G1707&lt;20,Medidas!G1707&gt;250,Medidas!H1707&lt;0.5,Medidas!H1707&gt;400)),1,0)</f>
        <v>0</v>
      </c>
      <c r="I1707" s="20">
        <f>(Medidas!F1707-Medidas!E1707)/30.4375</f>
        <v>0</v>
      </c>
      <c r="J1707" s="15" t="e">
        <f>Medidas!H1707/(Medidas!G1707^2)*10000</f>
        <v>#DIV/0!</v>
      </c>
      <c r="K1707" s="15" t="e">
        <f t="shared" si="183"/>
        <v>#DIV/0!</v>
      </c>
      <c r="L1707" s="15" t="e">
        <f t="shared" si="184"/>
        <v>#DIV/0!</v>
      </c>
      <c r="M1707" s="15" t="e">
        <f t="shared" si="185"/>
        <v>#DIV/0!</v>
      </c>
      <c r="N1707" s="15" t="e">
        <f t="shared" si="186"/>
        <v>#N/A</v>
      </c>
      <c r="O1707" s="15" t="e">
        <f t="shared" si="187"/>
        <v>#N/A</v>
      </c>
    </row>
    <row r="1708" spans="1:15" x14ac:dyDescent="0.15">
      <c r="A1708" s="106">
        <f t="shared" si="188"/>
        <v>1</v>
      </c>
      <c r="B1708" s="15" t="e">
        <f>IF(OR(Medidas!D1708=1,Medidas!D1708="M",Medidas!D1708="m"),$A1708*LOOKUP($I1708+1,'OMS2007'!$A$3:$A$220,'OMS2007'!B$3:B$220)+(1-$A1708)*LOOKUP($I1708,'OMS2007'!$A$3:$A$220,'OMS2007'!B$3:B$220),$A1708*LOOKUP($I1708+1,'OMS2007'!$A$3:$A$220,'OMS2007'!E$3:E$220)+(1-$A1708)*LOOKUP($I1708,'OMS2007'!$A$3:$A$220,'OMS2007'!E$3:E$220))</f>
        <v>#N/A</v>
      </c>
      <c r="C1708" s="15" t="e">
        <f>IF(OR(Medidas!D1708=1,Medidas!D1708="M",Medidas!D1708="m"),$A1708*LOOKUP($I1708+1,'OMS2007'!$A$3:$A$220,'OMS2007'!C$3:C$220)+(1-$A1708)*LOOKUP($I1708,'OMS2007'!$A$3:$A$220,'OMS2007'!C$3:C$220),$A1708*LOOKUP($I1708+1,'OMS2007'!$A$3:$A$220,'OMS2007'!F$3:F$220)+(1-$A1708)*LOOKUP($I1708,'OMS2007'!$A$3:$A$220,'OMS2007'!F$3:F$220))</f>
        <v>#N/A</v>
      </c>
      <c r="D1708" s="15" t="e">
        <f>IF(OR(Medidas!D1708=1,Medidas!D1708="M",Medidas!D1708="m"),$A1708*LOOKUP($I1708+1,'OMS2007'!$A$3:$A$220,'OMS2007'!D$3:D$220)+(1-$A1708)*LOOKUP($I1708,'OMS2007'!$A$3:$A$220,'OMS2007'!D$3:D$220),$A1708*LOOKUP($I1708+1,'OMS2007'!$A$3:$A$220,'OMS2007'!G$3:G$220)+(1-$A1708)*LOOKUP($I1708,'OMS2007'!$A$3:$A$220,'OMS2007'!G$3:G$220))</f>
        <v>#N/A</v>
      </c>
      <c r="E1708" s="15">
        <f t="shared" si="182"/>
        <v>1</v>
      </c>
      <c r="F1708" s="15">
        <f>IF(OR(Medidas!D1708=1,Medidas!D1708="M",Medidas!D1708="m",Medidas!D1708=2,Medidas!D1708="F",Medidas!D1708="f"),0,1)</f>
        <v>1</v>
      </c>
      <c r="G1708" s="15">
        <f>IF(OR(ISBLANK(Medidas!G1708),(ISBLANK(Medidas!H1708))),1,0)</f>
        <v>1</v>
      </c>
      <c r="H1708" s="15">
        <f>IF(AND(NOT(G1708),OR(Medidas!G1708&lt;20,Medidas!G1708&gt;250,Medidas!H1708&lt;0.5,Medidas!H1708&gt;400)),1,0)</f>
        <v>0</v>
      </c>
      <c r="I1708" s="20">
        <f>(Medidas!F1708-Medidas!E1708)/30.4375</f>
        <v>0</v>
      </c>
      <c r="J1708" s="15" t="e">
        <f>Medidas!H1708/(Medidas!G1708^2)*10000</f>
        <v>#DIV/0!</v>
      </c>
      <c r="K1708" s="15" t="e">
        <f t="shared" si="183"/>
        <v>#DIV/0!</v>
      </c>
      <c r="L1708" s="15" t="e">
        <f t="shared" si="184"/>
        <v>#DIV/0!</v>
      </c>
      <c r="M1708" s="15" t="e">
        <f t="shared" si="185"/>
        <v>#DIV/0!</v>
      </c>
      <c r="N1708" s="15" t="e">
        <f t="shared" si="186"/>
        <v>#N/A</v>
      </c>
      <c r="O1708" s="15" t="e">
        <f t="shared" si="187"/>
        <v>#N/A</v>
      </c>
    </row>
    <row r="1709" spans="1:15" x14ac:dyDescent="0.15">
      <c r="A1709" s="106">
        <f t="shared" si="188"/>
        <v>1</v>
      </c>
      <c r="B1709" s="15" t="e">
        <f>IF(OR(Medidas!D1709=1,Medidas!D1709="M",Medidas!D1709="m"),$A1709*LOOKUP($I1709+1,'OMS2007'!$A$3:$A$220,'OMS2007'!B$3:B$220)+(1-$A1709)*LOOKUP($I1709,'OMS2007'!$A$3:$A$220,'OMS2007'!B$3:B$220),$A1709*LOOKUP($I1709+1,'OMS2007'!$A$3:$A$220,'OMS2007'!E$3:E$220)+(1-$A1709)*LOOKUP($I1709,'OMS2007'!$A$3:$A$220,'OMS2007'!E$3:E$220))</f>
        <v>#N/A</v>
      </c>
      <c r="C1709" s="15" t="e">
        <f>IF(OR(Medidas!D1709=1,Medidas!D1709="M",Medidas!D1709="m"),$A1709*LOOKUP($I1709+1,'OMS2007'!$A$3:$A$220,'OMS2007'!C$3:C$220)+(1-$A1709)*LOOKUP($I1709,'OMS2007'!$A$3:$A$220,'OMS2007'!C$3:C$220),$A1709*LOOKUP($I1709+1,'OMS2007'!$A$3:$A$220,'OMS2007'!F$3:F$220)+(1-$A1709)*LOOKUP($I1709,'OMS2007'!$A$3:$A$220,'OMS2007'!F$3:F$220))</f>
        <v>#N/A</v>
      </c>
      <c r="D1709" s="15" t="e">
        <f>IF(OR(Medidas!D1709=1,Medidas!D1709="M",Medidas!D1709="m"),$A1709*LOOKUP($I1709+1,'OMS2007'!$A$3:$A$220,'OMS2007'!D$3:D$220)+(1-$A1709)*LOOKUP($I1709,'OMS2007'!$A$3:$A$220,'OMS2007'!D$3:D$220),$A1709*LOOKUP($I1709+1,'OMS2007'!$A$3:$A$220,'OMS2007'!G$3:G$220)+(1-$A1709)*LOOKUP($I1709,'OMS2007'!$A$3:$A$220,'OMS2007'!G$3:G$220))</f>
        <v>#N/A</v>
      </c>
      <c r="E1709" s="15">
        <f t="shared" si="182"/>
        <v>1</v>
      </c>
      <c r="F1709" s="15">
        <f>IF(OR(Medidas!D1709=1,Medidas!D1709="M",Medidas!D1709="m",Medidas!D1709=2,Medidas!D1709="F",Medidas!D1709="f"),0,1)</f>
        <v>1</v>
      </c>
      <c r="G1709" s="15">
        <f>IF(OR(ISBLANK(Medidas!G1709),(ISBLANK(Medidas!H1709))),1,0)</f>
        <v>1</v>
      </c>
      <c r="H1709" s="15">
        <f>IF(AND(NOT(G1709),OR(Medidas!G1709&lt;20,Medidas!G1709&gt;250,Medidas!H1709&lt;0.5,Medidas!H1709&gt;400)),1,0)</f>
        <v>0</v>
      </c>
      <c r="I1709" s="20">
        <f>(Medidas!F1709-Medidas!E1709)/30.4375</f>
        <v>0</v>
      </c>
      <c r="J1709" s="15" t="e">
        <f>Medidas!H1709/(Medidas!G1709^2)*10000</f>
        <v>#DIV/0!</v>
      </c>
      <c r="K1709" s="15" t="e">
        <f t="shared" si="183"/>
        <v>#DIV/0!</v>
      </c>
      <c r="L1709" s="15" t="e">
        <f t="shared" si="184"/>
        <v>#DIV/0!</v>
      </c>
      <c r="M1709" s="15" t="e">
        <f t="shared" si="185"/>
        <v>#DIV/0!</v>
      </c>
      <c r="N1709" s="15" t="e">
        <f t="shared" si="186"/>
        <v>#N/A</v>
      </c>
      <c r="O1709" s="15" t="e">
        <f t="shared" si="187"/>
        <v>#N/A</v>
      </c>
    </row>
    <row r="1710" spans="1:15" x14ac:dyDescent="0.15">
      <c r="A1710" s="106">
        <f t="shared" si="188"/>
        <v>1</v>
      </c>
      <c r="B1710" s="15" t="e">
        <f>IF(OR(Medidas!D1710=1,Medidas!D1710="M",Medidas!D1710="m"),$A1710*LOOKUP($I1710+1,'OMS2007'!$A$3:$A$220,'OMS2007'!B$3:B$220)+(1-$A1710)*LOOKUP($I1710,'OMS2007'!$A$3:$A$220,'OMS2007'!B$3:B$220),$A1710*LOOKUP($I1710+1,'OMS2007'!$A$3:$A$220,'OMS2007'!E$3:E$220)+(1-$A1710)*LOOKUP($I1710,'OMS2007'!$A$3:$A$220,'OMS2007'!E$3:E$220))</f>
        <v>#N/A</v>
      </c>
      <c r="C1710" s="15" t="e">
        <f>IF(OR(Medidas!D1710=1,Medidas!D1710="M",Medidas!D1710="m"),$A1710*LOOKUP($I1710+1,'OMS2007'!$A$3:$A$220,'OMS2007'!C$3:C$220)+(1-$A1710)*LOOKUP($I1710,'OMS2007'!$A$3:$A$220,'OMS2007'!C$3:C$220),$A1710*LOOKUP($I1710+1,'OMS2007'!$A$3:$A$220,'OMS2007'!F$3:F$220)+(1-$A1710)*LOOKUP($I1710,'OMS2007'!$A$3:$A$220,'OMS2007'!F$3:F$220))</f>
        <v>#N/A</v>
      </c>
      <c r="D1710" s="15" t="e">
        <f>IF(OR(Medidas!D1710=1,Medidas!D1710="M",Medidas!D1710="m"),$A1710*LOOKUP($I1710+1,'OMS2007'!$A$3:$A$220,'OMS2007'!D$3:D$220)+(1-$A1710)*LOOKUP($I1710,'OMS2007'!$A$3:$A$220,'OMS2007'!D$3:D$220),$A1710*LOOKUP($I1710+1,'OMS2007'!$A$3:$A$220,'OMS2007'!G$3:G$220)+(1-$A1710)*LOOKUP($I1710,'OMS2007'!$A$3:$A$220,'OMS2007'!G$3:G$220))</f>
        <v>#N/A</v>
      </c>
      <c r="E1710" s="15">
        <f t="shared" si="182"/>
        <v>1</v>
      </c>
      <c r="F1710" s="15">
        <f>IF(OR(Medidas!D1710=1,Medidas!D1710="M",Medidas!D1710="m",Medidas!D1710=2,Medidas!D1710="F",Medidas!D1710="f"),0,1)</f>
        <v>1</v>
      </c>
      <c r="G1710" s="15">
        <f>IF(OR(ISBLANK(Medidas!G1710),(ISBLANK(Medidas!H1710))),1,0)</f>
        <v>1</v>
      </c>
      <c r="H1710" s="15">
        <f>IF(AND(NOT(G1710),OR(Medidas!G1710&lt;20,Medidas!G1710&gt;250,Medidas!H1710&lt;0.5,Medidas!H1710&gt;400)),1,0)</f>
        <v>0</v>
      </c>
      <c r="I1710" s="20">
        <f>(Medidas!F1710-Medidas!E1710)/30.4375</f>
        <v>0</v>
      </c>
      <c r="J1710" s="15" t="e">
        <f>Medidas!H1710/(Medidas!G1710^2)*10000</f>
        <v>#DIV/0!</v>
      </c>
      <c r="K1710" s="15" t="e">
        <f t="shared" si="183"/>
        <v>#DIV/0!</v>
      </c>
      <c r="L1710" s="15" t="e">
        <f t="shared" si="184"/>
        <v>#DIV/0!</v>
      </c>
      <c r="M1710" s="15" t="e">
        <f t="shared" si="185"/>
        <v>#DIV/0!</v>
      </c>
      <c r="N1710" s="15" t="e">
        <f t="shared" si="186"/>
        <v>#N/A</v>
      </c>
      <c r="O1710" s="15" t="e">
        <f t="shared" si="187"/>
        <v>#N/A</v>
      </c>
    </row>
    <row r="1711" spans="1:15" x14ac:dyDescent="0.15">
      <c r="A1711" s="106">
        <f t="shared" si="188"/>
        <v>1</v>
      </c>
      <c r="B1711" s="15" t="e">
        <f>IF(OR(Medidas!D1711=1,Medidas!D1711="M",Medidas!D1711="m"),$A1711*LOOKUP($I1711+1,'OMS2007'!$A$3:$A$220,'OMS2007'!B$3:B$220)+(1-$A1711)*LOOKUP($I1711,'OMS2007'!$A$3:$A$220,'OMS2007'!B$3:B$220),$A1711*LOOKUP($I1711+1,'OMS2007'!$A$3:$A$220,'OMS2007'!E$3:E$220)+(1-$A1711)*LOOKUP($I1711,'OMS2007'!$A$3:$A$220,'OMS2007'!E$3:E$220))</f>
        <v>#N/A</v>
      </c>
      <c r="C1711" s="15" t="e">
        <f>IF(OR(Medidas!D1711=1,Medidas!D1711="M",Medidas!D1711="m"),$A1711*LOOKUP($I1711+1,'OMS2007'!$A$3:$A$220,'OMS2007'!C$3:C$220)+(1-$A1711)*LOOKUP($I1711,'OMS2007'!$A$3:$A$220,'OMS2007'!C$3:C$220),$A1711*LOOKUP($I1711+1,'OMS2007'!$A$3:$A$220,'OMS2007'!F$3:F$220)+(1-$A1711)*LOOKUP($I1711,'OMS2007'!$A$3:$A$220,'OMS2007'!F$3:F$220))</f>
        <v>#N/A</v>
      </c>
      <c r="D1711" s="15" t="e">
        <f>IF(OR(Medidas!D1711=1,Medidas!D1711="M",Medidas!D1711="m"),$A1711*LOOKUP($I1711+1,'OMS2007'!$A$3:$A$220,'OMS2007'!D$3:D$220)+(1-$A1711)*LOOKUP($I1711,'OMS2007'!$A$3:$A$220,'OMS2007'!D$3:D$220),$A1711*LOOKUP($I1711+1,'OMS2007'!$A$3:$A$220,'OMS2007'!G$3:G$220)+(1-$A1711)*LOOKUP($I1711,'OMS2007'!$A$3:$A$220,'OMS2007'!G$3:G$220))</f>
        <v>#N/A</v>
      </c>
      <c r="E1711" s="15">
        <f t="shared" si="182"/>
        <v>1</v>
      </c>
      <c r="F1711" s="15">
        <f>IF(OR(Medidas!D1711=1,Medidas!D1711="M",Medidas!D1711="m",Medidas!D1711=2,Medidas!D1711="F",Medidas!D1711="f"),0,1)</f>
        <v>1</v>
      </c>
      <c r="G1711" s="15">
        <f>IF(OR(ISBLANK(Medidas!G1711),(ISBLANK(Medidas!H1711))),1,0)</f>
        <v>1</v>
      </c>
      <c r="H1711" s="15">
        <f>IF(AND(NOT(G1711),OR(Medidas!G1711&lt;20,Medidas!G1711&gt;250,Medidas!H1711&lt;0.5,Medidas!H1711&gt;400)),1,0)</f>
        <v>0</v>
      </c>
      <c r="I1711" s="20">
        <f>(Medidas!F1711-Medidas!E1711)/30.4375</f>
        <v>0</v>
      </c>
      <c r="J1711" s="15" t="e">
        <f>Medidas!H1711/(Medidas!G1711^2)*10000</f>
        <v>#DIV/0!</v>
      </c>
      <c r="K1711" s="15" t="e">
        <f t="shared" si="183"/>
        <v>#DIV/0!</v>
      </c>
      <c r="L1711" s="15" t="e">
        <f t="shared" si="184"/>
        <v>#DIV/0!</v>
      </c>
      <c r="M1711" s="15" t="e">
        <f t="shared" si="185"/>
        <v>#DIV/0!</v>
      </c>
      <c r="N1711" s="15" t="e">
        <f t="shared" si="186"/>
        <v>#N/A</v>
      </c>
      <c r="O1711" s="15" t="e">
        <f t="shared" si="187"/>
        <v>#N/A</v>
      </c>
    </row>
    <row r="1712" spans="1:15" x14ac:dyDescent="0.15">
      <c r="A1712" s="106">
        <f t="shared" si="188"/>
        <v>1</v>
      </c>
      <c r="B1712" s="15" t="e">
        <f>IF(OR(Medidas!D1712=1,Medidas!D1712="M",Medidas!D1712="m"),$A1712*LOOKUP($I1712+1,'OMS2007'!$A$3:$A$220,'OMS2007'!B$3:B$220)+(1-$A1712)*LOOKUP($I1712,'OMS2007'!$A$3:$A$220,'OMS2007'!B$3:B$220),$A1712*LOOKUP($I1712+1,'OMS2007'!$A$3:$A$220,'OMS2007'!E$3:E$220)+(1-$A1712)*LOOKUP($I1712,'OMS2007'!$A$3:$A$220,'OMS2007'!E$3:E$220))</f>
        <v>#N/A</v>
      </c>
      <c r="C1712" s="15" t="e">
        <f>IF(OR(Medidas!D1712=1,Medidas!D1712="M",Medidas!D1712="m"),$A1712*LOOKUP($I1712+1,'OMS2007'!$A$3:$A$220,'OMS2007'!C$3:C$220)+(1-$A1712)*LOOKUP($I1712,'OMS2007'!$A$3:$A$220,'OMS2007'!C$3:C$220),$A1712*LOOKUP($I1712+1,'OMS2007'!$A$3:$A$220,'OMS2007'!F$3:F$220)+(1-$A1712)*LOOKUP($I1712,'OMS2007'!$A$3:$A$220,'OMS2007'!F$3:F$220))</f>
        <v>#N/A</v>
      </c>
      <c r="D1712" s="15" t="e">
        <f>IF(OR(Medidas!D1712=1,Medidas!D1712="M",Medidas!D1712="m"),$A1712*LOOKUP($I1712+1,'OMS2007'!$A$3:$A$220,'OMS2007'!D$3:D$220)+(1-$A1712)*LOOKUP($I1712,'OMS2007'!$A$3:$A$220,'OMS2007'!D$3:D$220),$A1712*LOOKUP($I1712+1,'OMS2007'!$A$3:$A$220,'OMS2007'!G$3:G$220)+(1-$A1712)*LOOKUP($I1712,'OMS2007'!$A$3:$A$220,'OMS2007'!G$3:G$220))</f>
        <v>#N/A</v>
      </c>
      <c r="E1712" s="15">
        <f t="shared" si="182"/>
        <v>1</v>
      </c>
      <c r="F1712" s="15">
        <f>IF(OR(Medidas!D1712=1,Medidas!D1712="M",Medidas!D1712="m",Medidas!D1712=2,Medidas!D1712="F",Medidas!D1712="f"),0,1)</f>
        <v>1</v>
      </c>
      <c r="G1712" s="15">
        <f>IF(OR(ISBLANK(Medidas!G1712),(ISBLANK(Medidas!H1712))),1,0)</f>
        <v>1</v>
      </c>
      <c r="H1712" s="15">
        <f>IF(AND(NOT(G1712),OR(Medidas!G1712&lt;20,Medidas!G1712&gt;250,Medidas!H1712&lt;0.5,Medidas!H1712&gt;400)),1,0)</f>
        <v>0</v>
      </c>
      <c r="I1712" s="20">
        <f>(Medidas!F1712-Medidas!E1712)/30.4375</f>
        <v>0</v>
      </c>
      <c r="J1712" s="15" t="e">
        <f>Medidas!H1712/(Medidas!G1712^2)*10000</f>
        <v>#DIV/0!</v>
      </c>
      <c r="K1712" s="15" t="e">
        <f t="shared" si="183"/>
        <v>#DIV/0!</v>
      </c>
      <c r="L1712" s="15" t="e">
        <f t="shared" si="184"/>
        <v>#DIV/0!</v>
      </c>
      <c r="M1712" s="15" t="e">
        <f t="shared" si="185"/>
        <v>#DIV/0!</v>
      </c>
      <c r="N1712" s="15" t="e">
        <f t="shared" si="186"/>
        <v>#N/A</v>
      </c>
      <c r="O1712" s="15" t="e">
        <f t="shared" si="187"/>
        <v>#N/A</v>
      </c>
    </row>
    <row r="1713" spans="1:15" x14ac:dyDescent="0.15">
      <c r="A1713" s="106">
        <f t="shared" si="188"/>
        <v>1</v>
      </c>
      <c r="B1713" s="15" t="e">
        <f>IF(OR(Medidas!D1713=1,Medidas!D1713="M",Medidas!D1713="m"),$A1713*LOOKUP($I1713+1,'OMS2007'!$A$3:$A$220,'OMS2007'!B$3:B$220)+(1-$A1713)*LOOKUP($I1713,'OMS2007'!$A$3:$A$220,'OMS2007'!B$3:B$220),$A1713*LOOKUP($I1713+1,'OMS2007'!$A$3:$A$220,'OMS2007'!E$3:E$220)+(1-$A1713)*LOOKUP($I1713,'OMS2007'!$A$3:$A$220,'OMS2007'!E$3:E$220))</f>
        <v>#N/A</v>
      </c>
      <c r="C1713" s="15" t="e">
        <f>IF(OR(Medidas!D1713=1,Medidas!D1713="M",Medidas!D1713="m"),$A1713*LOOKUP($I1713+1,'OMS2007'!$A$3:$A$220,'OMS2007'!C$3:C$220)+(1-$A1713)*LOOKUP($I1713,'OMS2007'!$A$3:$A$220,'OMS2007'!C$3:C$220),$A1713*LOOKUP($I1713+1,'OMS2007'!$A$3:$A$220,'OMS2007'!F$3:F$220)+(1-$A1713)*LOOKUP($I1713,'OMS2007'!$A$3:$A$220,'OMS2007'!F$3:F$220))</f>
        <v>#N/A</v>
      </c>
      <c r="D1713" s="15" t="e">
        <f>IF(OR(Medidas!D1713=1,Medidas!D1713="M",Medidas!D1713="m"),$A1713*LOOKUP($I1713+1,'OMS2007'!$A$3:$A$220,'OMS2007'!D$3:D$220)+(1-$A1713)*LOOKUP($I1713,'OMS2007'!$A$3:$A$220,'OMS2007'!D$3:D$220),$A1713*LOOKUP($I1713+1,'OMS2007'!$A$3:$A$220,'OMS2007'!G$3:G$220)+(1-$A1713)*LOOKUP($I1713,'OMS2007'!$A$3:$A$220,'OMS2007'!G$3:G$220))</f>
        <v>#N/A</v>
      </c>
      <c r="E1713" s="15">
        <f t="shared" si="182"/>
        <v>1</v>
      </c>
      <c r="F1713" s="15">
        <f>IF(OR(Medidas!D1713=1,Medidas!D1713="M",Medidas!D1713="m",Medidas!D1713=2,Medidas!D1713="F",Medidas!D1713="f"),0,1)</f>
        <v>1</v>
      </c>
      <c r="G1713" s="15">
        <f>IF(OR(ISBLANK(Medidas!G1713),(ISBLANK(Medidas!H1713))),1,0)</f>
        <v>1</v>
      </c>
      <c r="H1713" s="15">
        <f>IF(AND(NOT(G1713),OR(Medidas!G1713&lt;20,Medidas!G1713&gt;250,Medidas!H1713&lt;0.5,Medidas!H1713&gt;400)),1,0)</f>
        <v>0</v>
      </c>
      <c r="I1713" s="20">
        <f>(Medidas!F1713-Medidas!E1713)/30.4375</f>
        <v>0</v>
      </c>
      <c r="J1713" s="15" t="e">
        <f>Medidas!H1713/(Medidas!G1713^2)*10000</f>
        <v>#DIV/0!</v>
      </c>
      <c r="K1713" s="15" t="e">
        <f t="shared" si="183"/>
        <v>#DIV/0!</v>
      </c>
      <c r="L1713" s="15" t="e">
        <f t="shared" si="184"/>
        <v>#DIV/0!</v>
      </c>
      <c r="M1713" s="15" t="e">
        <f t="shared" si="185"/>
        <v>#DIV/0!</v>
      </c>
      <c r="N1713" s="15" t="e">
        <f t="shared" si="186"/>
        <v>#N/A</v>
      </c>
      <c r="O1713" s="15" t="e">
        <f t="shared" si="187"/>
        <v>#N/A</v>
      </c>
    </row>
    <row r="1714" spans="1:15" x14ac:dyDescent="0.15">
      <c r="A1714" s="106">
        <f t="shared" si="188"/>
        <v>1</v>
      </c>
      <c r="B1714" s="15" t="e">
        <f>IF(OR(Medidas!D1714=1,Medidas!D1714="M",Medidas!D1714="m"),$A1714*LOOKUP($I1714+1,'OMS2007'!$A$3:$A$220,'OMS2007'!B$3:B$220)+(1-$A1714)*LOOKUP($I1714,'OMS2007'!$A$3:$A$220,'OMS2007'!B$3:B$220),$A1714*LOOKUP($I1714+1,'OMS2007'!$A$3:$A$220,'OMS2007'!E$3:E$220)+(1-$A1714)*LOOKUP($I1714,'OMS2007'!$A$3:$A$220,'OMS2007'!E$3:E$220))</f>
        <v>#N/A</v>
      </c>
      <c r="C1714" s="15" t="e">
        <f>IF(OR(Medidas!D1714=1,Medidas!D1714="M",Medidas!D1714="m"),$A1714*LOOKUP($I1714+1,'OMS2007'!$A$3:$A$220,'OMS2007'!C$3:C$220)+(1-$A1714)*LOOKUP($I1714,'OMS2007'!$A$3:$A$220,'OMS2007'!C$3:C$220),$A1714*LOOKUP($I1714+1,'OMS2007'!$A$3:$A$220,'OMS2007'!F$3:F$220)+(1-$A1714)*LOOKUP($I1714,'OMS2007'!$A$3:$A$220,'OMS2007'!F$3:F$220))</f>
        <v>#N/A</v>
      </c>
      <c r="D1714" s="15" t="e">
        <f>IF(OR(Medidas!D1714=1,Medidas!D1714="M",Medidas!D1714="m"),$A1714*LOOKUP($I1714+1,'OMS2007'!$A$3:$A$220,'OMS2007'!D$3:D$220)+(1-$A1714)*LOOKUP($I1714,'OMS2007'!$A$3:$A$220,'OMS2007'!D$3:D$220),$A1714*LOOKUP($I1714+1,'OMS2007'!$A$3:$A$220,'OMS2007'!G$3:G$220)+(1-$A1714)*LOOKUP($I1714,'OMS2007'!$A$3:$A$220,'OMS2007'!G$3:G$220))</f>
        <v>#N/A</v>
      </c>
      <c r="E1714" s="15">
        <f t="shared" si="182"/>
        <v>1</v>
      </c>
      <c r="F1714" s="15">
        <f>IF(OR(Medidas!D1714=1,Medidas!D1714="M",Medidas!D1714="m",Medidas!D1714=2,Medidas!D1714="F",Medidas!D1714="f"),0,1)</f>
        <v>1</v>
      </c>
      <c r="G1714" s="15">
        <f>IF(OR(ISBLANK(Medidas!G1714),(ISBLANK(Medidas!H1714))),1,0)</f>
        <v>1</v>
      </c>
      <c r="H1714" s="15">
        <f>IF(AND(NOT(G1714),OR(Medidas!G1714&lt;20,Medidas!G1714&gt;250,Medidas!H1714&lt;0.5,Medidas!H1714&gt;400)),1,0)</f>
        <v>0</v>
      </c>
      <c r="I1714" s="20">
        <f>(Medidas!F1714-Medidas!E1714)/30.4375</f>
        <v>0</v>
      </c>
      <c r="J1714" s="15" t="e">
        <f>Medidas!H1714/(Medidas!G1714^2)*10000</f>
        <v>#DIV/0!</v>
      </c>
      <c r="K1714" s="15" t="e">
        <f t="shared" si="183"/>
        <v>#DIV/0!</v>
      </c>
      <c r="L1714" s="15" t="e">
        <f t="shared" si="184"/>
        <v>#DIV/0!</v>
      </c>
      <c r="M1714" s="15" t="e">
        <f t="shared" si="185"/>
        <v>#DIV/0!</v>
      </c>
      <c r="N1714" s="15" t="e">
        <f t="shared" si="186"/>
        <v>#N/A</v>
      </c>
      <c r="O1714" s="15" t="e">
        <f t="shared" si="187"/>
        <v>#N/A</v>
      </c>
    </row>
    <row r="1715" spans="1:15" x14ac:dyDescent="0.15">
      <c r="A1715" s="106">
        <f t="shared" si="188"/>
        <v>1</v>
      </c>
      <c r="B1715" s="15" t="e">
        <f>IF(OR(Medidas!D1715=1,Medidas!D1715="M",Medidas!D1715="m"),$A1715*LOOKUP($I1715+1,'OMS2007'!$A$3:$A$220,'OMS2007'!B$3:B$220)+(1-$A1715)*LOOKUP($I1715,'OMS2007'!$A$3:$A$220,'OMS2007'!B$3:B$220),$A1715*LOOKUP($I1715+1,'OMS2007'!$A$3:$A$220,'OMS2007'!E$3:E$220)+(1-$A1715)*LOOKUP($I1715,'OMS2007'!$A$3:$A$220,'OMS2007'!E$3:E$220))</f>
        <v>#N/A</v>
      </c>
      <c r="C1715" s="15" t="e">
        <f>IF(OR(Medidas!D1715=1,Medidas!D1715="M",Medidas!D1715="m"),$A1715*LOOKUP($I1715+1,'OMS2007'!$A$3:$A$220,'OMS2007'!C$3:C$220)+(1-$A1715)*LOOKUP($I1715,'OMS2007'!$A$3:$A$220,'OMS2007'!C$3:C$220),$A1715*LOOKUP($I1715+1,'OMS2007'!$A$3:$A$220,'OMS2007'!F$3:F$220)+(1-$A1715)*LOOKUP($I1715,'OMS2007'!$A$3:$A$220,'OMS2007'!F$3:F$220))</f>
        <v>#N/A</v>
      </c>
      <c r="D1715" s="15" t="e">
        <f>IF(OR(Medidas!D1715=1,Medidas!D1715="M",Medidas!D1715="m"),$A1715*LOOKUP($I1715+1,'OMS2007'!$A$3:$A$220,'OMS2007'!D$3:D$220)+(1-$A1715)*LOOKUP($I1715,'OMS2007'!$A$3:$A$220,'OMS2007'!D$3:D$220),$A1715*LOOKUP($I1715+1,'OMS2007'!$A$3:$A$220,'OMS2007'!G$3:G$220)+(1-$A1715)*LOOKUP($I1715,'OMS2007'!$A$3:$A$220,'OMS2007'!G$3:G$220))</f>
        <v>#N/A</v>
      </c>
      <c r="E1715" s="15">
        <f t="shared" si="182"/>
        <v>1</v>
      </c>
      <c r="F1715" s="15">
        <f>IF(OR(Medidas!D1715=1,Medidas!D1715="M",Medidas!D1715="m",Medidas!D1715=2,Medidas!D1715="F",Medidas!D1715="f"),0,1)</f>
        <v>1</v>
      </c>
      <c r="G1715" s="15">
        <f>IF(OR(ISBLANK(Medidas!G1715),(ISBLANK(Medidas!H1715))),1,0)</f>
        <v>1</v>
      </c>
      <c r="H1715" s="15">
        <f>IF(AND(NOT(G1715),OR(Medidas!G1715&lt;20,Medidas!G1715&gt;250,Medidas!H1715&lt;0.5,Medidas!H1715&gt;400)),1,0)</f>
        <v>0</v>
      </c>
      <c r="I1715" s="20">
        <f>(Medidas!F1715-Medidas!E1715)/30.4375</f>
        <v>0</v>
      </c>
      <c r="J1715" s="15" t="e">
        <f>Medidas!H1715/(Medidas!G1715^2)*10000</f>
        <v>#DIV/0!</v>
      </c>
      <c r="K1715" s="15" t="e">
        <f t="shared" si="183"/>
        <v>#DIV/0!</v>
      </c>
      <c r="L1715" s="15" t="e">
        <f t="shared" si="184"/>
        <v>#DIV/0!</v>
      </c>
      <c r="M1715" s="15" t="e">
        <f t="shared" si="185"/>
        <v>#DIV/0!</v>
      </c>
      <c r="N1715" s="15" t="e">
        <f t="shared" si="186"/>
        <v>#N/A</v>
      </c>
      <c r="O1715" s="15" t="e">
        <f t="shared" si="187"/>
        <v>#N/A</v>
      </c>
    </row>
    <row r="1716" spans="1:15" x14ac:dyDescent="0.15">
      <c r="A1716" s="106">
        <f t="shared" si="188"/>
        <v>1</v>
      </c>
      <c r="B1716" s="15" t="e">
        <f>IF(OR(Medidas!D1716=1,Medidas!D1716="M",Medidas!D1716="m"),$A1716*LOOKUP($I1716+1,'OMS2007'!$A$3:$A$220,'OMS2007'!B$3:B$220)+(1-$A1716)*LOOKUP($I1716,'OMS2007'!$A$3:$A$220,'OMS2007'!B$3:B$220),$A1716*LOOKUP($I1716+1,'OMS2007'!$A$3:$A$220,'OMS2007'!E$3:E$220)+(1-$A1716)*LOOKUP($I1716,'OMS2007'!$A$3:$A$220,'OMS2007'!E$3:E$220))</f>
        <v>#N/A</v>
      </c>
      <c r="C1716" s="15" t="e">
        <f>IF(OR(Medidas!D1716=1,Medidas!D1716="M",Medidas!D1716="m"),$A1716*LOOKUP($I1716+1,'OMS2007'!$A$3:$A$220,'OMS2007'!C$3:C$220)+(1-$A1716)*LOOKUP($I1716,'OMS2007'!$A$3:$A$220,'OMS2007'!C$3:C$220),$A1716*LOOKUP($I1716+1,'OMS2007'!$A$3:$A$220,'OMS2007'!F$3:F$220)+(1-$A1716)*LOOKUP($I1716,'OMS2007'!$A$3:$A$220,'OMS2007'!F$3:F$220))</f>
        <v>#N/A</v>
      </c>
      <c r="D1716" s="15" t="e">
        <f>IF(OR(Medidas!D1716=1,Medidas!D1716="M",Medidas!D1716="m"),$A1716*LOOKUP($I1716+1,'OMS2007'!$A$3:$A$220,'OMS2007'!D$3:D$220)+(1-$A1716)*LOOKUP($I1716,'OMS2007'!$A$3:$A$220,'OMS2007'!D$3:D$220),$A1716*LOOKUP($I1716+1,'OMS2007'!$A$3:$A$220,'OMS2007'!G$3:G$220)+(1-$A1716)*LOOKUP($I1716,'OMS2007'!$A$3:$A$220,'OMS2007'!G$3:G$220))</f>
        <v>#N/A</v>
      </c>
      <c r="E1716" s="15">
        <f t="shared" si="182"/>
        <v>1</v>
      </c>
      <c r="F1716" s="15">
        <f>IF(OR(Medidas!D1716=1,Medidas!D1716="M",Medidas!D1716="m",Medidas!D1716=2,Medidas!D1716="F",Medidas!D1716="f"),0,1)</f>
        <v>1</v>
      </c>
      <c r="G1716" s="15">
        <f>IF(OR(ISBLANK(Medidas!G1716),(ISBLANK(Medidas!H1716))),1,0)</f>
        <v>1</v>
      </c>
      <c r="H1716" s="15">
        <f>IF(AND(NOT(G1716),OR(Medidas!G1716&lt;20,Medidas!G1716&gt;250,Medidas!H1716&lt;0.5,Medidas!H1716&gt;400)),1,0)</f>
        <v>0</v>
      </c>
      <c r="I1716" s="20">
        <f>(Medidas!F1716-Medidas!E1716)/30.4375</f>
        <v>0</v>
      </c>
      <c r="J1716" s="15" t="e">
        <f>Medidas!H1716/(Medidas!G1716^2)*10000</f>
        <v>#DIV/0!</v>
      </c>
      <c r="K1716" s="15" t="e">
        <f t="shared" si="183"/>
        <v>#DIV/0!</v>
      </c>
      <c r="L1716" s="15" t="e">
        <f t="shared" si="184"/>
        <v>#DIV/0!</v>
      </c>
      <c r="M1716" s="15" t="e">
        <f t="shared" si="185"/>
        <v>#DIV/0!</v>
      </c>
      <c r="N1716" s="15" t="e">
        <f t="shared" si="186"/>
        <v>#N/A</v>
      </c>
      <c r="O1716" s="15" t="e">
        <f t="shared" si="187"/>
        <v>#N/A</v>
      </c>
    </row>
    <row r="1717" spans="1:15" x14ac:dyDescent="0.15">
      <c r="A1717" s="106">
        <f t="shared" si="188"/>
        <v>1</v>
      </c>
      <c r="B1717" s="15" t="e">
        <f>IF(OR(Medidas!D1717=1,Medidas!D1717="M",Medidas!D1717="m"),$A1717*LOOKUP($I1717+1,'OMS2007'!$A$3:$A$220,'OMS2007'!B$3:B$220)+(1-$A1717)*LOOKUP($I1717,'OMS2007'!$A$3:$A$220,'OMS2007'!B$3:B$220),$A1717*LOOKUP($I1717+1,'OMS2007'!$A$3:$A$220,'OMS2007'!E$3:E$220)+(1-$A1717)*LOOKUP($I1717,'OMS2007'!$A$3:$A$220,'OMS2007'!E$3:E$220))</f>
        <v>#N/A</v>
      </c>
      <c r="C1717" s="15" t="e">
        <f>IF(OR(Medidas!D1717=1,Medidas!D1717="M",Medidas!D1717="m"),$A1717*LOOKUP($I1717+1,'OMS2007'!$A$3:$A$220,'OMS2007'!C$3:C$220)+(1-$A1717)*LOOKUP($I1717,'OMS2007'!$A$3:$A$220,'OMS2007'!C$3:C$220),$A1717*LOOKUP($I1717+1,'OMS2007'!$A$3:$A$220,'OMS2007'!F$3:F$220)+(1-$A1717)*LOOKUP($I1717,'OMS2007'!$A$3:$A$220,'OMS2007'!F$3:F$220))</f>
        <v>#N/A</v>
      </c>
      <c r="D1717" s="15" t="e">
        <f>IF(OR(Medidas!D1717=1,Medidas!D1717="M",Medidas!D1717="m"),$A1717*LOOKUP($I1717+1,'OMS2007'!$A$3:$A$220,'OMS2007'!D$3:D$220)+(1-$A1717)*LOOKUP($I1717,'OMS2007'!$A$3:$A$220,'OMS2007'!D$3:D$220),$A1717*LOOKUP($I1717+1,'OMS2007'!$A$3:$A$220,'OMS2007'!G$3:G$220)+(1-$A1717)*LOOKUP($I1717,'OMS2007'!$A$3:$A$220,'OMS2007'!G$3:G$220))</f>
        <v>#N/A</v>
      </c>
      <c r="E1717" s="15">
        <f t="shared" si="182"/>
        <v>1</v>
      </c>
      <c r="F1717" s="15">
        <f>IF(OR(Medidas!D1717=1,Medidas!D1717="M",Medidas!D1717="m",Medidas!D1717=2,Medidas!D1717="F",Medidas!D1717="f"),0,1)</f>
        <v>1</v>
      </c>
      <c r="G1717" s="15">
        <f>IF(OR(ISBLANK(Medidas!G1717),(ISBLANK(Medidas!H1717))),1,0)</f>
        <v>1</v>
      </c>
      <c r="H1717" s="15">
        <f>IF(AND(NOT(G1717),OR(Medidas!G1717&lt;20,Medidas!G1717&gt;250,Medidas!H1717&lt;0.5,Medidas!H1717&gt;400)),1,0)</f>
        <v>0</v>
      </c>
      <c r="I1717" s="20">
        <f>(Medidas!F1717-Medidas!E1717)/30.4375</f>
        <v>0</v>
      </c>
      <c r="J1717" s="15" t="e">
        <f>Medidas!H1717/(Medidas!G1717^2)*10000</f>
        <v>#DIV/0!</v>
      </c>
      <c r="K1717" s="15" t="e">
        <f t="shared" si="183"/>
        <v>#DIV/0!</v>
      </c>
      <c r="L1717" s="15" t="e">
        <f t="shared" si="184"/>
        <v>#DIV/0!</v>
      </c>
      <c r="M1717" s="15" t="e">
        <f t="shared" si="185"/>
        <v>#DIV/0!</v>
      </c>
      <c r="N1717" s="15" t="e">
        <f t="shared" si="186"/>
        <v>#N/A</v>
      </c>
      <c r="O1717" s="15" t="e">
        <f t="shared" si="187"/>
        <v>#N/A</v>
      </c>
    </row>
    <row r="1718" spans="1:15" x14ac:dyDescent="0.15">
      <c r="A1718" s="106">
        <f t="shared" si="188"/>
        <v>1</v>
      </c>
      <c r="B1718" s="15" t="e">
        <f>IF(OR(Medidas!D1718=1,Medidas!D1718="M",Medidas!D1718="m"),$A1718*LOOKUP($I1718+1,'OMS2007'!$A$3:$A$220,'OMS2007'!B$3:B$220)+(1-$A1718)*LOOKUP($I1718,'OMS2007'!$A$3:$A$220,'OMS2007'!B$3:B$220),$A1718*LOOKUP($I1718+1,'OMS2007'!$A$3:$A$220,'OMS2007'!E$3:E$220)+(1-$A1718)*LOOKUP($I1718,'OMS2007'!$A$3:$A$220,'OMS2007'!E$3:E$220))</f>
        <v>#N/A</v>
      </c>
      <c r="C1718" s="15" t="e">
        <f>IF(OR(Medidas!D1718=1,Medidas!D1718="M",Medidas!D1718="m"),$A1718*LOOKUP($I1718+1,'OMS2007'!$A$3:$A$220,'OMS2007'!C$3:C$220)+(1-$A1718)*LOOKUP($I1718,'OMS2007'!$A$3:$A$220,'OMS2007'!C$3:C$220),$A1718*LOOKUP($I1718+1,'OMS2007'!$A$3:$A$220,'OMS2007'!F$3:F$220)+(1-$A1718)*LOOKUP($I1718,'OMS2007'!$A$3:$A$220,'OMS2007'!F$3:F$220))</f>
        <v>#N/A</v>
      </c>
      <c r="D1718" s="15" t="e">
        <f>IF(OR(Medidas!D1718=1,Medidas!D1718="M",Medidas!D1718="m"),$A1718*LOOKUP($I1718+1,'OMS2007'!$A$3:$A$220,'OMS2007'!D$3:D$220)+(1-$A1718)*LOOKUP($I1718,'OMS2007'!$A$3:$A$220,'OMS2007'!D$3:D$220),$A1718*LOOKUP($I1718+1,'OMS2007'!$A$3:$A$220,'OMS2007'!G$3:G$220)+(1-$A1718)*LOOKUP($I1718,'OMS2007'!$A$3:$A$220,'OMS2007'!G$3:G$220))</f>
        <v>#N/A</v>
      </c>
      <c r="E1718" s="15">
        <f t="shared" si="182"/>
        <v>1</v>
      </c>
      <c r="F1718" s="15">
        <f>IF(OR(Medidas!D1718=1,Medidas!D1718="M",Medidas!D1718="m",Medidas!D1718=2,Medidas!D1718="F",Medidas!D1718="f"),0,1)</f>
        <v>1</v>
      </c>
      <c r="G1718" s="15">
        <f>IF(OR(ISBLANK(Medidas!G1718),(ISBLANK(Medidas!H1718))),1,0)</f>
        <v>1</v>
      </c>
      <c r="H1718" s="15">
        <f>IF(AND(NOT(G1718),OR(Medidas!G1718&lt;20,Medidas!G1718&gt;250,Medidas!H1718&lt;0.5,Medidas!H1718&gt;400)),1,0)</f>
        <v>0</v>
      </c>
      <c r="I1718" s="20">
        <f>(Medidas!F1718-Medidas!E1718)/30.4375</f>
        <v>0</v>
      </c>
      <c r="J1718" s="15" t="e">
        <f>Medidas!H1718/(Medidas!G1718^2)*10000</f>
        <v>#DIV/0!</v>
      </c>
      <c r="K1718" s="15" t="e">
        <f t="shared" si="183"/>
        <v>#DIV/0!</v>
      </c>
      <c r="L1718" s="15" t="e">
        <f t="shared" si="184"/>
        <v>#DIV/0!</v>
      </c>
      <c r="M1718" s="15" t="e">
        <f t="shared" si="185"/>
        <v>#DIV/0!</v>
      </c>
      <c r="N1718" s="15" t="e">
        <f t="shared" si="186"/>
        <v>#N/A</v>
      </c>
      <c r="O1718" s="15" t="e">
        <f t="shared" si="187"/>
        <v>#N/A</v>
      </c>
    </row>
    <row r="1719" spans="1:15" x14ac:dyDescent="0.15">
      <c r="A1719" s="106">
        <f t="shared" si="188"/>
        <v>1</v>
      </c>
      <c r="B1719" s="15" t="e">
        <f>IF(OR(Medidas!D1719=1,Medidas!D1719="M",Medidas!D1719="m"),$A1719*LOOKUP($I1719+1,'OMS2007'!$A$3:$A$220,'OMS2007'!B$3:B$220)+(1-$A1719)*LOOKUP($I1719,'OMS2007'!$A$3:$A$220,'OMS2007'!B$3:B$220),$A1719*LOOKUP($I1719+1,'OMS2007'!$A$3:$A$220,'OMS2007'!E$3:E$220)+(1-$A1719)*LOOKUP($I1719,'OMS2007'!$A$3:$A$220,'OMS2007'!E$3:E$220))</f>
        <v>#N/A</v>
      </c>
      <c r="C1719" s="15" t="e">
        <f>IF(OR(Medidas!D1719=1,Medidas!D1719="M",Medidas!D1719="m"),$A1719*LOOKUP($I1719+1,'OMS2007'!$A$3:$A$220,'OMS2007'!C$3:C$220)+(1-$A1719)*LOOKUP($I1719,'OMS2007'!$A$3:$A$220,'OMS2007'!C$3:C$220),$A1719*LOOKUP($I1719+1,'OMS2007'!$A$3:$A$220,'OMS2007'!F$3:F$220)+(1-$A1719)*LOOKUP($I1719,'OMS2007'!$A$3:$A$220,'OMS2007'!F$3:F$220))</f>
        <v>#N/A</v>
      </c>
      <c r="D1719" s="15" t="e">
        <f>IF(OR(Medidas!D1719=1,Medidas!D1719="M",Medidas!D1719="m"),$A1719*LOOKUP($I1719+1,'OMS2007'!$A$3:$A$220,'OMS2007'!D$3:D$220)+(1-$A1719)*LOOKUP($I1719,'OMS2007'!$A$3:$A$220,'OMS2007'!D$3:D$220),$A1719*LOOKUP($I1719+1,'OMS2007'!$A$3:$A$220,'OMS2007'!G$3:G$220)+(1-$A1719)*LOOKUP($I1719,'OMS2007'!$A$3:$A$220,'OMS2007'!G$3:G$220))</f>
        <v>#N/A</v>
      </c>
      <c r="E1719" s="15">
        <f t="shared" si="182"/>
        <v>1</v>
      </c>
      <c r="F1719" s="15">
        <f>IF(OR(Medidas!D1719=1,Medidas!D1719="M",Medidas!D1719="m",Medidas!D1719=2,Medidas!D1719="F",Medidas!D1719="f"),0,1)</f>
        <v>1</v>
      </c>
      <c r="G1719" s="15">
        <f>IF(OR(ISBLANK(Medidas!G1719),(ISBLANK(Medidas!H1719))),1,0)</f>
        <v>1</v>
      </c>
      <c r="H1719" s="15">
        <f>IF(AND(NOT(G1719),OR(Medidas!G1719&lt;20,Medidas!G1719&gt;250,Medidas!H1719&lt;0.5,Medidas!H1719&gt;400)),1,0)</f>
        <v>0</v>
      </c>
      <c r="I1719" s="20">
        <f>(Medidas!F1719-Medidas!E1719)/30.4375</f>
        <v>0</v>
      </c>
      <c r="J1719" s="15" t="e">
        <f>Medidas!H1719/(Medidas!G1719^2)*10000</f>
        <v>#DIV/0!</v>
      </c>
      <c r="K1719" s="15" t="e">
        <f t="shared" si="183"/>
        <v>#DIV/0!</v>
      </c>
      <c r="L1719" s="15" t="e">
        <f t="shared" si="184"/>
        <v>#DIV/0!</v>
      </c>
      <c r="M1719" s="15" t="e">
        <f t="shared" si="185"/>
        <v>#DIV/0!</v>
      </c>
      <c r="N1719" s="15" t="e">
        <f t="shared" si="186"/>
        <v>#N/A</v>
      </c>
      <c r="O1719" s="15" t="e">
        <f t="shared" si="187"/>
        <v>#N/A</v>
      </c>
    </row>
    <row r="1720" spans="1:15" x14ac:dyDescent="0.15">
      <c r="A1720" s="106">
        <f t="shared" si="188"/>
        <v>1</v>
      </c>
      <c r="B1720" s="15" t="e">
        <f>IF(OR(Medidas!D1720=1,Medidas!D1720="M",Medidas!D1720="m"),$A1720*LOOKUP($I1720+1,'OMS2007'!$A$3:$A$220,'OMS2007'!B$3:B$220)+(1-$A1720)*LOOKUP($I1720,'OMS2007'!$A$3:$A$220,'OMS2007'!B$3:B$220),$A1720*LOOKUP($I1720+1,'OMS2007'!$A$3:$A$220,'OMS2007'!E$3:E$220)+(1-$A1720)*LOOKUP($I1720,'OMS2007'!$A$3:$A$220,'OMS2007'!E$3:E$220))</f>
        <v>#N/A</v>
      </c>
      <c r="C1720" s="15" t="e">
        <f>IF(OR(Medidas!D1720=1,Medidas!D1720="M",Medidas!D1720="m"),$A1720*LOOKUP($I1720+1,'OMS2007'!$A$3:$A$220,'OMS2007'!C$3:C$220)+(1-$A1720)*LOOKUP($I1720,'OMS2007'!$A$3:$A$220,'OMS2007'!C$3:C$220),$A1720*LOOKUP($I1720+1,'OMS2007'!$A$3:$A$220,'OMS2007'!F$3:F$220)+(1-$A1720)*LOOKUP($I1720,'OMS2007'!$A$3:$A$220,'OMS2007'!F$3:F$220))</f>
        <v>#N/A</v>
      </c>
      <c r="D1720" s="15" t="e">
        <f>IF(OR(Medidas!D1720=1,Medidas!D1720="M",Medidas!D1720="m"),$A1720*LOOKUP($I1720+1,'OMS2007'!$A$3:$A$220,'OMS2007'!D$3:D$220)+(1-$A1720)*LOOKUP($I1720,'OMS2007'!$A$3:$A$220,'OMS2007'!D$3:D$220),$A1720*LOOKUP($I1720+1,'OMS2007'!$A$3:$A$220,'OMS2007'!G$3:G$220)+(1-$A1720)*LOOKUP($I1720,'OMS2007'!$A$3:$A$220,'OMS2007'!G$3:G$220))</f>
        <v>#N/A</v>
      </c>
      <c r="E1720" s="15">
        <f t="shared" si="182"/>
        <v>1</v>
      </c>
      <c r="F1720" s="15">
        <f>IF(OR(Medidas!D1720=1,Medidas!D1720="M",Medidas!D1720="m",Medidas!D1720=2,Medidas!D1720="F",Medidas!D1720="f"),0,1)</f>
        <v>1</v>
      </c>
      <c r="G1720" s="15">
        <f>IF(OR(ISBLANK(Medidas!G1720),(ISBLANK(Medidas!H1720))),1,0)</f>
        <v>1</v>
      </c>
      <c r="H1720" s="15">
        <f>IF(AND(NOT(G1720),OR(Medidas!G1720&lt;20,Medidas!G1720&gt;250,Medidas!H1720&lt;0.5,Medidas!H1720&gt;400)),1,0)</f>
        <v>0</v>
      </c>
      <c r="I1720" s="20">
        <f>(Medidas!F1720-Medidas!E1720)/30.4375</f>
        <v>0</v>
      </c>
      <c r="J1720" s="15" t="e">
        <f>Medidas!H1720/(Medidas!G1720^2)*10000</f>
        <v>#DIV/0!</v>
      </c>
      <c r="K1720" s="15" t="e">
        <f t="shared" si="183"/>
        <v>#DIV/0!</v>
      </c>
      <c r="L1720" s="15" t="e">
        <f t="shared" si="184"/>
        <v>#DIV/0!</v>
      </c>
      <c r="M1720" s="15" t="e">
        <f t="shared" si="185"/>
        <v>#DIV/0!</v>
      </c>
      <c r="N1720" s="15" t="e">
        <f t="shared" si="186"/>
        <v>#N/A</v>
      </c>
      <c r="O1720" s="15" t="e">
        <f t="shared" si="187"/>
        <v>#N/A</v>
      </c>
    </row>
    <row r="1721" spans="1:15" x14ac:dyDescent="0.15">
      <c r="A1721" s="106">
        <f t="shared" si="188"/>
        <v>1</v>
      </c>
      <c r="B1721" s="15" t="e">
        <f>IF(OR(Medidas!D1721=1,Medidas!D1721="M",Medidas!D1721="m"),$A1721*LOOKUP($I1721+1,'OMS2007'!$A$3:$A$220,'OMS2007'!B$3:B$220)+(1-$A1721)*LOOKUP($I1721,'OMS2007'!$A$3:$A$220,'OMS2007'!B$3:B$220),$A1721*LOOKUP($I1721+1,'OMS2007'!$A$3:$A$220,'OMS2007'!E$3:E$220)+(1-$A1721)*LOOKUP($I1721,'OMS2007'!$A$3:$A$220,'OMS2007'!E$3:E$220))</f>
        <v>#N/A</v>
      </c>
      <c r="C1721" s="15" t="e">
        <f>IF(OR(Medidas!D1721=1,Medidas!D1721="M",Medidas!D1721="m"),$A1721*LOOKUP($I1721+1,'OMS2007'!$A$3:$A$220,'OMS2007'!C$3:C$220)+(1-$A1721)*LOOKUP($I1721,'OMS2007'!$A$3:$A$220,'OMS2007'!C$3:C$220),$A1721*LOOKUP($I1721+1,'OMS2007'!$A$3:$A$220,'OMS2007'!F$3:F$220)+(1-$A1721)*LOOKUP($I1721,'OMS2007'!$A$3:$A$220,'OMS2007'!F$3:F$220))</f>
        <v>#N/A</v>
      </c>
      <c r="D1721" s="15" t="e">
        <f>IF(OR(Medidas!D1721=1,Medidas!D1721="M",Medidas!D1721="m"),$A1721*LOOKUP($I1721+1,'OMS2007'!$A$3:$A$220,'OMS2007'!D$3:D$220)+(1-$A1721)*LOOKUP($I1721,'OMS2007'!$A$3:$A$220,'OMS2007'!D$3:D$220),$A1721*LOOKUP($I1721+1,'OMS2007'!$A$3:$A$220,'OMS2007'!G$3:G$220)+(1-$A1721)*LOOKUP($I1721,'OMS2007'!$A$3:$A$220,'OMS2007'!G$3:G$220))</f>
        <v>#N/A</v>
      </c>
      <c r="E1721" s="15">
        <f t="shared" si="182"/>
        <v>1</v>
      </c>
      <c r="F1721" s="15">
        <f>IF(OR(Medidas!D1721=1,Medidas!D1721="M",Medidas!D1721="m",Medidas!D1721=2,Medidas!D1721="F",Medidas!D1721="f"),0,1)</f>
        <v>1</v>
      </c>
      <c r="G1721" s="15">
        <f>IF(OR(ISBLANK(Medidas!G1721),(ISBLANK(Medidas!H1721))),1,0)</f>
        <v>1</v>
      </c>
      <c r="H1721" s="15">
        <f>IF(AND(NOT(G1721),OR(Medidas!G1721&lt;20,Medidas!G1721&gt;250,Medidas!H1721&lt;0.5,Medidas!H1721&gt;400)),1,0)</f>
        <v>0</v>
      </c>
      <c r="I1721" s="20">
        <f>(Medidas!F1721-Medidas!E1721)/30.4375</f>
        <v>0</v>
      </c>
      <c r="J1721" s="15" t="e">
        <f>Medidas!H1721/(Medidas!G1721^2)*10000</f>
        <v>#DIV/0!</v>
      </c>
      <c r="K1721" s="15" t="e">
        <f t="shared" si="183"/>
        <v>#DIV/0!</v>
      </c>
      <c r="L1721" s="15" t="e">
        <f t="shared" si="184"/>
        <v>#DIV/0!</v>
      </c>
      <c r="M1721" s="15" t="e">
        <f t="shared" si="185"/>
        <v>#DIV/0!</v>
      </c>
      <c r="N1721" s="15" t="e">
        <f t="shared" si="186"/>
        <v>#N/A</v>
      </c>
      <c r="O1721" s="15" t="e">
        <f t="shared" si="187"/>
        <v>#N/A</v>
      </c>
    </row>
    <row r="1722" spans="1:15" x14ac:dyDescent="0.15">
      <c r="A1722" s="106">
        <f t="shared" si="188"/>
        <v>1</v>
      </c>
      <c r="B1722" s="15" t="e">
        <f>IF(OR(Medidas!D1722=1,Medidas!D1722="M",Medidas!D1722="m"),$A1722*LOOKUP($I1722+1,'OMS2007'!$A$3:$A$220,'OMS2007'!B$3:B$220)+(1-$A1722)*LOOKUP($I1722,'OMS2007'!$A$3:$A$220,'OMS2007'!B$3:B$220),$A1722*LOOKUP($I1722+1,'OMS2007'!$A$3:$A$220,'OMS2007'!E$3:E$220)+(1-$A1722)*LOOKUP($I1722,'OMS2007'!$A$3:$A$220,'OMS2007'!E$3:E$220))</f>
        <v>#N/A</v>
      </c>
      <c r="C1722" s="15" t="e">
        <f>IF(OR(Medidas!D1722=1,Medidas!D1722="M",Medidas!D1722="m"),$A1722*LOOKUP($I1722+1,'OMS2007'!$A$3:$A$220,'OMS2007'!C$3:C$220)+(1-$A1722)*LOOKUP($I1722,'OMS2007'!$A$3:$A$220,'OMS2007'!C$3:C$220),$A1722*LOOKUP($I1722+1,'OMS2007'!$A$3:$A$220,'OMS2007'!F$3:F$220)+(1-$A1722)*LOOKUP($I1722,'OMS2007'!$A$3:$A$220,'OMS2007'!F$3:F$220))</f>
        <v>#N/A</v>
      </c>
      <c r="D1722" s="15" t="e">
        <f>IF(OR(Medidas!D1722=1,Medidas!D1722="M",Medidas!D1722="m"),$A1722*LOOKUP($I1722+1,'OMS2007'!$A$3:$A$220,'OMS2007'!D$3:D$220)+(1-$A1722)*LOOKUP($I1722,'OMS2007'!$A$3:$A$220,'OMS2007'!D$3:D$220),$A1722*LOOKUP($I1722+1,'OMS2007'!$A$3:$A$220,'OMS2007'!G$3:G$220)+(1-$A1722)*LOOKUP($I1722,'OMS2007'!$A$3:$A$220,'OMS2007'!G$3:G$220))</f>
        <v>#N/A</v>
      </c>
      <c r="E1722" s="15">
        <f t="shared" si="182"/>
        <v>1</v>
      </c>
      <c r="F1722" s="15">
        <f>IF(OR(Medidas!D1722=1,Medidas!D1722="M",Medidas!D1722="m",Medidas!D1722=2,Medidas!D1722="F",Medidas!D1722="f"),0,1)</f>
        <v>1</v>
      </c>
      <c r="G1722" s="15">
        <f>IF(OR(ISBLANK(Medidas!G1722),(ISBLANK(Medidas!H1722))),1,0)</f>
        <v>1</v>
      </c>
      <c r="H1722" s="15">
        <f>IF(AND(NOT(G1722),OR(Medidas!G1722&lt;20,Medidas!G1722&gt;250,Medidas!H1722&lt;0.5,Medidas!H1722&gt;400)),1,0)</f>
        <v>0</v>
      </c>
      <c r="I1722" s="20">
        <f>(Medidas!F1722-Medidas!E1722)/30.4375</f>
        <v>0</v>
      </c>
      <c r="J1722" s="15" t="e">
        <f>Medidas!H1722/(Medidas!G1722^2)*10000</f>
        <v>#DIV/0!</v>
      </c>
      <c r="K1722" s="15" t="e">
        <f t="shared" si="183"/>
        <v>#DIV/0!</v>
      </c>
      <c r="L1722" s="15" t="e">
        <f t="shared" si="184"/>
        <v>#DIV/0!</v>
      </c>
      <c r="M1722" s="15" t="e">
        <f t="shared" si="185"/>
        <v>#DIV/0!</v>
      </c>
      <c r="N1722" s="15" t="e">
        <f t="shared" si="186"/>
        <v>#N/A</v>
      </c>
      <c r="O1722" s="15" t="e">
        <f t="shared" si="187"/>
        <v>#N/A</v>
      </c>
    </row>
    <row r="1723" spans="1:15" x14ac:dyDescent="0.15">
      <c r="A1723" s="106">
        <f t="shared" si="188"/>
        <v>1</v>
      </c>
      <c r="B1723" s="15" t="e">
        <f>IF(OR(Medidas!D1723=1,Medidas!D1723="M",Medidas!D1723="m"),$A1723*LOOKUP($I1723+1,'OMS2007'!$A$3:$A$220,'OMS2007'!B$3:B$220)+(1-$A1723)*LOOKUP($I1723,'OMS2007'!$A$3:$A$220,'OMS2007'!B$3:B$220),$A1723*LOOKUP($I1723+1,'OMS2007'!$A$3:$A$220,'OMS2007'!E$3:E$220)+(1-$A1723)*LOOKUP($I1723,'OMS2007'!$A$3:$A$220,'OMS2007'!E$3:E$220))</f>
        <v>#N/A</v>
      </c>
      <c r="C1723" s="15" t="e">
        <f>IF(OR(Medidas!D1723=1,Medidas!D1723="M",Medidas!D1723="m"),$A1723*LOOKUP($I1723+1,'OMS2007'!$A$3:$A$220,'OMS2007'!C$3:C$220)+(1-$A1723)*LOOKUP($I1723,'OMS2007'!$A$3:$A$220,'OMS2007'!C$3:C$220),$A1723*LOOKUP($I1723+1,'OMS2007'!$A$3:$A$220,'OMS2007'!F$3:F$220)+(1-$A1723)*LOOKUP($I1723,'OMS2007'!$A$3:$A$220,'OMS2007'!F$3:F$220))</f>
        <v>#N/A</v>
      </c>
      <c r="D1723" s="15" t="e">
        <f>IF(OR(Medidas!D1723=1,Medidas!D1723="M",Medidas!D1723="m"),$A1723*LOOKUP($I1723+1,'OMS2007'!$A$3:$A$220,'OMS2007'!D$3:D$220)+(1-$A1723)*LOOKUP($I1723,'OMS2007'!$A$3:$A$220,'OMS2007'!D$3:D$220),$A1723*LOOKUP($I1723+1,'OMS2007'!$A$3:$A$220,'OMS2007'!G$3:G$220)+(1-$A1723)*LOOKUP($I1723,'OMS2007'!$A$3:$A$220,'OMS2007'!G$3:G$220))</f>
        <v>#N/A</v>
      </c>
      <c r="E1723" s="15">
        <f t="shared" si="182"/>
        <v>1</v>
      </c>
      <c r="F1723" s="15">
        <f>IF(OR(Medidas!D1723=1,Medidas!D1723="M",Medidas!D1723="m",Medidas!D1723=2,Medidas!D1723="F",Medidas!D1723="f"),0,1)</f>
        <v>1</v>
      </c>
      <c r="G1723" s="15">
        <f>IF(OR(ISBLANK(Medidas!G1723),(ISBLANK(Medidas!H1723))),1,0)</f>
        <v>1</v>
      </c>
      <c r="H1723" s="15">
        <f>IF(AND(NOT(G1723),OR(Medidas!G1723&lt;20,Medidas!G1723&gt;250,Medidas!H1723&lt;0.5,Medidas!H1723&gt;400)),1,0)</f>
        <v>0</v>
      </c>
      <c r="I1723" s="20">
        <f>(Medidas!F1723-Medidas!E1723)/30.4375</f>
        <v>0</v>
      </c>
      <c r="J1723" s="15" t="e">
        <f>Medidas!H1723/(Medidas!G1723^2)*10000</f>
        <v>#DIV/0!</v>
      </c>
      <c r="K1723" s="15" t="e">
        <f t="shared" si="183"/>
        <v>#DIV/0!</v>
      </c>
      <c r="L1723" s="15" t="e">
        <f t="shared" si="184"/>
        <v>#DIV/0!</v>
      </c>
      <c r="M1723" s="15" t="e">
        <f t="shared" si="185"/>
        <v>#DIV/0!</v>
      </c>
      <c r="N1723" s="15" t="e">
        <f t="shared" si="186"/>
        <v>#N/A</v>
      </c>
      <c r="O1723" s="15" t="e">
        <f t="shared" si="187"/>
        <v>#N/A</v>
      </c>
    </row>
    <row r="1724" spans="1:15" x14ac:dyDescent="0.15">
      <c r="A1724" s="106">
        <f t="shared" si="188"/>
        <v>1</v>
      </c>
      <c r="B1724" s="15" t="e">
        <f>IF(OR(Medidas!D1724=1,Medidas!D1724="M",Medidas!D1724="m"),$A1724*LOOKUP($I1724+1,'OMS2007'!$A$3:$A$220,'OMS2007'!B$3:B$220)+(1-$A1724)*LOOKUP($I1724,'OMS2007'!$A$3:$A$220,'OMS2007'!B$3:B$220),$A1724*LOOKUP($I1724+1,'OMS2007'!$A$3:$A$220,'OMS2007'!E$3:E$220)+(1-$A1724)*LOOKUP($I1724,'OMS2007'!$A$3:$A$220,'OMS2007'!E$3:E$220))</f>
        <v>#N/A</v>
      </c>
      <c r="C1724" s="15" t="e">
        <f>IF(OR(Medidas!D1724=1,Medidas!D1724="M",Medidas!D1724="m"),$A1724*LOOKUP($I1724+1,'OMS2007'!$A$3:$A$220,'OMS2007'!C$3:C$220)+(1-$A1724)*LOOKUP($I1724,'OMS2007'!$A$3:$A$220,'OMS2007'!C$3:C$220),$A1724*LOOKUP($I1724+1,'OMS2007'!$A$3:$A$220,'OMS2007'!F$3:F$220)+(1-$A1724)*LOOKUP($I1724,'OMS2007'!$A$3:$A$220,'OMS2007'!F$3:F$220))</f>
        <v>#N/A</v>
      </c>
      <c r="D1724" s="15" t="e">
        <f>IF(OR(Medidas!D1724=1,Medidas!D1724="M",Medidas!D1724="m"),$A1724*LOOKUP($I1724+1,'OMS2007'!$A$3:$A$220,'OMS2007'!D$3:D$220)+(1-$A1724)*LOOKUP($I1724,'OMS2007'!$A$3:$A$220,'OMS2007'!D$3:D$220),$A1724*LOOKUP($I1724+1,'OMS2007'!$A$3:$A$220,'OMS2007'!G$3:G$220)+(1-$A1724)*LOOKUP($I1724,'OMS2007'!$A$3:$A$220,'OMS2007'!G$3:G$220))</f>
        <v>#N/A</v>
      </c>
      <c r="E1724" s="15">
        <f t="shared" si="182"/>
        <v>1</v>
      </c>
      <c r="F1724" s="15">
        <f>IF(OR(Medidas!D1724=1,Medidas!D1724="M",Medidas!D1724="m",Medidas!D1724=2,Medidas!D1724="F",Medidas!D1724="f"),0,1)</f>
        <v>1</v>
      </c>
      <c r="G1724" s="15">
        <f>IF(OR(ISBLANK(Medidas!G1724),(ISBLANK(Medidas!H1724))),1,0)</f>
        <v>1</v>
      </c>
      <c r="H1724" s="15">
        <f>IF(AND(NOT(G1724),OR(Medidas!G1724&lt;20,Medidas!G1724&gt;250,Medidas!H1724&lt;0.5,Medidas!H1724&gt;400)),1,0)</f>
        <v>0</v>
      </c>
      <c r="I1724" s="20">
        <f>(Medidas!F1724-Medidas!E1724)/30.4375</f>
        <v>0</v>
      </c>
      <c r="J1724" s="15" t="e">
        <f>Medidas!H1724/(Medidas!G1724^2)*10000</f>
        <v>#DIV/0!</v>
      </c>
      <c r="K1724" s="15" t="e">
        <f t="shared" si="183"/>
        <v>#DIV/0!</v>
      </c>
      <c r="L1724" s="15" t="e">
        <f t="shared" si="184"/>
        <v>#DIV/0!</v>
      </c>
      <c r="M1724" s="15" t="e">
        <f t="shared" si="185"/>
        <v>#DIV/0!</v>
      </c>
      <c r="N1724" s="15" t="e">
        <f t="shared" si="186"/>
        <v>#N/A</v>
      </c>
      <c r="O1724" s="15" t="e">
        <f t="shared" si="187"/>
        <v>#N/A</v>
      </c>
    </row>
    <row r="1725" spans="1:15" x14ac:dyDescent="0.15">
      <c r="A1725" s="106">
        <f t="shared" si="188"/>
        <v>1</v>
      </c>
      <c r="B1725" s="15" t="e">
        <f>IF(OR(Medidas!D1725=1,Medidas!D1725="M",Medidas!D1725="m"),$A1725*LOOKUP($I1725+1,'OMS2007'!$A$3:$A$220,'OMS2007'!B$3:B$220)+(1-$A1725)*LOOKUP($I1725,'OMS2007'!$A$3:$A$220,'OMS2007'!B$3:B$220),$A1725*LOOKUP($I1725+1,'OMS2007'!$A$3:$A$220,'OMS2007'!E$3:E$220)+(1-$A1725)*LOOKUP($I1725,'OMS2007'!$A$3:$A$220,'OMS2007'!E$3:E$220))</f>
        <v>#N/A</v>
      </c>
      <c r="C1725" s="15" t="e">
        <f>IF(OR(Medidas!D1725=1,Medidas!D1725="M",Medidas!D1725="m"),$A1725*LOOKUP($I1725+1,'OMS2007'!$A$3:$A$220,'OMS2007'!C$3:C$220)+(1-$A1725)*LOOKUP($I1725,'OMS2007'!$A$3:$A$220,'OMS2007'!C$3:C$220),$A1725*LOOKUP($I1725+1,'OMS2007'!$A$3:$A$220,'OMS2007'!F$3:F$220)+(1-$A1725)*LOOKUP($I1725,'OMS2007'!$A$3:$A$220,'OMS2007'!F$3:F$220))</f>
        <v>#N/A</v>
      </c>
      <c r="D1725" s="15" t="e">
        <f>IF(OR(Medidas!D1725=1,Medidas!D1725="M",Medidas!D1725="m"),$A1725*LOOKUP($I1725+1,'OMS2007'!$A$3:$A$220,'OMS2007'!D$3:D$220)+(1-$A1725)*LOOKUP($I1725,'OMS2007'!$A$3:$A$220,'OMS2007'!D$3:D$220),$A1725*LOOKUP($I1725+1,'OMS2007'!$A$3:$A$220,'OMS2007'!G$3:G$220)+(1-$A1725)*LOOKUP($I1725,'OMS2007'!$A$3:$A$220,'OMS2007'!G$3:G$220))</f>
        <v>#N/A</v>
      </c>
      <c r="E1725" s="15">
        <f t="shared" si="182"/>
        <v>1</v>
      </c>
      <c r="F1725" s="15">
        <f>IF(OR(Medidas!D1725=1,Medidas!D1725="M",Medidas!D1725="m",Medidas!D1725=2,Medidas!D1725="F",Medidas!D1725="f"),0,1)</f>
        <v>1</v>
      </c>
      <c r="G1725" s="15">
        <f>IF(OR(ISBLANK(Medidas!G1725),(ISBLANK(Medidas!H1725))),1,0)</f>
        <v>1</v>
      </c>
      <c r="H1725" s="15">
        <f>IF(AND(NOT(G1725),OR(Medidas!G1725&lt;20,Medidas!G1725&gt;250,Medidas!H1725&lt;0.5,Medidas!H1725&gt;400)),1,0)</f>
        <v>0</v>
      </c>
      <c r="I1725" s="20">
        <f>(Medidas!F1725-Medidas!E1725)/30.4375</f>
        <v>0</v>
      </c>
      <c r="J1725" s="15" t="e">
        <f>Medidas!H1725/(Medidas!G1725^2)*10000</f>
        <v>#DIV/0!</v>
      </c>
      <c r="K1725" s="15" t="e">
        <f t="shared" si="183"/>
        <v>#DIV/0!</v>
      </c>
      <c r="L1725" s="15" t="e">
        <f t="shared" si="184"/>
        <v>#DIV/0!</v>
      </c>
      <c r="M1725" s="15" t="e">
        <f t="shared" si="185"/>
        <v>#DIV/0!</v>
      </c>
      <c r="N1725" s="15" t="e">
        <f t="shared" si="186"/>
        <v>#N/A</v>
      </c>
      <c r="O1725" s="15" t="e">
        <f t="shared" si="187"/>
        <v>#N/A</v>
      </c>
    </row>
    <row r="1726" spans="1:15" x14ac:dyDescent="0.15">
      <c r="A1726" s="106">
        <f t="shared" si="188"/>
        <v>1</v>
      </c>
      <c r="B1726" s="15" t="e">
        <f>IF(OR(Medidas!D1726=1,Medidas!D1726="M",Medidas!D1726="m"),$A1726*LOOKUP($I1726+1,'OMS2007'!$A$3:$A$220,'OMS2007'!B$3:B$220)+(1-$A1726)*LOOKUP($I1726,'OMS2007'!$A$3:$A$220,'OMS2007'!B$3:B$220),$A1726*LOOKUP($I1726+1,'OMS2007'!$A$3:$A$220,'OMS2007'!E$3:E$220)+(1-$A1726)*LOOKUP($I1726,'OMS2007'!$A$3:$A$220,'OMS2007'!E$3:E$220))</f>
        <v>#N/A</v>
      </c>
      <c r="C1726" s="15" t="e">
        <f>IF(OR(Medidas!D1726=1,Medidas!D1726="M",Medidas!D1726="m"),$A1726*LOOKUP($I1726+1,'OMS2007'!$A$3:$A$220,'OMS2007'!C$3:C$220)+(1-$A1726)*LOOKUP($I1726,'OMS2007'!$A$3:$A$220,'OMS2007'!C$3:C$220),$A1726*LOOKUP($I1726+1,'OMS2007'!$A$3:$A$220,'OMS2007'!F$3:F$220)+(1-$A1726)*LOOKUP($I1726,'OMS2007'!$A$3:$A$220,'OMS2007'!F$3:F$220))</f>
        <v>#N/A</v>
      </c>
      <c r="D1726" s="15" t="e">
        <f>IF(OR(Medidas!D1726=1,Medidas!D1726="M",Medidas!D1726="m"),$A1726*LOOKUP($I1726+1,'OMS2007'!$A$3:$A$220,'OMS2007'!D$3:D$220)+(1-$A1726)*LOOKUP($I1726,'OMS2007'!$A$3:$A$220,'OMS2007'!D$3:D$220),$A1726*LOOKUP($I1726+1,'OMS2007'!$A$3:$A$220,'OMS2007'!G$3:G$220)+(1-$A1726)*LOOKUP($I1726,'OMS2007'!$A$3:$A$220,'OMS2007'!G$3:G$220))</f>
        <v>#N/A</v>
      </c>
      <c r="E1726" s="15">
        <f t="shared" si="182"/>
        <v>1</v>
      </c>
      <c r="F1726" s="15">
        <f>IF(OR(Medidas!D1726=1,Medidas!D1726="M",Medidas!D1726="m",Medidas!D1726=2,Medidas!D1726="F",Medidas!D1726="f"),0,1)</f>
        <v>1</v>
      </c>
      <c r="G1726" s="15">
        <f>IF(OR(ISBLANK(Medidas!G1726),(ISBLANK(Medidas!H1726))),1,0)</f>
        <v>1</v>
      </c>
      <c r="H1726" s="15">
        <f>IF(AND(NOT(G1726),OR(Medidas!G1726&lt;20,Medidas!G1726&gt;250,Medidas!H1726&lt;0.5,Medidas!H1726&gt;400)),1,0)</f>
        <v>0</v>
      </c>
      <c r="I1726" s="20">
        <f>(Medidas!F1726-Medidas!E1726)/30.4375</f>
        <v>0</v>
      </c>
      <c r="J1726" s="15" t="e">
        <f>Medidas!H1726/(Medidas!G1726^2)*10000</f>
        <v>#DIV/0!</v>
      </c>
      <c r="K1726" s="15" t="e">
        <f t="shared" si="183"/>
        <v>#DIV/0!</v>
      </c>
      <c r="L1726" s="15" t="e">
        <f t="shared" si="184"/>
        <v>#DIV/0!</v>
      </c>
      <c r="M1726" s="15" t="e">
        <f t="shared" si="185"/>
        <v>#DIV/0!</v>
      </c>
      <c r="N1726" s="15" t="e">
        <f t="shared" si="186"/>
        <v>#N/A</v>
      </c>
      <c r="O1726" s="15" t="e">
        <f t="shared" si="187"/>
        <v>#N/A</v>
      </c>
    </row>
    <row r="1727" spans="1:15" x14ac:dyDescent="0.15">
      <c r="A1727" s="106">
        <f t="shared" si="188"/>
        <v>1</v>
      </c>
      <c r="B1727" s="15" t="e">
        <f>IF(OR(Medidas!D1727=1,Medidas!D1727="M",Medidas!D1727="m"),$A1727*LOOKUP($I1727+1,'OMS2007'!$A$3:$A$220,'OMS2007'!B$3:B$220)+(1-$A1727)*LOOKUP($I1727,'OMS2007'!$A$3:$A$220,'OMS2007'!B$3:B$220),$A1727*LOOKUP($I1727+1,'OMS2007'!$A$3:$A$220,'OMS2007'!E$3:E$220)+(1-$A1727)*LOOKUP($I1727,'OMS2007'!$A$3:$A$220,'OMS2007'!E$3:E$220))</f>
        <v>#N/A</v>
      </c>
      <c r="C1727" s="15" t="e">
        <f>IF(OR(Medidas!D1727=1,Medidas!D1727="M",Medidas!D1727="m"),$A1727*LOOKUP($I1727+1,'OMS2007'!$A$3:$A$220,'OMS2007'!C$3:C$220)+(1-$A1727)*LOOKUP($I1727,'OMS2007'!$A$3:$A$220,'OMS2007'!C$3:C$220),$A1727*LOOKUP($I1727+1,'OMS2007'!$A$3:$A$220,'OMS2007'!F$3:F$220)+(1-$A1727)*LOOKUP($I1727,'OMS2007'!$A$3:$A$220,'OMS2007'!F$3:F$220))</f>
        <v>#N/A</v>
      </c>
      <c r="D1727" s="15" t="e">
        <f>IF(OR(Medidas!D1727=1,Medidas!D1727="M",Medidas!D1727="m"),$A1727*LOOKUP($I1727+1,'OMS2007'!$A$3:$A$220,'OMS2007'!D$3:D$220)+(1-$A1727)*LOOKUP($I1727,'OMS2007'!$A$3:$A$220,'OMS2007'!D$3:D$220),$A1727*LOOKUP($I1727+1,'OMS2007'!$A$3:$A$220,'OMS2007'!G$3:G$220)+(1-$A1727)*LOOKUP($I1727,'OMS2007'!$A$3:$A$220,'OMS2007'!G$3:G$220))</f>
        <v>#N/A</v>
      </c>
      <c r="E1727" s="15">
        <f t="shared" si="182"/>
        <v>1</v>
      </c>
      <c r="F1727" s="15">
        <f>IF(OR(Medidas!D1727=1,Medidas!D1727="M",Medidas!D1727="m",Medidas!D1727=2,Medidas!D1727="F",Medidas!D1727="f"),0,1)</f>
        <v>1</v>
      </c>
      <c r="G1727" s="15">
        <f>IF(OR(ISBLANK(Medidas!G1727),(ISBLANK(Medidas!H1727))),1,0)</f>
        <v>1</v>
      </c>
      <c r="H1727" s="15">
        <f>IF(AND(NOT(G1727),OR(Medidas!G1727&lt;20,Medidas!G1727&gt;250,Medidas!H1727&lt;0.5,Medidas!H1727&gt;400)),1,0)</f>
        <v>0</v>
      </c>
      <c r="I1727" s="20">
        <f>(Medidas!F1727-Medidas!E1727)/30.4375</f>
        <v>0</v>
      </c>
      <c r="J1727" s="15" t="e">
        <f>Medidas!H1727/(Medidas!G1727^2)*10000</f>
        <v>#DIV/0!</v>
      </c>
      <c r="K1727" s="15" t="e">
        <f t="shared" si="183"/>
        <v>#DIV/0!</v>
      </c>
      <c r="L1727" s="15" t="e">
        <f t="shared" si="184"/>
        <v>#DIV/0!</v>
      </c>
      <c r="M1727" s="15" t="e">
        <f t="shared" si="185"/>
        <v>#DIV/0!</v>
      </c>
      <c r="N1727" s="15" t="e">
        <f t="shared" si="186"/>
        <v>#N/A</v>
      </c>
      <c r="O1727" s="15" t="e">
        <f t="shared" si="187"/>
        <v>#N/A</v>
      </c>
    </row>
    <row r="1728" spans="1:15" x14ac:dyDescent="0.15">
      <c r="A1728" s="106">
        <f t="shared" si="188"/>
        <v>1</v>
      </c>
      <c r="B1728" s="15" t="e">
        <f>IF(OR(Medidas!D1728=1,Medidas!D1728="M",Medidas!D1728="m"),$A1728*LOOKUP($I1728+1,'OMS2007'!$A$3:$A$220,'OMS2007'!B$3:B$220)+(1-$A1728)*LOOKUP($I1728,'OMS2007'!$A$3:$A$220,'OMS2007'!B$3:B$220),$A1728*LOOKUP($I1728+1,'OMS2007'!$A$3:$A$220,'OMS2007'!E$3:E$220)+(1-$A1728)*LOOKUP($I1728,'OMS2007'!$A$3:$A$220,'OMS2007'!E$3:E$220))</f>
        <v>#N/A</v>
      </c>
      <c r="C1728" s="15" t="e">
        <f>IF(OR(Medidas!D1728=1,Medidas!D1728="M",Medidas!D1728="m"),$A1728*LOOKUP($I1728+1,'OMS2007'!$A$3:$A$220,'OMS2007'!C$3:C$220)+(1-$A1728)*LOOKUP($I1728,'OMS2007'!$A$3:$A$220,'OMS2007'!C$3:C$220),$A1728*LOOKUP($I1728+1,'OMS2007'!$A$3:$A$220,'OMS2007'!F$3:F$220)+(1-$A1728)*LOOKUP($I1728,'OMS2007'!$A$3:$A$220,'OMS2007'!F$3:F$220))</f>
        <v>#N/A</v>
      </c>
      <c r="D1728" s="15" t="e">
        <f>IF(OR(Medidas!D1728=1,Medidas!D1728="M",Medidas!D1728="m"),$A1728*LOOKUP($I1728+1,'OMS2007'!$A$3:$A$220,'OMS2007'!D$3:D$220)+(1-$A1728)*LOOKUP($I1728,'OMS2007'!$A$3:$A$220,'OMS2007'!D$3:D$220),$A1728*LOOKUP($I1728+1,'OMS2007'!$A$3:$A$220,'OMS2007'!G$3:G$220)+(1-$A1728)*LOOKUP($I1728,'OMS2007'!$A$3:$A$220,'OMS2007'!G$3:G$220))</f>
        <v>#N/A</v>
      </c>
      <c r="E1728" s="15">
        <f t="shared" si="182"/>
        <v>1</v>
      </c>
      <c r="F1728" s="15">
        <f>IF(OR(Medidas!D1728=1,Medidas!D1728="M",Medidas!D1728="m",Medidas!D1728=2,Medidas!D1728="F",Medidas!D1728="f"),0,1)</f>
        <v>1</v>
      </c>
      <c r="G1728" s="15">
        <f>IF(OR(ISBLANK(Medidas!G1728),(ISBLANK(Medidas!H1728))),1,0)</f>
        <v>1</v>
      </c>
      <c r="H1728" s="15">
        <f>IF(AND(NOT(G1728),OR(Medidas!G1728&lt;20,Medidas!G1728&gt;250,Medidas!H1728&lt;0.5,Medidas!H1728&gt;400)),1,0)</f>
        <v>0</v>
      </c>
      <c r="I1728" s="20">
        <f>(Medidas!F1728-Medidas!E1728)/30.4375</f>
        <v>0</v>
      </c>
      <c r="J1728" s="15" t="e">
        <f>Medidas!H1728/(Medidas!G1728^2)*10000</f>
        <v>#DIV/0!</v>
      </c>
      <c r="K1728" s="15" t="e">
        <f t="shared" si="183"/>
        <v>#DIV/0!</v>
      </c>
      <c r="L1728" s="15" t="e">
        <f t="shared" si="184"/>
        <v>#DIV/0!</v>
      </c>
      <c r="M1728" s="15" t="e">
        <f t="shared" si="185"/>
        <v>#DIV/0!</v>
      </c>
      <c r="N1728" s="15" t="e">
        <f t="shared" si="186"/>
        <v>#N/A</v>
      </c>
      <c r="O1728" s="15" t="e">
        <f t="shared" si="187"/>
        <v>#N/A</v>
      </c>
    </row>
    <row r="1729" spans="1:15" x14ac:dyDescent="0.15">
      <c r="A1729" s="106">
        <f t="shared" si="188"/>
        <v>1</v>
      </c>
      <c r="B1729" s="15" t="e">
        <f>IF(OR(Medidas!D1729=1,Medidas!D1729="M",Medidas!D1729="m"),$A1729*LOOKUP($I1729+1,'OMS2007'!$A$3:$A$220,'OMS2007'!B$3:B$220)+(1-$A1729)*LOOKUP($I1729,'OMS2007'!$A$3:$A$220,'OMS2007'!B$3:B$220),$A1729*LOOKUP($I1729+1,'OMS2007'!$A$3:$A$220,'OMS2007'!E$3:E$220)+(1-$A1729)*LOOKUP($I1729,'OMS2007'!$A$3:$A$220,'OMS2007'!E$3:E$220))</f>
        <v>#N/A</v>
      </c>
      <c r="C1729" s="15" t="e">
        <f>IF(OR(Medidas!D1729=1,Medidas!D1729="M",Medidas!D1729="m"),$A1729*LOOKUP($I1729+1,'OMS2007'!$A$3:$A$220,'OMS2007'!C$3:C$220)+(1-$A1729)*LOOKUP($I1729,'OMS2007'!$A$3:$A$220,'OMS2007'!C$3:C$220),$A1729*LOOKUP($I1729+1,'OMS2007'!$A$3:$A$220,'OMS2007'!F$3:F$220)+(1-$A1729)*LOOKUP($I1729,'OMS2007'!$A$3:$A$220,'OMS2007'!F$3:F$220))</f>
        <v>#N/A</v>
      </c>
      <c r="D1729" s="15" t="e">
        <f>IF(OR(Medidas!D1729=1,Medidas!D1729="M",Medidas!D1729="m"),$A1729*LOOKUP($I1729+1,'OMS2007'!$A$3:$A$220,'OMS2007'!D$3:D$220)+(1-$A1729)*LOOKUP($I1729,'OMS2007'!$A$3:$A$220,'OMS2007'!D$3:D$220),$A1729*LOOKUP($I1729+1,'OMS2007'!$A$3:$A$220,'OMS2007'!G$3:G$220)+(1-$A1729)*LOOKUP($I1729,'OMS2007'!$A$3:$A$220,'OMS2007'!G$3:G$220))</f>
        <v>#N/A</v>
      </c>
      <c r="E1729" s="15">
        <f t="shared" si="182"/>
        <v>1</v>
      </c>
      <c r="F1729" s="15">
        <f>IF(OR(Medidas!D1729=1,Medidas!D1729="M",Medidas!D1729="m",Medidas!D1729=2,Medidas!D1729="F",Medidas!D1729="f"),0,1)</f>
        <v>1</v>
      </c>
      <c r="G1729" s="15">
        <f>IF(OR(ISBLANK(Medidas!G1729),(ISBLANK(Medidas!H1729))),1,0)</f>
        <v>1</v>
      </c>
      <c r="H1729" s="15">
        <f>IF(AND(NOT(G1729),OR(Medidas!G1729&lt;20,Medidas!G1729&gt;250,Medidas!H1729&lt;0.5,Medidas!H1729&gt;400)),1,0)</f>
        <v>0</v>
      </c>
      <c r="I1729" s="20">
        <f>(Medidas!F1729-Medidas!E1729)/30.4375</f>
        <v>0</v>
      </c>
      <c r="J1729" s="15" t="e">
        <f>Medidas!H1729/(Medidas!G1729^2)*10000</f>
        <v>#DIV/0!</v>
      </c>
      <c r="K1729" s="15" t="e">
        <f t="shared" si="183"/>
        <v>#DIV/0!</v>
      </c>
      <c r="L1729" s="15" t="e">
        <f t="shared" si="184"/>
        <v>#DIV/0!</v>
      </c>
      <c r="M1729" s="15" t="e">
        <f t="shared" si="185"/>
        <v>#DIV/0!</v>
      </c>
      <c r="N1729" s="15" t="e">
        <f t="shared" si="186"/>
        <v>#N/A</v>
      </c>
      <c r="O1729" s="15" t="e">
        <f t="shared" si="187"/>
        <v>#N/A</v>
      </c>
    </row>
    <row r="1730" spans="1:15" x14ac:dyDescent="0.15">
      <c r="A1730" s="106">
        <f t="shared" si="188"/>
        <v>1</v>
      </c>
      <c r="B1730" s="15" t="e">
        <f>IF(OR(Medidas!D1730=1,Medidas!D1730="M",Medidas!D1730="m"),$A1730*LOOKUP($I1730+1,'OMS2007'!$A$3:$A$220,'OMS2007'!B$3:B$220)+(1-$A1730)*LOOKUP($I1730,'OMS2007'!$A$3:$A$220,'OMS2007'!B$3:B$220),$A1730*LOOKUP($I1730+1,'OMS2007'!$A$3:$A$220,'OMS2007'!E$3:E$220)+(1-$A1730)*LOOKUP($I1730,'OMS2007'!$A$3:$A$220,'OMS2007'!E$3:E$220))</f>
        <v>#N/A</v>
      </c>
      <c r="C1730" s="15" t="e">
        <f>IF(OR(Medidas!D1730=1,Medidas!D1730="M",Medidas!D1730="m"),$A1730*LOOKUP($I1730+1,'OMS2007'!$A$3:$A$220,'OMS2007'!C$3:C$220)+(1-$A1730)*LOOKUP($I1730,'OMS2007'!$A$3:$A$220,'OMS2007'!C$3:C$220),$A1730*LOOKUP($I1730+1,'OMS2007'!$A$3:$A$220,'OMS2007'!F$3:F$220)+(1-$A1730)*LOOKUP($I1730,'OMS2007'!$A$3:$A$220,'OMS2007'!F$3:F$220))</f>
        <v>#N/A</v>
      </c>
      <c r="D1730" s="15" t="e">
        <f>IF(OR(Medidas!D1730=1,Medidas!D1730="M",Medidas!D1730="m"),$A1730*LOOKUP($I1730+1,'OMS2007'!$A$3:$A$220,'OMS2007'!D$3:D$220)+(1-$A1730)*LOOKUP($I1730,'OMS2007'!$A$3:$A$220,'OMS2007'!D$3:D$220),$A1730*LOOKUP($I1730+1,'OMS2007'!$A$3:$A$220,'OMS2007'!G$3:G$220)+(1-$A1730)*LOOKUP($I1730,'OMS2007'!$A$3:$A$220,'OMS2007'!G$3:G$220))</f>
        <v>#N/A</v>
      </c>
      <c r="E1730" s="15">
        <f t="shared" si="182"/>
        <v>1</v>
      </c>
      <c r="F1730" s="15">
        <f>IF(OR(Medidas!D1730=1,Medidas!D1730="M",Medidas!D1730="m",Medidas!D1730=2,Medidas!D1730="F",Medidas!D1730="f"),0,1)</f>
        <v>1</v>
      </c>
      <c r="G1730" s="15">
        <f>IF(OR(ISBLANK(Medidas!G1730),(ISBLANK(Medidas!H1730))),1,0)</f>
        <v>1</v>
      </c>
      <c r="H1730" s="15">
        <f>IF(AND(NOT(G1730),OR(Medidas!G1730&lt;20,Medidas!G1730&gt;250,Medidas!H1730&lt;0.5,Medidas!H1730&gt;400)),1,0)</f>
        <v>0</v>
      </c>
      <c r="I1730" s="20">
        <f>(Medidas!F1730-Medidas!E1730)/30.4375</f>
        <v>0</v>
      </c>
      <c r="J1730" s="15" t="e">
        <f>Medidas!H1730/(Medidas!G1730^2)*10000</f>
        <v>#DIV/0!</v>
      </c>
      <c r="K1730" s="15" t="e">
        <f t="shared" si="183"/>
        <v>#DIV/0!</v>
      </c>
      <c r="L1730" s="15" t="e">
        <f t="shared" si="184"/>
        <v>#DIV/0!</v>
      </c>
      <c r="M1730" s="15" t="e">
        <f t="shared" si="185"/>
        <v>#DIV/0!</v>
      </c>
      <c r="N1730" s="15" t="e">
        <f t="shared" si="186"/>
        <v>#N/A</v>
      </c>
      <c r="O1730" s="15" t="e">
        <f t="shared" si="187"/>
        <v>#N/A</v>
      </c>
    </row>
    <row r="1731" spans="1:15" x14ac:dyDescent="0.15">
      <c r="A1731" s="106">
        <f t="shared" si="188"/>
        <v>1</v>
      </c>
      <c r="B1731" s="15" t="e">
        <f>IF(OR(Medidas!D1731=1,Medidas!D1731="M",Medidas!D1731="m"),$A1731*LOOKUP($I1731+1,'OMS2007'!$A$3:$A$220,'OMS2007'!B$3:B$220)+(1-$A1731)*LOOKUP($I1731,'OMS2007'!$A$3:$A$220,'OMS2007'!B$3:B$220),$A1731*LOOKUP($I1731+1,'OMS2007'!$A$3:$A$220,'OMS2007'!E$3:E$220)+(1-$A1731)*LOOKUP($I1731,'OMS2007'!$A$3:$A$220,'OMS2007'!E$3:E$220))</f>
        <v>#N/A</v>
      </c>
      <c r="C1731" s="15" t="e">
        <f>IF(OR(Medidas!D1731=1,Medidas!D1731="M",Medidas!D1731="m"),$A1731*LOOKUP($I1731+1,'OMS2007'!$A$3:$A$220,'OMS2007'!C$3:C$220)+(1-$A1731)*LOOKUP($I1731,'OMS2007'!$A$3:$A$220,'OMS2007'!C$3:C$220),$A1731*LOOKUP($I1731+1,'OMS2007'!$A$3:$A$220,'OMS2007'!F$3:F$220)+(1-$A1731)*LOOKUP($I1731,'OMS2007'!$A$3:$A$220,'OMS2007'!F$3:F$220))</f>
        <v>#N/A</v>
      </c>
      <c r="D1731" s="15" t="e">
        <f>IF(OR(Medidas!D1731=1,Medidas!D1731="M",Medidas!D1731="m"),$A1731*LOOKUP($I1731+1,'OMS2007'!$A$3:$A$220,'OMS2007'!D$3:D$220)+(1-$A1731)*LOOKUP($I1731,'OMS2007'!$A$3:$A$220,'OMS2007'!D$3:D$220),$A1731*LOOKUP($I1731+1,'OMS2007'!$A$3:$A$220,'OMS2007'!G$3:G$220)+(1-$A1731)*LOOKUP($I1731,'OMS2007'!$A$3:$A$220,'OMS2007'!G$3:G$220))</f>
        <v>#N/A</v>
      </c>
      <c r="E1731" s="15">
        <f t="shared" si="182"/>
        <v>1</v>
      </c>
      <c r="F1731" s="15">
        <f>IF(OR(Medidas!D1731=1,Medidas!D1731="M",Medidas!D1731="m",Medidas!D1731=2,Medidas!D1731="F",Medidas!D1731="f"),0,1)</f>
        <v>1</v>
      </c>
      <c r="G1731" s="15">
        <f>IF(OR(ISBLANK(Medidas!G1731),(ISBLANK(Medidas!H1731))),1,0)</f>
        <v>1</v>
      </c>
      <c r="H1731" s="15">
        <f>IF(AND(NOT(G1731),OR(Medidas!G1731&lt;20,Medidas!G1731&gt;250,Medidas!H1731&lt;0.5,Medidas!H1731&gt;400)),1,0)</f>
        <v>0</v>
      </c>
      <c r="I1731" s="20">
        <f>(Medidas!F1731-Medidas!E1731)/30.4375</f>
        <v>0</v>
      </c>
      <c r="J1731" s="15" t="e">
        <f>Medidas!H1731/(Medidas!G1731^2)*10000</f>
        <v>#DIV/0!</v>
      </c>
      <c r="K1731" s="15" t="e">
        <f t="shared" si="183"/>
        <v>#DIV/0!</v>
      </c>
      <c r="L1731" s="15" t="e">
        <f t="shared" si="184"/>
        <v>#DIV/0!</v>
      </c>
      <c r="M1731" s="15" t="e">
        <f t="shared" si="185"/>
        <v>#DIV/0!</v>
      </c>
      <c r="N1731" s="15" t="e">
        <f t="shared" si="186"/>
        <v>#N/A</v>
      </c>
      <c r="O1731" s="15" t="e">
        <f t="shared" si="187"/>
        <v>#N/A</v>
      </c>
    </row>
    <row r="1732" spans="1:15" x14ac:dyDescent="0.15">
      <c r="A1732" s="106">
        <f t="shared" si="188"/>
        <v>1</v>
      </c>
      <c r="B1732" s="15" t="e">
        <f>IF(OR(Medidas!D1732=1,Medidas!D1732="M",Medidas!D1732="m"),$A1732*LOOKUP($I1732+1,'OMS2007'!$A$3:$A$220,'OMS2007'!B$3:B$220)+(1-$A1732)*LOOKUP($I1732,'OMS2007'!$A$3:$A$220,'OMS2007'!B$3:B$220),$A1732*LOOKUP($I1732+1,'OMS2007'!$A$3:$A$220,'OMS2007'!E$3:E$220)+(1-$A1732)*LOOKUP($I1732,'OMS2007'!$A$3:$A$220,'OMS2007'!E$3:E$220))</f>
        <v>#N/A</v>
      </c>
      <c r="C1732" s="15" t="e">
        <f>IF(OR(Medidas!D1732=1,Medidas!D1732="M",Medidas!D1732="m"),$A1732*LOOKUP($I1732+1,'OMS2007'!$A$3:$A$220,'OMS2007'!C$3:C$220)+(1-$A1732)*LOOKUP($I1732,'OMS2007'!$A$3:$A$220,'OMS2007'!C$3:C$220),$A1732*LOOKUP($I1732+1,'OMS2007'!$A$3:$A$220,'OMS2007'!F$3:F$220)+(1-$A1732)*LOOKUP($I1732,'OMS2007'!$A$3:$A$220,'OMS2007'!F$3:F$220))</f>
        <v>#N/A</v>
      </c>
      <c r="D1732" s="15" t="e">
        <f>IF(OR(Medidas!D1732=1,Medidas!D1732="M",Medidas!D1732="m"),$A1732*LOOKUP($I1732+1,'OMS2007'!$A$3:$A$220,'OMS2007'!D$3:D$220)+(1-$A1732)*LOOKUP($I1732,'OMS2007'!$A$3:$A$220,'OMS2007'!D$3:D$220),$A1732*LOOKUP($I1732+1,'OMS2007'!$A$3:$A$220,'OMS2007'!G$3:G$220)+(1-$A1732)*LOOKUP($I1732,'OMS2007'!$A$3:$A$220,'OMS2007'!G$3:G$220))</f>
        <v>#N/A</v>
      </c>
      <c r="E1732" s="15">
        <f t="shared" ref="E1732:E1795" si="189">IF(OR(I1732&lt;24,I1732&gt;240),1,0)</f>
        <v>1</v>
      </c>
      <c r="F1732" s="15">
        <f>IF(OR(Medidas!D1732=1,Medidas!D1732="M",Medidas!D1732="m",Medidas!D1732=2,Medidas!D1732="F",Medidas!D1732="f"),0,1)</f>
        <v>1</v>
      </c>
      <c r="G1732" s="15">
        <f>IF(OR(ISBLANK(Medidas!G1732),(ISBLANK(Medidas!H1732))),1,0)</f>
        <v>1</v>
      </c>
      <c r="H1732" s="15">
        <f>IF(AND(NOT(G1732),OR(Medidas!G1732&lt;20,Medidas!G1732&gt;250,Medidas!H1732&lt;0.5,Medidas!H1732&gt;400)),1,0)</f>
        <v>0</v>
      </c>
      <c r="I1732" s="20">
        <f>(Medidas!F1732-Medidas!E1732)/30.4375</f>
        <v>0</v>
      </c>
      <c r="J1732" s="15" t="e">
        <f>Medidas!H1732/(Medidas!G1732^2)*10000</f>
        <v>#DIV/0!</v>
      </c>
      <c r="K1732" s="15" t="e">
        <f t="shared" ref="K1732:K1795" si="190">(((J1732/C1732)^B1732)-1)/(B1732*D1732)</f>
        <v>#DIV/0!</v>
      </c>
      <c r="L1732" s="15" t="e">
        <f t="shared" ref="L1732:L1795" si="191">INT(NORMSDIST(K1732)*1000)/10</f>
        <v>#DIV/0!</v>
      </c>
      <c r="M1732" s="15" t="e">
        <f t="shared" ref="M1732:M1795" si="192">IF(OR((J1732-C1732)/N1732&lt;-4,(J1732-C1732)/O1732&gt;8),1,0)</f>
        <v>#DIV/0!</v>
      </c>
      <c r="N1732" s="15" t="e">
        <f t="shared" ref="N1732:N1795" si="193">(C1732-(C1732*(1+B1732*D1732*(-2))^(1/B1732)))/2</f>
        <v>#N/A</v>
      </c>
      <c r="O1732" s="15" t="e">
        <f t="shared" ref="O1732:O1795" si="194">((C1732*(1+B1732*D1732*2)^(1/B1732))-C1732)/2</f>
        <v>#N/A</v>
      </c>
    </row>
    <row r="1733" spans="1:15" x14ac:dyDescent="0.15">
      <c r="A1733" s="106">
        <f t="shared" ref="A1733:A1796" si="195">I1733-INT(I1733+0.5)+1</f>
        <v>1</v>
      </c>
      <c r="B1733" s="15" t="e">
        <f>IF(OR(Medidas!D1733=1,Medidas!D1733="M",Medidas!D1733="m"),$A1733*LOOKUP($I1733+1,'OMS2007'!$A$3:$A$220,'OMS2007'!B$3:B$220)+(1-$A1733)*LOOKUP($I1733,'OMS2007'!$A$3:$A$220,'OMS2007'!B$3:B$220),$A1733*LOOKUP($I1733+1,'OMS2007'!$A$3:$A$220,'OMS2007'!E$3:E$220)+(1-$A1733)*LOOKUP($I1733,'OMS2007'!$A$3:$A$220,'OMS2007'!E$3:E$220))</f>
        <v>#N/A</v>
      </c>
      <c r="C1733" s="15" t="e">
        <f>IF(OR(Medidas!D1733=1,Medidas!D1733="M",Medidas!D1733="m"),$A1733*LOOKUP($I1733+1,'OMS2007'!$A$3:$A$220,'OMS2007'!C$3:C$220)+(1-$A1733)*LOOKUP($I1733,'OMS2007'!$A$3:$A$220,'OMS2007'!C$3:C$220),$A1733*LOOKUP($I1733+1,'OMS2007'!$A$3:$A$220,'OMS2007'!F$3:F$220)+(1-$A1733)*LOOKUP($I1733,'OMS2007'!$A$3:$A$220,'OMS2007'!F$3:F$220))</f>
        <v>#N/A</v>
      </c>
      <c r="D1733" s="15" t="e">
        <f>IF(OR(Medidas!D1733=1,Medidas!D1733="M",Medidas!D1733="m"),$A1733*LOOKUP($I1733+1,'OMS2007'!$A$3:$A$220,'OMS2007'!D$3:D$220)+(1-$A1733)*LOOKUP($I1733,'OMS2007'!$A$3:$A$220,'OMS2007'!D$3:D$220),$A1733*LOOKUP($I1733+1,'OMS2007'!$A$3:$A$220,'OMS2007'!G$3:G$220)+(1-$A1733)*LOOKUP($I1733,'OMS2007'!$A$3:$A$220,'OMS2007'!G$3:G$220))</f>
        <v>#N/A</v>
      </c>
      <c r="E1733" s="15">
        <f t="shared" si="189"/>
        <v>1</v>
      </c>
      <c r="F1733" s="15">
        <f>IF(OR(Medidas!D1733=1,Medidas!D1733="M",Medidas!D1733="m",Medidas!D1733=2,Medidas!D1733="F",Medidas!D1733="f"),0,1)</f>
        <v>1</v>
      </c>
      <c r="G1733" s="15">
        <f>IF(OR(ISBLANK(Medidas!G1733),(ISBLANK(Medidas!H1733))),1,0)</f>
        <v>1</v>
      </c>
      <c r="H1733" s="15">
        <f>IF(AND(NOT(G1733),OR(Medidas!G1733&lt;20,Medidas!G1733&gt;250,Medidas!H1733&lt;0.5,Medidas!H1733&gt;400)),1,0)</f>
        <v>0</v>
      </c>
      <c r="I1733" s="20">
        <f>(Medidas!F1733-Medidas!E1733)/30.4375</f>
        <v>0</v>
      </c>
      <c r="J1733" s="15" t="e">
        <f>Medidas!H1733/(Medidas!G1733^2)*10000</f>
        <v>#DIV/0!</v>
      </c>
      <c r="K1733" s="15" t="e">
        <f t="shared" si="190"/>
        <v>#DIV/0!</v>
      </c>
      <c r="L1733" s="15" t="e">
        <f t="shared" si="191"/>
        <v>#DIV/0!</v>
      </c>
      <c r="M1733" s="15" t="e">
        <f t="shared" si="192"/>
        <v>#DIV/0!</v>
      </c>
      <c r="N1733" s="15" t="e">
        <f t="shared" si="193"/>
        <v>#N/A</v>
      </c>
      <c r="O1733" s="15" t="e">
        <f t="shared" si="194"/>
        <v>#N/A</v>
      </c>
    </row>
    <row r="1734" spans="1:15" x14ac:dyDescent="0.15">
      <c r="A1734" s="106">
        <f t="shared" si="195"/>
        <v>1</v>
      </c>
      <c r="B1734" s="15" t="e">
        <f>IF(OR(Medidas!D1734=1,Medidas!D1734="M",Medidas!D1734="m"),$A1734*LOOKUP($I1734+1,'OMS2007'!$A$3:$A$220,'OMS2007'!B$3:B$220)+(1-$A1734)*LOOKUP($I1734,'OMS2007'!$A$3:$A$220,'OMS2007'!B$3:B$220),$A1734*LOOKUP($I1734+1,'OMS2007'!$A$3:$A$220,'OMS2007'!E$3:E$220)+(1-$A1734)*LOOKUP($I1734,'OMS2007'!$A$3:$A$220,'OMS2007'!E$3:E$220))</f>
        <v>#N/A</v>
      </c>
      <c r="C1734" s="15" t="e">
        <f>IF(OR(Medidas!D1734=1,Medidas!D1734="M",Medidas!D1734="m"),$A1734*LOOKUP($I1734+1,'OMS2007'!$A$3:$A$220,'OMS2007'!C$3:C$220)+(1-$A1734)*LOOKUP($I1734,'OMS2007'!$A$3:$A$220,'OMS2007'!C$3:C$220),$A1734*LOOKUP($I1734+1,'OMS2007'!$A$3:$A$220,'OMS2007'!F$3:F$220)+(1-$A1734)*LOOKUP($I1734,'OMS2007'!$A$3:$A$220,'OMS2007'!F$3:F$220))</f>
        <v>#N/A</v>
      </c>
      <c r="D1734" s="15" t="e">
        <f>IF(OR(Medidas!D1734=1,Medidas!D1734="M",Medidas!D1734="m"),$A1734*LOOKUP($I1734+1,'OMS2007'!$A$3:$A$220,'OMS2007'!D$3:D$220)+(1-$A1734)*LOOKUP($I1734,'OMS2007'!$A$3:$A$220,'OMS2007'!D$3:D$220),$A1734*LOOKUP($I1734+1,'OMS2007'!$A$3:$A$220,'OMS2007'!G$3:G$220)+(1-$A1734)*LOOKUP($I1734,'OMS2007'!$A$3:$A$220,'OMS2007'!G$3:G$220))</f>
        <v>#N/A</v>
      </c>
      <c r="E1734" s="15">
        <f t="shared" si="189"/>
        <v>1</v>
      </c>
      <c r="F1734" s="15">
        <f>IF(OR(Medidas!D1734=1,Medidas!D1734="M",Medidas!D1734="m",Medidas!D1734=2,Medidas!D1734="F",Medidas!D1734="f"),0,1)</f>
        <v>1</v>
      </c>
      <c r="G1734" s="15">
        <f>IF(OR(ISBLANK(Medidas!G1734),(ISBLANK(Medidas!H1734))),1,0)</f>
        <v>1</v>
      </c>
      <c r="H1734" s="15">
        <f>IF(AND(NOT(G1734),OR(Medidas!G1734&lt;20,Medidas!G1734&gt;250,Medidas!H1734&lt;0.5,Medidas!H1734&gt;400)),1,0)</f>
        <v>0</v>
      </c>
      <c r="I1734" s="20">
        <f>(Medidas!F1734-Medidas!E1734)/30.4375</f>
        <v>0</v>
      </c>
      <c r="J1734" s="15" t="e">
        <f>Medidas!H1734/(Medidas!G1734^2)*10000</f>
        <v>#DIV/0!</v>
      </c>
      <c r="K1734" s="15" t="e">
        <f t="shared" si="190"/>
        <v>#DIV/0!</v>
      </c>
      <c r="L1734" s="15" t="e">
        <f t="shared" si="191"/>
        <v>#DIV/0!</v>
      </c>
      <c r="M1734" s="15" t="e">
        <f t="shared" si="192"/>
        <v>#DIV/0!</v>
      </c>
      <c r="N1734" s="15" t="e">
        <f t="shared" si="193"/>
        <v>#N/A</v>
      </c>
      <c r="O1734" s="15" t="e">
        <f t="shared" si="194"/>
        <v>#N/A</v>
      </c>
    </row>
    <row r="1735" spans="1:15" x14ac:dyDescent="0.15">
      <c r="A1735" s="106">
        <f t="shared" si="195"/>
        <v>1</v>
      </c>
      <c r="B1735" s="15" t="e">
        <f>IF(OR(Medidas!D1735=1,Medidas!D1735="M",Medidas!D1735="m"),$A1735*LOOKUP($I1735+1,'OMS2007'!$A$3:$A$220,'OMS2007'!B$3:B$220)+(1-$A1735)*LOOKUP($I1735,'OMS2007'!$A$3:$A$220,'OMS2007'!B$3:B$220),$A1735*LOOKUP($I1735+1,'OMS2007'!$A$3:$A$220,'OMS2007'!E$3:E$220)+(1-$A1735)*LOOKUP($I1735,'OMS2007'!$A$3:$A$220,'OMS2007'!E$3:E$220))</f>
        <v>#N/A</v>
      </c>
      <c r="C1735" s="15" t="e">
        <f>IF(OR(Medidas!D1735=1,Medidas!D1735="M",Medidas!D1735="m"),$A1735*LOOKUP($I1735+1,'OMS2007'!$A$3:$A$220,'OMS2007'!C$3:C$220)+(1-$A1735)*LOOKUP($I1735,'OMS2007'!$A$3:$A$220,'OMS2007'!C$3:C$220),$A1735*LOOKUP($I1735+1,'OMS2007'!$A$3:$A$220,'OMS2007'!F$3:F$220)+(1-$A1735)*LOOKUP($I1735,'OMS2007'!$A$3:$A$220,'OMS2007'!F$3:F$220))</f>
        <v>#N/A</v>
      </c>
      <c r="D1735" s="15" t="e">
        <f>IF(OR(Medidas!D1735=1,Medidas!D1735="M",Medidas!D1735="m"),$A1735*LOOKUP($I1735+1,'OMS2007'!$A$3:$A$220,'OMS2007'!D$3:D$220)+(1-$A1735)*LOOKUP($I1735,'OMS2007'!$A$3:$A$220,'OMS2007'!D$3:D$220),$A1735*LOOKUP($I1735+1,'OMS2007'!$A$3:$A$220,'OMS2007'!G$3:G$220)+(1-$A1735)*LOOKUP($I1735,'OMS2007'!$A$3:$A$220,'OMS2007'!G$3:G$220))</f>
        <v>#N/A</v>
      </c>
      <c r="E1735" s="15">
        <f t="shared" si="189"/>
        <v>1</v>
      </c>
      <c r="F1735" s="15">
        <f>IF(OR(Medidas!D1735=1,Medidas!D1735="M",Medidas!D1735="m",Medidas!D1735=2,Medidas!D1735="F",Medidas!D1735="f"),0,1)</f>
        <v>1</v>
      </c>
      <c r="G1735" s="15">
        <f>IF(OR(ISBLANK(Medidas!G1735),(ISBLANK(Medidas!H1735))),1,0)</f>
        <v>1</v>
      </c>
      <c r="H1735" s="15">
        <f>IF(AND(NOT(G1735),OR(Medidas!G1735&lt;20,Medidas!G1735&gt;250,Medidas!H1735&lt;0.5,Medidas!H1735&gt;400)),1,0)</f>
        <v>0</v>
      </c>
      <c r="I1735" s="20">
        <f>(Medidas!F1735-Medidas!E1735)/30.4375</f>
        <v>0</v>
      </c>
      <c r="J1735" s="15" t="e">
        <f>Medidas!H1735/(Medidas!G1735^2)*10000</f>
        <v>#DIV/0!</v>
      </c>
      <c r="K1735" s="15" t="e">
        <f t="shared" si="190"/>
        <v>#DIV/0!</v>
      </c>
      <c r="L1735" s="15" t="e">
        <f t="shared" si="191"/>
        <v>#DIV/0!</v>
      </c>
      <c r="M1735" s="15" t="e">
        <f t="shared" si="192"/>
        <v>#DIV/0!</v>
      </c>
      <c r="N1735" s="15" t="e">
        <f t="shared" si="193"/>
        <v>#N/A</v>
      </c>
      <c r="O1735" s="15" t="e">
        <f t="shared" si="194"/>
        <v>#N/A</v>
      </c>
    </row>
    <row r="1736" spans="1:15" x14ac:dyDescent="0.15">
      <c r="A1736" s="106">
        <f t="shared" si="195"/>
        <v>1</v>
      </c>
      <c r="B1736" s="15" t="e">
        <f>IF(OR(Medidas!D1736=1,Medidas!D1736="M",Medidas!D1736="m"),$A1736*LOOKUP($I1736+1,'OMS2007'!$A$3:$A$220,'OMS2007'!B$3:B$220)+(1-$A1736)*LOOKUP($I1736,'OMS2007'!$A$3:$A$220,'OMS2007'!B$3:B$220),$A1736*LOOKUP($I1736+1,'OMS2007'!$A$3:$A$220,'OMS2007'!E$3:E$220)+(1-$A1736)*LOOKUP($I1736,'OMS2007'!$A$3:$A$220,'OMS2007'!E$3:E$220))</f>
        <v>#N/A</v>
      </c>
      <c r="C1736" s="15" t="e">
        <f>IF(OR(Medidas!D1736=1,Medidas!D1736="M",Medidas!D1736="m"),$A1736*LOOKUP($I1736+1,'OMS2007'!$A$3:$A$220,'OMS2007'!C$3:C$220)+(1-$A1736)*LOOKUP($I1736,'OMS2007'!$A$3:$A$220,'OMS2007'!C$3:C$220),$A1736*LOOKUP($I1736+1,'OMS2007'!$A$3:$A$220,'OMS2007'!F$3:F$220)+(1-$A1736)*LOOKUP($I1736,'OMS2007'!$A$3:$A$220,'OMS2007'!F$3:F$220))</f>
        <v>#N/A</v>
      </c>
      <c r="D1736" s="15" t="e">
        <f>IF(OR(Medidas!D1736=1,Medidas!D1736="M",Medidas!D1736="m"),$A1736*LOOKUP($I1736+1,'OMS2007'!$A$3:$A$220,'OMS2007'!D$3:D$220)+(1-$A1736)*LOOKUP($I1736,'OMS2007'!$A$3:$A$220,'OMS2007'!D$3:D$220),$A1736*LOOKUP($I1736+1,'OMS2007'!$A$3:$A$220,'OMS2007'!G$3:G$220)+(1-$A1736)*LOOKUP($I1736,'OMS2007'!$A$3:$A$220,'OMS2007'!G$3:G$220))</f>
        <v>#N/A</v>
      </c>
      <c r="E1736" s="15">
        <f t="shared" si="189"/>
        <v>1</v>
      </c>
      <c r="F1736" s="15">
        <f>IF(OR(Medidas!D1736=1,Medidas!D1736="M",Medidas!D1736="m",Medidas!D1736=2,Medidas!D1736="F",Medidas!D1736="f"),0,1)</f>
        <v>1</v>
      </c>
      <c r="G1736" s="15">
        <f>IF(OR(ISBLANK(Medidas!G1736),(ISBLANK(Medidas!H1736))),1,0)</f>
        <v>1</v>
      </c>
      <c r="H1736" s="15">
        <f>IF(AND(NOT(G1736),OR(Medidas!G1736&lt;20,Medidas!G1736&gt;250,Medidas!H1736&lt;0.5,Medidas!H1736&gt;400)),1,0)</f>
        <v>0</v>
      </c>
      <c r="I1736" s="20">
        <f>(Medidas!F1736-Medidas!E1736)/30.4375</f>
        <v>0</v>
      </c>
      <c r="J1736" s="15" t="e">
        <f>Medidas!H1736/(Medidas!G1736^2)*10000</f>
        <v>#DIV/0!</v>
      </c>
      <c r="K1736" s="15" t="e">
        <f t="shared" si="190"/>
        <v>#DIV/0!</v>
      </c>
      <c r="L1736" s="15" t="e">
        <f t="shared" si="191"/>
        <v>#DIV/0!</v>
      </c>
      <c r="M1736" s="15" t="e">
        <f t="shared" si="192"/>
        <v>#DIV/0!</v>
      </c>
      <c r="N1736" s="15" t="e">
        <f t="shared" si="193"/>
        <v>#N/A</v>
      </c>
      <c r="O1736" s="15" t="e">
        <f t="shared" si="194"/>
        <v>#N/A</v>
      </c>
    </row>
    <row r="1737" spans="1:15" x14ac:dyDescent="0.15">
      <c r="A1737" s="106">
        <f t="shared" si="195"/>
        <v>1</v>
      </c>
      <c r="B1737" s="15" t="e">
        <f>IF(OR(Medidas!D1737=1,Medidas!D1737="M",Medidas!D1737="m"),$A1737*LOOKUP($I1737+1,'OMS2007'!$A$3:$A$220,'OMS2007'!B$3:B$220)+(1-$A1737)*LOOKUP($I1737,'OMS2007'!$A$3:$A$220,'OMS2007'!B$3:B$220),$A1737*LOOKUP($I1737+1,'OMS2007'!$A$3:$A$220,'OMS2007'!E$3:E$220)+(1-$A1737)*LOOKUP($I1737,'OMS2007'!$A$3:$A$220,'OMS2007'!E$3:E$220))</f>
        <v>#N/A</v>
      </c>
      <c r="C1737" s="15" t="e">
        <f>IF(OR(Medidas!D1737=1,Medidas!D1737="M",Medidas!D1737="m"),$A1737*LOOKUP($I1737+1,'OMS2007'!$A$3:$A$220,'OMS2007'!C$3:C$220)+(1-$A1737)*LOOKUP($I1737,'OMS2007'!$A$3:$A$220,'OMS2007'!C$3:C$220),$A1737*LOOKUP($I1737+1,'OMS2007'!$A$3:$A$220,'OMS2007'!F$3:F$220)+(1-$A1737)*LOOKUP($I1737,'OMS2007'!$A$3:$A$220,'OMS2007'!F$3:F$220))</f>
        <v>#N/A</v>
      </c>
      <c r="D1737" s="15" t="e">
        <f>IF(OR(Medidas!D1737=1,Medidas!D1737="M",Medidas!D1737="m"),$A1737*LOOKUP($I1737+1,'OMS2007'!$A$3:$A$220,'OMS2007'!D$3:D$220)+(1-$A1737)*LOOKUP($I1737,'OMS2007'!$A$3:$A$220,'OMS2007'!D$3:D$220),$A1737*LOOKUP($I1737+1,'OMS2007'!$A$3:$A$220,'OMS2007'!G$3:G$220)+(1-$A1737)*LOOKUP($I1737,'OMS2007'!$A$3:$A$220,'OMS2007'!G$3:G$220))</f>
        <v>#N/A</v>
      </c>
      <c r="E1737" s="15">
        <f t="shared" si="189"/>
        <v>1</v>
      </c>
      <c r="F1737" s="15">
        <f>IF(OR(Medidas!D1737=1,Medidas!D1737="M",Medidas!D1737="m",Medidas!D1737=2,Medidas!D1737="F",Medidas!D1737="f"),0,1)</f>
        <v>1</v>
      </c>
      <c r="G1737" s="15">
        <f>IF(OR(ISBLANK(Medidas!G1737),(ISBLANK(Medidas!H1737))),1,0)</f>
        <v>1</v>
      </c>
      <c r="H1737" s="15">
        <f>IF(AND(NOT(G1737),OR(Medidas!G1737&lt;20,Medidas!G1737&gt;250,Medidas!H1737&lt;0.5,Medidas!H1737&gt;400)),1,0)</f>
        <v>0</v>
      </c>
      <c r="I1737" s="20">
        <f>(Medidas!F1737-Medidas!E1737)/30.4375</f>
        <v>0</v>
      </c>
      <c r="J1737" s="15" t="e">
        <f>Medidas!H1737/(Medidas!G1737^2)*10000</f>
        <v>#DIV/0!</v>
      </c>
      <c r="K1737" s="15" t="e">
        <f t="shared" si="190"/>
        <v>#DIV/0!</v>
      </c>
      <c r="L1737" s="15" t="e">
        <f t="shared" si="191"/>
        <v>#DIV/0!</v>
      </c>
      <c r="M1737" s="15" t="e">
        <f t="shared" si="192"/>
        <v>#DIV/0!</v>
      </c>
      <c r="N1737" s="15" t="e">
        <f t="shared" si="193"/>
        <v>#N/A</v>
      </c>
      <c r="O1737" s="15" t="e">
        <f t="shared" si="194"/>
        <v>#N/A</v>
      </c>
    </row>
    <row r="1738" spans="1:15" x14ac:dyDescent="0.15">
      <c r="A1738" s="106">
        <f t="shared" si="195"/>
        <v>1</v>
      </c>
      <c r="B1738" s="15" t="e">
        <f>IF(OR(Medidas!D1738=1,Medidas!D1738="M",Medidas!D1738="m"),$A1738*LOOKUP($I1738+1,'OMS2007'!$A$3:$A$220,'OMS2007'!B$3:B$220)+(1-$A1738)*LOOKUP($I1738,'OMS2007'!$A$3:$A$220,'OMS2007'!B$3:B$220),$A1738*LOOKUP($I1738+1,'OMS2007'!$A$3:$A$220,'OMS2007'!E$3:E$220)+(1-$A1738)*LOOKUP($I1738,'OMS2007'!$A$3:$A$220,'OMS2007'!E$3:E$220))</f>
        <v>#N/A</v>
      </c>
      <c r="C1738" s="15" t="e">
        <f>IF(OR(Medidas!D1738=1,Medidas!D1738="M",Medidas!D1738="m"),$A1738*LOOKUP($I1738+1,'OMS2007'!$A$3:$A$220,'OMS2007'!C$3:C$220)+(1-$A1738)*LOOKUP($I1738,'OMS2007'!$A$3:$A$220,'OMS2007'!C$3:C$220),$A1738*LOOKUP($I1738+1,'OMS2007'!$A$3:$A$220,'OMS2007'!F$3:F$220)+(1-$A1738)*LOOKUP($I1738,'OMS2007'!$A$3:$A$220,'OMS2007'!F$3:F$220))</f>
        <v>#N/A</v>
      </c>
      <c r="D1738" s="15" t="e">
        <f>IF(OR(Medidas!D1738=1,Medidas!D1738="M",Medidas!D1738="m"),$A1738*LOOKUP($I1738+1,'OMS2007'!$A$3:$A$220,'OMS2007'!D$3:D$220)+(1-$A1738)*LOOKUP($I1738,'OMS2007'!$A$3:$A$220,'OMS2007'!D$3:D$220),$A1738*LOOKUP($I1738+1,'OMS2007'!$A$3:$A$220,'OMS2007'!G$3:G$220)+(1-$A1738)*LOOKUP($I1738,'OMS2007'!$A$3:$A$220,'OMS2007'!G$3:G$220))</f>
        <v>#N/A</v>
      </c>
      <c r="E1738" s="15">
        <f t="shared" si="189"/>
        <v>1</v>
      </c>
      <c r="F1738" s="15">
        <f>IF(OR(Medidas!D1738=1,Medidas!D1738="M",Medidas!D1738="m",Medidas!D1738=2,Medidas!D1738="F",Medidas!D1738="f"),0,1)</f>
        <v>1</v>
      </c>
      <c r="G1738" s="15">
        <f>IF(OR(ISBLANK(Medidas!G1738),(ISBLANK(Medidas!H1738))),1,0)</f>
        <v>1</v>
      </c>
      <c r="H1738" s="15">
        <f>IF(AND(NOT(G1738),OR(Medidas!G1738&lt;20,Medidas!G1738&gt;250,Medidas!H1738&lt;0.5,Medidas!H1738&gt;400)),1,0)</f>
        <v>0</v>
      </c>
      <c r="I1738" s="20">
        <f>(Medidas!F1738-Medidas!E1738)/30.4375</f>
        <v>0</v>
      </c>
      <c r="J1738" s="15" t="e">
        <f>Medidas!H1738/(Medidas!G1738^2)*10000</f>
        <v>#DIV/0!</v>
      </c>
      <c r="K1738" s="15" t="e">
        <f t="shared" si="190"/>
        <v>#DIV/0!</v>
      </c>
      <c r="L1738" s="15" t="e">
        <f t="shared" si="191"/>
        <v>#DIV/0!</v>
      </c>
      <c r="M1738" s="15" t="e">
        <f t="shared" si="192"/>
        <v>#DIV/0!</v>
      </c>
      <c r="N1738" s="15" t="e">
        <f t="shared" si="193"/>
        <v>#N/A</v>
      </c>
      <c r="O1738" s="15" t="e">
        <f t="shared" si="194"/>
        <v>#N/A</v>
      </c>
    </row>
    <row r="1739" spans="1:15" x14ac:dyDescent="0.15">
      <c r="A1739" s="106">
        <f t="shared" si="195"/>
        <v>1</v>
      </c>
      <c r="B1739" s="15" t="e">
        <f>IF(OR(Medidas!D1739=1,Medidas!D1739="M",Medidas!D1739="m"),$A1739*LOOKUP($I1739+1,'OMS2007'!$A$3:$A$220,'OMS2007'!B$3:B$220)+(1-$A1739)*LOOKUP($I1739,'OMS2007'!$A$3:$A$220,'OMS2007'!B$3:B$220),$A1739*LOOKUP($I1739+1,'OMS2007'!$A$3:$A$220,'OMS2007'!E$3:E$220)+(1-$A1739)*LOOKUP($I1739,'OMS2007'!$A$3:$A$220,'OMS2007'!E$3:E$220))</f>
        <v>#N/A</v>
      </c>
      <c r="C1739" s="15" t="e">
        <f>IF(OR(Medidas!D1739=1,Medidas!D1739="M",Medidas!D1739="m"),$A1739*LOOKUP($I1739+1,'OMS2007'!$A$3:$A$220,'OMS2007'!C$3:C$220)+(1-$A1739)*LOOKUP($I1739,'OMS2007'!$A$3:$A$220,'OMS2007'!C$3:C$220),$A1739*LOOKUP($I1739+1,'OMS2007'!$A$3:$A$220,'OMS2007'!F$3:F$220)+(1-$A1739)*LOOKUP($I1739,'OMS2007'!$A$3:$A$220,'OMS2007'!F$3:F$220))</f>
        <v>#N/A</v>
      </c>
      <c r="D1739" s="15" t="e">
        <f>IF(OR(Medidas!D1739=1,Medidas!D1739="M",Medidas!D1739="m"),$A1739*LOOKUP($I1739+1,'OMS2007'!$A$3:$A$220,'OMS2007'!D$3:D$220)+(1-$A1739)*LOOKUP($I1739,'OMS2007'!$A$3:$A$220,'OMS2007'!D$3:D$220),$A1739*LOOKUP($I1739+1,'OMS2007'!$A$3:$A$220,'OMS2007'!G$3:G$220)+(1-$A1739)*LOOKUP($I1739,'OMS2007'!$A$3:$A$220,'OMS2007'!G$3:G$220))</f>
        <v>#N/A</v>
      </c>
      <c r="E1739" s="15">
        <f t="shared" si="189"/>
        <v>1</v>
      </c>
      <c r="F1739" s="15">
        <f>IF(OR(Medidas!D1739=1,Medidas!D1739="M",Medidas!D1739="m",Medidas!D1739=2,Medidas!D1739="F",Medidas!D1739="f"),0,1)</f>
        <v>1</v>
      </c>
      <c r="G1739" s="15">
        <f>IF(OR(ISBLANK(Medidas!G1739),(ISBLANK(Medidas!H1739))),1,0)</f>
        <v>1</v>
      </c>
      <c r="H1739" s="15">
        <f>IF(AND(NOT(G1739),OR(Medidas!G1739&lt;20,Medidas!G1739&gt;250,Medidas!H1739&lt;0.5,Medidas!H1739&gt;400)),1,0)</f>
        <v>0</v>
      </c>
      <c r="I1739" s="20">
        <f>(Medidas!F1739-Medidas!E1739)/30.4375</f>
        <v>0</v>
      </c>
      <c r="J1739" s="15" t="e">
        <f>Medidas!H1739/(Medidas!G1739^2)*10000</f>
        <v>#DIV/0!</v>
      </c>
      <c r="K1739" s="15" t="e">
        <f t="shared" si="190"/>
        <v>#DIV/0!</v>
      </c>
      <c r="L1739" s="15" t="e">
        <f t="shared" si="191"/>
        <v>#DIV/0!</v>
      </c>
      <c r="M1739" s="15" t="e">
        <f t="shared" si="192"/>
        <v>#DIV/0!</v>
      </c>
      <c r="N1739" s="15" t="e">
        <f t="shared" si="193"/>
        <v>#N/A</v>
      </c>
      <c r="O1739" s="15" t="e">
        <f t="shared" si="194"/>
        <v>#N/A</v>
      </c>
    </row>
    <row r="1740" spans="1:15" x14ac:dyDescent="0.15">
      <c r="A1740" s="106">
        <f t="shared" si="195"/>
        <v>1</v>
      </c>
      <c r="B1740" s="15" t="e">
        <f>IF(OR(Medidas!D1740=1,Medidas!D1740="M",Medidas!D1740="m"),$A1740*LOOKUP($I1740+1,'OMS2007'!$A$3:$A$220,'OMS2007'!B$3:B$220)+(1-$A1740)*LOOKUP($I1740,'OMS2007'!$A$3:$A$220,'OMS2007'!B$3:B$220),$A1740*LOOKUP($I1740+1,'OMS2007'!$A$3:$A$220,'OMS2007'!E$3:E$220)+(1-$A1740)*LOOKUP($I1740,'OMS2007'!$A$3:$A$220,'OMS2007'!E$3:E$220))</f>
        <v>#N/A</v>
      </c>
      <c r="C1740" s="15" t="e">
        <f>IF(OR(Medidas!D1740=1,Medidas!D1740="M",Medidas!D1740="m"),$A1740*LOOKUP($I1740+1,'OMS2007'!$A$3:$A$220,'OMS2007'!C$3:C$220)+(1-$A1740)*LOOKUP($I1740,'OMS2007'!$A$3:$A$220,'OMS2007'!C$3:C$220),$A1740*LOOKUP($I1740+1,'OMS2007'!$A$3:$A$220,'OMS2007'!F$3:F$220)+(1-$A1740)*LOOKUP($I1740,'OMS2007'!$A$3:$A$220,'OMS2007'!F$3:F$220))</f>
        <v>#N/A</v>
      </c>
      <c r="D1740" s="15" t="e">
        <f>IF(OR(Medidas!D1740=1,Medidas!D1740="M",Medidas!D1740="m"),$A1740*LOOKUP($I1740+1,'OMS2007'!$A$3:$A$220,'OMS2007'!D$3:D$220)+(1-$A1740)*LOOKUP($I1740,'OMS2007'!$A$3:$A$220,'OMS2007'!D$3:D$220),$A1740*LOOKUP($I1740+1,'OMS2007'!$A$3:$A$220,'OMS2007'!G$3:G$220)+(1-$A1740)*LOOKUP($I1740,'OMS2007'!$A$3:$A$220,'OMS2007'!G$3:G$220))</f>
        <v>#N/A</v>
      </c>
      <c r="E1740" s="15">
        <f t="shared" si="189"/>
        <v>1</v>
      </c>
      <c r="F1740" s="15">
        <f>IF(OR(Medidas!D1740=1,Medidas!D1740="M",Medidas!D1740="m",Medidas!D1740=2,Medidas!D1740="F",Medidas!D1740="f"),0,1)</f>
        <v>1</v>
      </c>
      <c r="G1740" s="15">
        <f>IF(OR(ISBLANK(Medidas!G1740),(ISBLANK(Medidas!H1740))),1,0)</f>
        <v>1</v>
      </c>
      <c r="H1740" s="15">
        <f>IF(AND(NOT(G1740),OR(Medidas!G1740&lt;20,Medidas!G1740&gt;250,Medidas!H1740&lt;0.5,Medidas!H1740&gt;400)),1,0)</f>
        <v>0</v>
      </c>
      <c r="I1740" s="20">
        <f>(Medidas!F1740-Medidas!E1740)/30.4375</f>
        <v>0</v>
      </c>
      <c r="J1740" s="15" t="e">
        <f>Medidas!H1740/(Medidas!G1740^2)*10000</f>
        <v>#DIV/0!</v>
      </c>
      <c r="K1740" s="15" t="e">
        <f t="shared" si="190"/>
        <v>#DIV/0!</v>
      </c>
      <c r="L1740" s="15" t="e">
        <f t="shared" si="191"/>
        <v>#DIV/0!</v>
      </c>
      <c r="M1740" s="15" t="e">
        <f t="shared" si="192"/>
        <v>#DIV/0!</v>
      </c>
      <c r="N1740" s="15" t="e">
        <f t="shared" si="193"/>
        <v>#N/A</v>
      </c>
      <c r="O1740" s="15" t="e">
        <f t="shared" si="194"/>
        <v>#N/A</v>
      </c>
    </row>
    <row r="1741" spans="1:15" x14ac:dyDescent="0.15">
      <c r="A1741" s="106">
        <f t="shared" si="195"/>
        <v>1</v>
      </c>
      <c r="B1741" s="15" t="e">
        <f>IF(OR(Medidas!D1741=1,Medidas!D1741="M",Medidas!D1741="m"),$A1741*LOOKUP($I1741+1,'OMS2007'!$A$3:$A$220,'OMS2007'!B$3:B$220)+(1-$A1741)*LOOKUP($I1741,'OMS2007'!$A$3:$A$220,'OMS2007'!B$3:B$220),$A1741*LOOKUP($I1741+1,'OMS2007'!$A$3:$A$220,'OMS2007'!E$3:E$220)+(1-$A1741)*LOOKUP($I1741,'OMS2007'!$A$3:$A$220,'OMS2007'!E$3:E$220))</f>
        <v>#N/A</v>
      </c>
      <c r="C1741" s="15" t="e">
        <f>IF(OR(Medidas!D1741=1,Medidas!D1741="M",Medidas!D1741="m"),$A1741*LOOKUP($I1741+1,'OMS2007'!$A$3:$A$220,'OMS2007'!C$3:C$220)+(1-$A1741)*LOOKUP($I1741,'OMS2007'!$A$3:$A$220,'OMS2007'!C$3:C$220),$A1741*LOOKUP($I1741+1,'OMS2007'!$A$3:$A$220,'OMS2007'!F$3:F$220)+(1-$A1741)*LOOKUP($I1741,'OMS2007'!$A$3:$A$220,'OMS2007'!F$3:F$220))</f>
        <v>#N/A</v>
      </c>
      <c r="D1741" s="15" t="e">
        <f>IF(OR(Medidas!D1741=1,Medidas!D1741="M",Medidas!D1741="m"),$A1741*LOOKUP($I1741+1,'OMS2007'!$A$3:$A$220,'OMS2007'!D$3:D$220)+(1-$A1741)*LOOKUP($I1741,'OMS2007'!$A$3:$A$220,'OMS2007'!D$3:D$220),$A1741*LOOKUP($I1741+1,'OMS2007'!$A$3:$A$220,'OMS2007'!G$3:G$220)+(1-$A1741)*LOOKUP($I1741,'OMS2007'!$A$3:$A$220,'OMS2007'!G$3:G$220))</f>
        <v>#N/A</v>
      </c>
      <c r="E1741" s="15">
        <f t="shared" si="189"/>
        <v>1</v>
      </c>
      <c r="F1741" s="15">
        <f>IF(OR(Medidas!D1741=1,Medidas!D1741="M",Medidas!D1741="m",Medidas!D1741=2,Medidas!D1741="F",Medidas!D1741="f"),0,1)</f>
        <v>1</v>
      </c>
      <c r="G1741" s="15">
        <f>IF(OR(ISBLANK(Medidas!G1741),(ISBLANK(Medidas!H1741))),1,0)</f>
        <v>1</v>
      </c>
      <c r="H1741" s="15">
        <f>IF(AND(NOT(G1741),OR(Medidas!G1741&lt;20,Medidas!G1741&gt;250,Medidas!H1741&lt;0.5,Medidas!H1741&gt;400)),1,0)</f>
        <v>0</v>
      </c>
      <c r="I1741" s="20">
        <f>(Medidas!F1741-Medidas!E1741)/30.4375</f>
        <v>0</v>
      </c>
      <c r="J1741" s="15" t="e">
        <f>Medidas!H1741/(Medidas!G1741^2)*10000</f>
        <v>#DIV/0!</v>
      </c>
      <c r="K1741" s="15" t="e">
        <f t="shared" si="190"/>
        <v>#DIV/0!</v>
      </c>
      <c r="L1741" s="15" t="e">
        <f t="shared" si="191"/>
        <v>#DIV/0!</v>
      </c>
      <c r="M1741" s="15" t="e">
        <f t="shared" si="192"/>
        <v>#DIV/0!</v>
      </c>
      <c r="N1741" s="15" t="e">
        <f t="shared" si="193"/>
        <v>#N/A</v>
      </c>
      <c r="O1741" s="15" t="e">
        <f t="shared" si="194"/>
        <v>#N/A</v>
      </c>
    </row>
    <row r="1742" spans="1:15" x14ac:dyDescent="0.15">
      <c r="A1742" s="106">
        <f t="shared" si="195"/>
        <v>1</v>
      </c>
      <c r="B1742" s="15" t="e">
        <f>IF(OR(Medidas!D1742=1,Medidas!D1742="M",Medidas!D1742="m"),$A1742*LOOKUP($I1742+1,'OMS2007'!$A$3:$A$220,'OMS2007'!B$3:B$220)+(1-$A1742)*LOOKUP($I1742,'OMS2007'!$A$3:$A$220,'OMS2007'!B$3:B$220),$A1742*LOOKUP($I1742+1,'OMS2007'!$A$3:$A$220,'OMS2007'!E$3:E$220)+(1-$A1742)*LOOKUP($I1742,'OMS2007'!$A$3:$A$220,'OMS2007'!E$3:E$220))</f>
        <v>#N/A</v>
      </c>
      <c r="C1742" s="15" t="e">
        <f>IF(OR(Medidas!D1742=1,Medidas!D1742="M",Medidas!D1742="m"),$A1742*LOOKUP($I1742+1,'OMS2007'!$A$3:$A$220,'OMS2007'!C$3:C$220)+(1-$A1742)*LOOKUP($I1742,'OMS2007'!$A$3:$A$220,'OMS2007'!C$3:C$220),$A1742*LOOKUP($I1742+1,'OMS2007'!$A$3:$A$220,'OMS2007'!F$3:F$220)+(1-$A1742)*LOOKUP($I1742,'OMS2007'!$A$3:$A$220,'OMS2007'!F$3:F$220))</f>
        <v>#N/A</v>
      </c>
      <c r="D1742" s="15" t="e">
        <f>IF(OR(Medidas!D1742=1,Medidas!D1742="M",Medidas!D1742="m"),$A1742*LOOKUP($I1742+1,'OMS2007'!$A$3:$A$220,'OMS2007'!D$3:D$220)+(1-$A1742)*LOOKUP($I1742,'OMS2007'!$A$3:$A$220,'OMS2007'!D$3:D$220),$A1742*LOOKUP($I1742+1,'OMS2007'!$A$3:$A$220,'OMS2007'!G$3:G$220)+(1-$A1742)*LOOKUP($I1742,'OMS2007'!$A$3:$A$220,'OMS2007'!G$3:G$220))</f>
        <v>#N/A</v>
      </c>
      <c r="E1742" s="15">
        <f t="shared" si="189"/>
        <v>1</v>
      </c>
      <c r="F1742" s="15">
        <f>IF(OR(Medidas!D1742=1,Medidas!D1742="M",Medidas!D1742="m",Medidas!D1742=2,Medidas!D1742="F",Medidas!D1742="f"),0,1)</f>
        <v>1</v>
      </c>
      <c r="G1742" s="15">
        <f>IF(OR(ISBLANK(Medidas!G1742),(ISBLANK(Medidas!H1742))),1,0)</f>
        <v>1</v>
      </c>
      <c r="H1742" s="15">
        <f>IF(AND(NOT(G1742),OR(Medidas!G1742&lt;20,Medidas!G1742&gt;250,Medidas!H1742&lt;0.5,Medidas!H1742&gt;400)),1,0)</f>
        <v>0</v>
      </c>
      <c r="I1742" s="20">
        <f>(Medidas!F1742-Medidas!E1742)/30.4375</f>
        <v>0</v>
      </c>
      <c r="J1742" s="15" t="e">
        <f>Medidas!H1742/(Medidas!G1742^2)*10000</f>
        <v>#DIV/0!</v>
      </c>
      <c r="K1742" s="15" t="e">
        <f t="shared" si="190"/>
        <v>#DIV/0!</v>
      </c>
      <c r="L1742" s="15" t="e">
        <f t="shared" si="191"/>
        <v>#DIV/0!</v>
      </c>
      <c r="M1742" s="15" t="e">
        <f t="shared" si="192"/>
        <v>#DIV/0!</v>
      </c>
      <c r="N1742" s="15" t="e">
        <f t="shared" si="193"/>
        <v>#N/A</v>
      </c>
      <c r="O1742" s="15" t="e">
        <f t="shared" si="194"/>
        <v>#N/A</v>
      </c>
    </row>
    <row r="1743" spans="1:15" x14ac:dyDescent="0.15">
      <c r="A1743" s="106">
        <f t="shared" si="195"/>
        <v>1</v>
      </c>
      <c r="B1743" s="15" t="e">
        <f>IF(OR(Medidas!D1743=1,Medidas!D1743="M",Medidas!D1743="m"),$A1743*LOOKUP($I1743+1,'OMS2007'!$A$3:$A$220,'OMS2007'!B$3:B$220)+(1-$A1743)*LOOKUP($I1743,'OMS2007'!$A$3:$A$220,'OMS2007'!B$3:B$220),$A1743*LOOKUP($I1743+1,'OMS2007'!$A$3:$A$220,'OMS2007'!E$3:E$220)+(1-$A1743)*LOOKUP($I1743,'OMS2007'!$A$3:$A$220,'OMS2007'!E$3:E$220))</f>
        <v>#N/A</v>
      </c>
      <c r="C1743" s="15" t="e">
        <f>IF(OR(Medidas!D1743=1,Medidas!D1743="M",Medidas!D1743="m"),$A1743*LOOKUP($I1743+1,'OMS2007'!$A$3:$A$220,'OMS2007'!C$3:C$220)+(1-$A1743)*LOOKUP($I1743,'OMS2007'!$A$3:$A$220,'OMS2007'!C$3:C$220),$A1743*LOOKUP($I1743+1,'OMS2007'!$A$3:$A$220,'OMS2007'!F$3:F$220)+(1-$A1743)*LOOKUP($I1743,'OMS2007'!$A$3:$A$220,'OMS2007'!F$3:F$220))</f>
        <v>#N/A</v>
      </c>
      <c r="D1743" s="15" t="e">
        <f>IF(OR(Medidas!D1743=1,Medidas!D1743="M",Medidas!D1743="m"),$A1743*LOOKUP($I1743+1,'OMS2007'!$A$3:$A$220,'OMS2007'!D$3:D$220)+(1-$A1743)*LOOKUP($I1743,'OMS2007'!$A$3:$A$220,'OMS2007'!D$3:D$220),$A1743*LOOKUP($I1743+1,'OMS2007'!$A$3:$A$220,'OMS2007'!G$3:G$220)+(1-$A1743)*LOOKUP($I1743,'OMS2007'!$A$3:$A$220,'OMS2007'!G$3:G$220))</f>
        <v>#N/A</v>
      </c>
      <c r="E1743" s="15">
        <f t="shared" si="189"/>
        <v>1</v>
      </c>
      <c r="F1743" s="15">
        <f>IF(OR(Medidas!D1743=1,Medidas!D1743="M",Medidas!D1743="m",Medidas!D1743=2,Medidas!D1743="F",Medidas!D1743="f"),0,1)</f>
        <v>1</v>
      </c>
      <c r="G1743" s="15">
        <f>IF(OR(ISBLANK(Medidas!G1743),(ISBLANK(Medidas!H1743))),1,0)</f>
        <v>1</v>
      </c>
      <c r="H1743" s="15">
        <f>IF(AND(NOT(G1743),OR(Medidas!G1743&lt;20,Medidas!G1743&gt;250,Medidas!H1743&lt;0.5,Medidas!H1743&gt;400)),1,0)</f>
        <v>0</v>
      </c>
      <c r="I1743" s="20">
        <f>(Medidas!F1743-Medidas!E1743)/30.4375</f>
        <v>0</v>
      </c>
      <c r="J1743" s="15" t="e">
        <f>Medidas!H1743/(Medidas!G1743^2)*10000</f>
        <v>#DIV/0!</v>
      </c>
      <c r="K1743" s="15" t="e">
        <f t="shared" si="190"/>
        <v>#DIV/0!</v>
      </c>
      <c r="L1743" s="15" t="e">
        <f t="shared" si="191"/>
        <v>#DIV/0!</v>
      </c>
      <c r="M1743" s="15" t="e">
        <f t="shared" si="192"/>
        <v>#DIV/0!</v>
      </c>
      <c r="N1743" s="15" t="e">
        <f t="shared" si="193"/>
        <v>#N/A</v>
      </c>
      <c r="O1743" s="15" t="e">
        <f t="shared" si="194"/>
        <v>#N/A</v>
      </c>
    </row>
    <row r="1744" spans="1:15" x14ac:dyDescent="0.15">
      <c r="A1744" s="106">
        <f t="shared" si="195"/>
        <v>1</v>
      </c>
      <c r="B1744" s="15" t="e">
        <f>IF(OR(Medidas!D1744=1,Medidas!D1744="M",Medidas!D1744="m"),$A1744*LOOKUP($I1744+1,'OMS2007'!$A$3:$A$220,'OMS2007'!B$3:B$220)+(1-$A1744)*LOOKUP($I1744,'OMS2007'!$A$3:$A$220,'OMS2007'!B$3:B$220),$A1744*LOOKUP($I1744+1,'OMS2007'!$A$3:$A$220,'OMS2007'!E$3:E$220)+(1-$A1744)*LOOKUP($I1744,'OMS2007'!$A$3:$A$220,'OMS2007'!E$3:E$220))</f>
        <v>#N/A</v>
      </c>
      <c r="C1744" s="15" t="e">
        <f>IF(OR(Medidas!D1744=1,Medidas!D1744="M",Medidas!D1744="m"),$A1744*LOOKUP($I1744+1,'OMS2007'!$A$3:$A$220,'OMS2007'!C$3:C$220)+(1-$A1744)*LOOKUP($I1744,'OMS2007'!$A$3:$A$220,'OMS2007'!C$3:C$220),$A1744*LOOKUP($I1744+1,'OMS2007'!$A$3:$A$220,'OMS2007'!F$3:F$220)+(1-$A1744)*LOOKUP($I1744,'OMS2007'!$A$3:$A$220,'OMS2007'!F$3:F$220))</f>
        <v>#N/A</v>
      </c>
      <c r="D1744" s="15" t="e">
        <f>IF(OR(Medidas!D1744=1,Medidas!D1744="M",Medidas!D1744="m"),$A1744*LOOKUP($I1744+1,'OMS2007'!$A$3:$A$220,'OMS2007'!D$3:D$220)+(1-$A1744)*LOOKUP($I1744,'OMS2007'!$A$3:$A$220,'OMS2007'!D$3:D$220),$A1744*LOOKUP($I1744+1,'OMS2007'!$A$3:$A$220,'OMS2007'!G$3:G$220)+(1-$A1744)*LOOKUP($I1744,'OMS2007'!$A$3:$A$220,'OMS2007'!G$3:G$220))</f>
        <v>#N/A</v>
      </c>
      <c r="E1744" s="15">
        <f t="shared" si="189"/>
        <v>1</v>
      </c>
      <c r="F1744" s="15">
        <f>IF(OR(Medidas!D1744=1,Medidas!D1744="M",Medidas!D1744="m",Medidas!D1744=2,Medidas!D1744="F",Medidas!D1744="f"),0,1)</f>
        <v>1</v>
      </c>
      <c r="G1744" s="15">
        <f>IF(OR(ISBLANK(Medidas!G1744),(ISBLANK(Medidas!H1744))),1,0)</f>
        <v>1</v>
      </c>
      <c r="H1744" s="15">
        <f>IF(AND(NOT(G1744),OR(Medidas!G1744&lt;20,Medidas!G1744&gt;250,Medidas!H1744&lt;0.5,Medidas!H1744&gt;400)),1,0)</f>
        <v>0</v>
      </c>
      <c r="I1744" s="20">
        <f>(Medidas!F1744-Medidas!E1744)/30.4375</f>
        <v>0</v>
      </c>
      <c r="J1744" s="15" t="e">
        <f>Medidas!H1744/(Medidas!G1744^2)*10000</f>
        <v>#DIV/0!</v>
      </c>
      <c r="K1744" s="15" t="e">
        <f t="shared" si="190"/>
        <v>#DIV/0!</v>
      </c>
      <c r="L1744" s="15" t="e">
        <f t="shared" si="191"/>
        <v>#DIV/0!</v>
      </c>
      <c r="M1744" s="15" t="e">
        <f t="shared" si="192"/>
        <v>#DIV/0!</v>
      </c>
      <c r="N1744" s="15" t="e">
        <f t="shared" si="193"/>
        <v>#N/A</v>
      </c>
      <c r="O1744" s="15" t="e">
        <f t="shared" si="194"/>
        <v>#N/A</v>
      </c>
    </row>
    <row r="1745" spans="1:15" x14ac:dyDescent="0.15">
      <c r="A1745" s="106">
        <f t="shared" si="195"/>
        <v>1</v>
      </c>
      <c r="B1745" s="15" t="e">
        <f>IF(OR(Medidas!D1745=1,Medidas!D1745="M",Medidas!D1745="m"),$A1745*LOOKUP($I1745+1,'OMS2007'!$A$3:$A$220,'OMS2007'!B$3:B$220)+(1-$A1745)*LOOKUP($I1745,'OMS2007'!$A$3:$A$220,'OMS2007'!B$3:B$220),$A1745*LOOKUP($I1745+1,'OMS2007'!$A$3:$A$220,'OMS2007'!E$3:E$220)+(1-$A1745)*LOOKUP($I1745,'OMS2007'!$A$3:$A$220,'OMS2007'!E$3:E$220))</f>
        <v>#N/A</v>
      </c>
      <c r="C1745" s="15" t="e">
        <f>IF(OR(Medidas!D1745=1,Medidas!D1745="M",Medidas!D1745="m"),$A1745*LOOKUP($I1745+1,'OMS2007'!$A$3:$A$220,'OMS2007'!C$3:C$220)+(1-$A1745)*LOOKUP($I1745,'OMS2007'!$A$3:$A$220,'OMS2007'!C$3:C$220),$A1745*LOOKUP($I1745+1,'OMS2007'!$A$3:$A$220,'OMS2007'!F$3:F$220)+(1-$A1745)*LOOKUP($I1745,'OMS2007'!$A$3:$A$220,'OMS2007'!F$3:F$220))</f>
        <v>#N/A</v>
      </c>
      <c r="D1745" s="15" t="e">
        <f>IF(OR(Medidas!D1745=1,Medidas!D1745="M",Medidas!D1745="m"),$A1745*LOOKUP($I1745+1,'OMS2007'!$A$3:$A$220,'OMS2007'!D$3:D$220)+(1-$A1745)*LOOKUP($I1745,'OMS2007'!$A$3:$A$220,'OMS2007'!D$3:D$220),$A1745*LOOKUP($I1745+1,'OMS2007'!$A$3:$A$220,'OMS2007'!G$3:G$220)+(1-$A1745)*LOOKUP($I1745,'OMS2007'!$A$3:$A$220,'OMS2007'!G$3:G$220))</f>
        <v>#N/A</v>
      </c>
      <c r="E1745" s="15">
        <f t="shared" si="189"/>
        <v>1</v>
      </c>
      <c r="F1745" s="15">
        <f>IF(OR(Medidas!D1745=1,Medidas!D1745="M",Medidas!D1745="m",Medidas!D1745=2,Medidas!D1745="F",Medidas!D1745="f"),0,1)</f>
        <v>1</v>
      </c>
      <c r="G1745" s="15">
        <f>IF(OR(ISBLANK(Medidas!G1745),(ISBLANK(Medidas!H1745))),1,0)</f>
        <v>1</v>
      </c>
      <c r="H1745" s="15">
        <f>IF(AND(NOT(G1745),OR(Medidas!G1745&lt;20,Medidas!G1745&gt;250,Medidas!H1745&lt;0.5,Medidas!H1745&gt;400)),1,0)</f>
        <v>0</v>
      </c>
      <c r="I1745" s="20">
        <f>(Medidas!F1745-Medidas!E1745)/30.4375</f>
        <v>0</v>
      </c>
      <c r="J1745" s="15" t="e">
        <f>Medidas!H1745/(Medidas!G1745^2)*10000</f>
        <v>#DIV/0!</v>
      </c>
      <c r="K1745" s="15" t="e">
        <f t="shared" si="190"/>
        <v>#DIV/0!</v>
      </c>
      <c r="L1745" s="15" t="e">
        <f t="shared" si="191"/>
        <v>#DIV/0!</v>
      </c>
      <c r="M1745" s="15" t="e">
        <f t="shared" si="192"/>
        <v>#DIV/0!</v>
      </c>
      <c r="N1745" s="15" t="e">
        <f t="shared" si="193"/>
        <v>#N/A</v>
      </c>
      <c r="O1745" s="15" t="e">
        <f t="shared" si="194"/>
        <v>#N/A</v>
      </c>
    </row>
    <row r="1746" spans="1:15" x14ac:dyDescent="0.15">
      <c r="A1746" s="106">
        <f t="shared" si="195"/>
        <v>1</v>
      </c>
      <c r="B1746" s="15" t="e">
        <f>IF(OR(Medidas!D1746=1,Medidas!D1746="M",Medidas!D1746="m"),$A1746*LOOKUP($I1746+1,'OMS2007'!$A$3:$A$220,'OMS2007'!B$3:B$220)+(1-$A1746)*LOOKUP($I1746,'OMS2007'!$A$3:$A$220,'OMS2007'!B$3:B$220),$A1746*LOOKUP($I1746+1,'OMS2007'!$A$3:$A$220,'OMS2007'!E$3:E$220)+(1-$A1746)*LOOKUP($I1746,'OMS2007'!$A$3:$A$220,'OMS2007'!E$3:E$220))</f>
        <v>#N/A</v>
      </c>
      <c r="C1746" s="15" t="e">
        <f>IF(OR(Medidas!D1746=1,Medidas!D1746="M",Medidas!D1746="m"),$A1746*LOOKUP($I1746+1,'OMS2007'!$A$3:$A$220,'OMS2007'!C$3:C$220)+(1-$A1746)*LOOKUP($I1746,'OMS2007'!$A$3:$A$220,'OMS2007'!C$3:C$220),$A1746*LOOKUP($I1746+1,'OMS2007'!$A$3:$A$220,'OMS2007'!F$3:F$220)+(1-$A1746)*LOOKUP($I1746,'OMS2007'!$A$3:$A$220,'OMS2007'!F$3:F$220))</f>
        <v>#N/A</v>
      </c>
      <c r="D1746" s="15" t="e">
        <f>IF(OR(Medidas!D1746=1,Medidas!D1746="M",Medidas!D1746="m"),$A1746*LOOKUP($I1746+1,'OMS2007'!$A$3:$A$220,'OMS2007'!D$3:D$220)+(1-$A1746)*LOOKUP($I1746,'OMS2007'!$A$3:$A$220,'OMS2007'!D$3:D$220),$A1746*LOOKUP($I1746+1,'OMS2007'!$A$3:$A$220,'OMS2007'!G$3:G$220)+(1-$A1746)*LOOKUP($I1746,'OMS2007'!$A$3:$A$220,'OMS2007'!G$3:G$220))</f>
        <v>#N/A</v>
      </c>
      <c r="E1746" s="15">
        <f t="shared" si="189"/>
        <v>1</v>
      </c>
      <c r="F1746" s="15">
        <f>IF(OR(Medidas!D1746=1,Medidas!D1746="M",Medidas!D1746="m",Medidas!D1746=2,Medidas!D1746="F",Medidas!D1746="f"),0,1)</f>
        <v>1</v>
      </c>
      <c r="G1746" s="15">
        <f>IF(OR(ISBLANK(Medidas!G1746),(ISBLANK(Medidas!H1746))),1,0)</f>
        <v>1</v>
      </c>
      <c r="H1746" s="15">
        <f>IF(AND(NOT(G1746),OR(Medidas!G1746&lt;20,Medidas!G1746&gt;250,Medidas!H1746&lt;0.5,Medidas!H1746&gt;400)),1,0)</f>
        <v>0</v>
      </c>
      <c r="I1746" s="20">
        <f>(Medidas!F1746-Medidas!E1746)/30.4375</f>
        <v>0</v>
      </c>
      <c r="J1746" s="15" t="e">
        <f>Medidas!H1746/(Medidas!G1746^2)*10000</f>
        <v>#DIV/0!</v>
      </c>
      <c r="K1746" s="15" t="e">
        <f t="shared" si="190"/>
        <v>#DIV/0!</v>
      </c>
      <c r="L1746" s="15" t="e">
        <f t="shared" si="191"/>
        <v>#DIV/0!</v>
      </c>
      <c r="M1746" s="15" t="e">
        <f t="shared" si="192"/>
        <v>#DIV/0!</v>
      </c>
      <c r="N1746" s="15" t="e">
        <f t="shared" si="193"/>
        <v>#N/A</v>
      </c>
      <c r="O1746" s="15" t="e">
        <f t="shared" si="194"/>
        <v>#N/A</v>
      </c>
    </row>
    <row r="1747" spans="1:15" x14ac:dyDescent="0.15">
      <c r="A1747" s="106">
        <f t="shared" si="195"/>
        <v>1</v>
      </c>
      <c r="B1747" s="15" t="e">
        <f>IF(OR(Medidas!D1747=1,Medidas!D1747="M",Medidas!D1747="m"),$A1747*LOOKUP($I1747+1,'OMS2007'!$A$3:$A$220,'OMS2007'!B$3:B$220)+(1-$A1747)*LOOKUP($I1747,'OMS2007'!$A$3:$A$220,'OMS2007'!B$3:B$220),$A1747*LOOKUP($I1747+1,'OMS2007'!$A$3:$A$220,'OMS2007'!E$3:E$220)+(1-$A1747)*LOOKUP($I1747,'OMS2007'!$A$3:$A$220,'OMS2007'!E$3:E$220))</f>
        <v>#N/A</v>
      </c>
      <c r="C1747" s="15" t="e">
        <f>IF(OR(Medidas!D1747=1,Medidas!D1747="M",Medidas!D1747="m"),$A1747*LOOKUP($I1747+1,'OMS2007'!$A$3:$A$220,'OMS2007'!C$3:C$220)+(1-$A1747)*LOOKUP($I1747,'OMS2007'!$A$3:$A$220,'OMS2007'!C$3:C$220),$A1747*LOOKUP($I1747+1,'OMS2007'!$A$3:$A$220,'OMS2007'!F$3:F$220)+(1-$A1747)*LOOKUP($I1747,'OMS2007'!$A$3:$A$220,'OMS2007'!F$3:F$220))</f>
        <v>#N/A</v>
      </c>
      <c r="D1747" s="15" t="e">
        <f>IF(OR(Medidas!D1747=1,Medidas!D1747="M",Medidas!D1747="m"),$A1747*LOOKUP($I1747+1,'OMS2007'!$A$3:$A$220,'OMS2007'!D$3:D$220)+(1-$A1747)*LOOKUP($I1747,'OMS2007'!$A$3:$A$220,'OMS2007'!D$3:D$220),$A1747*LOOKUP($I1747+1,'OMS2007'!$A$3:$A$220,'OMS2007'!G$3:G$220)+(1-$A1747)*LOOKUP($I1747,'OMS2007'!$A$3:$A$220,'OMS2007'!G$3:G$220))</f>
        <v>#N/A</v>
      </c>
      <c r="E1747" s="15">
        <f t="shared" si="189"/>
        <v>1</v>
      </c>
      <c r="F1747" s="15">
        <f>IF(OR(Medidas!D1747=1,Medidas!D1747="M",Medidas!D1747="m",Medidas!D1747=2,Medidas!D1747="F",Medidas!D1747="f"),0,1)</f>
        <v>1</v>
      </c>
      <c r="G1747" s="15">
        <f>IF(OR(ISBLANK(Medidas!G1747),(ISBLANK(Medidas!H1747))),1,0)</f>
        <v>1</v>
      </c>
      <c r="H1747" s="15">
        <f>IF(AND(NOT(G1747),OR(Medidas!G1747&lt;20,Medidas!G1747&gt;250,Medidas!H1747&lt;0.5,Medidas!H1747&gt;400)),1,0)</f>
        <v>0</v>
      </c>
      <c r="I1747" s="20">
        <f>(Medidas!F1747-Medidas!E1747)/30.4375</f>
        <v>0</v>
      </c>
      <c r="J1747" s="15" t="e">
        <f>Medidas!H1747/(Medidas!G1747^2)*10000</f>
        <v>#DIV/0!</v>
      </c>
      <c r="K1747" s="15" t="e">
        <f t="shared" si="190"/>
        <v>#DIV/0!</v>
      </c>
      <c r="L1747" s="15" t="e">
        <f t="shared" si="191"/>
        <v>#DIV/0!</v>
      </c>
      <c r="M1747" s="15" t="e">
        <f t="shared" si="192"/>
        <v>#DIV/0!</v>
      </c>
      <c r="N1747" s="15" t="e">
        <f t="shared" si="193"/>
        <v>#N/A</v>
      </c>
      <c r="O1747" s="15" t="e">
        <f t="shared" si="194"/>
        <v>#N/A</v>
      </c>
    </row>
    <row r="1748" spans="1:15" x14ac:dyDescent="0.15">
      <c r="A1748" s="106">
        <f t="shared" si="195"/>
        <v>1</v>
      </c>
      <c r="B1748" s="15" t="e">
        <f>IF(OR(Medidas!D1748=1,Medidas!D1748="M",Medidas!D1748="m"),$A1748*LOOKUP($I1748+1,'OMS2007'!$A$3:$A$220,'OMS2007'!B$3:B$220)+(1-$A1748)*LOOKUP($I1748,'OMS2007'!$A$3:$A$220,'OMS2007'!B$3:B$220),$A1748*LOOKUP($I1748+1,'OMS2007'!$A$3:$A$220,'OMS2007'!E$3:E$220)+(1-$A1748)*LOOKUP($I1748,'OMS2007'!$A$3:$A$220,'OMS2007'!E$3:E$220))</f>
        <v>#N/A</v>
      </c>
      <c r="C1748" s="15" t="e">
        <f>IF(OR(Medidas!D1748=1,Medidas!D1748="M",Medidas!D1748="m"),$A1748*LOOKUP($I1748+1,'OMS2007'!$A$3:$A$220,'OMS2007'!C$3:C$220)+(1-$A1748)*LOOKUP($I1748,'OMS2007'!$A$3:$A$220,'OMS2007'!C$3:C$220),$A1748*LOOKUP($I1748+1,'OMS2007'!$A$3:$A$220,'OMS2007'!F$3:F$220)+(1-$A1748)*LOOKUP($I1748,'OMS2007'!$A$3:$A$220,'OMS2007'!F$3:F$220))</f>
        <v>#N/A</v>
      </c>
      <c r="D1748" s="15" t="e">
        <f>IF(OR(Medidas!D1748=1,Medidas!D1748="M",Medidas!D1748="m"),$A1748*LOOKUP($I1748+1,'OMS2007'!$A$3:$A$220,'OMS2007'!D$3:D$220)+(1-$A1748)*LOOKUP($I1748,'OMS2007'!$A$3:$A$220,'OMS2007'!D$3:D$220),$A1748*LOOKUP($I1748+1,'OMS2007'!$A$3:$A$220,'OMS2007'!G$3:G$220)+(1-$A1748)*LOOKUP($I1748,'OMS2007'!$A$3:$A$220,'OMS2007'!G$3:G$220))</f>
        <v>#N/A</v>
      </c>
      <c r="E1748" s="15">
        <f t="shared" si="189"/>
        <v>1</v>
      </c>
      <c r="F1748" s="15">
        <f>IF(OR(Medidas!D1748=1,Medidas!D1748="M",Medidas!D1748="m",Medidas!D1748=2,Medidas!D1748="F",Medidas!D1748="f"),0,1)</f>
        <v>1</v>
      </c>
      <c r="G1748" s="15">
        <f>IF(OR(ISBLANK(Medidas!G1748),(ISBLANK(Medidas!H1748))),1,0)</f>
        <v>1</v>
      </c>
      <c r="H1748" s="15">
        <f>IF(AND(NOT(G1748),OR(Medidas!G1748&lt;20,Medidas!G1748&gt;250,Medidas!H1748&lt;0.5,Medidas!H1748&gt;400)),1,0)</f>
        <v>0</v>
      </c>
      <c r="I1748" s="20">
        <f>(Medidas!F1748-Medidas!E1748)/30.4375</f>
        <v>0</v>
      </c>
      <c r="J1748" s="15" t="e">
        <f>Medidas!H1748/(Medidas!G1748^2)*10000</f>
        <v>#DIV/0!</v>
      </c>
      <c r="K1748" s="15" t="e">
        <f t="shared" si="190"/>
        <v>#DIV/0!</v>
      </c>
      <c r="L1748" s="15" t="e">
        <f t="shared" si="191"/>
        <v>#DIV/0!</v>
      </c>
      <c r="M1748" s="15" t="e">
        <f t="shared" si="192"/>
        <v>#DIV/0!</v>
      </c>
      <c r="N1748" s="15" t="e">
        <f t="shared" si="193"/>
        <v>#N/A</v>
      </c>
      <c r="O1748" s="15" t="e">
        <f t="shared" si="194"/>
        <v>#N/A</v>
      </c>
    </row>
    <row r="1749" spans="1:15" x14ac:dyDescent="0.15">
      <c r="A1749" s="106">
        <f t="shared" si="195"/>
        <v>1</v>
      </c>
      <c r="B1749" s="15" t="e">
        <f>IF(OR(Medidas!D1749=1,Medidas!D1749="M",Medidas!D1749="m"),$A1749*LOOKUP($I1749+1,'OMS2007'!$A$3:$A$220,'OMS2007'!B$3:B$220)+(1-$A1749)*LOOKUP($I1749,'OMS2007'!$A$3:$A$220,'OMS2007'!B$3:B$220),$A1749*LOOKUP($I1749+1,'OMS2007'!$A$3:$A$220,'OMS2007'!E$3:E$220)+(1-$A1749)*LOOKUP($I1749,'OMS2007'!$A$3:$A$220,'OMS2007'!E$3:E$220))</f>
        <v>#N/A</v>
      </c>
      <c r="C1749" s="15" t="e">
        <f>IF(OR(Medidas!D1749=1,Medidas!D1749="M",Medidas!D1749="m"),$A1749*LOOKUP($I1749+1,'OMS2007'!$A$3:$A$220,'OMS2007'!C$3:C$220)+(1-$A1749)*LOOKUP($I1749,'OMS2007'!$A$3:$A$220,'OMS2007'!C$3:C$220),$A1749*LOOKUP($I1749+1,'OMS2007'!$A$3:$A$220,'OMS2007'!F$3:F$220)+(1-$A1749)*LOOKUP($I1749,'OMS2007'!$A$3:$A$220,'OMS2007'!F$3:F$220))</f>
        <v>#N/A</v>
      </c>
      <c r="D1749" s="15" t="e">
        <f>IF(OR(Medidas!D1749=1,Medidas!D1749="M",Medidas!D1749="m"),$A1749*LOOKUP($I1749+1,'OMS2007'!$A$3:$A$220,'OMS2007'!D$3:D$220)+(1-$A1749)*LOOKUP($I1749,'OMS2007'!$A$3:$A$220,'OMS2007'!D$3:D$220),$A1749*LOOKUP($I1749+1,'OMS2007'!$A$3:$A$220,'OMS2007'!G$3:G$220)+(1-$A1749)*LOOKUP($I1749,'OMS2007'!$A$3:$A$220,'OMS2007'!G$3:G$220))</f>
        <v>#N/A</v>
      </c>
      <c r="E1749" s="15">
        <f t="shared" si="189"/>
        <v>1</v>
      </c>
      <c r="F1749" s="15">
        <f>IF(OR(Medidas!D1749=1,Medidas!D1749="M",Medidas!D1749="m",Medidas!D1749=2,Medidas!D1749="F",Medidas!D1749="f"),0,1)</f>
        <v>1</v>
      </c>
      <c r="G1749" s="15">
        <f>IF(OR(ISBLANK(Medidas!G1749),(ISBLANK(Medidas!H1749))),1,0)</f>
        <v>1</v>
      </c>
      <c r="H1749" s="15">
        <f>IF(AND(NOT(G1749),OR(Medidas!G1749&lt;20,Medidas!G1749&gt;250,Medidas!H1749&lt;0.5,Medidas!H1749&gt;400)),1,0)</f>
        <v>0</v>
      </c>
      <c r="I1749" s="20">
        <f>(Medidas!F1749-Medidas!E1749)/30.4375</f>
        <v>0</v>
      </c>
      <c r="J1749" s="15" t="e">
        <f>Medidas!H1749/(Medidas!G1749^2)*10000</f>
        <v>#DIV/0!</v>
      </c>
      <c r="K1749" s="15" t="e">
        <f t="shared" si="190"/>
        <v>#DIV/0!</v>
      </c>
      <c r="L1749" s="15" t="e">
        <f t="shared" si="191"/>
        <v>#DIV/0!</v>
      </c>
      <c r="M1749" s="15" t="e">
        <f t="shared" si="192"/>
        <v>#DIV/0!</v>
      </c>
      <c r="N1749" s="15" t="e">
        <f t="shared" si="193"/>
        <v>#N/A</v>
      </c>
      <c r="O1749" s="15" t="e">
        <f t="shared" si="194"/>
        <v>#N/A</v>
      </c>
    </row>
    <row r="1750" spans="1:15" x14ac:dyDescent="0.15">
      <c r="A1750" s="106">
        <f t="shared" si="195"/>
        <v>1</v>
      </c>
      <c r="B1750" s="15" t="e">
        <f>IF(OR(Medidas!D1750=1,Medidas!D1750="M",Medidas!D1750="m"),$A1750*LOOKUP($I1750+1,'OMS2007'!$A$3:$A$220,'OMS2007'!B$3:B$220)+(1-$A1750)*LOOKUP($I1750,'OMS2007'!$A$3:$A$220,'OMS2007'!B$3:B$220),$A1750*LOOKUP($I1750+1,'OMS2007'!$A$3:$A$220,'OMS2007'!E$3:E$220)+(1-$A1750)*LOOKUP($I1750,'OMS2007'!$A$3:$A$220,'OMS2007'!E$3:E$220))</f>
        <v>#N/A</v>
      </c>
      <c r="C1750" s="15" t="e">
        <f>IF(OR(Medidas!D1750=1,Medidas!D1750="M",Medidas!D1750="m"),$A1750*LOOKUP($I1750+1,'OMS2007'!$A$3:$A$220,'OMS2007'!C$3:C$220)+(1-$A1750)*LOOKUP($I1750,'OMS2007'!$A$3:$A$220,'OMS2007'!C$3:C$220),$A1750*LOOKUP($I1750+1,'OMS2007'!$A$3:$A$220,'OMS2007'!F$3:F$220)+(1-$A1750)*LOOKUP($I1750,'OMS2007'!$A$3:$A$220,'OMS2007'!F$3:F$220))</f>
        <v>#N/A</v>
      </c>
      <c r="D1750" s="15" t="e">
        <f>IF(OR(Medidas!D1750=1,Medidas!D1750="M",Medidas!D1750="m"),$A1750*LOOKUP($I1750+1,'OMS2007'!$A$3:$A$220,'OMS2007'!D$3:D$220)+(1-$A1750)*LOOKUP($I1750,'OMS2007'!$A$3:$A$220,'OMS2007'!D$3:D$220),$A1750*LOOKUP($I1750+1,'OMS2007'!$A$3:$A$220,'OMS2007'!G$3:G$220)+(1-$A1750)*LOOKUP($I1750,'OMS2007'!$A$3:$A$220,'OMS2007'!G$3:G$220))</f>
        <v>#N/A</v>
      </c>
      <c r="E1750" s="15">
        <f t="shared" si="189"/>
        <v>1</v>
      </c>
      <c r="F1750" s="15">
        <f>IF(OR(Medidas!D1750=1,Medidas!D1750="M",Medidas!D1750="m",Medidas!D1750=2,Medidas!D1750="F",Medidas!D1750="f"),0,1)</f>
        <v>1</v>
      </c>
      <c r="G1750" s="15">
        <f>IF(OR(ISBLANK(Medidas!G1750),(ISBLANK(Medidas!H1750))),1,0)</f>
        <v>1</v>
      </c>
      <c r="H1750" s="15">
        <f>IF(AND(NOT(G1750),OR(Medidas!G1750&lt;20,Medidas!G1750&gt;250,Medidas!H1750&lt;0.5,Medidas!H1750&gt;400)),1,0)</f>
        <v>0</v>
      </c>
      <c r="I1750" s="20">
        <f>(Medidas!F1750-Medidas!E1750)/30.4375</f>
        <v>0</v>
      </c>
      <c r="J1750" s="15" t="e">
        <f>Medidas!H1750/(Medidas!G1750^2)*10000</f>
        <v>#DIV/0!</v>
      </c>
      <c r="K1750" s="15" t="e">
        <f t="shared" si="190"/>
        <v>#DIV/0!</v>
      </c>
      <c r="L1750" s="15" t="e">
        <f t="shared" si="191"/>
        <v>#DIV/0!</v>
      </c>
      <c r="M1750" s="15" t="e">
        <f t="shared" si="192"/>
        <v>#DIV/0!</v>
      </c>
      <c r="N1750" s="15" t="e">
        <f t="shared" si="193"/>
        <v>#N/A</v>
      </c>
      <c r="O1750" s="15" t="e">
        <f t="shared" si="194"/>
        <v>#N/A</v>
      </c>
    </row>
    <row r="1751" spans="1:15" x14ac:dyDescent="0.15">
      <c r="A1751" s="106">
        <f t="shared" si="195"/>
        <v>1</v>
      </c>
      <c r="B1751" s="15" t="e">
        <f>IF(OR(Medidas!D1751=1,Medidas!D1751="M",Medidas!D1751="m"),$A1751*LOOKUP($I1751+1,'OMS2007'!$A$3:$A$220,'OMS2007'!B$3:B$220)+(1-$A1751)*LOOKUP($I1751,'OMS2007'!$A$3:$A$220,'OMS2007'!B$3:B$220),$A1751*LOOKUP($I1751+1,'OMS2007'!$A$3:$A$220,'OMS2007'!E$3:E$220)+(1-$A1751)*LOOKUP($I1751,'OMS2007'!$A$3:$A$220,'OMS2007'!E$3:E$220))</f>
        <v>#N/A</v>
      </c>
      <c r="C1751" s="15" t="e">
        <f>IF(OR(Medidas!D1751=1,Medidas!D1751="M",Medidas!D1751="m"),$A1751*LOOKUP($I1751+1,'OMS2007'!$A$3:$A$220,'OMS2007'!C$3:C$220)+(1-$A1751)*LOOKUP($I1751,'OMS2007'!$A$3:$A$220,'OMS2007'!C$3:C$220),$A1751*LOOKUP($I1751+1,'OMS2007'!$A$3:$A$220,'OMS2007'!F$3:F$220)+(1-$A1751)*LOOKUP($I1751,'OMS2007'!$A$3:$A$220,'OMS2007'!F$3:F$220))</f>
        <v>#N/A</v>
      </c>
      <c r="D1751" s="15" t="e">
        <f>IF(OR(Medidas!D1751=1,Medidas!D1751="M",Medidas!D1751="m"),$A1751*LOOKUP($I1751+1,'OMS2007'!$A$3:$A$220,'OMS2007'!D$3:D$220)+(1-$A1751)*LOOKUP($I1751,'OMS2007'!$A$3:$A$220,'OMS2007'!D$3:D$220),$A1751*LOOKUP($I1751+1,'OMS2007'!$A$3:$A$220,'OMS2007'!G$3:G$220)+(1-$A1751)*LOOKUP($I1751,'OMS2007'!$A$3:$A$220,'OMS2007'!G$3:G$220))</f>
        <v>#N/A</v>
      </c>
      <c r="E1751" s="15">
        <f t="shared" si="189"/>
        <v>1</v>
      </c>
      <c r="F1751" s="15">
        <f>IF(OR(Medidas!D1751=1,Medidas!D1751="M",Medidas!D1751="m",Medidas!D1751=2,Medidas!D1751="F",Medidas!D1751="f"),0,1)</f>
        <v>1</v>
      </c>
      <c r="G1751" s="15">
        <f>IF(OR(ISBLANK(Medidas!G1751),(ISBLANK(Medidas!H1751))),1,0)</f>
        <v>1</v>
      </c>
      <c r="H1751" s="15">
        <f>IF(AND(NOT(G1751),OR(Medidas!G1751&lt;20,Medidas!G1751&gt;250,Medidas!H1751&lt;0.5,Medidas!H1751&gt;400)),1,0)</f>
        <v>0</v>
      </c>
      <c r="I1751" s="20">
        <f>(Medidas!F1751-Medidas!E1751)/30.4375</f>
        <v>0</v>
      </c>
      <c r="J1751" s="15" t="e">
        <f>Medidas!H1751/(Medidas!G1751^2)*10000</f>
        <v>#DIV/0!</v>
      </c>
      <c r="K1751" s="15" t="e">
        <f t="shared" si="190"/>
        <v>#DIV/0!</v>
      </c>
      <c r="L1751" s="15" t="e">
        <f t="shared" si="191"/>
        <v>#DIV/0!</v>
      </c>
      <c r="M1751" s="15" t="e">
        <f t="shared" si="192"/>
        <v>#DIV/0!</v>
      </c>
      <c r="N1751" s="15" t="e">
        <f t="shared" si="193"/>
        <v>#N/A</v>
      </c>
      <c r="O1751" s="15" t="e">
        <f t="shared" si="194"/>
        <v>#N/A</v>
      </c>
    </row>
    <row r="1752" spans="1:15" x14ac:dyDescent="0.15">
      <c r="A1752" s="106">
        <f t="shared" si="195"/>
        <v>1</v>
      </c>
      <c r="B1752" s="15" t="e">
        <f>IF(OR(Medidas!D1752=1,Medidas!D1752="M",Medidas!D1752="m"),$A1752*LOOKUP($I1752+1,'OMS2007'!$A$3:$A$220,'OMS2007'!B$3:B$220)+(1-$A1752)*LOOKUP($I1752,'OMS2007'!$A$3:$A$220,'OMS2007'!B$3:B$220),$A1752*LOOKUP($I1752+1,'OMS2007'!$A$3:$A$220,'OMS2007'!E$3:E$220)+(1-$A1752)*LOOKUP($I1752,'OMS2007'!$A$3:$A$220,'OMS2007'!E$3:E$220))</f>
        <v>#N/A</v>
      </c>
      <c r="C1752" s="15" t="e">
        <f>IF(OR(Medidas!D1752=1,Medidas!D1752="M",Medidas!D1752="m"),$A1752*LOOKUP($I1752+1,'OMS2007'!$A$3:$A$220,'OMS2007'!C$3:C$220)+(1-$A1752)*LOOKUP($I1752,'OMS2007'!$A$3:$A$220,'OMS2007'!C$3:C$220),$A1752*LOOKUP($I1752+1,'OMS2007'!$A$3:$A$220,'OMS2007'!F$3:F$220)+(1-$A1752)*LOOKUP($I1752,'OMS2007'!$A$3:$A$220,'OMS2007'!F$3:F$220))</f>
        <v>#N/A</v>
      </c>
      <c r="D1752" s="15" t="e">
        <f>IF(OR(Medidas!D1752=1,Medidas!D1752="M",Medidas!D1752="m"),$A1752*LOOKUP($I1752+1,'OMS2007'!$A$3:$A$220,'OMS2007'!D$3:D$220)+(1-$A1752)*LOOKUP($I1752,'OMS2007'!$A$3:$A$220,'OMS2007'!D$3:D$220),$A1752*LOOKUP($I1752+1,'OMS2007'!$A$3:$A$220,'OMS2007'!G$3:G$220)+(1-$A1752)*LOOKUP($I1752,'OMS2007'!$A$3:$A$220,'OMS2007'!G$3:G$220))</f>
        <v>#N/A</v>
      </c>
      <c r="E1752" s="15">
        <f t="shared" si="189"/>
        <v>1</v>
      </c>
      <c r="F1752" s="15">
        <f>IF(OR(Medidas!D1752=1,Medidas!D1752="M",Medidas!D1752="m",Medidas!D1752=2,Medidas!D1752="F",Medidas!D1752="f"),0,1)</f>
        <v>1</v>
      </c>
      <c r="G1752" s="15">
        <f>IF(OR(ISBLANK(Medidas!G1752),(ISBLANK(Medidas!H1752))),1,0)</f>
        <v>1</v>
      </c>
      <c r="H1752" s="15">
        <f>IF(AND(NOT(G1752),OR(Medidas!G1752&lt;20,Medidas!G1752&gt;250,Medidas!H1752&lt;0.5,Medidas!H1752&gt;400)),1,0)</f>
        <v>0</v>
      </c>
      <c r="I1752" s="20">
        <f>(Medidas!F1752-Medidas!E1752)/30.4375</f>
        <v>0</v>
      </c>
      <c r="J1752" s="15" t="e">
        <f>Medidas!H1752/(Medidas!G1752^2)*10000</f>
        <v>#DIV/0!</v>
      </c>
      <c r="K1752" s="15" t="e">
        <f t="shared" si="190"/>
        <v>#DIV/0!</v>
      </c>
      <c r="L1752" s="15" t="e">
        <f t="shared" si="191"/>
        <v>#DIV/0!</v>
      </c>
      <c r="M1752" s="15" t="e">
        <f t="shared" si="192"/>
        <v>#DIV/0!</v>
      </c>
      <c r="N1752" s="15" t="e">
        <f t="shared" si="193"/>
        <v>#N/A</v>
      </c>
      <c r="O1752" s="15" t="e">
        <f t="shared" si="194"/>
        <v>#N/A</v>
      </c>
    </row>
    <row r="1753" spans="1:15" x14ac:dyDescent="0.15">
      <c r="A1753" s="106">
        <f t="shared" si="195"/>
        <v>1</v>
      </c>
      <c r="B1753" s="15" t="e">
        <f>IF(OR(Medidas!D1753=1,Medidas!D1753="M",Medidas!D1753="m"),$A1753*LOOKUP($I1753+1,'OMS2007'!$A$3:$A$220,'OMS2007'!B$3:B$220)+(1-$A1753)*LOOKUP($I1753,'OMS2007'!$A$3:$A$220,'OMS2007'!B$3:B$220),$A1753*LOOKUP($I1753+1,'OMS2007'!$A$3:$A$220,'OMS2007'!E$3:E$220)+(1-$A1753)*LOOKUP($I1753,'OMS2007'!$A$3:$A$220,'OMS2007'!E$3:E$220))</f>
        <v>#N/A</v>
      </c>
      <c r="C1753" s="15" t="e">
        <f>IF(OR(Medidas!D1753=1,Medidas!D1753="M",Medidas!D1753="m"),$A1753*LOOKUP($I1753+1,'OMS2007'!$A$3:$A$220,'OMS2007'!C$3:C$220)+(1-$A1753)*LOOKUP($I1753,'OMS2007'!$A$3:$A$220,'OMS2007'!C$3:C$220),$A1753*LOOKUP($I1753+1,'OMS2007'!$A$3:$A$220,'OMS2007'!F$3:F$220)+(1-$A1753)*LOOKUP($I1753,'OMS2007'!$A$3:$A$220,'OMS2007'!F$3:F$220))</f>
        <v>#N/A</v>
      </c>
      <c r="D1753" s="15" t="e">
        <f>IF(OR(Medidas!D1753=1,Medidas!D1753="M",Medidas!D1753="m"),$A1753*LOOKUP($I1753+1,'OMS2007'!$A$3:$A$220,'OMS2007'!D$3:D$220)+(1-$A1753)*LOOKUP($I1753,'OMS2007'!$A$3:$A$220,'OMS2007'!D$3:D$220),$A1753*LOOKUP($I1753+1,'OMS2007'!$A$3:$A$220,'OMS2007'!G$3:G$220)+(1-$A1753)*LOOKUP($I1753,'OMS2007'!$A$3:$A$220,'OMS2007'!G$3:G$220))</f>
        <v>#N/A</v>
      </c>
      <c r="E1753" s="15">
        <f t="shared" si="189"/>
        <v>1</v>
      </c>
      <c r="F1753" s="15">
        <f>IF(OR(Medidas!D1753=1,Medidas!D1753="M",Medidas!D1753="m",Medidas!D1753=2,Medidas!D1753="F",Medidas!D1753="f"),0,1)</f>
        <v>1</v>
      </c>
      <c r="G1753" s="15">
        <f>IF(OR(ISBLANK(Medidas!G1753),(ISBLANK(Medidas!H1753))),1,0)</f>
        <v>1</v>
      </c>
      <c r="H1753" s="15">
        <f>IF(AND(NOT(G1753),OR(Medidas!G1753&lt;20,Medidas!G1753&gt;250,Medidas!H1753&lt;0.5,Medidas!H1753&gt;400)),1,0)</f>
        <v>0</v>
      </c>
      <c r="I1753" s="20">
        <f>(Medidas!F1753-Medidas!E1753)/30.4375</f>
        <v>0</v>
      </c>
      <c r="J1753" s="15" t="e">
        <f>Medidas!H1753/(Medidas!G1753^2)*10000</f>
        <v>#DIV/0!</v>
      </c>
      <c r="K1753" s="15" t="e">
        <f t="shared" si="190"/>
        <v>#DIV/0!</v>
      </c>
      <c r="L1753" s="15" t="e">
        <f t="shared" si="191"/>
        <v>#DIV/0!</v>
      </c>
      <c r="M1753" s="15" t="e">
        <f t="shared" si="192"/>
        <v>#DIV/0!</v>
      </c>
      <c r="N1753" s="15" t="e">
        <f t="shared" si="193"/>
        <v>#N/A</v>
      </c>
      <c r="O1753" s="15" t="e">
        <f t="shared" si="194"/>
        <v>#N/A</v>
      </c>
    </row>
    <row r="1754" spans="1:15" x14ac:dyDescent="0.15">
      <c r="A1754" s="106">
        <f t="shared" si="195"/>
        <v>1</v>
      </c>
      <c r="B1754" s="15" t="e">
        <f>IF(OR(Medidas!D1754=1,Medidas!D1754="M",Medidas!D1754="m"),$A1754*LOOKUP($I1754+1,'OMS2007'!$A$3:$A$220,'OMS2007'!B$3:B$220)+(1-$A1754)*LOOKUP($I1754,'OMS2007'!$A$3:$A$220,'OMS2007'!B$3:B$220),$A1754*LOOKUP($I1754+1,'OMS2007'!$A$3:$A$220,'OMS2007'!E$3:E$220)+(1-$A1754)*LOOKUP($I1754,'OMS2007'!$A$3:$A$220,'OMS2007'!E$3:E$220))</f>
        <v>#N/A</v>
      </c>
      <c r="C1754" s="15" t="e">
        <f>IF(OR(Medidas!D1754=1,Medidas!D1754="M",Medidas!D1754="m"),$A1754*LOOKUP($I1754+1,'OMS2007'!$A$3:$A$220,'OMS2007'!C$3:C$220)+(1-$A1754)*LOOKUP($I1754,'OMS2007'!$A$3:$A$220,'OMS2007'!C$3:C$220),$A1754*LOOKUP($I1754+1,'OMS2007'!$A$3:$A$220,'OMS2007'!F$3:F$220)+(1-$A1754)*LOOKUP($I1754,'OMS2007'!$A$3:$A$220,'OMS2007'!F$3:F$220))</f>
        <v>#N/A</v>
      </c>
      <c r="D1754" s="15" t="e">
        <f>IF(OR(Medidas!D1754=1,Medidas!D1754="M",Medidas!D1754="m"),$A1754*LOOKUP($I1754+1,'OMS2007'!$A$3:$A$220,'OMS2007'!D$3:D$220)+(1-$A1754)*LOOKUP($I1754,'OMS2007'!$A$3:$A$220,'OMS2007'!D$3:D$220),$A1754*LOOKUP($I1754+1,'OMS2007'!$A$3:$A$220,'OMS2007'!G$3:G$220)+(1-$A1754)*LOOKUP($I1754,'OMS2007'!$A$3:$A$220,'OMS2007'!G$3:G$220))</f>
        <v>#N/A</v>
      </c>
      <c r="E1754" s="15">
        <f t="shared" si="189"/>
        <v>1</v>
      </c>
      <c r="F1754" s="15">
        <f>IF(OR(Medidas!D1754=1,Medidas!D1754="M",Medidas!D1754="m",Medidas!D1754=2,Medidas!D1754="F",Medidas!D1754="f"),0,1)</f>
        <v>1</v>
      </c>
      <c r="G1754" s="15">
        <f>IF(OR(ISBLANK(Medidas!G1754),(ISBLANK(Medidas!H1754))),1,0)</f>
        <v>1</v>
      </c>
      <c r="H1754" s="15">
        <f>IF(AND(NOT(G1754),OR(Medidas!G1754&lt;20,Medidas!G1754&gt;250,Medidas!H1754&lt;0.5,Medidas!H1754&gt;400)),1,0)</f>
        <v>0</v>
      </c>
      <c r="I1754" s="20">
        <f>(Medidas!F1754-Medidas!E1754)/30.4375</f>
        <v>0</v>
      </c>
      <c r="J1754" s="15" t="e">
        <f>Medidas!H1754/(Medidas!G1754^2)*10000</f>
        <v>#DIV/0!</v>
      </c>
      <c r="K1754" s="15" t="e">
        <f t="shared" si="190"/>
        <v>#DIV/0!</v>
      </c>
      <c r="L1754" s="15" t="e">
        <f t="shared" si="191"/>
        <v>#DIV/0!</v>
      </c>
      <c r="M1754" s="15" t="e">
        <f t="shared" si="192"/>
        <v>#DIV/0!</v>
      </c>
      <c r="N1754" s="15" t="e">
        <f t="shared" si="193"/>
        <v>#N/A</v>
      </c>
      <c r="O1754" s="15" t="e">
        <f t="shared" si="194"/>
        <v>#N/A</v>
      </c>
    </row>
    <row r="1755" spans="1:15" x14ac:dyDescent="0.15">
      <c r="A1755" s="106">
        <f t="shared" si="195"/>
        <v>1</v>
      </c>
      <c r="B1755" s="15" t="e">
        <f>IF(OR(Medidas!D1755=1,Medidas!D1755="M",Medidas!D1755="m"),$A1755*LOOKUP($I1755+1,'OMS2007'!$A$3:$A$220,'OMS2007'!B$3:B$220)+(1-$A1755)*LOOKUP($I1755,'OMS2007'!$A$3:$A$220,'OMS2007'!B$3:B$220),$A1755*LOOKUP($I1755+1,'OMS2007'!$A$3:$A$220,'OMS2007'!E$3:E$220)+(1-$A1755)*LOOKUP($I1755,'OMS2007'!$A$3:$A$220,'OMS2007'!E$3:E$220))</f>
        <v>#N/A</v>
      </c>
      <c r="C1755" s="15" t="e">
        <f>IF(OR(Medidas!D1755=1,Medidas!D1755="M",Medidas!D1755="m"),$A1755*LOOKUP($I1755+1,'OMS2007'!$A$3:$A$220,'OMS2007'!C$3:C$220)+(1-$A1755)*LOOKUP($I1755,'OMS2007'!$A$3:$A$220,'OMS2007'!C$3:C$220),$A1755*LOOKUP($I1755+1,'OMS2007'!$A$3:$A$220,'OMS2007'!F$3:F$220)+(1-$A1755)*LOOKUP($I1755,'OMS2007'!$A$3:$A$220,'OMS2007'!F$3:F$220))</f>
        <v>#N/A</v>
      </c>
      <c r="D1755" s="15" t="e">
        <f>IF(OR(Medidas!D1755=1,Medidas!D1755="M",Medidas!D1755="m"),$A1755*LOOKUP($I1755+1,'OMS2007'!$A$3:$A$220,'OMS2007'!D$3:D$220)+(1-$A1755)*LOOKUP($I1755,'OMS2007'!$A$3:$A$220,'OMS2007'!D$3:D$220),$A1755*LOOKUP($I1755+1,'OMS2007'!$A$3:$A$220,'OMS2007'!G$3:G$220)+(1-$A1755)*LOOKUP($I1755,'OMS2007'!$A$3:$A$220,'OMS2007'!G$3:G$220))</f>
        <v>#N/A</v>
      </c>
      <c r="E1755" s="15">
        <f t="shared" si="189"/>
        <v>1</v>
      </c>
      <c r="F1755" s="15">
        <f>IF(OR(Medidas!D1755=1,Medidas!D1755="M",Medidas!D1755="m",Medidas!D1755=2,Medidas!D1755="F",Medidas!D1755="f"),0,1)</f>
        <v>1</v>
      </c>
      <c r="G1755" s="15">
        <f>IF(OR(ISBLANK(Medidas!G1755),(ISBLANK(Medidas!H1755))),1,0)</f>
        <v>1</v>
      </c>
      <c r="H1755" s="15">
        <f>IF(AND(NOT(G1755),OR(Medidas!G1755&lt;20,Medidas!G1755&gt;250,Medidas!H1755&lt;0.5,Medidas!H1755&gt;400)),1,0)</f>
        <v>0</v>
      </c>
      <c r="I1755" s="20">
        <f>(Medidas!F1755-Medidas!E1755)/30.4375</f>
        <v>0</v>
      </c>
      <c r="J1755" s="15" t="e">
        <f>Medidas!H1755/(Medidas!G1755^2)*10000</f>
        <v>#DIV/0!</v>
      </c>
      <c r="K1755" s="15" t="e">
        <f t="shared" si="190"/>
        <v>#DIV/0!</v>
      </c>
      <c r="L1755" s="15" t="e">
        <f t="shared" si="191"/>
        <v>#DIV/0!</v>
      </c>
      <c r="M1755" s="15" t="e">
        <f t="shared" si="192"/>
        <v>#DIV/0!</v>
      </c>
      <c r="N1755" s="15" t="e">
        <f t="shared" si="193"/>
        <v>#N/A</v>
      </c>
      <c r="O1755" s="15" t="e">
        <f t="shared" si="194"/>
        <v>#N/A</v>
      </c>
    </row>
    <row r="1756" spans="1:15" x14ac:dyDescent="0.15">
      <c r="A1756" s="106">
        <f t="shared" si="195"/>
        <v>1</v>
      </c>
      <c r="B1756" s="15" t="e">
        <f>IF(OR(Medidas!D1756=1,Medidas!D1756="M",Medidas!D1756="m"),$A1756*LOOKUP($I1756+1,'OMS2007'!$A$3:$A$220,'OMS2007'!B$3:B$220)+(1-$A1756)*LOOKUP($I1756,'OMS2007'!$A$3:$A$220,'OMS2007'!B$3:B$220),$A1756*LOOKUP($I1756+1,'OMS2007'!$A$3:$A$220,'OMS2007'!E$3:E$220)+(1-$A1756)*LOOKUP($I1756,'OMS2007'!$A$3:$A$220,'OMS2007'!E$3:E$220))</f>
        <v>#N/A</v>
      </c>
      <c r="C1756" s="15" t="e">
        <f>IF(OR(Medidas!D1756=1,Medidas!D1756="M",Medidas!D1756="m"),$A1756*LOOKUP($I1756+1,'OMS2007'!$A$3:$A$220,'OMS2007'!C$3:C$220)+(1-$A1756)*LOOKUP($I1756,'OMS2007'!$A$3:$A$220,'OMS2007'!C$3:C$220),$A1756*LOOKUP($I1756+1,'OMS2007'!$A$3:$A$220,'OMS2007'!F$3:F$220)+(1-$A1756)*LOOKUP($I1756,'OMS2007'!$A$3:$A$220,'OMS2007'!F$3:F$220))</f>
        <v>#N/A</v>
      </c>
      <c r="D1756" s="15" t="e">
        <f>IF(OR(Medidas!D1756=1,Medidas!D1756="M",Medidas!D1756="m"),$A1756*LOOKUP($I1756+1,'OMS2007'!$A$3:$A$220,'OMS2007'!D$3:D$220)+(1-$A1756)*LOOKUP($I1756,'OMS2007'!$A$3:$A$220,'OMS2007'!D$3:D$220),$A1756*LOOKUP($I1756+1,'OMS2007'!$A$3:$A$220,'OMS2007'!G$3:G$220)+(1-$A1756)*LOOKUP($I1756,'OMS2007'!$A$3:$A$220,'OMS2007'!G$3:G$220))</f>
        <v>#N/A</v>
      </c>
      <c r="E1756" s="15">
        <f t="shared" si="189"/>
        <v>1</v>
      </c>
      <c r="F1756" s="15">
        <f>IF(OR(Medidas!D1756=1,Medidas!D1756="M",Medidas!D1756="m",Medidas!D1756=2,Medidas!D1756="F",Medidas!D1756="f"),0,1)</f>
        <v>1</v>
      </c>
      <c r="G1756" s="15">
        <f>IF(OR(ISBLANK(Medidas!G1756),(ISBLANK(Medidas!H1756))),1,0)</f>
        <v>1</v>
      </c>
      <c r="H1756" s="15">
        <f>IF(AND(NOT(G1756),OR(Medidas!G1756&lt;20,Medidas!G1756&gt;250,Medidas!H1756&lt;0.5,Medidas!H1756&gt;400)),1,0)</f>
        <v>0</v>
      </c>
      <c r="I1756" s="20">
        <f>(Medidas!F1756-Medidas!E1756)/30.4375</f>
        <v>0</v>
      </c>
      <c r="J1756" s="15" t="e">
        <f>Medidas!H1756/(Medidas!G1756^2)*10000</f>
        <v>#DIV/0!</v>
      </c>
      <c r="K1756" s="15" t="e">
        <f t="shared" si="190"/>
        <v>#DIV/0!</v>
      </c>
      <c r="L1756" s="15" t="e">
        <f t="shared" si="191"/>
        <v>#DIV/0!</v>
      </c>
      <c r="M1756" s="15" t="e">
        <f t="shared" si="192"/>
        <v>#DIV/0!</v>
      </c>
      <c r="N1756" s="15" t="e">
        <f t="shared" si="193"/>
        <v>#N/A</v>
      </c>
      <c r="O1756" s="15" t="e">
        <f t="shared" si="194"/>
        <v>#N/A</v>
      </c>
    </row>
    <row r="1757" spans="1:15" x14ac:dyDescent="0.15">
      <c r="A1757" s="106">
        <f t="shared" si="195"/>
        <v>1</v>
      </c>
      <c r="B1757" s="15" t="e">
        <f>IF(OR(Medidas!D1757=1,Medidas!D1757="M",Medidas!D1757="m"),$A1757*LOOKUP($I1757+1,'OMS2007'!$A$3:$A$220,'OMS2007'!B$3:B$220)+(1-$A1757)*LOOKUP($I1757,'OMS2007'!$A$3:$A$220,'OMS2007'!B$3:B$220),$A1757*LOOKUP($I1757+1,'OMS2007'!$A$3:$A$220,'OMS2007'!E$3:E$220)+(1-$A1757)*LOOKUP($I1757,'OMS2007'!$A$3:$A$220,'OMS2007'!E$3:E$220))</f>
        <v>#N/A</v>
      </c>
      <c r="C1757" s="15" t="e">
        <f>IF(OR(Medidas!D1757=1,Medidas!D1757="M",Medidas!D1757="m"),$A1757*LOOKUP($I1757+1,'OMS2007'!$A$3:$A$220,'OMS2007'!C$3:C$220)+(1-$A1757)*LOOKUP($I1757,'OMS2007'!$A$3:$A$220,'OMS2007'!C$3:C$220),$A1757*LOOKUP($I1757+1,'OMS2007'!$A$3:$A$220,'OMS2007'!F$3:F$220)+(1-$A1757)*LOOKUP($I1757,'OMS2007'!$A$3:$A$220,'OMS2007'!F$3:F$220))</f>
        <v>#N/A</v>
      </c>
      <c r="D1757" s="15" t="e">
        <f>IF(OR(Medidas!D1757=1,Medidas!D1757="M",Medidas!D1757="m"),$A1757*LOOKUP($I1757+1,'OMS2007'!$A$3:$A$220,'OMS2007'!D$3:D$220)+(1-$A1757)*LOOKUP($I1757,'OMS2007'!$A$3:$A$220,'OMS2007'!D$3:D$220),$A1757*LOOKUP($I1757+1,'OMS2007'!$A$3:$A$220,'OMS2007'!G$3:G$220)+(1-$A1757)*LOOKUP($I1757,'OMS2007'!$A$3:$A$220,'OMS2007'!G$3:G$220))</f>
        <v>#N/A</v>
      </c>
      <c r="E1757" s="15">
        <f t="shared" si="189"/>
        <v>1</v>
      </c>
      <c r="F1757" s="15">
        <f>IF(OR(Medidas!D1757=1,Medidas!D1757="M",Medidas!D1757="m",Medidas!D1757=2,Medidas!D1757="F",Medidas!D1757="f"),0,1)</f>
        <v>1</v>
      </c>
      <c r="G1757" s="15">
        <f>IF(OR(ISBLANK(Medidas!G1757),(ISBLANK(Medidas!H1757))),1,0)</f>
        <v>1</v>
      </c>
      <c r="H1757" s="15">
        <f>IF(AND(NOT(G1757),OR(Medidas!G1757&lt;20,Medidas!G1757&gt;250,Medidas!H1757&lt;0.5,Medidas!H1757&gt;400)),1,0)</f>
        <v>0</v>
      </c>
      <c r="I1757" s="20">
        <f>(Medidas!F1757-Medidas!E1757)/30.4375</f>
        <v>0</v>
      </c>
      <c r="J1757" s="15" t="e">
        <f>Medidas!H1757/(Medidas!G1757^2)*10000</f>
        <v>#DIV/0!</v>
      </c>
      <c r="K1757" s="15" t="e">
        <f t="shared" si="190"/>
        <v>#DIV/0!</v>
      </c>
      <c r="L1757" s="15" t="e">
        <f t="shared" si="191"/>
        <v>#DIV/0!</v>
      </c>
      <c r="M1757" s="15" t="e">
        <f t="shared" si="192"/>
        <v>#DIV/0!</v>
      </c>
      <c r="N1757" s="15" t="e">
        <f t="shared" si="193"/>
        <v>#N/A</v>
      </c>
      <c r="O1757" s="15" t="e">
        <f t="shared" si="194"/>
        <v>#N/A</v>
      </c>
    </row>
    <row r="1758" spans="1:15" x14ac:dyDescent="0.15">
      <c r="A1758" s="106">
        <f t="shared" si="195"/>
        <v>1</v>
      </c>
      <c r="B1758" s="15" t="e">
        <f>IF(OR(Medidas!D1758=1,Medidas!D1758="M",Medidas!D1758="m"),$A1758*LOOKUP($I1758+1,'OMS2007'!$A$3:$A$220,'OMS2007'!B$3:B$220)+(1-$A1758)*LOOKUP($I1758,'OMS2007'!$A$3:$A$220,'OMS2007'!B$3:B$220),$A1758*LOOKUP($I1758+1,'OMS2007'!$A$3:$A$220,'OMS2007'!E$3:E$220)+(1-$A1758)*LOOKUP($I1758,'OMS2007'!$A$3:$A$220,'OMS2007'!E$3:E$220))</f>
        <v>#N/A</v>
      </c>
      <c r="C1758" s="15" t="e">
        <f>IF(OR(Medidas!D1758=1,Medidas!D1758="M",Medidas!D1758="m"),$A1758*LOOKUP($I1758+1,'OMS2007'!$A$3:$A$220,'OMS2007'!C$3:C$220)+(1-$A1758)*LOOKUP($I1758,'OMS2007'!$A$3:$A$220,'OMS2007'!C$3:C$220),$A1758*LOOKUP($I1758+1,'OMS2007'!$A$3:$A$220,'OMS2007'!F$3:F$220)+(1-$A1758)*LOOKUP($I1758,'OMS2007'!$A$3:$A$220,'OMS2007'!F$3:F$220))</f>
        <v>#N/A</v>
      </c>
      <c r="D1758" s="15" t="e">
        <f>IF(OR(Medidas!D1758=1,Medidas!D1758="M",Medidas!D1758="m"),$A1758*LOOKUP($I1758+1,'OMS2007'!$A$3:$A$220,'OMS2007'!D$3:D$220)+(1-$A1758)*LOOKUP($I1758,'OMS2007'!$A$3:$A$220,'OMS2007'!D$3:D$220),$A1758*LOOKUP($I1758+1,'OMS2007'!$A$3:$A$220,'OMS2007'!G$3:G$220)+(1-$A1758)*LOOKUP($I1758,'OMS2007'!$A$3:$A$220,'OMS2007'!G$3:G$220))</f>
        <v>#N/A</v>
      </c>
      <c r="E1758" s="15">
        <f t="shared" si="189"/>
        <v>1</v>
      </c>
      <c r="F1758" s="15">
        <f>IF(OR(Medidas!D1758=1,Medidas!D1758="M",Medidas!D1758="m",Medidas!D1758=2,Medidas!D1758="F",Medidas!D1758="f"),0,1)</f>
        <v>1</v>
      </c>
      <c r="G1758" s="15">
        <f>IF(OR(ISBLANK(Medidas!G1758),(ISBLANK(Medidas!H1758))),1,0)</f>
        <v>1</v>
      </c>
      <c r="H1758" s="15">
        <f>IF(AND(NOT(G1758),OR(Medidas!G1758&lt;20,Medidas!G1758&gt;250,Medidas!H1758&lt;0.5,Medidas!H1758&gt;400)),1,0)</f>
        <v>0</v>
      </c>
      <c r="I1758" s="20">
        <f>(Medidas!F1758-Medidas!E1758)/30.4375</f>
        <v>0</v>
      </c>
      <c r="J1758" s="15" t="e">
        <f>Medidas!H1758/(Medidas!G1758^2)*10000</f>
        <v>#DIV/0!</v>
      </c>
      <c r="K1758" s="15" t="e">
        <f t="shared" si="190"/>
        <v>#DIV/0!</v>
      </c>
      <c r="L1758" s="15" t="e">
        <f t="shared" si="191"/>
        <v>#DIV/0!</v>
      </c>
      <c r="M1758" s="15" t="e">
        <f t="shared" si="192"/>
        <v>#DIV/0!</v>
      </c>
      <c r="N1758" s="15" t="e">
        <f t="shared" si="193"/>
        <v>#N/A</v>
      </c>
      <c r="O1758" s="15" t="e">
        <f t="shared" si="194"/>
        <v>#N/A</v>
      </c>
    </row>
    <row r="1759" spans="1:15" x14ac:dyDescent="0.15">
      <c r="A1759" s="106">
        <f t="shared" si="195"/>
        <v>1</v>
      </c>
      <c r="B1759" s="15" t="e">
        <f>IF(OR(Medidas!D1759=1,Medidas!D1759="M",Medidas!D1759="m"),$A1759*LOOKUP($I1759+1,'OMS2007'!$A$3:$A$220,'OMS2007'!B$3:B$220)+(1-$A1759)*LOOKUP($I1759,'OMS2007'!$A$3:$A$220,'OMS2007'!B$3:B$220),$A1759*LOOKUP($I1759+1,'OMS2007'!$A$3:$A$220,'OMS2007'!E$3:E$220)+(1-$A1759)*LOOKUP($I1759,'OMS2007'!$A$3:$A$220,'OMS2007'!E$3:E$220))</f>
        <v>#N/A</v>
      </c>
      <c r="C1759" s="15" t="e">
        <f>IF(OR(Medidas!D1759=1,Medidas!D1759="M",Medidas!D1759="m"),$A1759*LOOKUP($I1759+1,'OMS2007'!$A$3:$A$220,'OMS2007'!C$3:C$220)+(1-$A1759)*LOOKUP($I1759,'OMS2007'!$A$3:$A$220,'OMS2007'!C$3:C$220),$A1759*LOOKUP($I1759+1,'OMS2007'!$A$3:$A$220,'OMS2007'!F$3:F$220)+(1-$A1759)*LOOKUP($I1759,'OMS2007'!$A$3:$A$220,'OMS2007'!F$3:F$220))</f>
        <v>#N/A</v>
      </c>
      <c r="D1759" s="15" t="e">
        <f>IF(OR(Medidas!D1759=1,Medidas!D1759="M",Medidas!D1759="m"),$A1759*LOOKUP($I1759+1,'OMS2007'!$A$3:$A$220,'OMS2007'!D$3:D$220)+(1-$A1759)*LOOKUP($I1759,'OMS2007'!$A$3:$A$220,'OMS2007'!D$3:D$220),$A1759*LOOKUP($I1759+1,'OMS2007'!$A$3:$A$220,'OMS2007'!G$3:G$220)+(1-$A1759)*LOOKUP($I1759,'OMS2007'!$A$3:$A$220,'OMS2007'!G$3:G$220))</f>
        <v>#N/A</v>
      </c>
      <c r="E1759" s="15">
        <f t="shared" si="189"/>
        <v>1</v>
      </c>
      <c r="F1759" s="15">
        <f>IF(OR(Medidas!D1759=1,Medidas!D1759="M",Medidas!D1759="m",Medidas!D1759=2,Medidas!D1759="F",Medidas!D1759="f"),0,1)</f>
        <v>1</v>
      </c>
      <c r="G1759" s="15">
        <f>IF(OR(ISBLANK(Medidas!G1759),(ISBLANK(Medidas!H1759))),1,0)</f>
        <v>1</v>
      </c>
      <c r="H1759" s="15">
        <f>IF(AND(NOT(G1759),OR(Medidas!G1759&lt;20,Medidas!G1759&gt;250,Medidas!H1759&lt;0.5,Medidas!H1759&gt;400)),1,0)</f>
        <v>0</v>
      </c>
      <c r="I1759" s="20">
        <f>(Medidas!F1759-Medidas!E1759)/30.4375</f>
        <v>0</v>
      </c>
      <c r="J1759" s="15" t="e">
        <f>Medidas!H1759/(Medidas!G1759^2)*10000</f>
        <v>#DIV/0!</v>
      </c>
      <c r="K1759" s="15" t="e">
        <f t="shared" si="190"/>
        <v>#DIV/0!</v>
      </c>
      <c r="L1759" s="15" t="e">
        <f t="shared" si="191"/>
        <v>#DIV/0!</v>
      </c>
      <c r="M1759" s="15" t="e">
        <f t="shared" si="192"/>
        <v>#DIV/0!</v>
      </c>
      <c r="N1759" s="15" t="e">
        <f t="shared" si="193"/>
        <v>#N/A</v>
      </c>
      <c r="O1759" s="15" t="e">
        <f t="shared" si="194"/>
        <v>#N/A</v>
      </c>
    </row>
    <row r="1760" spans="1:15" x14ac:dyDescent="0.15">
      <c r="A1760" s="106">
        <f t="shared" si="195"/>
        <v>1</v>
      </c>
      <c r="B1760" s="15" t="e">
        <f>IF(OR(Medidas!D1760=1,Medidas!D1760="M",Medidas!D1760="m"),$A1760*LOOKUP($I1760+1,'OMS2007'!$A$3:$A$220,'OMS2007'!B$3:B$220)+(1-$A1760)*LOOKUP($I1760,'OMS2007'!$A$3:$A$220,'OMS2007'!B$3:B$220),$A1760*LOOKUP($I1760+1,'OMS2007'!$A$3:$A$220,'OMS2007'!E$3:E$220)+(1-$A1760)*LOOKUP($I1760,'OMS2007'!$A$3:$A$220,'OMS2007'!E$3:E$220))</f>
        <v>#N/A</v>
      </c>
      <c r="C1760" s="15" t="e">
        <f>IF(OR(Medidas!D1760=1,Medidas!D1760="M",Medidas!D1760="m"),$A1760*LOOKUP($I1760+1,'OMS2007'!$A$3:$A$220,'OMS2007'!C$3:C$220)+(1-$A1760)*LOOKUP($I1760,'OMS2007'!$A$3:$A$220,'OMS2007'!C$3:C$220),$A1760*LOOKUP($I1760+1,'OMS2007'!$A$3:$A$220,'OMS2007'!F$3:F$220)+(1-$A1760)*LOOKUP($I1760,'OMS2007'!$A$3:$A$220,'OMS2007'!F$3:F$220))</f>
        <v>#N/A</v>
      </c>
      <c r="D1760" s="15" t="e">
        <f>IF(OR(Medidas!D1760=1,Medidas!D1760="M",Medidas!D1760="m"),$A1760*LOOKUP($I1760+1,'OMS2007'!$A$3:$A$220,'OMS2007'!D$3:D$220)+(1-$A1760)*LOOKUP($I1760,'OMS2007'!$A$3:$A$220,'OMS2007'!D$3:D$220),$A1760*LOOKUP($I1760+1,'OMS2007'!$A$3:$A$220,'OMS2007'!G$3:G$220)+(1-$A1760)*LOOKUP($I1760,'OMS2007'!$A$3:$A$220,'OMS2007'!G$3:G$220))</f>
        <v>#N/A</v>
      </c>
      <c r="E1760" s="15">
        <f t="shared" si="189"/>
        <v>1</v>
      </c>
      <c r="F1760" s="15">
        <f>IF(OR(Medidas!D1760=1,Medidas!D1760="M",Medidas!D1760="m",Medidas!D1760=2,Medidas!D1760="F",Medidas!D1760="f"),0,1)</f>
        <v>1</v>
      </c>
      <c r="G1760" s="15">
        <f>IF(OR(ISBLANK(Medidas!G1760),(ISBLANK(Medidas!H1760))),1,0)</f>
        <v>1</v>
      </c>
      <c r="H1760" s="15">
        <f>IF(AND(NOT(G1760),OR(Medidas!G1760&lt;20,Medidas!G1760&gt;250,Medidas!H1760&lt;0.5,Medidas!H1760&gt;400)),1,0)</f>
        <v>0</v>
      </c>
      <c r="I1760" s="20">
        <f>(Medidas!F1760-Medidas!E1760)/30.4375</f>
        <v>0</v>
      </c>
      <c r="J1760" s="15" t="e">
        <f>Medidas!H1760/(Medidas!G1760^2)*10000</f>
        <v>#DIV/0!</v>
      </c>
      <c r="K1760" s="15" t="e">
        <f t="shared" si="190"/>
        <v>#DIV/0!</v>
      </c>
      <c r="L1760" s="15" t="e">
        <f t="shared" si="191"/>
        <v>#DIV/0!</v>
      </c>
      <c r="M1760" s="15" t="e">
        <f t="shared" si="192"/>
        <v>#DIV/0!</v>
      </c>
      <c r="N1760" s="15" t="e">
        <f t="shared" si="193"/>
        <v>#N/A</v>
      </c>
      <c r="O1760" s="15" t="e">
        <f t="shared" si="194"/>
        <v>#N/A</v>
      </c>
    </row>
    <row r="1761" spans="1:15" x14ac:dyDescent="0.15">
      <c r="A1761" s="106">
        <f t="shared" si="195"/>
        <v>1</v>
      </c>
      <c r="B1761" s="15" t="e">
        <f>IF(OR(Medidas!D1761=1,Medidas!D1761="M",Medidas!D1761="m"),$A1761*LOOKUP($I1761+1,'OMS2007'!$A$3:$A$220,'OMS2007'!B$3:B$220)+(1-$A1761)*LOOKUP($I1761,'OMS2007'!$A$3:$A$220,'OMS2007'!B$3:B$220),$A1761*LOOKUP($I1761+1,'OMS2007'!$A$3:$A$220,'OMS2007'!E$3:E$220)+(1-$A1761)*LOOKUP($I1761,'OMS2007'!$A$3:$A$220,'OMS2007'!E$3:E$220))</f>
        <v>#N/A</v>
      </c>
      <c r="C1761" s="15" t="e">
        <f>IF(OR(Medidas!D1761=1,Medidas!D1761="M",Medidas!D1761="m"),$A1761*LOOKUP($I1761+1,'OMS2007'!$A$3:$A$220,'OMS2007'!C$3:C$220)+(1-$A1761)*LOOKUP($I1761,'OMS2007'!$A$3:$A$220,'OMS2007'!C$3:C$220),$A1761*LOOKUP($I1761+1,'OMS2007'!$A$3:$A$220,'OMS2007'!F$3:F$220)+(1-$A1761)*LOOKUP($I1761,'OMS2007'!$A$3:$A$220,'OMS2007'!F$3:F$220))</f>
        <v>#N/A</v>
      </c>
      <c r="D1761" s="15" t="e">
        <f>IF(OR(Medidas!D1761=1,Medidas!D1761="M",Medidas!D1761="m"),$A1761*LOOKUP($I1761+1,'OMS2007'!$A$3:$A$220,'OMS2007'!D$3:D$220)+(1-$A1761)*LOOKUP($I1761,'OMS2007'!$A$3:$A$220,'OMS2007'!D$3:D$220),$A1761*LOOKUP($I1761+1,'OMS2007'!$A$3:$A$220,'OMS2007'!G$3:G$220)+(1-$A1761)*LOOKUP($I1761,'OMS2007'!$A$3:$A$220,'OMS2007'!G$3:G$220))</f>
        <v>#N/A</v>
      </c>
      <c r="E1761" s="15">
        <f t="shared" si="189"/>
        <v>1</v>
      </c>
      <c r="F1761" s="15">
        <f>IF(OR(Medidas!D1761=1,Medidas!D1761="M",Medidas!D1761="m",Medidas!D1761=2,Medidas!D1761="F",Medidas!D1761="f"),0,1)</f>
        <v>1</v>
      </c>
      <c r="G1761" s="15">
        <f>IF(OR(ISBLANK(Medidas!G1761),(ISBLANK(Medidas!H1761))),1,0)</f>
        <v>1</v>
      </c>
      <c r="H1761" s="15">
        <f>IF(AND(NOT(G1761),OR(Medidas!G1761&lt;20,Medidas!G1761&gt;250,Medidas!H1761&lt;0.5,Medidas!H1761&gt;400)),1,0)</f>
        <v>0</v>
      </c>
      <c r="I1761" s="20">
        <f>(Medidas!F1761-Medidas!E1761)/30.4375</f>
        <v>0</v>
      </c>
      <c r="J1761" s="15" t="e">
        <f>Medidas!H1761/(Medidas!G1761^2)*10000</f>
        <v>#DIV/0!</v>
      </c>
      <c r="K1761" s="15" t="e">
        <f t="shared" si="190"/>
        <v>#DIV/0!</v>
      </c>
      <c r="L1761" s="15" t="e">
        <f t="shared" si="191"/>
        <v>#DIV/0!</v>
      </c>
      <c r="M1761" s="15" t="e">
        <f t="shared" si="192"/>
        <v>#DIV/0!</v>
      </c>
      <c r="N1761" s="15" t="e">
        <f t="shared" si="193"/>
        <v>#N/A</v>
      </c>
      <c r="O1761" s="15" t="e">
        <f t="shared" si="194"/>
        <v>#N/A</v>
      </c>
    </row>
    <row r="1762" spans="1:15" x14ac:dyDescent="0.15">
      <c r="A1762" s="106">
        <f t="shared" si="195"/>
        <v>1</v>
      </c>
      <c r="B1762" s="15" t="e">
        <f>IF(OR(Medidas!D1762=1,Medidas!D1762="M",Medidas!D1762="m"),$A1762*LOOKUP($I1762+1,'OMS2007'!$A$3:$A$220,'OMS2007'!B$3:B$220)+(1-$A1762)*LOOKUP($I1762,'OMS2007'!$A$3:$A$220,'OMS2007'!B$3:B$220),$A1762*LOOKUP($I1762+1,'OMS2007'!$A$3:$A$220,'OMS2007'!E$3:E$220)+(1-$A1762)*LOOKUP($I1762,'OMS2007'!$A$3:$A$220,'OMS2007'!E$3:E$220))</f>
        <v>#N/A</v>
      </c>
      <c r="C1762" s="15" t="e">
        <f>IF(OR(Medidas!D1762=1,Medidas!D1762="M",Medidas!D1762="m"),$A1762*LOOKUP($I1762+1,'OMS2007'!$A$3:$A$220,'OMS2007'!C$3:C$220)+(1-$A1762)*LOOKUP($I1762,'OMS2007'!$A$3:$A$220,'OMS2007'!C$3:C$220),$A1762*LOOKUP($I1762+1,'OMS2007'!$A$3:$A$220,'OMS2007'!F$3:F$220)+(1-$A1762)*LOOKUP($I1762,'OMS2007'!$A$3:$A$220,'OMS2007'!F$3:F$220))</f>
        <v>#N/A</v>
      </c>
      <c r="D1762" s="15" t="e">
        <f>IF(OR(Medidas!D1762=1,Medidas!D1762="M",Medidas!D1762="m"),$A1762*LOOKUP($I1762+1,'OMS2007'!$A$3:$A$220,'OMS2007'!D$3:D$220)+(1-$A1762)*LOOKUP($I1762,'OMS2007'!$A$3:$A$220,'OMS2007'!D$3:D$220),$A1762*LOOKUP($I1762+1,'OMS2007'!$A$3:$A$220,'OMS2007'!G$3:G$220)+(1-$A1762)*LOOKUP($I1762,'OMS2007'!$A$3:$A$220,'OMS2007'!G$3:G$220))</f>
        <v>#N/A</v>
      </c>
      <c r="E1762" s="15">
        <f t="shared" si="189"/>
        <v>1</v>
      </c>
      <c r="F1762" s="15">
        <f>IF(OR(Medidas!D1762=1,Medidas!D1762="M",Medidas!D1762="m",Medidas!D1762=2,Medidas!D1762="F",Medidas!D1762="f"),0,1)</f>
        <v>1</v>
      </c>
      <c r="G1762" s="15">
        <f>IF(OR(ISBLANK(Medidas!G1762),(ISBLANK(Medidas!H1762))),1,0)</f>
        <v>1</v>
      </c>
      <c r="H1762" s="15">
        <f>IF(AND(NOT(G1762),OR(Medidas!G1762&lt;20,Medidas!G1762&gt;250,Medidas!H1762&lt;0.5,Medidas!H1762&gt;400)),1,0)</f>
        <v>0</v>
      </c>
      <c r="I1762" s="20">
        <f>(Medidas!F1762-Medidas!E1762)/30.4375</f>
        <v>0</v>
      </c>
      <c r="J1762" s="15" t="e">
        <f>Medidas!H1762/(Medidas!G1762^2)*10000</f>
        <v>#DIV/0!</v>
      </c>
      <c r="K1762" s="15" t="e">
        <f t="shared" si="190"/>
        <v>#DIV/0!</v>
      </c>
      <c r="L1762" s="15" t="e">
        <f t="shared" si="191"/>
        <v>#DIV/0!</v>
      </c>
      <c r="M1762" s="15" t="e">
        <f t="shared" si="192"/>
        <v>#DIV/0!</v>
      </c>
      <c r="N1762" s="15" t="e">
        <f t="shared" si="193"/>
        <v>#N/A</v>
      </c>
      <c r="O1762" s="15" t="e">
        <f t="shared" si="194"/>
        <v>#N/A</v>
      </c>
    </row>
    <row r="1763" spans="1:15" x14ac:dyDescent="0.15">
      <c r="A1763" s="106">
        <f t="shared" si="195"/>
        <v>1</v>
      </c>
      <c r="B1763" s="15" t="e">
        <f>IF(OR(Medidas!D1763=1,Medidas!D1763="M",Medidas!D1763="m"),$A1763*LOOKUP($I1763+1,'OMS2007'!$A$3:$A$220,'OMS2007'!B$3:B$220)+(1-$A1763)*LOOKUP($I1763,'OMS2007'!$A$3:$A$220,'OMS2007'!B$3:B$220),$A1763*LOOKUP($I1763+1,'OMS2007'!$A$3:$A$220,'OMS2007'!E$3:E$220)+(1-$A1763)*LOOKUP($I1763,'OMS2007'!$A$3:$A$220,'OMS2007'!E$3:E$220))</f>
        <v>#N/A</v>
      </c>
      <c r="C1763" s="15" t="e">
        <f>IF(OR(Medidas!D1763=1,Medidas!D1763="M",Medidas!D1763="m"),$A1763*LOOKUP($I1763+1,'OMS2007'!$A$3:$A$220,'OMS2007'!C$3:C$220)+(1-$A1763)*LOOKUP($I1763,'OMS2007'!$A$3:$A$220,'OMS2007'!C$3:C$220),$A1763*LOOKUP($I1763+1,'OMS2007'!$A$3:$A$220,'OMS2007'!F$3:F$220)+(1-$A1763)*LOOKUP($I1763,'OMS2007'!$A$3:$A$220,'OMS2007'!F$3:F$220))</f>
        <v>#N/A</v>
      </c>
      <c r="D1763" s="15" t="e">
        <f>IF(OR(Medidas!D1763=1,Medidas!D1763="M",Medidas!D1763="m"),$A1763*LOOKUP($I1763+1,'OMS2007'!$A$3:$A$220,'OMS2007'!D$3:D$220)+(1-$A1763)*LOOKUP($I1763,'OMS2007'!$A$3:$A$220,'OMS2007'!D$3:D$220),$A1763*LOOKUP($I1763+1,'OMS2007'!$A$3:$A$220,'OMS2007'!G$3:G$220)+(1-$A1763)*LOOKUP($I1763,'OMS2007'!$A$3:$A$220,'OMS2007'!G$3:G$220))</f>
        <v>#N/A</v>
      </c>
      <c r="E1763" s="15">
        <f t="shared" si="189"/>
        <v>1</v>
      </c>
      <c r="F1763" s="15">
        <f>IF(OR(Medidas!D1763=1,Medidas!D1763="M",Medidas!D1763="m",Medidas!D1763=2,Medidas!D1763="F",Medidas!D1763="f"),0,1)</f>
        <v>1</v>
      </c>
      <c r="G1763" s="15">
        <f>IF(OR(ISBLANK(Medidas!G1763),(ISBLANK(Medidas!H1763))),1,0)</f>
        <v>1</v>
      </c>
      <c r="H1763" s="15">
        <f>IF(AND(NOT(G1763),OR(Medidas!G1763&lt;20,Medidas!G1763&gt;250,Medidas!H1763&lt;0.5,Medidas!H1763&gt;400)),1,0)</f>
        <v>0</v>
      </c>
      <c r="I1763" s="20">
        <f>(Medidas!F1763-Medidas!E1763)/30.4375</f>
        <v>0</v>
      </c>
      <c r="J1763" s="15" t="e">
        <f>Medidas!H1763/(Medidas!G1763^2)*10000</f>
        <v>#DIV/0!</v>
      </c>
      <c r="K1763" s="15" t="e">
        <f t="shared" si="190"/>
        <v>#DIV/0!</v>
      </c>
      <c r="L1763" s="15" t="e">
        <f t="shared" si="191"/>
        <v>#DIV/0!</v>
      </c>
      <c r="M1763" s="15" t="e">
        <f t="shared" si="192"/>
        <v>#DIV/0!</v>
      </c>
      <c r="N1763" s="15" t="e">
        <f t="shared" si="193"/>
        <v>#N/A</v>
      </c>
      <c r="O1763" s="15" t="e">
        <f t="shared" si="194"/>
        <v>#N/A</v>
      </c>
    </row>
    <row r="1764" spans="1:15" x14ac:dyDescent="0.15">
      <c r="A1764" s="106">
        <f t="shared" si="195"/>
        <v>1</v>
      </c>
      <c r="B1764" s="15" t="e">
        <f>IF(OR(Medidas!D1764=1,Medidas!D1764="M",Medidas!D1764="m"),$A1764*LOOKUP($I1764+1,'OMS2007'!$A$3:$A$220,'OMS2007'!B$3:B$220)+(1-$A1764)*LOOKUP($I1764,'OMS2007'!$A$3:$A$220,'OMS2007'!B$3:B$220),$A1764*LOOKUP($I1764+1,'OMS2007'!$A$3:$A$220,'OMS2007'!E$3:E$220)+(1-$A1764)*LOOKUP($I1764,'OMS2007'!$A$3:$A$220,'OMS2007'!E$3:E$220))</f>
        <v>#N/A</v>
      </c>
      <c r="C1764" s="15" t="e">
        <f>IF(OR(Medidas!D1764=1,Medidas!D1764="M",Medidas!D1764="m"),$A1764*LOOKUP($I1764+1,'OMS2007'!$A$3:$A$220,'OMS2007'!C$3:C$220)+(1-$A1764)*LOOKUP($I1764,'OMS2007'!$A$3:$A$220,'OMS2007'!C$3:C$220),$A1764*LOOKUP($I1764+1,'OMS2007'!$A$3:$A$220,'OMS2007'!F$3:F$220)+(1-$A1764)*LOOKUP($I1764,'OMS2007'!$A$3:$A$220,'OMS2007'!F$3:F$220))</f>
        <v>#N/A</v>
      </c>
      <c r="D1764" s="15" t="e">
        <f>IF(OR(Medidas!D1764=1,Medidas!D1764="M",Medidas!D1764="m"),$A1764*LOOKUP($I1764+1,'OMS2007'!$A$3:$A$220,'OMS2007'!D$3:D$220)+(1-$A1764)*LOOKUP($I1764,'OMS2007'!$A$3:$A$220,'OMS2007'!D$3:D$220),$A1764*LOOKUP($I1764+1,'OMS2007'!$A$3:$A$220,'OMS2007'!G$3:G$220)+(1-$A1764)*LOOKUP($I1764,'OMS2007'!$A$3:$A$220,'OMS2007'!G$3:G$220))</f>
        <v>#N/A</v>
      </c>
      <c r="E1764" s="15">
        <f t="shared" si="189"/>
        <v>1</v>
      </c>
      <c r="F1764" s="15">
        <f>IF(OR(Medidas!D1764=1,Medidas!D1764="M",Medidas!D1764="m",Medidas!D1764=2,Medidas!D1764="F",Medidas!D1764="f"),0,1)</f>
        <v>1</v>
      </c>
      <c r="G1764" s="15">
        <f>IF(OR(ISBLANK(Medidas!G1764),(ISBLANK(Medidas!H1764))),1,0)</f>
        <v>1</v>
      </c>
      <c r="H1764" s="15">
        <f>IF(AND(NOT(G1764),OR(Medidas!G1764&lt;20,Medidas!G1764&gt;250,Medidas!H1764&lt;0.5,Medidas!H1764&gt;400)),1,0)</f>
        <v>0</v>
      </c>
      <c r="I1764" s="20">
        <f>(Medidas!F1764-Medidas!E1764)/30.4375</f>
        <v>0</v>
      </c>
      <c r="J1764" s="15" t="e">
        <f>Medidas!H1764/(Medidas!G1764^2)*10000</f>
        <v>#DIV/0!</v>
      </c>
      <c r="K1764" s="15" t="e">
        <f t="shared" si="190"/>
        <v>#DIV/0!</v>
      </c>
      <c r="L1764" s="15" t="e">
        <f t="shared" si="191"/>
        <v>#DIV/0!</v>
      </c>
      <c r="M1764" s="15" t="e">
        <f t="shared" si="192"/>
        <v>#DIV/0!</v>
      </c>
      <c r="N1764" s="15" t="e">
        <f t="shared" si="193"/>
        <v>#N/A</v>
      </c>
      <c r="O1764" s="15" t="e">
        <f t="shared" si="194"/>
        <v>#N/A</v>
      </c>
    </row>
    <row r="1765" spans="1:15" x14ac:dyDescent="0.15">
      <c r="A1765" s="106">
        <f t="shared" si="195"/>
        <v>1</v>
      </c>
      <c r="B1765" s="15" t="e">
        <f>IF(OR(Medidas!D1765=1,Medidas!D1765="M",Medidas!D1765="m"),$A1765*LOOKUP($I1765+1,'OMS2007'!$A$3:$A$220,'OMS2007'!B$3:B$220)+(1-$A1765)*LOOKUP($I1765,'OMS2007'!$A$3:$A$220,'OMS2007'!B$3:B$220),$A1765*LOOKUP($I1765+1,'OMS2007'!$A$3:$A$220,'OMS2007'!E$3:E$220)+(1-$A1765)*LOOKUP($I1765,'OMS2007'!$A$3:$A$220,'OMS2007'!E$3:E$220))</f>
        <v>#N/A</v>
      </c>
      <c r="C1765" s="15" t="e">
        <f>IF(OR(Medidas!D1765=1,Medidas!D1765="M",Medidas!D1765="m"),$A1765*LOOKUP($I1765+1,'OMS2007'!$A$3:$A$220,'OMS2007'!C$3:C$220)+(1-$A1765)*LOOKUP($I1765,'OMS2007'!$A$3:$A$220,'OMS2007'!C$3:C$220),$A1765*LOOKUP($I1765+1,'OMS2007'!$A$3:$A$220,'OMS2007'!F$3:F$220)+(1-$A1765)*LOOKUP($I1765,'OMS2007'!$A$3:$A$220,'OMS2007'!F$3:F$220))</f>
        <v>#N/A</v>
      </c>
      <c r="D1765" s="15" t="e">
        <f>IF(OR(Medidas!D1765=1,Medidas!D1765="M",Medidas!D1765="m"),$A1765*LOOKUP($I1765+1,'OMS2007'!$A$3:$A$220,'OMS2007'!D$3:D$220)+(1-$A1765)*LOOKUP($I1765,'OMS2007'!$A$3:$A$220,'OMS2007'!D$3:D$220),$A1765*LOOKUP($I1765+1,'OMS2007'!$A$3:$A$220,'OMS2007'!G$3:G$220)+(1-$A1765)*LOOKUP($I1765,'OMS2007'!$A$3:$A$220,'OMS2007'!G$3:G$220))</f>
        <v>#N/A</v>
      </c>
      <c r="E1765" s="15">
        <f t="shared" si="189"/>
        <v>1</v>
      </c>
      <c r="F1765" s="15">
        <f>IF(OR(Medidas!D1765=1,Medidas!D1765="M",Medidas!D1765="m",Medidas!D1765=2,Medidas!D1765="F",Medidas!D1765="f"),0,1)</f>
        <v>1</v>
      </c>
      <c r="G1765" s="15">
        <f>IF(OR(ISBLANK(Medidas!G1765),(ISBLANK(Medidas!H1765))),1,0)</f>
        <v>1</v>
      </c>
      <c r="H1765" s="15">
        <f>IF(AND(NOT(G1765),OR(Medidas!G1765&lt;20,Medidas!G1765&gt;250,Medidas!H1765&lt;0.5,Medidas!H1765&gt;400)),1,0)</f>
        <v>0</v>
      </c>
      <c r="I1765" s="20">
        <f>(Medidas!F1765-Medidas!E1765)/30.4375</f>
        <v>0</v>
      </c>
      <c r="J1765" s="15" t="e">
        <f>Medidas!H1765/(Medidas!G1765^2)*10000</f>
        <v>#DIV/0!</v>
      </c>
      <c r="K1765" s="15" t="e">
        <f t="shared" si="190"/>
        <v>#DIV/0!</v>
      </c>
      <c r="L1765" s="15" t="e">
        <f t="shared" si="191"/>
        <v>#DIV/0!</v>
      </c>
      <c r="M1765" s="15" t="e">
        <f t="shared" si="192"/>
        <v>#DIV/0!</v>
      </c>
      <c r="N1765" s="15" t="e">
        <f t="shared" si="193"/>
        <v>#N/A</v>
      </c>
      <c r="O1765" s="15" t="e">
        <f t="shared" si="194"/>
        <v>#N/A</v>
      </c>
    </row>
    <row r="1766" spans="1:15" x14ac:dyDescent="0.15">
      <c r="A1766" s="106">
        <f t="shared" si="195"/>
        <v>1</v>
      </c>
      <c r="B1766" s="15" t="e">
        <f>IF(OR(Medidas!D1766=1,Medidas!D1766="M",Medidas!D1766="m"),$A1766*LOOKUP($I1766+1,'OMS2007'!$A$3:$A$220,'OMS2007'!B$3:B$220)+(1-$A1766)*LOOKUP($I1766,'OMS2007'!$A$3:$A$220,'OMS2007'!B$3:B$220),$A1766*LOOKUP($I1766+1,'OMS2007'!$A$3:$A$220,'OMS2007'!E$3:E$220)+(1-$A1766)*LOOKUP($I1766,'OMS2007'!$A$3:$A$220,'OMS2007'!E$3:E$220))</f>
        <v>#N/A</v>
      </c>
      <c r="C1766" s="15" t="e">
        <f>IF(OR(Medidas!D1766=1,Medidas!D1766="M",Medidas!D1766="m"),$A1766*LOOKUP($I1766+1,'OMS2007'!$A$3:$A$220,'OMS2007'!C$3:C$220)+(1-$A1766)*LOOKUP($I1766,'OMS2007'!$A$3:$A$220,'OMS2007'!C$3:C$220),$A1766*LOOKUP($I1766+1,'OMS2007'!$A$3:$A$220,'OMS2007'!F$3:F$220)+(1-$A1766)*LOOKUP($I1766,'OMS2007'!$A$3:$A$220,'OMS2007'!F$3:F$220))</f>
        <v>#N/A</v>
      </c>
      <c r="D1766" s="15" t="e">
        <f>IF(OR(Medidas!D1766=1,Medidas!D1766="M",Medidas!D1766="m"),$A1766*LOOKUP($I1766+1,'OMS2007'!$A$3:$A$220,'OMS2007'!D$3:D$220)+(1-$A1766)*LOOKUP($I1766,'OMS2007'!$A$3:$A$220,'OMS2007'!D$3:D$220),$A1766*LOOKUP($I1766+1,'OMS2007'!$A$3:$A$220,'OMS2007'!G$3:G$220)+(1-$A1766)*LOOKUP($I1766,'OMS2007'!$A$3:$A$220,'OMS2007'!G$3:G$220))</f>
        <v>#N/A</v>
      </c>
      <c r="E1766" s="15">
        <f t="shared" si="189"/>
        <v>1</v>
      </c>
      <c r="F1766" s="15">
        <f>IF(OR(Medidas!D1766=1,Medidas!D1766="M",Medidas!D1766="m",Medidas!D1766=2,Medidas!D1766="F",Medidas!D1766="f"),0,1)</f>
        <v>1</v>
      </c>
      <c r="G1766" s="15">
        <f>IF(OR(ISBLANK(Medidas!G1766),(ISBLANK(Medidas!H1766))),1,0)</f>
        <v>1</v>
      </c>
      <c r="H1766" s="15">
        <f>IF(AND(NOT(G1766),OR(Medidas!G1766&lt;20,Medidas!G1766&gt;250,Medidas!H1766&lt;0.5,Medidas!H1766&gt;400)),1,0)</f>
        <v>0</v>
      </c>
      <c r="I1766" s="20">
        <f>(Medidas!F1766-Medidas!E1766)/30.4375</f>
        <v>0</v>
      </c>
      <c r="J1766" s="15" t="e">
        <f>Medidas!H1766/(Medidas!G1766^2)*10000</f>
        <v>#DIV/0!</v>
      </c>
      <c r="K1766" s="15" t="e">
        <f t="shared" si="190"/>
        <v>#DIV/0!</v>
      </c>
      <c r="L1766" s="15" t="e">
        <f t="shared" si="191"/>
        <v>#DIV/0!</v>
      </c>
      <c r="M1766" s="15" t="e">
        <f t="shared" si="192"/>
        <v>#DIV/0!</v>
      </c>
      <c r="N1766" s="15" t="e">
        <f t="shared" si="193"/>
        <v>#N/A</v>
      </c>
      <c r="O1766" s="15" t="e">
        <f t="shared" si="194"/>
        <v>#N/A</v>
      </c>
    </row>
    <row r="1767" spans="1:15" x14ac:dyDescent="0.15">
      <c r="A1767" s="106">
        <f t="shared" si="195"/>
        <v>1</v>
      </c>
      <c r="B1767" s="15" t="e">
        <f>IF(OR(Medidas!D1767=1,Medidas!D1767="M",Medidas!D1767="m"),$A1767*LOOKUP($I1767+1,'OMS2007'!$A$3:$A$220,'OMS2007'!B$3:B$220)+(1-$A1767)*LOOKUP($I1767,'OMS2007'!$A$3:$A$220,'OMS2007'!B$3:B$220),$A1767*LOOKUP($I1767+1,'OMS2007'!$A$3:$A$220,'OMS2007'!E$3:E$220)+(1-$A1767)*LOOKUP($I1767,'OMS2007'!$A$3:$A$220,'OMS2007'!E$3:E$220))</f>
        <v>#N/A</v>
      </c>
      <c r="C1767" s="15" t="e">
        <f>IF(OR(Medidas!D1767=1,Medidas!D1767="M",Medidas!D1767="m"),$A1767*LOOKUP($I1767+1,'OMS2007'!$A$3:$A$220,'OMS2007'!C$3:C$220)+(1-$A1767)*LOOKUP($I1767,'OMS2007'!$A$3:$A$220,'OMS2007'!C$3:C$220),$A1767*LOOKUP($I1767+1,'OMS2007'!$A$3:$A$220,'OMS2007'!F$3:F$220)+(1-$A1767)*LOOKUP($I1767,'OMS2007'!$A$3:$A$220,'OMS2007'!F$3:F$220))</f>
        <v>#N/A</v>
      </c>
      <c r="D1767" s="15" t="e">
        <f>IF(OR(Medidas!D1767=1,Medidas!D1767="M",Medidas!D1767="m"),$A1767*LOOKUP($I1767+1,'OMS2007'!$A$3:$A$220,'OMS2007'!D$3:D$220)+(1-$A1767)*LOOKUP($I1767,'OMS2007'!$A$3:$A$220,'OMS2007'!D$3:D$220),$A1767*LOOKUP($I1767+1,'OMS2007'!$A$3:$A$220,'OMS2007'!G$3:G$220)+(1-$A1767)*LOOKUP($I1767,'OMS2007'!$A$3:$A$220,'OMS2007'!G$3:G$220))</f>
        <v>#N/A</v>
      </c>
      <c r="E1767" s="15">
        <f t="shared" si="189"/>
        <v>1</v>
      </c>
      <c r="F1767" s="15">
        <f>IF(OR(Medidas!D1767=1,Medidas!D1767="M",Medidas!D1767="m",Medidas!D1767=2,Medidas!D1767="F",Medidas!D1767="f"),0,1)</f>
        <v>1</v>
      </c>
      <c r="G1767" s="15">
        <f>IF(OR(ISBLANK(Medidas!G1767),(ISBLANK(Medidas!H1767))),1,0)</f>
        <v>1</v>
      </c>
      <c r="H1767" s="15">
        <f>IF(AND(NOT(G1767),OR(Medidas!G1767&lt;20,Medidas!G1767&gt;250,Medidas!H1767&lt;0.5,Medidas!H1767&gt;400)),1,0)</f>
        <v>0</v>
      </c>
      <c r="I1767" s="20">
        <f>(Medidas!F1767-Medidas!E1767)/30.4375</f>
        <v>0</v>
      </c>
      <c r="J1767" s="15" t="e">
        <f>Medidas!H1767/(Medidas!G1767^2)*10000</f>
        <v>#DIV/0!</v>
      </c>
      <c r="K1767" s="15" t="e">
        <f t="shared" si="190"/>
        <v>#DIV/0!</v>
      </c>
      <c r="L1767" s="15" t="e">
        <f t="shared" si="191"/>
        <v>#DIV/0!</v>
      </c>
      <c r="M1767" s="15" t="e">
        <f t="shared" si="192"/>
        <v>#DIV/0!</v>
      </c>
      <c r="N1767" s="15" t="e">
        <f t="shared" si="193"/>
        <v>#N/A</v>
      </c>
      <c r="O1767" s="15" t="e">
        <f t="shared" si="194"/>
        <v>#N/A</v>
      </c>
    </row>
    <row r="1768" spans="1:15" x14ac:dyDescent="0.15">
      <c r="A1768" s="106">
        <f t="shared" si="195"/>
        <v>1</v>
      </c>
      <c r="B1768" s="15" t="e">
        <f>IF(OR(Medidas!D1768=1,Medidas!D1768="M",Medidas!D1768="m"),$A1768*LOOKUP($I1768+1,'OMS2007'!$A$3:$A$220,'OMS2007'!B$3:B$220)+(1-$A1768)*LOOKUP($I1768,'OMS2007'!$A$3:$A$220,'OMS2007'!B$3:B$220),$A1768*LOOKUP($I1768+1,'OMS2007'!$A$3:$A$220,'OMS2007'!E$3:E$220)+(1-$A1768)*LOOKUP($I1768,'OMS2007'!$A$3:$A$220,'OMS2007'!E$3:E$220))</f>
        <v>#N/A</v>
      </c>
      <c r="C1768" s="15" t="e">
        <f>IF(OR(Medidas!D1768=1,Medidas!D1768="M",Medidas!D1768="m"),$A1768*LOOKUP($I1768+1,'OMS2007'!$A$3:$A$220,'OMS2007'!C$3:C$220)+(1-$A1768)*LOOKUP($I1768,'OMS2007'!$A$3:$A$220,'OMS2007'!C$3:C$220),$A1768*LOOKUP($I1768+1,'OMS2007'!$A$3:$A$220,'OMS2007'!F$3:F$220)+(1-$A1768)*LOOKUP($I1768,'OMS2007'!$A$3:$A$220,'OMS2007'!F$3:F$220))</f>
        <v>#N/A</v>
      </c>
      <c r="D1768" s="15" t="e">
        <f>IF(OR(Medidas!D1768=1,Medidas!D1768="M",Medidas!D1768="m"),$A1768*LOOKUP($I1768+1,'OMS2007'!$A$3:$A$220,'OMS2007'!D$3:D$220)+(1-$A1768)*LOOKUP($I1768,'OMS2007'!$A$3:$A$220,'OMS2007'!D$3:D$220),$A1768*LOOKUP($I1768+1,'OMS2007'!$A$3:$A$220,'OMS2007'!G$3:G$220)+(1-$A1768)*LOOKUP($I1768,'OMS2007'!$A$3:$A$220,'OMS2007'!G$3:G$220))</f>
        <v>#N/A</v>
      </c>
      <c r="E1768" s="15">
        <f t="shared" si="189"/>
        <v>1</v>
      </c>
      <c r="F1768" s="15">
        <f>IF(OR(Medidas!D1768=1,Medidas!D1768="M",Medidas!D1768="m",Medidas!D1768=2,Medidas!D1768="F",Medidas!D1768="f"),0,1)</f>
        <v>1</v>
      </c>
      <c r="G1768" s="15">
        <f>IF(OR(ISBLANK(Medidas!G1768),(ISBLANK(Medidas!H1768))),1,0)</f>
        <v>1</v>
      </c>
      <c r="H1768" s="15">
        <f>IF(AND(NOT(G1768),OR(Medidas!G1768&lt;20,Medidas!G1768&gt;250,Medidas!H1768&lt;0.5,Medidas!H1768&gt;400)),1,0)</f>
        <v>0</v>
      </c>
      <c r="I1768" s="20">
        <f>(Medidas!F1768-Medidas!E1768)/30.4375</f>
        <v>0</v>
      </c>
      <c r="J1768" s="15" t="e">
        <f>Medidas!H1768/(Medidas!G1768^2)*10000</f>
        <v>#DIV/0!</v>
      </c>
      <c r="K1768" s="15" t="e">
        <f t="shared" si="190"/>
        <v>#DIV/0!</v>
      </c>
      <c r="L1768" s="15" t="e">
        <f t="shared" si="191"/>
        <v>#DIV/0!</v>
      </c>
      <c r="M1768" s="15" t="e">
        <f t="shared" si="192"/>
        <v>#DIV/0!</v>
      </c>
      <c r="N1768" s="15" t="e">
        <f t="shared" si="193"/>
        <v>#N/A</v>
      </c>
      <c r="O1768" s="15" t="e">
        <f t="shared" si="194"/>
        <v>#N/A</v>
      </c>
    </row>
    <row r="1769" spans="1:15" x14ac:dyDescent="0.15">
      <c r="A1769" s="106">
        <f t="shared" si="195"/>
        <v>1</v>
      </c>
      <c r="B1769" s="15" t="e">
        <f>IF(OR(Medidas!D1769=1,Medidas!D1769="M",Medidas!D1769="m"),$A1769*LOOKUP($I1769+1,'OMS2007'!$A$3:$A$220,'OMS2007'!B$3:B$220)+(1-$A1769)*LOOKUP($I1769,'OMS2007'!$A$3:$A$220,'OMS2007'!B$3:B$220),$A1769*LOOKUP($I1769+1,'OMS2007'!$A$3:$A$220,'OMS2007'!E$3:E$220)+(1-$A1769)*LOOKUP($I1769,'OMS2007'!$A$3:$A$220,'OMS2007'!E$3:E$220))</f>
        <v>#N/A</v>
      </c>
      <c r="C1769" s="15" t="e">
        <f>IF(OR(Medidas!D1769=1,Medidas!D1769="M",Medidas!D1769="m"),$A1769*LOOKUP($I1769+1,'OMS2007'!$A$3:$A$220,'OMS2007'!C$3:C$220)+(1-$A1769)*LOOKUP($I1769,'OMS2007'!$A$3:$A$220,'OMS2007'!C$3:C$220),$A1769*LOOKUP($I1769+1,'OMS2007'!$A$3:$A$220,'OMS2007'!F$3:F$220)+(1-$A1769)*LOOKUP($I1769,'OMS2007'!$A$3:$A$220,'OMS2007'!F$3:F$220))</f>
        <v>#N/A</v>
      </c>
      <c r="D1769" s="15" t="e">
        <f>IF(OR(Medidas!D1769=1,Medidas!D1769="M",Medidas!D1769="m"),$A1769*LOOKUP($I1769+1,'OMS2007'!$A$3:$A$220,'OMS2007'!D$3:D$220)+(1-$A1769)*LOOKUP($I1769,'OMS2007'!$A$3:$A$220,'OMS2007'!D$3:D$220),$A1769*LOOKUP($I1769+1,'OMS2007'!$A$3:$A$220,'OMS2007'!G$3:G$220)+(1-$A1769)*LOOKUP($I1769,'OMS2007'!$A$3:$A$220,'OMS2007'!G$3:G$220))</f>
        <v>#N/A</v>
      </c>
      <c r="E1769" s="15">
        <f t="shared" si="189"/>
        <v>1</v>
      </c>
      <c r="F1769" s="15">
        <f>IF(OR(Medidas!D1769=1,Medidas!D1769="M",Medidas!D1769="m",Medidas!D1769=2,Medidas!D1769="F",Medidas!D1769="f"),0,1)</f>
        <v>1</v>
      </c>
      <c r="G1769" s="15">
        <f>IF(OR(ISBLANK(Medidas!G1769),(ISBLANK(Medidas!H1769))),1,0)</f>
        <v>1</v>
      </c>
      <c r="H1769" s="15">
        <f>IF(AND(NOT(G1769),OR(Medidas!G1769&lt;20,Medidas!G1769&gt;250,Medidas!H1769&lt;0.5,Medidas!H1769&gt;400)),1,0)</f>
        <v>0</v>
      </c>
      <c r="I1769" s="20">
        <f>(Medidas!F1769-Medidas!E1769)/30.4375</f>
        <v>0</v>
      </c>
      <c r="J1769" s="15" t="e">
        <f>Medidas!H1769/(Medidas!G1769^2)*10000</f>
        <v>#DIV/0!</v>
      </c>
      <c r="K1769" s="15" t="e">
        <f t="shared" si="190"/>
        <v>#DIV/0!</v>
      </c>
      <c r="L1769" s="15" t="e">
        <f t="shared" si="191"/>
        <v>#DIV/0!</v>
      </c>
      <c r="M1769" s="15" t="e">
        <f t="shared" si="192"/>
        <v>#DIV/0!</v>
      </c>
      <c r="N1769" s="15" t="e">
        <f t="shared" si="193"/>
        <v>#N/A</v>
      </c>
      <c r="O1769" s="15" t="e">
        <f t="shared" si="194"/>
        <v>#N/A</v>
      </c>
    </row>
    <row r="1770" spans="1:15" x14ac:dyDescent="0.15">
      <c r="A1770" s="106">
        <f t="shared" si="195"/>
        <v>1</v>
      </c>
      <c r="B1770" s="15" t="e">
        <f>IF(OR(Medidas!D1770=1,Medidas!D1770="M",Medidas!D1770="m"),$A1770*LOOKUP($I1770+1,'OMS2007'!$A$3:$A$220,'OMS2007'!B$3:B$220)+(1-$A1770)*LOOKUP($I1770,'OMS2007'!$A$3:$A$220,'OMS2007'!B$3:B$220),$A1770*LOOKUP($I1770+1,'OMS2007'!$A$3:$A$220,'OMS2007'!E$3:E$220)+(1-$A1770)*LOOKUP($I1770,'OMS2007'!$A$3:$A$220,'OMS2007'!E$3:E$220))</f>
        <v>#N/A</v>
      </c>
      <c r="C1770" s="15" t="e">
        <f>IF(OR(Medidas!D1770=1,Medidas!D1770="M",Medidas!D1770="m"),$A1770*LOOKUP($I1770+1,'OMS2007'!$A$3:$A$220,'OMS2007'!C$3:C$220)+(1-$A1770)*LOOKUP($I1770,'OMS2007'!$A$3:$A$220,'OMS2007'!C$3:C$220),$A1770*LOOKUP($I1770+1,'OMS2007'!$A$3:$A$220,'OMS2007'!F$3:F$220)+(1-$A1770)*LOOKUP($I1770,'OMS2007'!$A$3:$A$220,'OMS2007'!F$3:F$220))</f>
        <v>#N/A</v>
      </c>
      <c r="D1770" s="15" t="e">
        <f>IF(OR(Medidas!D1770=1,Medidas!D1770="M",Medidas!D1770="m"),$A1770*LOOKUP($I1770+1,'OMS2007'!$A$3:$A$220,'OMS2007'!D$3:D$220)+(1-$A1770)*LOOKUP($I1770,'OMS2007'!$A$3:$A$220,'OMS2007'!D$3:D$220),$A1770*LOOKUP($I1770+1,'OMS2007'!$A$3:$A$220,'OMS2007'!G$3:G$220)+(1-$A1770)*LOOKUP($I1770,'OMS2007'!$A$3:$A$220,'OMS2007'!G$3:G$220))</f>
        <v>#N/A</v>
      </c>
      <c r="E1770" s="15">
        <f t="shared" si="189"/>
        <v>1</v>
      </c>
      <c r="F1770" s="15">
        <f>IF(OR(Medidas!D1770=1,Medidas!D1770="M",Medidas!D1770="m",Medidas!D1770=2,Medidas!D1770="F",Medidas!D1770="f"),0,1)</f>
        <v>1</v>
      </c>
      <c r="G1770" s="15">
        <f>IF(OR(ISBLANK(Medidas!G1770),(ISBLANK(Medidas!H1770))),1,0)</f>
        <v>1</v>
      </c>
      <c r="H1770" s="15">
        <f>IF(AND(NOT(G1770),OR(Medidas!G1770&lt;20,Medidas!G1770&gt;250,Medidas!H1770&lt;0.5,Medidas!H1770&gt;400)),1,0)</f>
        <v>0</v>
      </c>
      <c r="I1770" s="20">
        <f>(Medidas!F1770-Medidas!E1770)/30.4375</f>
        <v>0</v>
      </c>
      <c r="J1770" s="15" t="e">
        <f>Medidas!H1770/(Medidas!G1770^2)*10000</f>
        <v>#DIV/0!</v>
      </c>
      <c r="K1770" s="15" t="e">
        <f t="shared" si="190"/>
        <v>#DIV/0!</v>
      </c>
      <c r="L1770" s="15" t="e">
        <f t="shared" si="191"/>
        <v>#DIV/0!</v>
      </c>
      <c r="M1770" s="15" t="e">
        <f t="shared" si="192"/>
        <v>#DIV/0!</v>
      </c>
      <c r="N1770" s="15" t="e">
        <f t="shared" si="193"/>
        <v>#N/A</v>
      </c>
      <c r="O1770" s="15" t="e">
        <f t="shared" si="194"/>
        <v>#N/A</v>
      </c>
    </row>
    <row r="1771" spans="1:15" x14ac:dyDescent="0.15">
      <c r="A1771" s="106">
        <f t="shared" si="195"/>
        <v>1</v>
      </c>
      <c r="B1771" s="15" t="e">
        <f>IF(OR(Medidas!D1771=1,Medidas!D1771="M",Medidas!D1771="m"),$A1771*LOOKUP($I1771+1,'OMS2007'!$A$3:$A$220,'OMS2007'!B$3:B$220)+(1-$A1771)*LOOKUP($I1771,'OMS2007'!$A$3:$A$220,'OMS2007'!B$3:B$220),$A1771*LOOKUP($I1771+1,'OMS2007'!$A$3:$A$220,'OMS2007'!E$3:E$220)+(1-$A1771)*LOOKUP($I1771,'OMS2007'!$A$3:$A$220,'OMS2007'!E$3:E$220))</f>
        <v>#N/A</v>
      </c>
      <c r="C1771" s="15" t="e">
        <f>IF(OR(Medidas!D1771=1,Medidas!D1771="M",Medidas!D1771="m"),$A1771*LOOKUP($I1771+1,'OMS2007'!$A$3:$A$220,'OMS2007'!C$3:C$220)+(1-$A1771)*LOOKUP($I1771,'OMS2007'!$A$3:$A$220,'OMS2007'!C$3:C$220),$A1771*LOOKUP($I1771+1,'OMS2007'!$A$3:$A$220,'OMS2007'!F$3:F$220)+(1-$A1771)*LOOKUP($I1771,'OMS2007'!$A$3:$A$220,'OMS2007'!F$3:F$220))</f>
        <v>#N/A</v>
      </c>
      <c r="D1771" s="15" t="e">
        <f>IF(OR(Medidas!D1771=1,Medidas!D1771="M",Medidas!D1771="m"),$A1771*LOOKUP($I1771+1,'OMS2007'!$A$3:$A$220,'OMS2007'!D$3:D$220)+(1-$A1771)*LOOKUP($I1771,'OMS2007'!$A$3:$A$220,'OMS2007'!D$3:D$220),$A1771*LOOKUP($I1771+1,'OMS2007'!$A$3:$A$220,'OMS2007'!G$3:G$220)+(1-$A1771)*LOOKUP($I1771,'OMS2007'!$A$3:$A$220,'OMS2007'!G$3:G$220))</f>
        <v>#N/A</v>
      </c>
      <c r="E1771" s="15">
        <f t="shared" si="189"/>
        <v>1</v>
      </c>
      <c r="F1771" s="15">
        <f>IF(OR(Medidas!D1771=1,Medidas!D1771="M",Medidas!D1771="m",Medidas!D1771=2,Medidas!D1771="F",Medidas!D1771="f"),0,1)</f>
        <v>1</v>
      </c>
      <c r="G1771" s="15">
        <f>IF(OR(ISBLANK(Medidas!G1771),(ISBLANK(Medidas!H1771))),1,0)</f>
        <v>1</v>
      </c>
      <c r="H1771" s="15">
        <f>IF(AND(NOT(G1771),OR(Medidas!G1771&lt;20,Medidas!G1771&gt;250,Medidas!H1771&lt;0.5,Medidas!H1771&gt;400)),1,0)</f>
        <v>0</v>
      </c>
      <c r="I1771" s="20">
        <f>(Medidas!F1771-Medidas!E1771)/30.4375</f>
        <v>0</v>
      </c>
      <c r="J1771" s="15" t="e">
        <f>Medidas!H1771/(Medidas!G1771^2)*10000</f>
        <v>#DIV/0!</v>
      </c>
      <c r="K1771" s="15" t="e">
        <f t="shared" si="190"/>
        <v>#DIV/0!</v>
      </c>
      <c r="L1771" s="15" t="e">
        <f t="shared" si="191"/>
        <v>#DIV/0!</v>
      </c>
      <c r="M1771" s="15" t="e">
        <f t="shared" si="192"/>
        <v>#DIV/0!</v>
      </c>
      <c r="N1771" s="15" t="e">
        <f t="shared" si="193"/>
        <v>#N/A</v>
      </c>
      <c r="O1771" s="15" t="e">
        <f t="shared" si="194"/>
        <v>#N/A</v>
      </c>
    </row>
    <row r="1772" spans="1:15" x14ac:dyDescent="0.15">
      <c r="A1772" s="106">
        <f t="shared" si="195"/>
        <v>1</v>
      </c>
      <c r="B1772" s="15" t="e">
        <f>IF(OR(Medidas!D1772=1,Medidas!D1772="M",Medidas!D1772="m"),$A1772*LOOKUP($I1772+1,'OMS2007'!$A$3:$A$220,'OMS2007'!B$3:B$220)+(1-$A1772)*LOOKUP($I1772,'OMS2007'!$A$3:$A$220,'OMS2007'!B$3:B$220),$A1772*LOOKUP($I1772+1,'OMS2007'!$A$3:$A$220,'OMS2007'!E$3:E$220)+(1-$A1772)*LOOKUP($I1772,'OMS2007'!$A$3:$A$220,'OMS2007'!E$3:E$220))</f>
        <v>#N/A</v>
      </c>
      <c r="C1772" s="15" t="e">
        <f>IF(OR(Medidas!D1772=1,Medidas!D1772="M",Medidas!D1772="m"),$A1772*LOOKUP($I1772+1,'OMS2007'!$A$3:$A$220,'OMS2007'!C$3:C$220)+(1-$A1772)*LOOKUP($I1772,'OMS2007'!$A$3:$A$220,'OMS2007'!C$3:C$220),$A1772*LOOKUP($I1772+1,'OMS2007'!$A$3:$A$220,'OMS2007'!F$3:F$220)+(1-$A1772)*LOOKUP($I1772,'OMS2007'!$A$3:$A$220,'OMS2007'!F$3:F$220))</f>
        <v>#N/A</v>
      </c>
      <c r="D1772" s="15" t="e">
        <f>IF(OR(Medidas!D1772=1,Medidas!D1772="M",Medidas!D1772="m"),$A1772*LOOKUP($I1772+1,'OMS2007'!$A$3:$A$220,'OMS2007'!D$3:D$220)+(1-$A1772)*LOOKUP($I1772,'OMS2007'!$A$3:$A$220,'OMS2007'!D$3:D$220),$A1772*LOOKUP($I1772+1,'OMS2007'!$A$3:$A$220,'OMS2007'!G$3:G$220)+(1-$A1772)*LOOKUP($I1772,'OMS2007'!$A$3:$A$220,'OMS2007'!G$3:G$220))</f>
        <v>#N/A</v>
      </c>
      <c r="E1772" s="15">
        <f t="shared" si="189"/>
        <v>1</v>
      </c>
      <c r="F1772" s="15">
        <f>IF(OR(Medidas!D1772=1,Medidas!D1772="M",Medidas!D1772="m",Medidas!D1772=2,Medidas!D1772="F",Medidas!D1772="f"),0,1)</f>
        <v>1</v>
      </c>
      <c r="G1772" s="15">
        <f>IF(OR(ISBLANK(Medidas!G1772),(ISBLANK(Medidas!H1772))),1,0)</f>
        <v>1</v>
      </c>
      <c r="H1772" s="15">
        <f>IF(AND(NOT(G1772),OR(Medidas!G1772&lt;20,Medidas!G1772&gt;250,Medidas!H1772&lt;0.5,Medidas!H1772&gt;400)),1,0)</f>
        <v>0</v>
      </c>
      <c r="I1772" s="20">
        <f>(Medidas!F1772-Medidas!E1772)/30.4375</f>
        <v>0</v>
      </c>
      <c r="J1772" s="15" t="e">
        <f>Medidas!H1772/(Medidas!G1772^2)*10000</f>
        <v>#DIV/0!</v>
      </c>
      <c r="K1772" s="15" t="e">
        <f t="shared" si="190"/>
        <v>#DIV/0!</v>
      </c>
      <c r="L1772" s="15" t="e">
        <f t="shared" si="191"/>
        <v>#DIV/0!</v>
      </c>
      <c r="M1772" s="15" t="e">
        <f t="shared" si="192"/>
        <v>#DIV/0!</v>
      </c>
      <c r="N1772" s="15" t="e">
        <f t="shared" si="193"/>
        <v>#N/A</v>
      </c>
      <c r="O1772" s="15" t="e">
        <f t="shared" si="194"/>
        <v>#N/A</v>
      </c>
    </row>
    <row r="1773" spans="1:15" x14ac:dyDescent="0.15">
      <c r="A1773" s="106">
        <f t="shared" si="195"/>
        <v>1</v>
      </c>
      <c r="B1773" s="15" t="e">
        <f>IF(OR(Medidas!D1773=1,Medidas!D1773="M",Medidas!D1773="m"),$A1773*LOOKUP($I1773+1,'OMS2007'!$A$3:$A$220,'OMS2007'!B$3:B$220)+(1-$A1773)*LOOKUP($I1773,'OMS2007'!$A$3:$A$220,'OMS2007'!B$3:B$220),$A1773*LOOKUP($I1773+1,'OMS2007'!$A$3:$A$220,'OMS2007'!E$3:E$220)+(1-$A1773)*LOOKUP($I1773,'OMS2007'!$A$3:$A$220,'OMS2007'!E$3:E$220))</f>
        <v>#N/A</v>
      </c>
      <c r="C1773" s="15" t="e">
        <f>IF(OR(Medidas!D1773=1,Medidas!D1773="M",Medidas!D1773="m"),$A1773*LOOKUP($I1773+1,'OMS2007'!$A$3:$A$220,'OMS2007'!C$3:C$220)+(1-$A1773)*LOOKUP($I1773,'OMS2007'!$A$3:$A$220,'OMS2007'!C$3:C$220),$A1773*LOOKUP($I1773+1,'OMS2007'!$A$3:$A$220,'OMS2007'!F$3:F$220)+(1-$A1773)*LOOKUP($I1773,'OMS2007'!$A$3:$A$220,'OMS2007'!F$3:F$220))</f>
        <v>#N/A</v>
      </c>
      <c r="D1773" s="15" t="e">
        <f>IF(OR(Medidas!D1773=1,Medidas!D1773="M",Medidas!D1773="m"),$A1773*LOOKUP($I1773+1,'OMS2007'!$A$3:$A$220,'OMS2007'!D$3:D$220)+(1-$A1773)*LOOKUP($I1773,'OMS2007'!$A$3:$A$220,'OMS2007'!D$3:D$220),$A1773*LOOKUP($I1773+1,'OMS2007'!$A$3:$A$220,'OMS2007'!G$3:G$220)+(1-$A1773)*LOOKUP($I1773,'OMS2007'!$A$3:$A$220,'OMS2007'!G$3:G$220))</f>
        <v>#N/A</v>
      </c>
      <c r="E1773" s="15">
        <f t="shared" si="189"/>
        <v>1</v>
      </c>
      <c r="F1773" s="15">
        <f>IF(OR(Medidas!D1773=1,Medidas!D1773="M",Medidas!D1773="m",Medidas!D1773=2,Medidas!D1773="F",Medidas!D1773="f"),0,1)</f>
        <v>1</v>
      </c>
      <c r="G1773" s="15">
        <f>IF(OR(ISBLANK(Medidas!G1773),(ISBLANK(Medidas!H1773))),1,0)</f>
        <v>1</v>
      </c>
      <c r="H1773" s="15">
        <f>IF(AND(NOT(G1773),OR(Medidas!G1773&lt;20,Medidas!G1773&gt;250,Medidas!H1773&lt;0.5,Medidas!H1773&gt;400)),1,0)</f>
        <v>0</v>
      </c>
      <c r="I1773" s="20">
        <f>(Medidas!F1773-Medidas!E1773)/30.4375</f>
        <v>0</v>
      </c>
      <c r="J1773" s="15" t="e">
        <f>Medidas!H1773/(Medidas!G1773^2)*10000</f>
        <v>#DIV/0!</v>
      </c>
      <c r="K1773" s="15" t="e">
        <f t="shared" si="190"/>
        <v>#DIV/0!</v>
      </c>
      <c r="L1773" s="15" t="e">
        <f t="shared" si="191"/>
        <v>#DIV/0!</v>
      </c>
      <c r="M1773" s="15" t="e">
        <f t="shared" si="192"/>
        <v>#DIV/0!</v>
      </c>
      <c r="N1773" s="15" t="e">
        <f t="shared" si="193"/>
        <v>#N/A</v>
      </c>
      <c r="O1773" s="15" t="e">
        <f t="shared" si="194"/>
        <v>#N/A</v>
      </c>
    </row>
    <row r="1774" spans="1:15" x14ac:dyDescent="0.15">
      <c r="A1774" s="106">
        <f t="shared" si="195"/>
        <v>1</v>
      </c>
      <c r="B1774" s="15" t="e">
        <f>IF(OR(Medidas!D1774=1,Medidas!D1774="M",Medidas!D1774="m"),$A1774*LOOKUP($I1774+1,'OMS2007'!$A$3:$A$220,'OMS2007'!B$3:B$220)+(1-$A1774)*LOOKUP($I1774,'OMS2007'!$A$3:$A$220,'OMS2007'!B$3:B$220),$A1774*LOOKUP($I1774+1,'OMS2007'!$A$3:$A$220,'OMS2007'!E$3:E$220)+(1-$A1774)*LOOKUP($I1774,'OMS2007'!$A$3:$A$220,'OMS2007'!E$3:E$220))</f>
        <v>#N/A</v>
      </c>
      <c r="C1774" s="15" t="e">
        <f>IF(OR(Medidas!D1774=1,Medidas!D1774="M",Medidas!D1774="m"),$A1774*LOOKUP($I1774+1,'OMS2007'!$A$3:$A$220,'OMS2007'!C$3:C$220)+(1-$A1774)*LOOKUP($I1774,'OMS2007'!$A$3:$A$220,'OMS2007'!C$3:C$220),$A1774*LOOKUP($I1774+1,'OMS2007'!$A$3:$A$220,'OMS2007'!F$3:F$220)+(1-$A1774)*LOOKUP($I1774,'OMS2007'!$A$3:$A$220,'OMS2007'!F$3:F$220))</f>
        <v>#N/A</v>
      </c>
      <c r="D1774" s="15" t="e">
        <f>IF(OR(Medidas!D1774=1,Medidas!D1774="M",Medidas!D1774="m"),$A1774*LOOKUP($I1774+1,'OMS2007'!$A$3:$A$220,'OMS2007'!D$3:D$220)+(1-$A1774)*LOOKUP($I1774,'OMS2007'!$A$3:$A$220,'OMS2007'!D$3:D$220),$A1774*LOOKUP($I1774+1,'OMS2007'!$A$3:$A$220,'OMS2007'!G$3:G$220)+(1-$A1774)*LOOKUP($I1774,'OMS2007'!$A$3:$A$220,'OMS2007'!G$3:G$220))</f>
        <v>#N/A</v>
      </c>
      <c r="E1774" s="15">
        <f t="shared" si="189"/>
        <v>1</v>
      </c>
      <c r="F1774" s="15">
        <f>IF(OR(Medidas!D1774=1,Medidas!D1774="M",Medidas!D1774="m",Medidas!D1774=2,Medidas!D1774="F",Medidas!D1774="f"),0,1)</f>
        <v>1</v>
      </c>
      <c r="G1774" s="15">
        <f>IF(OR(ISBLANK(Medidas!G1774),(ISBLANK(Medidas!H1774))),1,0)</f>
        <v>1</v>
      </c>
      <c r="H1774" s="15">
        <f>IF(AND(NOT(G1774),OR(Medidas!G1774&lt;20,Medidas!G1774&gt;250,Medidas!H1774&lt;0.5,Medidas!H1774&gt;400)),1,0)</f>
        <v>0</v>
      </c>
      <c r="I1774" s="20">
        <f>(Medidas!F1774-Medidas!E1774)/30.4375</f>
        <v>0</v>
      </c>
      <c r="J1774" s="15" t="e">
        <f>Medidas!H1774/(Medidas!G1774^2)*10000</f>
        <v>#DIV/0!</v>
      </c>
      <c r="K1774" s="15" t="e">
        <f t="shared" si="190"/>
        <v>#DIV/0!</v>
      </c>
      <c r="L1774" s="15" t="e">
        <f t="shared" si="191"/>
        <v>#DIV/0!</v>
      </c>
      <c r="M1774" s="15" t="e">
        <f t="shared" si="192"/>
        <v>#DIV/0!</v>
      </c>
      <c r="N1774" s="15" t="e">
        <f t="shared" si="193"/>
        <v>#N/A</v>
      </c>
      <c r="O1774" s="15" t="e">
        <f t="shared" si="194"/>
        <v>#N/A</v>
      </c>
    </row>
    <row r="1775" spans="1:15" x14ac:dyDescent="0.15">
      <c r="A1775" s="106">
        <f t="shared" si="195"/>
        <v>1</v>
      </c>
      <c r="B1775" s="15" t="e">
        <f>IF(OR(Medidas!D1775=1,Medidas!D1775="M",Medidas!D1775="m"),$A1775*LOOKUP($I1775+1,'OMS2007'!$A$3:$A$220,'OMS2007'!B$3:B$220)+(1-$A1775)*LOOKUP($I1775,'OMS2007'!$A$3:$A$220,'OMS2007'!B$3:B$220),$A1775*LOOKUP($I1775+1,'OMS2007'!$A$3:$A$220,'OMS2007'!E$3:E$220)+(1-$A1775)*LOOKUP($I1775,'OMS2007'!$A$3:$A$220,'OMS2007'!E$3:E$220))</f>
        <v>#N/A</v>
      </c>
      <c r="C1775" s="15" t="e">
        <f>IF(OR(Medidas!D1775=1,Medidas!D1775="M",Medidas!D1775="m"),$A1775*LOOKUP($I1775+1,'OMS2007'!$A$3:$A$220,'OMS2007'!C$3:C$220)+(1-$A1775)*LOOKUP($I1775,'OMS2007'!$A$3:$A$220,'OMS2007'!C$3:C$220),$A1775*LOOKUP($I1775+1,'OMS2007'!$A$3:$A$220,'OMS2007'!F$3:F$220)+(1-$A1775)*LOOKUP($I1775,'OMS2007'!$A$3:$A$220,'OMS2007'!F$3:F$220))</f>
        <v>#N/A</v>
      </c>
      <c r="D1775" s="15" t="e">
        <f>IF(OR(Medidas!D1775=1,Medidas!D1775="M",Medidas!D1775="m"),$A1775*LOOKUP($I1775+1,'OMS2007'!$A$3:$A$220,'OMS2007'!D$3:D$220)+(1-$A1775)*LOOKUP($I1775,'OMS2007'!$A$3:$A$220,'OMS2007'!D$3:D$220),$A1775*LOOKUP($I1775+1,'OMS2007'!$A$3:$A$220,'OMS2007'!G$3:G$220)+(1-$A1775)*LOOKUP($I1775,'OMS2007'!$A$3:$A$220,'OMS2007'!G$3:G$220))</f>
        <v>#N/A</v>
      </c>
      <c r="E1775" s="15">
        <f t="shared" si="189"/>
        <v>1</v>
      </c>
      <c r="F1775" s="15">
        <f>IF(OR(Medidas!D1775=1,Medidas!D1775="M",Medidas!D1775="m",Medidas!D1775=2,Medidas!D1775="F",Medidas!D1775="f"),0,1)</f>
        <v>1</v>
      </c>
      <c r="G1775" s="15">
        <f>IF(OR(ISBLANK(Medidas!G1775),(ISBLANK(Medidas!H1775))),1,0)</f>
        <v>1</v>
      </c>
      <c r="H1775" s="15">
        <f>IF(AND(NOT(G1775),OR(Medidas!G1775&lt;20,Medidas!G1775&gt;250,Medidas!H1775&lt;0.5,Medidas!H1775&gt;400)),1,0)</f>
        <v>0</v>
      </c>
      <c r="I1775" s="20">
        <f>(Medidas!F1775-Medidas!E1775)/30.4375</f>
        <v>0</v>
      </c>
      <c r="J1775" s="15" t="e">
        <f>Medidas!H1775/(Medidas!G1775^2)*10000</f>
        <v>#DIV/0!</v>
      </c>
      <c r="K1775" s="15" t="e">
        <f t="shared" si="190"/>
        <v>#DIV/0!</v>
      </c>
      <c r="L1775" s="15" t="e">
        <f t="shared" si="191"/>
        <v>#DIV/0!</v>
      </c>
      <c r="M1775" s="15" t="e">
        <f t="shared" si="192"/>
        <v>#DIV/0!</v>
      </c>
      <c r="N1775" s="15" t="e">
        <f t="shared" si="193"/>
        <v>#N/A</v>
      </c>
      <c r="O1775" s="15" t="e">
        <f t="shared" si="194"/>
        <v>#N/A</v>
      </c>
    </row>
    <row r="1776" spans="1:15" x14ac:dyDescent="0.15">
      <c r="A1776" s="106">
        <f t="shared" si="195"/>
        <v>1</v>
      </c>
      <c r="B1776" s="15" t="e">
        <f>IF(OR(Medidas!D1776=1,Medidas!D1776="M",Medidas!D1776="m"),$A1776*LOOKUP($I1776+1,'OMS2007'!$A$3:$A$220,'OMS2007'!B$3:B$220)+(1-$A1776)*LOOKUP($I1776,'OMS2007'!$A$3:$A$220,'OMS2007'!B$3:B$220),$A1776*LOOKUP($I1776+1,'OMS2007'!$A$3:$A$220,'OMS2007'!E$3:E$220)+(1-$A1776)*LOOKUP($I1776,'OMS2007'!$A$3:$A$220,'OMS2007'!E$3:E$220))</f>
        <v>#N/A</v>
      </c>
      <c r="C1776" s="15" t="e">
        <f>IF(OR(Medidas!D1776=1,Medidas!D1776="M",Medidas!D1776="m"),$A1776*LOOKUP($I1776+1,'OMS2007'!$A$3:$A$220,'OMS2007'!C$3:C$220)+(1-$A1776)*LOOKUP($I1776,'OMS2007'!$A$3:$A$220,'OMS2007'!C$3:C$220),$A1776*LOOKUP($I1776+1,'OMS2007'!$A$3:$A$220,'OMS2007'!F$3:F$220)+(1-$A1776)*LOOKUP($I1776,'OMS2007'!$A$3:$A$220,'OMS2007'!F$3:F$220))</f>
        <v>#N/A</v>
      </c>
      <c r="D1776" s="15" t="e">
        <f>IF(OR(Medidas!D1776=1,Medidas!D1776="M",Medidas!D1776="m"),$A1776*LOOKUP($I1776+1,'OMS2007'!$A$3:$A$220,'OMS2007'!D$3:D$220)+(1-$A1776)*LOOKUP($I1776,'OMS2007'!$A$3:$A$220,'OMS2007'!D$3:D$220),$A1776*LOOKUP($I1776+1,'OMS2007'!$A$3:$A$220,'OMS2007'!G$3:G$220)+(1-$A1776)*LOOKUP($I1776,'OMS2007'!$A$3:$A$220,'OMS2007'!G$3:G$220))</f>
        <v>#N/A</v>
      </c>
      <c r="E1776" s="15">
        <f t="shared" si="189"/>
        <v>1</v>
      </c>
      <c r="F1776" s="15">
        <f>IF(OR(Medidas!D1776=1,Medidas!D1776="M",Medidas!D1776="m",Medidas!D1776=2,Medidas!D1776="F",Medidas!D1776="f"),0,1)</f>
        <v>1</v>
      </c>
      <c r="G1776" s="15">
        <f>IF(OR(ISBLANK(Medidas!G1776),(ISBLANK(Medidas!H1776))),1,0)</f>
        <v>1</v>
      </c>
      <c r="H1776" s="15">
        <f>IF(AND(NOT(G1776),OR(Medidas!G1776&lt;20,Medidas!G1776&gt;250,Medidas!H1776&lt;0.5,Medidas!H1776&gt;400)),1,0)</f>
        <v>0</v>
      </c>
      <c r="I1776" s="20">
        <f>(Medidas!F1776-Medidas!E1776)/30.4375</f>
        <v>0</v>
      </c>
      <c r="J1776" s="15" t="e">
        <f>Medidas!H1776/(Medidas!G1776^2)*10000</f>
        <v>#DIV/0!</v>
      </c>
      <c r="K1776" s="15" t="e">
        <f t="shared" si="190"/>
        <v>#DIV/0!</v>
      </c>
      <c r="L1776" s="15" t="e">
        <f t="shared" si="191"/>
        <v>#DIV/0!</v>
      </c>
      <c r="M1776" s="15" t="e">
        <f t="shared" si="192"/>
        <v>#DIV/0!</v>
      </c>
      <c r="N1776" s="15" t="e">
        <f t="shared" si="193"/>
        <v>#N/A</v>
      </c>
      <c r="O1776" s="15" t="e">
        <f t="shared" si="194"/>
        <v>#N/A</v>
      </c>
    </row>
    <row r="1777" spans="1:15" x14ac:dyDescent="0.15">
      <c r="A1777" s="106">
        <f t="shared" si="195"/>
        <v>1</v>
      </c>
      <c r="B1777" s="15" t="e">
        <f>IF(OR(Medidas!D1777=1,Medidas!D1777="M",Medidas!D1777="m"),$A1777*LOOKUP($I1777+1,'OMS2007'!$A$3:$A$220,'OMS2007'!B$3:B$220)+(1-$A1777)*LOOKUP($I1777,'OMS2007'!$A$3:$A$220,'OMS2007'!B$3:B$220),$A1777*LOOKUP($I1777+1,'OMS2007'!$A$3:$A$220,'OMS2007'!E$3:E$220)+(1-$A1777)*LOOKUP($I1777,'OMS2007'!$A$3:$A$220,'OMS2007'!E$3:E$220))</f>
        <v>#N/A</v>
      </c>
      <c r="C1777" s="15" t="e">
        <f>IF(OR(Medidas!D1777=1,Medidas!D1777="M",Medidas!D1777="m"),$A1777*LOOKUP($I1777+1,'OMS2007'!$A$3:$A$220,'OMS2007'!C$3:C$220)+(1-$A1777)*LOOKUP($I1777,'OMS2007'!$A$3:$A$220,'OMS2007'!C$3:C$220),$A1777*LOOKUP($I1777+1,'OMS2007'!$A$3:$A$220,'OMS2007'!F$3:F$220)+(1-$A1777)*LOOKUP($I1777,'OMS2007'!$A$3:$A$220,'OMS2007'!F$3:F$220))</f>
        <v>#N/A</v>
      </c>
      <c r="D1777" s="15" t="e">
        <f>IF(OR(Medidas!D1777=1,Medidas!D1777="M",Medidas!D1777="m"),$A1777*LOOKUP($I1777+1,'OMS2007'!$A$3:$A$220,'OMS2007'!D$3:D$220)+(1-$A1777)*LOOKUP($I1777,'OMS2007'!$A$3:$A$220,'OMS2007'!D$3:D$220),$A1777*LOOKUP($I1777+1,'OMS2007'!$A$3:$A$220,'OMS2007'!G$3:G$220)+(1-$A1777)*LOOKUP($I1777,'OMS2007'!$A$3:$A$220,'OMS2007'!G$3:G$220))</f>
        <v>#N/A</v>
      </c>
      <c r="E1777" s="15">
        <f t="shared" si="189"/>
        <v>1</v>
      </c>
      <c r="F1777" s="15">
        <f>IF(OR(Medidas!D1777=1,Medidas!D1777="M",Medidas!D1777="m",Medidas!D1777=2,Medidas!D1777="F",Medidas!D1777="f"),0,1)</f>
        <v>1</v>
      </c>
      <c r="G1777" s="15">
        <f>IF(OR(ISBLANK(Medidas!G1777),(ISBLANK(Medidas!H1777))),1,0)</f>
        <v>1</v>
      </c>
      <c r="H1777" s="15">
        <f>IF(AND(NOT(G1777),OR(Medidas!G1777&lt;20,Medidas!G1777&gt;250,Medidas!H1777&lt;0.5,Medidas!H1777&gt;400)),1,0)</f>
        <v>0</v>
      </c>
      <c r="I1777" s="20">
        <f>(Medidas!F1777-Medidas!E1777)/30.4375</f>
        <v>0</v>
      </c>
      <c r="J1777" s="15" t="e">
        <f>Medidas!H1777/(Medidas!G1777^2)*10000</f>
        <v>#DIV/0!</v>
      </c>
      <c r="K1777" s="15" t="e">
        <f t="shared" si="190"/>
        <v>#DIV/0!</v>
      </c>
      <c r="L1777" s="15" t="e">
        <f t="shared" si="191"/>
        <v>#DIV/0!</v>
      </c>
      <c r="M1777" s="15" t="e">
        <f t="shared" si="192"/>
        <v>#DIV/0!</v>
      </c>
      <c r="N1777" s="15" t="e">
        <f t="shared" si="193"/>
        <v>#N/A</v>
      </c>
      <c r="O1777" s="15" t="e">
        <f t="shared" si="194"/>
        <v>#N/A</v>
      </c>
    </row>
    <row r="1778" spans="1:15" x14ac:dyDescent="0.15">
      <c r="A1778" s="106">
        <f t="shared" si="195"/>
        <v>1</v>
      </c>
      <c r="B1778" s="15" t="e">
        <f>IF(OR(Medidas!D1778=1,Medidas!D1778="M",Medidas!D1778="m"),$A1778*LOOKUP($I1778+1,'OMS2007'!$A$3:$A$220,'OMS2007'!B$3:B$220)+(1-$A1778)*LOOKUP($I1778,'OMS2007'!$A$3:$A$220,'OMS2007'!B$3:B$220),$A1778*LOOKUP($I1778+1,'OMS2007'!$A$3:$A$220,'OMS2007'!E$3:E$220)+(1-$A1778)*LOOKUP($I1778,'OMS2007'!$A$3:$A$220,'OMS2007'!E$3:E$220))</f>
        <v>#N/A</v>
      </c>
      <c r="C1778" s="15" t="e">
        <f>IF(OR(Medidas!D1778=1,Medidas!D1778="M",Medidas!D1778="m"),$A1778*LOOKUP($I1778+1,'OMS2007'!$A$3:$A$220,'OMS2007'!C$3:C$220)+(1-$A1778)*LOOKUP($I1778,'OMS2007'!$A$3:$A$220,'OMS2007'!C$3:C$220),$A1778*LOOKUP($I1778+1,'OMS2007'!$A$3:$A$220,'OMS2007'!F$3:F$220)+(1-$A1778)*LOOKUP($I1778,'OMS2007'!$A$3:$A$220,'OMS2007'!F$3:F$220))</f>
        <v>#N/A</v>
      </c>
      <c r="D1778" s="15" t="e">
        <f>IF(OR(Medidas!D1778=1,Medidas!D1778="M",Medidas!D1778="m"),$A1778*LOOKUP($I1778+1,'OMS2007'!$A$3:$A$220,'OMS2007'!D$3:D$220)+(1-$A1778)*LOOKUP($I1778,'OMS2007'!$A$3:$A$220,'OMS2007'!D$3:D$220),$A1778*LOOKUP($I1778+1,'OMS2007'!$A$3:$A$220,'OMS2007'!G$3:G$220)+(1-$A1778)*LOOKUP($I1778,'OMS2007'!$A$3:$A$220,'OMS2007'!G$3:G$220))</f>
        <v>#N/A</v>
      </c>
      <c r="E1778" s="15">
        <f t="shared" si="189"/>
        <v>1</v>
      </c>
      <c r="F1778" s="15">
        <f>IF(OR(Medidas!D1778=1,Medidas!D1778="M",Medidas!D1778="m",Medidas!D1778=2,Medidas!D1778="F",Medidas!D1778="f"),0,1)</f>
        <v>1</v>
      </c>
      <c r="G1778" s="15">
        <f>IF(OR(ISBLANK(Medidas!G1778),(ISBLANK(Medidas!H1778))),1,0)</f>
        <v>1</v>
      </c>
      <c r="H1778" s="15">
        <f>IF(AND(NOT(G1778),OR(Medidas!G1778&lt;20,Medidas!G1778&gt;250,Medidas!H1778&lt;0.5,Medidas!H1778&gt;400)),1,0)</f>
        <v>0</v>
      </c>
      <c r="I1778" s="20">
        <f>(Medidas!F1778-Medidas!E1778)/30.4375</f>
        <v>0</v>
      </c>
      <c r="J1778" s="15" t="e">
        <f>Medidas!H1778/(Medidas!G1778^2)*10000</f>
        <v>#DIV/0!</v>
      </c>
      <c r="K1778" s="15" t="e">
        <f t="shared" si="190"/>
        <v>#DIV/0!</v>
      </c>
      <c r="L1778" s="15" t="e">
        <f t="shared" si="191"/>
        <v>#DIV/0!</v>
      </c>
      <c r="M1778" s="15" t="e">
        <f t="shared" si="192"/>
        <v>#DIV/0!</v>
      </c>
      <c r="N1778" s="15" t="e">
        <f t="shared" si="193"/>
        <v>#N/A</v>
      </c>
      <c r="O1778" s="15" t="e">
        <f t="shared" si="194"/>
        <v>#N/A</v>
      </c>
    </row>
    <row r="1779" spans="1:15" x14ac:dyDescent="0.15">
      <c r="A1779" s="106">
        <f t="shared" si="195"/>
        <v>1</v>
      </c>
      <c r="B1779" s="15" t="e">
        <f>IF(OR(Medidas!D1779=1,Medidas!D1779="M",Medidas!D1779="m"),$A1779*LOOKUP($I1779+1,'OMS2007'!$A$3:$A$220,'OMS2007'!B$3:B$220)+(1-$A1779)*LOOKUP($I1779,'OMS2007'!$A$3:$A$220,'OMS2007'!B$3:B$220),$A1779*LOOKUP($I1779+1,'OMS2007'!$A$3:$A$220,'OMS2007'!E$3:E$220)+(1-$A1779)*LOOKUP($I1779,'OMS2007'!$A$3:$A$220,'OMS2007'!E$3:E$220))</f>
        <v>#N/A</v>
      </c>
      <c r="C1779" s="15" t="e">
        <f>IF(OR(Medidas!D1779=1,Medidas!D1779="M",Medidas!D1779="m"),$A1779*LOOKUP($I1779+1,'OMS2007'!$A$3:$A$220,'OMS2007'!C$3:C$220)+(1-$A1779)*LOOKUP($I1779,'OMS2007'!$A$3:$A$220,'OMS2007'!C$3:C$220),$A1779*LOOKUP($I1779+1,'OMS2007'!$A$3:$A$220,'OMS2007'!F$3:F$220)+(1-$A1779)*LOOKUP($I1779,'OMS2007'!$A$3:$A$220,'OMS2007'!F$3:F$220))</f>
        <v>#N/A</v>
      </c>
      <c r="D1779" s="15" t="e">
        <f>IF(OR(Medidas!D1779=1,Medidas!D1779="M",Medidas!D1779="m"),$A1779*LOOKUP($I1779+1,'OMS2007'!$A$3:$A$220,'OMS2007'!D$3:D$220)+(1-$A1779)*LOOKUP($I1779,'OMS2007'!$A$3:$A$220,'OMS2007'!D$3:D$220),$A1779*LOOKUP($I1779+1,'OMS2007'!$A$3:$A$220,'OMS2007'!G$3:G$220)+(1-$A1779)*LOOKUP($I1779,'OMS2007'!$A$3:$A$220,'OMS2007'!G$3:G$220))</f>
        <v>#N/A</v>
      </c>
      <c r="E1779" s="15">
        <f t="shared" si="189"/>
        <v>1</v>
      </c>
      <c r="F1779" s="15">
        <f>IF(OR(Medidas!D1779=1,Medidas!D1779="M",Medidas!D1779="m",Medidas!D1779=2,Medidas!D1779="F",Medidas!D1779="f"),0,1)</f>
        <v>1</v>
      </c>
      <c r="G1779" s="15">
        <f>IF(OR(ISBLANK(Medidas!G1779),(ISBLANK(Medidas!H1779))),1,0)</f>
        <v>1</v>
      </c>
      <c r="H1779" s="15">
        <f>IF(AND(NOT(G1779),OR(Medidas!G1779&lt;20,Medidas!G1779&gt;250,Medidas!H1779&lt;0.5,Medidas!H1779&gt;400)),1,0)</f>
        <v>0</v>
      </c>
      <c r="I1779" s="20">
        <f>(Medidas!F1779-Medidas!E1779)/30.4375</f>
        <v>0</v>
      </c>
      <c r="J1779" s="15" t="e">
        <f>Medidas!H1779/(Medidas!G1779^2)*10000</f>
        <v>#DIV/0!</v>
      </c>
      <c r="K1779" s="15" t="e">
        <f t="shared" si="190"/>
        <v>#DIV/0!</v>
      </c>
      <c r="L1779" s="15" t="e">
        <f t="shared" si="191"/>
        <v>#DIV/0!</v>
      </c>
      <c r="M1779" s="15" t="e">
        <f t="shared" si="192"/>
        <v>#DIV/0!</v>
      </c>
      <c r="N1779" s="15" t="e">
        <f t="shared" si="193"/>
        <v>#N/A</v>
      </c>
      <c r="O1779" s="15" t="e">
        <f t="shared" si="194"/>
        <v>#N/A</v>
      </c>
    </row>
    <row r="1780" spans="1:15" x14ac:dyDescent="0.15">
      <c r="A1780" s="106">
        <f t="shared" si="195"/>
        <v>1</v>
      </c>
      <c r="B1780" s="15" t="e">
        <f>IF(OR(Medidas!D1780=1,Medidas!D1780="M",Medidas!D1780="m"),$A1780*LOOKUP($I1780+1,'OMS2007'!$A$3:$A$220,'OMS2007'!B$3:B$220)+(1-$A1780)*LOOKUP($I1780,'OMS2007'!$A$3:$A$220,'OMS2007'!B$3:B$220),$A1780*LOOKUP($I1780+1,'OMS2007'!$A$3:$A$220,'OMS2007'!E$3:E$220)+(1-$A1780)*LOOKUP($I1780,'OMS2007'!$A$3:$A$220,'OMS2007'!E$3:E$220))</f>
        <v>#N/A</v>
      </c>
      <c r="C1780" s="15" t="e">
        <f>IF(OR(Medidas!D1780=1,Medidas!D1780="M",Medidas!D1780="m"),$A1780*LOOKUP($I1780+1,'OMS2007'!$A$3:$A$220,'OMS2007'!C$3:C$220)+(1-$A1780)*LOOKUP($I1780,'OMS2007'!$A$3:$A$220,'OMS2007'!C$3:C$220),$A1780*LOOKUP($I1780+1,'OMS2007'!$A$3:$A$220,'OMS2007'!F$3:F$220)+(1-$A1780)*LOOKUP($I1780,'OMS2007'!$A$3:$A$220,'OMS2007'!F$3:F$220))</f>
        <v>#N/A</v>
      </c>
      <c r="D1780" s="15" t="e">
        <f>IF(OR(Medidas!D1780=1,Medidas!D1780="M",Medidas!D1780="m"),$A1780*LOOKUP($I1780+1,'OMS2007'!$A$3:$A$220,'OMS2007'!D$3:D$220)+(1-$A1780)*LOOKUP($I1780,'OMS2007'!$A$3:$A$220,'OMS2007'!D$3:D$220),$A1780*LOOKUP($I1780+1,'OMS2007'!$A$3:$A$220,'OMS2007'!G$3:G$220)+(1-$A1780)*LOOKUP($I1780,'OMS2007'!$A$3:$A$220,'OMS2007'!G$3:G$220))</f>
        <v>#N/A</v>
      </c>
      <c r="E1780" s="15">
        <f t="shared" si="189"/>
        <v>1</v>
      </c>
      <c r="F1780" s="15">
        <f>IF(OR(Medidas!D1780=1,Medidas!D1780="M",Medidas!D1780="m",Medidas!D1780=2,Medidas!D1780="F",Medidas!D1780="f"),0,1)</f>
        <v>1</v>
      </c>
      <c r="G1780" s="15">
        <f>IF(OR(ISBLANK(Medidas!G1780),(ISBLANK(Medidas!H1780))),1,0)</f>
        <v>1</v>
      </c>
      <c r="H1780" s="15">
        <f>IF(AND(NOT(G1780),OR(Medidas!G1780&lt;20,Medidas!G1780&gt;250,Medidas!H1780&lt;0.5,Medidas!H1780&gt;400)),1,0)</f>
        <v>0</v>
      </c>
      <c r="I1780" s="20">
        <f>(Medidas!F1780-Medidas!E1780)/30.4375</f>
        <v>0</v>
      </c>
      <c r="J1780" s="15" t="e">
        <f>Medidas!H1780/(Medidas!G1780^2)*10000</f>
        <v>#DIV/0!</v>
      </c>
      <c r="K1780" s="15" t="e">
        <f t="shared" si="190"/>
        <v>#DIV/0!</v>
      </c>
      <c r="L1780" s="15" t="e">
        <f t="shared" si="191"/>
        <v>#DIV/0!</v>
      </c>
      <c r="M1780" s="15" t="e">
        <f t="shared" si="192"/>
        <v>#DIV/0!</v>
      </c>
      <c r="N1780" s="15" t="e">
        <f t="shared" si="193"/>
        <v>#N/A</v>
      </c>
      <c r="O1780" s="15" t="e">
        <f t="shared" si="194"/>
        <v>#N/A</v>
      </c>
    </row>
    <row r="1781" spans="1:15" x14ac:dyDescent="0.15">
      <c r="A1781" s="106">
        <f t="shared" si="195"/>
        <v>1</v>
      </c>
      <c r="B1781" s="15" t="e">
        <f>IF(OR(Medidas!D1781=1,Medidas!D1781="M",Medidas!D1781="m"),$A1781*LOOKUP($I1781+1,'OMS2007'!$A$3:$A$220,'OMS2007'!B$3:B$220)+(1-$A1781)*LOOKUP($I1781,'OMS2007'!$A$3:$A$220,'OMS2007'!B$3:B$220),$A1781*LOOKUP($I1781+1,'OMS2007'!$A$3:$A$220,'OMS2007'!E$3:E$220)+(1-$A1781)*LOOKUP($I1781,'OMS2007'!$A$3:$A$220,'OMS2007'!E$3:E$220))</f>
        <v>#N/A</v>
      </c>
      <c r="C1781" s="15" t="e">
        <f>IF(OR(Medidas!D1781=1,Medidas!D1781="M",Medidas!D1781="m"),$A1781*LOOKUP($I1781+1,'OMS2007'!$A$3:$A$220,'OMS2007'!C$3:C$220)+(1-$A1781)*LOOKUP($I1781,'OMS2007'!$A$3:$A$220,'OMS2007'!C$3:C$220),$A1781*LOOKUP($I1781+1,'OMS2007'!$A$3:$A$220,'OMS2007'!F$3:F$220)+(1-$A1781)*LOOKUP($I1781,'OMS2007'!$A$3:$A$220,'OMS2007'!F$3:F$220))</f>
        <v>#N/A</v>
      </c>
      <c r="D1781" s="15" t="e">
        <f>IF(OR(Medidas!D1781=1,Medidas!D1781="M",Medidas!D1781="m"),$A1781*LOOKUP($I1781+1,'OMS2007'!$A$3:$A$220,'OMS2007'!D$3:D$220)+(1-$A1781)*LOOKUP($I1781,'OMS2007'!$A$3:$A$220,'OMS2007'!D$3:D$220),$A1781*LOOKUP($I1781+1,'OMS2007'!$A$3:$A$220,'OMS2007'!G$3:G$220)+(1-$A1781)*LOOKUP($I1781,'OMS2007'!$A$3:$A$220,'OMS2007'!G$3:G$220))</f>
        <v>#N/A</v>
      </c>
      <c r="E1781" s="15">
        <f t="shared" si="189"/>
        <v>1</v>
      </c>
      <c r="F1781" s="15">
        <f>IF(OR(Medidas!D1781=1,Medidas!D1781="M",Medidas!D1781="m",Medidas!D1781=2,Medidas!D1781="F",Medidas!D1781="f"),0,1)</f>
        <v>1</v>
      </c>
      <c r="G1781" s="15">
        <f>IF(OR(ISBLANK(Medidas!G1781),(ISBLANK(Medidas!H1781))),1,0)</f>
        <v>1</v>
      </c>
      <c r="H1781" s="15">
        <f>IF(AND(NOT(G1781),OR(Medidas!G1781&lt;20,Medidas!G1781&gt;250,Medidas!H1781&lt;0.5,Medidas!H1781&gt;400)),1,0)</f>
        <v>0</v>
      </c>
      <c r="I1781" s="20">
        <f>(Medidas!F1781-Medidas!E1781)/30.4375</f>
        <v>0</v>
      </c>
      <c r="J1781" s="15" t="e">
        <f>Medidas!H1781/(Medidas!G1781^2)*10000</f>
        <v>#DIV/0!</v>
      </c>
      <c r="K1781" s="15" t="e">
        <f t="shared" si="190"/>
        <v>#DIV/0!</v>
      </c>
      <c r="L1781" s="15" t="e">
        <f t="shared" si="191"/>
        <v>#DIV/0!</v>
      </c>
      <c r="M1781" s="15" t="e">
        <f t="shared" si="192"/>
        <v>#DIV/0!</v>
      </c>
      <c r="N1781" s="15" t="e">
        <f t="shared" si="193"/>
        <v>#N/A</v>
      </c>
      <c r="O1781" s="15" t="e">
        <f t="shared" si="194"/>
        <v>#N/A</v>
      </c>
    </row>
    <row r="1782" spans="1:15" x14ac:dyDescent="0.15">
      <c r="A1782" s="106">
        <f t="shared" si="195"/>
        <v>1</v>
      </c>
      <c r="B1782" s="15" t="e">
        <f>IF(OR(Medidas!D1782=1,Medidas!D1782="M",Medidas!D1782="m"),$A1782*LOOKUP($I1782+1,'OMS2007'!$A$3:$A$220,'OMS2007'!B$3:B$220)+(1-$A1782)*LOOKUP($I1782,'OMS2007'!$A$3:$A$220,'OMS2007'!B$3:B$220),$A1782*LOOKUP($I1782+1,'OMS2007'!$A$3:$A$220,'OMS2007'!E$3:E$220)+(1-$A1782)*LOOKUP($I1782,'OMS2007'!$A$3:$A$220,'OMS2007'!E$3:E$220))</f>
        <v>#N/A</v>
      </c>
      <c r="C1782" s="15" t="e">
        <f>IF(OR(Medidas!D1782=1,Medidas!D1782="M",Medidas!D1782="m"),$A1782*LOOKUP($I1782+1,'OMS2007'!$A$3:$A$220,'OMS2007'!C$3:C$220)+(1-$A1782)*LOOKUP($I1782,'OMS2007'!$A$3:$A$220,'OMS2007'!C$3:C$220),$A1782*LOOKUP($I1782+1,'OMS2007'!$A$3:$A$220,'OMS2007'!F$3:F$220)+(1-$A1782)*LOOKUP($I1782,'OMS2007'!$A$3:$A$220,'OMS2007'!F$3:F$220))</f>
        <v>#N/A</v>
      </c>
      <c r="D1782" s="15" t="e">
        <f>IF(OR(Medidas!D1782=1,Medidas!D1782="M",Medidas!D1782="m"),$A1782*LOOKUP($I1782+1,'OMS2007'!$A$3:$A$220,'OMS2007'!D$3:D$220)+(1-$A1782)*LOOKUP($I1782,'OMS2007'!$A$3:$A$220,'OMS2007'!D$3:D$220),$A1782*LOOKUP($I1782+1,'OMS2007'!$A$3:$A$220,'OMS2007'!G$3:G$220)+(1-$A1782)*LOOKUP($I1782,'OMS2007'!$A$3:$A$220,'OMS2007'!G$3:G$220))</f>
        <v>#N/A</v>
      </c>
      <c r="E1782" s="15">
        <f t="shared" si="189"/>
        <v>1</v>
      </c>
      <c r="F1782" s="15">
        <f>IF(OR(Medidas!D1782=1,Medidas!D1782="M",Medidas!D1782="m",Medidas!D1782=2,Medidas!D1782="F",Medidas!D1782="f"),0,1)</f>
        <v>1</v>
      </c>
      <c r="G1782" s="15">
        <f>IF(OR(ISBLANK(Medidas!G1782),(ISBLANK(Medidas!H1782))),1,0)</f>
        <v>1</v>
      </c>
      <c r="H1782" s="15">
        <f>IF(AND(NOT(G1782),OR(Medidas!G1782&lt;20,Medidas!G1782&gt;250,Medidas!H1782&lt;0.5,Medidas!H1782&gt;400)),1,0)</f>
        <v>0</v>
      </c>
      <c r="I1782" s="20">
        <f>(Medidas!F1782-Medidas!E1782)/30.4375</f>
        <v>0</v>
      </c>
      <c r="J1782" s="15" t="e">
        <f>Medidas!H1782/(Medidas!G1782^2)*10000</f>
        <v>#DIV/0!</v>
      </c>
      <c r="K1782" s="15" t="e">
        <f t="shared" si="190"/>
        <v>#DIV/0!</v>
      </c>
      <c r="L1782" s="15" t="e">
        <f t="shared" si="191"/>
        <v>#DIV/0!</v>
      </c>
      <c r="M1782" s="15" t="e">
        <f t="shared" si="192"/>
        <v>#DIV/0!</v>
      </c>
      <c r="N1782" s="15" t="e">
        <f t="shared" si="193"/>
        <v>#N/A</v>
      </c>
      <c r="O1782" s="15" t="e">
        <f t="shared" si="194"/>
        <v>#N/A</v>
      </c>
    </row>
    <row r="1783" spans="1:15" x14ac:dyDescent="0.15">
      <c r="A1783" s="106">
        <f t="shared" si="195"/>
        <v>1</v>
      </c>
      <c r="B1783" s="15" t="e">
        <f>IF(OR(Medidas!D1783=1,Medidas!D1783="M",Medidas!D1783="m"),$A1783*LOOKUP($I1783+1,'OMS2007'!$A$3:$A$220,'OMS2007'!B$3:B$220)+(1-$A1783)*LOOKUP($I1783,'OMS2007'!$A$3:$A$220,'OMS2007'!B$3:B$220),$A1783*LOOKUP($I1783+1,'OMS2007'!$A$3:$A$220,'OMS2007'!E$3:E$220)+(1-$A1783)*LOOKUP($I1783,'OMS2007'!$A$3:$A$220,'OMS2007'!E$3:E$220))</f>
        <v>#N/A</v>
      </c>
      <c r="C1783" s="15" t="e">
        <f>IF(OR(Medidas!D1783=1,Medidas!D1783="M",Medidas!D1783="m"),$A1783*LOOKUP($I1783+1,'OMS2007'!$A$3:$A$220,'OMS2007'!C$3:C$220)+(1-$A1783)*LOOKUP($I1783,'OMS2007'!$A$3:$A$220,'OMS2007'!C$3:C$220),$A1783*LOOKUP($I1783+1,'OMS2007'!$A$3:$A$220,'OMS2007'!F$3:F$220)+(1-$A1783)*LOOKUP($I1783,'OMS2007'!$A$3:$A$220,'OMS2007'!F$3:F$220))</f>
        <v>#N/A</v>
      </c>
      <c r="D1783" s="15" t="e">
        <f>IF(OR(Medidas!D1783=1,Medidas!D1783="M",Medidas!D1783="m"),$A1783*LOOKUP($I1783+1,'OMS2007'!$A$3:$A$220,'OMS2007'!D$3:D$220)+(1-$A1783)*LOOKUP($I1783,'OMS2007'!$A$3:$A$220,'OMS2007'!D$3:D$220),$A1783*LOOKUP($I1783+1,'OMS2007'!$A$3:$A$220,'OMS2007'!G$3:G$220)+(1-$A1783)*LOOKUP($I1783,'OMS2007'!$A$3:$A$220,'OMS2007'!G$3:G$220))</f>
        <v>#N/A</v>
      </c>
      <c r="E1783" s="15">
        <f t="shared" si="189"/>
        <v>1</v>
      </c>
      <c r="F1783" s="15">
        <f>IF(OR(Medidas!D1783=1,Medidas!D1783="M",Medidas!D1783="m",Medidas!D1783=2,Medidas!D1783="F",Medidas!D1783="f"),0,1)</f>
        <v>1</v>
      </c>
      <c r="G1783" s="15">
        <f>IF(OR(ISBLANK(Medidas!G1783),(ISBLANK(Medidas!H1783))),1,0)</f>
        <v>1</v>
      </c>
      <c r="H1783" s="15">
        <f>IF(AND(NOT(G1783),OR(Medidas!G1783&lt;20,Medidas!G1783&gt;250,Medidas!H1783&lt;0.5,Medidas!H1783&gt;400)),1,0)</f>
        <v>0</v>
      </c>
      <c r="I1783" s="20">
        <f>(Medidas!F1783-Medidas!E1783)/30.4375</f>
        <v>0</v>
      </c>
      <c r="J1783" s="15" t="e">
        <f>Medidas!H1783/(Medidas!G1783^2)*10000</f>
        <v>#DIV/0!</v>
      </c>
      <c r="K1783" s="15" t="e">
        <f t="shared" si="190"/>
        <v>#DIV/0!</v>
      </c>
      <c r="L1783" s="15" t="e">
        <f t="shared" si="191"/>
        <v>#DIV/0!</v>
      </c>
      <c r="M1783" s="15" t="e">
        <f t="shared" si="192"/>
        <v>#DIV/0!</v>
      </c>
      <c r="N1783" s="15" t="e">
        <f t="shared" si="193"/>
        <v>#N/A</v>
      </c>
      <c r="O1783" s="15" t="e">
        <f t="shared" si="194"/>
        <v>#N/A</v>
      </c>
    </row>
    <row r="1784" spans="1:15" x14ac:dyDescent="0.15">
      <c r="A1784" s="106">
        <f t="shared" si="195"/>
        <v>1</v>
      </c>
      <c r="B1784" s="15" t="e">
        <f>IF(OR(Medidas!D1784=1,Medidas!D1784="M",Medidas!D1784="m"),$A1784*LOOKUP($I1784+1,'OMS2007'!$A$3:$A$220,'OMS2007'!B$3:B$220)+(1-$A1784)*LOOKUP($I1784,'OMS2007'!$A$3:$A$220,'OMS2007'!B$3:B$220),$A1784*LOOKUP($I1784+1,'OMS2007'!$A$3:$A$220,'OMS2007'!E$3:E$220)+(1-$A1784)*LOOKUP($I1784,'OMS2007'!$A$3:$A$220,'OMS2007'!E$3:E$220))</f>
        <v>#N/A</v>
      </c>
      <c r="C1784" s="15" t="e">
        <f>IF(OR(Medidas!D1784=1,Medidas!D1784="M",Medidas!D1784="m"),$A1784*LOOKUP($I1784+1,'OMS2007'!$A$3:$A$220,'OMS2007'!C$3:C$220)+(1-$A1784)*LOOKUP($I1784,'OMS2007'!$A$3:$A$220,'OMS2007'!C$3:C$220),$A1784*LOOKUP($I1784+1,'OMS2007'!$A$3:$A$220,'OMS2007'!F$3:F$220)+(1-$A1784)*LOOKUP($I1784,'OMS2007'!$A$3:$A$220,'OMS2007'!F$3:F$220))</f>
        <v>#N/A</v>
      </c>
      <c r="D1784" s="15" t="e">
        <f>IF(OR(Medidas!D1784=1,Medidas!D1784="M",Medidas!D1784="m"),$A1784*LOOKUP($I1784+1,'OMS2007'!$A$3:$A$220,'OMS2007'!D$3:D$220)+(1-$A1784)*LOOKUP($I1784,'OMS2007'!$A$3:$A$220,'OMS2007'!D$3:D$220),$A1784*LOOKUP($I1784+1,'OMS2007'!$A$3:$A$220,'OMS2007'!G$3:G$220)+(1-$A1784)*LOOKUP($I1784,'OMS2007'!$A$3:$A$220,'OMS2007'!G$3:G$220))</f>
        <v>#N/A</v>
      </c>
      <c r="E1784" s="15">
        <f t="shared" si="189"/>
        <v>1</v>
      </c>
      <c r="F1784" s="15">
        <f>IF(OR(Medidas!D1784=1,Medidas!D1784="M",Medidas!D1784="m",Medidas!D1784=2,Medidas!D1784="F",Medidas!D1784="f"),0,1)</f>
        <v>1</v>
      </c>
      <c r="G1784" s="15">
        <f>IF(OR(ISBLANK(Medidas!G1784),(ISBLANK(Medidas!H1784))),1,0)</f>
        <v>1</v>
      </c>
      <c r="H1784" s="15">
        <f>IF(AND(NOT(G1784),OR(Medidas!G1784&lt;20,Medidas!G1784&gt;250,Medidas!H1784&lt;0.5,Medidas!H1784&gt;400)),1,0)</f>
        <v>0</v>
      </c>
      <c r="I1784" s="20">
        <f>(Medidas!F1784-Medidas!E1784)/30.4375</f>
        <v>0</v>
      </c>
      <c r="J1784" s="15" t="e">
        <f>Medidas!H1784/(Medidas!G1784^2)*10000</f>
        <v>#DIV/0!</v>
      </c>
      <c r="K1784" s="15" t="e">
        <f t="shared" si="190"/>
        <v>#DIV/0!</v>
      </c>
      <c r="L1784" s="15" t="e">
        <f t="shared" si="191"/>
        <v>#DIV/0!</v>
      </c>
      <c r="M1784" s="15" t="e">
        <f t="shared" si="192"/>
        <v>#DIV/0!</v>
      </c>
      <c r="N1784" s="15" t="e">
        <f t="shared" si="193"/>
        <v>#N/A</v>
      </c>
      <c r="O1784" s="15" t="e">
        <f t="shared" si="194"/>
        <v>#N/A</v>
      </c>
    </row>
    <row r="1785" spans="1:15" x14ac:dyDescent="0.15">
      <c r="A1785" s="106">
        <f t="shared" si="195"/>
        <v>1</v>
      </c>
      <c r="B1785" s="15" t="e">
        <f>IF(OR(Medidas!D1785=1,Medidas!D1785="M",Medidas!D1785="m"),$A1785*LOOKUP($I1785+1,'OMS2007'!$A$3:$A$220,'OMS2007'!B$3:B$220)+(1-$A1785)*LOOKUP($I1785,'OMS2007'!$A$3:$A$220,'OMS2007'!B$3:B$220),$A1785*LOOKUP($I1785+1,'OMS2007'!$A$3:$A$220,'OMS2007'!E$3:E$220)+(1-$A1785)*LOOKUP($I1785,'OMS2007'!$A$3:$A$220,'OMS2007'!E$3:E$220))</f>
        <v>#N/A</v>
      </c>
      <c r="C1785" s="15" t="e">
        <f>IF(OR(Medidas!D1785=1,Medidas!D1785="M",Medidas!D1785="m"),$A1785*LOOKUP($I1785+1,'OMS2007'!$A$3:$A$220,'OMS2007'!C$3:C$220)+(1-$A1785)*LOOKUP($I1785,'OMS2007'!$A$3:$A$220,'OMS2007'!C$3:C$220),$A1785*LOOKUP($I1785+1,'OMS2007'!$A$3:$A$220,'OMS2007'!F$3:F$220)+(1-$A1785)*LOOKUP($I1785,'OMS2007'!$A$3:$A$220,'OMS2007'!F$3:F$220))</f>
        <v>#N/A</v>
      </c>
      <c r="D1785" s="15" t="e">
        <f>IF(OR(Medidas!D1785=1,Medidas!D1785="M",Medidas!D1785="m"),$A1785*LOOKUP($I1785+1,'OMS2007'!$A$3:$A$220,'OMS2007'!D$3:D$220)+(1-$A1785)*LOOKUP($I1785,'OMS2007'!$A$3:$A$220,'OMS2007'!D$3:D$220),$A1785*LOOKUP($I1785+1,'OMS2007'!$A$3:$A$220,'OMS2007'!G$3:G$220)+(1-$A1785)*LOOKUP($I1785,'OMS2007'!$A$3:$A$220,'OMS2007'!G$3:G$220))</f>
        <v>#N/A</v>
      </c>
      <c r="E1785" s="15">
        <f t="shared" si="189"/>
        <v>1</v>
      </c>
      <c r="F1785" s="15">
        <f>IF(OR(Medidas!D1785=1,Medidas!D1785="M",Medidas!D1785="m",Medidas!D1785=2,Medidas!D1785="F",Medidas!D1785="f"),0,1)</f>
        <v>1</v>
      </c>
      <c r="G1785" s="15">
        <f>IF(OR(ISBLANK(Medidas!G1785),(ISBLANK(Medidas!H1785))),1,0)</f>
        <v>1</v>
      </c>
      <c r="H1785" s="15">
        <f>IF(AND(NOT(G1785),OR(Medidas!G1785&lt;20,Medidas!G1785&gt;250,Medidas!H1785&lt;0.5,Medidas!H1785&gt;400)),1,0)</f>
        <v>0</v>
      </c>
      <c r="I1785" s="20">
        <f>(Medidas!F1785-Medidas!E1785)/30.4375</f>
        <v>0</v>
      </c>
      <c r="J1785" s="15" t="e">
        <f>Medidas!H1785/(Medidas!G1785^2)*10000</f>
        <v>#DIV/0!</v>
      </c>
      <c r="K1785" s="15" t="e">
        <f t="shared" si="190"/>
        <v>#DIV/0!</v>
      </c>
      <c r="L1785" s="15" t="e">
        <f t="shared" si="191"/>
        <v>#DIV/0!</v>
      </c>
      <c r="M1785" s="15" t="e">
        <f t="shared" si="192"/>
        <v>#DIV/0!</v>
      </c>
      <c r="N1785" s="15" t="e">
        <f t="shared" si="193"/>
        <v>#N/A</v>
      </c>
      <c r="O1785" s="15" t="e">
        <f t="shared" si="194"/>
        <v>#N/A</v>
      </c>
    </row>
    <row r="1786" spans="1:15" x14ac:dyDescent="0.15">
      <c r="A1786" s="106">
        <f t="shared" si="195"/>
        <v>1</v>
      </c>
      <c r="B1786" s="15" t="e">
        <f>IF(OR(Medidas!D1786=1,Medidas!D1786="M",Medidas!D1786="m"),$A1786*LOOKUP($I1786+1,'OMS2007'!$A$3:$A$220,'OMS2007'!B$3:B$220)+(1-$A1786)*LOOKUP($I1786,'OMS2007'!$A$3:$A$220,'OMS2007'!B$3:B$220),$A1786*LOOKUP($I1786+1,'OMS2007'!$A$3:$A$220,'OMS2007'!E$3:E$220)+(1-$A1786)*LOOKUP($I1786,'OMS2007'!$A$3:$A$220,'OMS2007'!E$3:E$220))</f>
        <v>#N/A</v>
      </c>
      <c r="C1786" s="15" t="e">
        <f>IF(OR(Medidas!D1786=1,Medidas!D1786="M",Medidas!D1786="m"),$A1786*LOOKUP($I1786+1,'OMS2007'!$A$3:$A$220,'OMS2007'!C$3:C$220)+(1-$A1786)*LOOKUP($I1786,'OMS2007'!$A$3:$A$220,'OMS2007'!C$3:C$220),$A1786*LOOKUP($I1786+1,'OMS2007'!$A$3:$A$220,'OMS2007'!F$3:F$220)+(1-$A1786)*LOOKUP($I1786,'OMS2007'!$A$3:$A$220,'OMS2007'!F$3:F$220))</f>
        <v>#N/A</v>
      </c>
      <c r="D1786" s="15" t="e">
        <f>IF(OR(Medidas!D1786=1,Medidas!D1786="M",Medidas!D1786="m"),$A1786*LOOKUP($I1786+1,'OMS2007'!$A$3:$A$220,'OMS2007'!D$3:D$220)+(1-$A1786)*LOOKUP($I1786,'OMS2007'!$A$3:$A$220,'OMS2007'!D$3:D$220),$A1786*LOOKUP($I1786+1,'OMS2007'!$A$3:$A$220,'OMS2007'!G$3:G$220)+(1-$A1786)*LOOKUP($I1786,'OMS2007'!$A$3:$A$220,'OMS2007'!G$3:G$220))</f>
        <v>#N/A</v>
      </c>
      <c r="E1786" s="15">
        <f t="shared" si="189"/>
        <v>1</v>
      </c>
      <c r="F1786" s="15">
        <f>IF(OR(Medidas!D1786=1,Medidas!D1786="M",Medidas!D1786="m",Medidas!D1786=2,Medidas!D1786="F",Medidas!D1786="f"),0,1)</f>
        <v>1</v>
      </c>
      <c r="G1786" s="15">
        <f>IF(OR(ISBLANK(Medidas!G1786),(ISBLANK(Medidas!H1786))),1,0)</f>
        <v>1</v>
      </c>
      <c r="H1786" s="15">
        <f>IF(AND(NOT(G1786),OR(Medidas!G1786&lt;20,Medidas!G1786&gt;250,Medidas!H1786&lt;0.5,Medidas!H1786&gt;400)),1,0)</f>
        <v>0</v>
      </c>
      <c r="I1786" s="20">
        <f>(Medidas!F1786-Medidas!E1786)/30.4375</f>
        <v>0</v>
      </c>
      <c r="J1786" s="15" t="e">
        <f>Medidas!H1786/(Medidas!G1786^2)*10000</f>
        <v>#DIV/0!</v>
      </c>
      <c r="K1786" s="15" t="e">
        <f t="shared" si="190"/>
        <v>#DIV/0!</v>
      </c>
      <c r="L1786" s="15" t="e">
        <f t="shared" si="191"/>
        <v>#DIV/0!</v>
      </c>
      <c r="M1786" s="15" t="e">
        <f t="shared" si="192"/>
        <v>#DIV/0!</v>
      </c>
      <c r="N1786" s="15" t="e">
        <f t="shared" si="193"/>
        <v>#N/A</v>
      </c>
      <c r="O1786" s="15" t="e">
        <f t="shared" si="194"/>
        <v>#N/A</v>
      </c>
    </row>
    <row r="1787" spans="1:15" x14ac:dyDescent="0.15">
      <c r="A1787" s="106">
        <f t="shared" si="195"/>
        <v>1</v>
      </c>
      <c r="B1787" s="15" t="e">
        <f>IF(OR(Medidas!D1787=1,Medidas!D1787="M",Medidas!D1787="m"),$A1787*LOOKUP($I1787+1,'OMS2007'!$A$3:$A$220,'OMS2007'!B$3:B$220)+(1-$A1787)*LOOKUP($I1787,'OMS2007'!$A$3:$A$220,'OMS2007'!B$3:B$220),$A1787*LOOKUP($I1787+1,'OMS2007'!$A$3:$A$220,'OMS2007'!E$3:E$220)+(1-$A1787)*LOOKUP($I1787,'OMS2007'!$A$3:$A$220,'OMS2007'!E$3:E$220))</f>
        <v>#N/A</v>
      </c>
      <c r="C1787" s="15" t="e">
        <f>IF(OR(Medidas!D1787=1,Medidas!D1787="M",Medidas!D1787="m"),$A1787*LOOKUP($I1787+1,'OMS2007'!$A$3:$A$220,'OMS2007'!C$3:C$220)+(1-$A1787)*LOOKUP($I1787,'OMS2007'!$A$3:$A$220,'OMS2007'!C$3:C$220),$A1787*LOOKUP($I1787+1,'OMS2007'!$A$3:$A$220,'OMS2007'!F$3:F$220)+(1-$A1787)*LOOKUP($I1787,'OMS2007'!$A$3:$A$220,'OMS2007'!F$3:F$220))</f>
        <v>#N/A</v>
      </c>
      <c r="D1787" s="15" t="e">
        <f>IF(OR(Medidas!D1787=1,Medidas!D1787="M",Medidas!D1787="m"),$A1787*LOOKUP($I1787+1,'OMS2007'!$A$3:$A$220,'OMS2007'!D$3:D$220)+(1-$A1787)*LOOKUP($I1787,'OMS2007'!$A$3:$A$220,'OMS2007'!D$3:D$220),$A1787*LOOKUP($I1787+1,'OMS2007'!$A$3:$A$220,'OMS2007'!G$3:G$220)+(1-$A1787)*LOOKUP($I1787,'OMS2007'!$A$3:$A$220,'OMS2007'!G$3:G$220))</f>
        <v>#N/A</v>
      </c>
      <c r="E1787" s="15">
        <f t="shared" si="189"/>
        <v>1</v>
      </c>
      <c r="F1787" s="15">
        <f>IF(OR(Medidas!D1787=1,Medidas!D1787="M",Medidas!D1787="m",Medidas!D1787=2,Medidas!D1787="F",Medidas!D1787="f"),0,1)</f>
        <v>1</v>
      </c>
      <c r="G1787" s="15">
        <f>IF(OR(ISBLANK(Medidas!G1787),(ISBLANK(Medidas!H1787))),1,0)</f>
        <v>1</v>
      </c>
      <c r="H1787" s="15">
        <f>IF(AND(NOT(G1787),OR(Medidas!G1787&lt;20,Medidas!G1787&gt;250,Medidas!H1787&lt;0.5,Medidas!H1787&gt;400)),1,0)</f>
        <v>0</v>
      </c>
      <c r="I1787" s="20">
        <f>(Medidas!F1787-Medidas!E1787)/30.4375</f>
        <v>0</v>
      </c>
      <c r="J1787" s="15" t="e">
        <f>Medidas!H1787/(Medidas!G1787^2)*10000</f>
        <v>#DIV/0!</v>
      </c>
      <c r="K1787" s="15" t="e">
        <f t="shared" si="190"/>
        <v>#DIV/0!</v>
      </c>
      <c r="L1787" s="15" t="e">
        <f t="shared" si="191"/>
        <v>#DIV/0!</v>
      </c>
      <c r="M1787" s="15" t="e">
        <f t="shared" si="192"/>
        <v>#DIV/0!</v>
      </c>
      <c r="N1787" s="15" t="e">
        <f t="shared" si="193"/>
        <v>#N/A</v>
      </c>
      <c r="O1787" s="15" t="e">
        <f t="shared" si="194"/>
        <v>#N/A</v>
      </c>
    </row>
    <row r="1788" spans="1:15" x14ac:dyDescent="0.15">
      <c r="A1788" s="106">
        <f t="shared" si="195"/>
        <v>1</v>
      </c>
      <c r="B1788" s="15" t="e">
        <f>IF(OR(Medidas!D1788=1,Medidas!D1788="M",Medidas!D1788="m"),$A1788*LOOKUP($I1788+1,'OMS2007'!$A$3:$A$220,'OMS2007'!B$3:B$220)+(1-$A1788)*LOOKUP($I1788,'OMS2007'!$A$3:$A$220,'OMS2007'!B$3:B$220),$A1788*LOOKUP($I1788+1,'OMS2007'!$A$3:$A$220,'OMS2007'!E$3:E$220)+(1-$A1788)*LOOKUP($I1788,'OMS2007'!$A$3:$A$220,'OMS2007'!E$3:E$220))</f>
        <v>#N/A</v>
      </c>
      <c r="C1788" s="15" t="e">
        <f>IF(OR(Medidas!D1788=1,Medidas!D1788="M",Medidas!D1788="m"),$A1788*LOOKUP($I1788+1,'OMS2007'!$A$3:$A$220,'OMS2007'!C$3:C$220)+(1-$A1788)*LOOKUP($I1788,'OMS2007'!$A$3:$A$220,'OMS2007'!C$3:C$220),$A1788*LOOKUP($I1788+1,'OMS2007'!$A$3:$A$220,'OMS2007'!F$3:F$220)+(1-$A1788)*LOOKUP($I1788,'OMS2007'!$A$3:$A$220,'OMS2007'!F$3:F$220))</f>
        <v>#N/A</v>
      </c>
      <c r="D1788" s="15" t="e">
        <f>IF(OR(Medidas!D1788=1,Medidas!D1788="M",Medidas!D1788="m"),$A1788*LOOKUP($I1788+1,'OMS2007'!$A$3:$A$220,'OMS2007'!D$3:D$220)+(1-$A1788)*LOOKUP($I1788,'OMS2007'!$A$3:$A$220,'OMS2007'!D$3:D$220),$A1788*LOOKUP($I1788+1,'OMS2007'!$A$3:$A$220,'OMS2007'!G$3:G$220)+(1-$A1788)*LOOKUP($I1788,'OMS2007'!$A$3:$A$220,'OMS2007'!G$3:G$220))</f>
        <v>#N/A</v>
      </c>
      <c r="E1788" s="15">
        <f t="shared" si="189"/>
        <v>1</v>
      </c>
      <c r="F1788" s="15">
        <f>IF(OR(Medidas!D1788=1,Medidas!D1788="M",Medidas!D1788="m",Medidas!D1788=2,Medidas!D1788="F",Medidas!D1788="f"),0,1)</f>
        <v>1</v>
      </c>
      <c r="G1788" s="15">
        <f>IF(OR(ISBLANK(Medidas!G1788),(ISBLANK(Medidas!H1788))),1,0)</f>
        <v>1</v>
      </c>
      <c r="H1788" s="15">
        <f>IF(AND(NOT(G1788),OR(Medidas!G1788&lt;20,Medidas!G1788&gt;250,Medidas!H1788&lt;0.5,Medidas!H1788&gt;400)),1,0)</f>
        <v>0</v>
      </c>
      <c r="I1788" s="20">
        <f>(Medidas!F1788-Medidas!E1788)/30.4375</f>
        <v>0</v>
      </c>
      <c r="J1788" s="15" t="e">
        <f>Medidas!H1788/(Medidas!G1788^2)*10000</f>
        <v>#DIV/0!</v>
      </c>
      <c r="K1788" s="15" t="e">
        <f t="shared" si="190"/>
        <v>#DIV/0!</v>
      </c>
      <c r="L1788" s="15" t="e">
        <f t="shared" si="191"/>
        <v>#DIV/0!</v>
      </c>
      <c r="M1788" s="15" t="e">
        <f t="shared" si="192"/>
        <v>#DIV/0!</v>
      </c>
      <c r="N1788" s="15" t="e">
        <f t="shared" si="193"/>
        <v>#N/A</v>
      </c>
      <c r="O1788" s="15" t="e">
        <f t="shared" si="194"/>
        <v>#N/A</v>
      </c>
    </row>
    <row r="1789" spans="1:15" x14ac:dyDescent="0.15">
      <c r="A1789" s="106">
        <f t="shared" si="195"/>
        <v>1</v>
      </c>
      <c r="B1789" s="15" t="e">
        <f>IF(OR(Medidas!D1789=1,Medidas!D1789="M",Medidas!D1789="m"),$A1789*LOOKUP($I1789+1,'OMS2007'!$A$3:$A$220,'OMS2007'!B$3:B$220)+(1-$A1789)*LOOKUP($I1789,'OMS2007'!$A$3:$A$220,'OMS2007'!B$3:B$220),$A1789*LOOKUP($I1789+1,'OMS2007'!$A$3:$A$220,'OMS2007'!E$3:E$220)+(1-$A1789)*LOOKUP($I1789,'OMS2007'!$A$3:$A$220,'OMS2007'!E$3:E$220))</f>
        <v>#N/A</v>
      </c>
      <c r="C1789" s="15" t="e">
        <f>IF(OR(Medidas!D1789=1,Medidas!D1789="M",Medidas!D1789="m"),$A1789*LOOKUP($I1789+1,'OMS2007'!$A$3:$A$220,'OMS2007'!C$3:C$220)+(1-$A1789)*LOOKUP($I1789,'OMS2007'!$A$3:$A$220,'OMS2007'!C$3:C$220),$A1789*LOOKUP($I1789+1,'OMS2007'!$A$3:$A$220,'OMS2007'!F$3:F$220)+(1-$A1789)*LOOKUP($I1789,'OMS2007'!$A$3:$A$220,'OMS2007'!F$3:F$220))</f>
        <v>#N/A</v>
      </c>
      <c r="D1789" s="15" t="e">
        <f>IF(OR(Medidas!D1789=1,Medidas!D1789="M",Medidas!D1789="m"),$A1789*LOOKUP($I1789+1,'OMS2007'!$A$3:$A$220,'OMS2007'!D$3:D$220)+(1-$A1789)*LOOKUP($I1789,'OMS2007'!$A$3:$A$220,'OMS2007'!D$3:D$220),$A1789*LOOKUP($I1789+1,'OMS2007'!$A$3:$A$220,'OMS2007'!G$3:G$220)+(1-$A1789)*LOOKUP($I1789,'OMS2007'!$A$3:$A$220,'OMS2007'!G$3:G$220))</f>
        <v>#N/A</v>
      </c>
      <c r="E1789" s="15">
        <f t="shared" si="189"/>
        <v>1</v>
      </c>
      <c r="F1789" s="15">
        <f>IF(OR(Medidas!D1789=1,Medidas!D1789="M",Medidas!D1789="m",Medidas!D1789=2,Medidas!D1789="F",Medidas!D1789="f"),0,1)</f>
        <v>1</v>
      </c>
      <c r="G1789" s="15">
        <f>IF(OR(ISBLANK(Medidas!G1789),(ISBLANK(Medidas!H1789))),1,0)</f>
        <v>1</v>
      </c>
      <c r="H1789" s="15">
        <f>IF(AND(NOT(G1789),OR(Medidas!G1789&lt;20,Medidas!G1789&gt;250,Medidas!H1789&lt;0.5,Medidas!H1789&gt;400)),1,0)</f>
        <v>0</v>
      </c>
      <c r="I1789" s="20">
        <f>(Medidas!F1789-Medidas!E1789)/30.4375</f>
        <v>0</v>
      </c>
      <c r="J1789" s="15" t="e">
        <f>Medidas!H1789/(Medidas!G1789^2)*10000</f>
        <v>#DIV/0!</v>
      </c>
      <c r="K1789" s="15" t="e">
        <f t="shared" si="190"/>
        <v>#DIV/0!</v>
      </c>
      <c r="L1789" s="15" t="e">
        <f t="shared" si="191"/>
        <v>#DIV/0!</v>
      </c>
      <c r="M1789" s="15" t="e">
        <f t="shared" si="192"/>
        <v>#DIV/0!</v>
      </c>
      <c r="N1789" s="15" t="e">
        <f t="shared" si="193"/>
        <v>#N/A</v>
      </c>
      <c r="O1789" s="15" t="e">
        <f t="shared" si="194"/>
        <v>#N/A</v>
      </c>
    </row>
    <row r="1790" spans="1:15" x14ac:dyDescent="0.15">
      <c r="A1790" s="106">
        <f t="shared" si="195"/>
        <v>1</v>
      </c>
      <c r="B1790" s="15" t="e">
        <f>IF(OR(Medidas!D1790=1,Medidas!D1790="M",Medidas!D1790="m"),$A1790*LOOKUP($I1790+1,'OMS2007'!$A$3:$A$220,'OMS2007'!B$3:B$220)+(1-$A1790)*LOOKUP($I1790,'OMS2007'!$A$3:$A$220,'OMS2007'!B$3:B$220),$A1790*LOOKUP($I1790+1,'OMS2007'!$A$3:$A$220,'OMS2007'!E$3:E$220)+(1-$A1790)*LOOKUP($I1790,'OMS2007'!$A$3:$A$220,'OMS2007'!E$3:E$220))</f>
        <v>#N/A</v>
      </c>
      <c r="C1790" s="15" t="e">
        <f>IF(OR(Medidas!D1790=1,Medidas!D1790="M",Medidas!D1790="m"),$A1790*LOOKUP($I1790+1,'OMS2007'!$A$3:$A$220,'OMS2007'!C$3:C$220)+(1-$A1790)*LOOKUP($I1790,'OMS2007'!$A$3:$A$220,'OMS2007'!C$3:C$220),$A1790*LOOKUP($I1790+1,'OMS2007'!$A$3:$A$220,'OMS2007'!F$3:F$220)+(1-$A1790)*LOOKUP($I1790,'OMS2007'!$A$3:$A$220,'OMS2007'!F$3:F$220))</f>
        <v>#N/A</v>
      </c>
      <c r="D1790" s="15" t="e">
        <f>IF(OR(Medidas!D1790=1,Medidas!D1790="M",Medidas!D1790="m"),$A1790*LOOKUP($I1790+1,'OMS2007'!$A$3:$A$220,'OMS2007'!D$3:D$220)+(1-$A1790)*LOOKUP($I1790,'OMS2007'!$A$3:$A$220,'OMS2007'!D$3:D$220),$A1790*LOOKUP($I1790+1,'OMS2007'!$A$3:$A$220,'OMS2007'!G$3:G$220)+(1-$A1790)*LOOKUP($I1790,'OMS2007'!$A$3:$A$220,'OMS2007'!G$3:G$220))</f>
        <v>#N/A</v>
      </c>
      <c r="E1790" s="15">
        <f t="shared" si="189"/>
        <v>1</v>
      </c>
      <c r="F1790" s="15">
        <f>IF(OR(Medidas!D1790=1,Medidas!D1790="M",Medidas!D1790="m",Medidas!D1790=2,Medidas!D1790="F",Medidas!D1790="f"),0,1)</f>
        <v>1</v>
      </c>
      <c r="G1790" s="15">
        <f>IF(OR(ISBLANK(Medidas!G1790),(ISBLANK(Medidas!H1790))),1,0)</f>
        <v>1</v>
      </c>
      <c r="H1790" s="15">
        <f>IF(AND(NOT(G1790),OR(Medidas!G1790&lt;20,Medidas!G1790&gt;250,Medidas!H1790&lt;0.5,Medidas!H1790&gt;400)),1,0)</f>
        <v>0</v>
      </c>
      <c r="I1790" s="20">
        <f>(Medidas!F1790-Medidas!E1790)/30.4375</f>
        <v>0</v>
      </c>
      <c r="J1790" s="15" t="e">
        <f>Medidas!H1790/(Medidas!G1790^2)*10000</f>
        <v>#DIV/0!</v>
      </c>
      <c r="K1790" s="15" t="e">
        <f t="shared" si="190"/>
        <v>#DIV/0!</v>
      </c>
      <c r="L1790" s="15" t="e">
        <f t="shared" si="191"/>
        <v>#DIV/0!</v>
      </c>
      <c r="M1790" s="15" t="e">
        <f t="shared" si="192"/>
        <v>#DIV/0!</v>
      </c>
      <c r="N1790" s="15" t="e">
        <f t="shared" si="193"/>
        <v>#N/A</v>
      </c>
      <c r="O1790" s="15" t="e">
        <f t="shared" si="194"/>
        <v>#N/A</v>
      </c>
    </row>
    <row r="1791" spans="1:15" x14ac:dyDescent="0.15">
      <c r="A1791" s="106">
        <f t="shared" si="195"/>
        <v>1</v>
      </c>
      <c r="B1791" s="15" t="e">
        <f>IF(OR(Medidas!D1791=1,Medidas!D1791="M",Medidas!D1791="m"),$A1791*LOOKUP($I1791+1,'OMS2007'!$A$3:$A$220,'OMS2007'!B$3:B$220)+(1-$A1791)*LOOKUP($I1791,'OMS2007'!$A$3:$A$220,'OMS2007'!B$3:B$220),$A1791*LOOKUP($I1791+1,'OMS2007'!$A$3:$A$220,'OMS2007'!E$3:E$220)+(1-$A1791)*LOOKUP($I1791,'OMS2007'!$A$3:$A$220,'OMS2007'!E$3:E$220))</f>
        <v>#N/A</v>
      </c>
      <c r="C1791" s="15" t="e">
        <f>IF(OR(Medidas!D1791=1,Medidas!D1791="M",Medidas!D1791="m"),$A1791*LOOKUP($I1791+1,'OMS2007'!$A$3:$A$220,'OMS2007'!C$3:C$220)+(1-$A1791)*LOOKUP($I1791,'OMS2007'!$A$3:$A$220,'OMS2007'!C$3:C$220),$A1791*LOOKUP($I1791+1,'OMS2007'!$A$3:$A$220,'OMS2007'!F$3:F$220)+(1-$A1791)*LOOKUP($I1791,'OMS2007'!$A$3:$A$220,'OMS2007'!F$3:F$220))</f>
        <v>#N/A</v>
      </c>
      <c r="D1791" s="15" t="e">
        <f>IF(OR(Medidas!D1791=1,Medidas!D1791="M",Medidas!D1791="m"),$A1791*LOOKUP($I1791+1,'OMS2007'!$A$3:$A$220,'OMS2007'!D$3:D$220)+(1-$A1791)*LOOKUP($I1791,'OMS2007'!$A$3:$A$220,'OMS2007'!D$3:D$220),$A1791*LOOKUP($I1791+1,'OMS2007'!$A$3:$A$220,'OMS2007'!G$3:G$220)+(1-$A1791)*LOOKUP($I1791,'OMS2007'!$A$3:$A$220,'OMS2007'!G$3:G$220))</f>
        <v>#N/A</v>
      </c>
      <c r="E1791" s="15">
        <f t="shared" si="189"/>
        <v>1</v>
      </c>
      <c r="F1791" s="15">
        <f>IF(OR(Medidas!D1791=1,Medidas!D1791="M",Medidas!D1791="m",Medidas!D1791=2,Medidas!D1791="F",Medidas!D1791="f"),0,1)</f>
        <v>1</v>
      </c>
      <c r="G1791" s="15">
        <f>IF(OR(ISBLANK(Medidas!G1791),(ISBLANK(Medidas!H1791))),1,0)</f>
        <v>1</v>
      </c>
      <c r="H1791" s="15">
        <f>IF(AND(NOT(G1791),OR(Medidas!G1791&lt;20,Medidas!G1791&gt;250,Medidas!H1791&lt;0.5,Medidas!H1791&gt;400)),1,0)</f>
        <v>0</v>
      </c>
      <c r="I1791" s="20">
        <f>(Medidas!F1791-Medidas!E1791)/30.4375</f>
        <v>0</v>
      </c>
      <c r="J1791" s="15" t="e">
        <f>Medidas!H1791/(Medidas!G1791^2)*10000</f>
        <v>#DIV/0!</v>
      </c>
      <c r="K1791" s="15" t="e">
        <f t="shared" si="190"/>
        <v>#DIV/0!</v>
      </c>
      <c r="L1791" s="15" t="e">
        <f t="shared" si="191"/>
        <v>#DIV/0!</v>
      </c>
      <c r="M1791" s="15" t="e">
        <f t="shared" si="192"/>
        <v>#DIV/0!</v>
      </c>
      <c r="N1791" s="15" t="e">
        <f t="shared" si="193"/>
        <v>#N/A</v>
      </c>
      <c r="O1791" s="15" t="e">
        <f t="shared" si="194"/>
        <v>#N/A</v>
      </c>
    </row>
    <row r="1792" spans="1:15" x14ac:dyDescent="0.15">
      <c r="A1792" s="106">
        <f t="shared" si="195"/>
        <v>1</v>
      </c>
      <c r="B1792" s="15" t="e">
        <f>IF(OR(Medidas!D1792=1,Medidas!D1792="M",Medidas!D1792="m"),$A1792*LOOKUP($I1792+1,'OMS2007'!$A$3:$A$220,'OMS2007'!B$3:B$220)+(1-$A1792)*LOOKUP($I1792,'OMS2007'!$A$3:$A$220,'OMS2007'!B$3:B$220),$A1792*LOOKUP($I1792+1,'OMS2007'!$A$3:$A$220,'OMS2007'!E$3:E$220)+(1-$A1792)*LOOKUP($I1792,'OMS2007'!$A$3:$A$220,'OMS2007'!E$3:E$220))</f>
        <v>#N/A</v>
      </c>
      <c r="C1792" s="15" t="e">
        <f>IF(OR(Medidas!D1792=1,Medidas!D1792="M",Medidas!D1792="m"),$A1792*LOOKUP($I1792+1,'OMS2007'!$A$3:$A$220,'OMS2007'!C$3:C$220)+(1-$A1792)*LOOKUP($I1792,'OMS2007'!$A$3:$A$220,'OMS2007'!C$3:C$220),$A1792*LOOKUP($I1792+1,'OMS2007'!$A$3:$A$220,'OMS2007'!F$3:F$220)+(1-$A1792)*LOOKUP($I1792,'OMS2007'!$A$3:$A$220,'OMS2007'!F$3:F$220))</f>
        <v>#N/A</v>
      </c>
      <c r="D1792" s="15" t="e">
        <f>IF(OR(Medidas!D1792=1,Medidas!D1792="M",Medidas!D1792="m"),$A1792*LOOKUP($I1792+1,'OMS2007'!$A$3:$A$220,'OMS2007'!D$3:D$220)+(1-$A1792)*LOOKUP($I1792,'OMS2007'!$A$3:$A$220,'OMS2007'!D$3:D$220),$A1792*LOOKUP($I1792+1,'OMS2007'!$A$3:$A$220,'OMS2007'!G$3:G$220)+(1-$A1792)*LOOKUP($I1792,'OMS2007'!$A$3:$A$220,'OMS2007'!G$3:G$220))</f>
        <v>#N/A</v>
      </c>
      <c r="E1792" s="15">
        <f t="shared" si="189"/>
        <v>1</v>
      </c>
      <c r="F1792" s="15">
        <f>IF(OR(Medidas!D1792=1,Medidas!D1792="M",Medidas!D1792="m",Medidas!D1792=2,Medidas!D1792="F",Medidas!D1792="f"),0,1)</f>
        <v>1</v>
      </c>
      <c r="G1792" s="15">
        <f>IF(OR(ISBLANK(Medidas!G1792),(ISBLANK(Medidas!H1792))),1,0)</f>
        <v>1</v>
      </c>
      <c r="H1792" s="15">
        <f>IF(AND(NOT(G1792),OR(Medidas!G1792&lt;20,Medidas!G1792&gt;250,Medidas!H1792&lt;0.5,Medidas!H1792&gt;400)),1,0)</f>
        <v>0</v>
      </c>
      <c r="I1792" s="20">
        <f>(Medidas!F1792-Medidas!E1792)/30.4375</f>
        <v>0</v>
      </c>
      <c r="J1792" s="15" t="e">
        <f>Medidas!H1792/(Medidas!G1792^2)*10000</f>
        <v>#DIV/0!</v>
      </c>
      <c r="K1792" s="15" t="e">
        <f t="shared" si="190"/>
        <v>#DIV/0!</v>
      </c>
      <c r="L1792" s="15" t="e">
        <f t="shared" si="191"/>
        <v>#DIV/0!</v>
      </c>
      <c r="M1792" s="15" t="e">
        <f t="shared" si="192"/>
        <v>#DIV/0!</v>
      </c>
      <c r="N1792" s="15" t="e">
        <f t="shared" si="193"/>
        <v>#N/A</v>
      </c>
      <c r="O1792" s="15" t="e">
        <f t="shared" si="194"/>
        <v>#N/A</v>
      </c>
    </row>
    <row r="1793" spans="1:15" x14ac:dyDescent="0.15">
      <c r="A1793" s="106">
        <f t="shared" si="195"/>
        <v>1</v>
      </c>
      <c r="B1793" s="15" t="e">
        <f>IF(OR(Medidas!D1793=1,Medidas!D1793="M",Medidas!D1793="m"),$A1793*LOOKUP($I1793+1,'OMS2007'!$A$3:$A$220,'OMS2007'!B$3:B$220)+(1-$A1793)*LOOKUP($I1793,'OMS2007'!$A$3:$A$220,'OMS2007'!B$3:B$220),$A1793*LOOKUP($I1793+1,'OMS2007'!$A$3:$A$220,'OMS2007'!E$3:E$220)+(1-$A1793)*LOOKUP($I1793,'OMS2007'!$A$3:$A$220,'OMS2007'!E$3:E$220))</f>
        <v>#N/A</v>
      </c>
      <c r="C1793" s="15" t="e">
        <f>IF(OR(Medidas!D1793=1,Medidas!D1793="M",Medidas!D1793="m"),$A1793*LOOKUP($I1793+1,'OMS2007'!$A$3:$A$220,'OMS2007'!C$3:C$220)+(1-$A1793)*LOOKUP($I1793,'OMS2007'!$A$3:$A$220,'OMS2007'!C$3:C$220),$A1793*LOOKUP($I1793+1,'OMS2007'!$A$3:$A$220,'OMS2007'!F$3:F$220)+(1-$A1793)*LOOKUP($I1793,'OMS2007'!$A$3:$A$220,'OMS2007'!F$3:F$220))</f>
        <v>#N/A</v>
      </c>
      <c r="D1793" s="15" t="e">
        <f>IF(OR(Medidas!D1793=1,Medidas!D1793="M",Medidas!D1793="m"),$A1793*LOOKUP($I1793+1,'OMS2007'!$A$3:$A$220,'OMS2007'!D$3:D$220)+(1-$A1793)*LOOKUP($I1793,'OMS2007'!$A$3:$A$220,'OMS2007'!D$3:D$220),$A1793*LOOKUP($I1793+1,'OMS2007'!$A$3:$A$220,'OMS2007'!G$3:G$220)+(1-$A1793)*LOOKUP($I1793,'OMS2007'!$A$3:$A$220,'OMS2007'!G$3:G$220))</f>
        <v>#N/A</v>
      </c>
      <c r="E1793" s="15">
        <f t="shared" si="189"/>
        <v>1</v>
      </c>
      <c r="F1793" s="15">
        <f>IF(OR(Medidas!D1793=1,Medidas!D1793="M",Medidas!D1793="m",Medidas!D1793=2,Medidas!D1793="F",Medidas!D1793="f"),0,1)</f>
        <v>1</v>
      </c>
      <c r="G1793" s="15">
        <f>IF(OR(ISBLANK(Medidas!G1793),(ISBLANK(Medidas!H1793))),1,0)</f>
        <v>1</v>
      </c>
      <c r="H1793" s="15">
        <f>IF(AND(NOT(G1793),OR(Medidas!G1793&lt;20,Medidas!G1793&gt;250,Medidas!H1793&lt;0.5,Medidas!H1793&gt;400)),1,0)</f>
        <v>0</v>
      </c>
      <c r="I1793" s="20">
        <f>(Medidas!F1793-Medidas!E1793)/30.4375</f>
        <v>0</v>
      </c>
      <c r="J1793" s="15" t="e">
        <f>Medidas!H1793/(Medidas!G1793^2)*10000</f>
        <v>#DIV/0!</v>
      </c>
      <c r="K1793" s="15" t="e">
        <f t="shared" si="190"/>
        <v>#DIV/0!</v>
      </c>
      <c r="L1793" s="15" t="e">
        <f t="shared" si="191"/>
        <v>#DIV/0!</v>
      </c>
      <c r="M1793" s="15" t="e">
        <f t="shared" si="192"/>
        <v>#DIV/0!</v>
      </c>
      <c r="N1793" s="15" t="e">
        <f t="shared" si="193"/>
        <v>#N/A</v>
      </c>
      <c r="O1793" s="15" t="e">
        <f t="shared" si="194"/>
        <v>#N/A</v>
      </c>
    </row>
    <row r="1794" spans="1:15" x14ac:dyDescent="0.15">
      <c r="A1794" s="106">
        <f t="shared" si="195"/>
        <v>1</v>
      </c>
      <c r="B1794" s="15" t="e">
        <f>IF(OR(Medidas!D1794=1,Medidas!D1794="M",Medidas!D1794="m"),$A1794*LOOKUP($I1794+1,'OMS2007'!$A$3:$A$220,'OMS2007'!B$3:B$220)+(1-$A1794)*LOOKUP($I1794,'OMS2007'!$A$3:$A$220,'OMS2007'!B$3:B$220),$A1794*LOOKUP($I1794+1,'OMS2007'!$A$3:$A$220,'OMS2007'!E$3:E$220)+(1-$A1794)*LOOKUP($I1794,'OMS2007'!$A$3:$A$220,'OMS2007'!E$3:E$220))</f>
        <v>#N/A</v>
      </c>
      <c r="C1794" s="15" t="e">
        <f>IF(OR(Medidas!D1794=1,Medidas!D1794="M",Medidas!D1794="m"),$A1794*LOOKUP($I1794+1,'OMS2007'!$A$3:$A$220,'OMS2007'!C$3:C$220)+(1-$A1794)*LOOKUP($I1794,'OMS2007'!$A$3:$A$220,'OMS2007'!C$3:C$220),$A1794*LOOKUP($I1794+1,'OMS2007'!$A$3:$A$220,'OMS2007'!F$3:F$220)+(1-$A1794)*LOOKUP($I1794,'OMS2007'!$A$3:$A$220,'OMS2007'!F$3:F$220))</f>
        <v>#N/A</v>
      </c>
      <c r="D1794" s="15" t="e">
        <f>IF(OR(Medidas!D1794=1,Medidas!D1794="M",Medidas!D1794="m"),$A1794*LOOKUP($I1794+1,'OMS2007'!$A$3:$A$220,'OMS2007'!D$3:D$220)+(1-$A1794)*LOOKUP($I1794,'OMS2007'!$A$3:$A$220,'OMS2007'!D$3:D$220),$A1794*LOOKUP($I1794+1,'OMS2007'!$A$3:$A$220,'OMS2007'!G$3:G$220)+(1-$A1794)*LOOKUP($I1794,'OMS2007'!$A$3:$A$220,'OMS2007'!G$3:G$220))</f>
        <v>#N/A</v>
      </c>
      <c r="E1794" s="15">
        <f t="shared" si="189"/>
        <v>1</v>
      </c>
      <c r="F1794" s="15">
        <f>IF(OR(Medidas!D1794=1,Medidas!D1794="M",Medidas!D1794="m",Medidas!D1794=2,Medidas!D1794="F",Medidas!D1794="f"),0,1)</f>
        <v>1</v>
      </c>
      <c r="G1794" s="15">
        <f>IF(OR(ISBLANK(Medidas!G1794),(ISBLANK(Medidas!H1794))),1,0)</f>
        <v>1</v>
      </c>
      <c r="H1794" s="15">
        <f>IF(AND(NOT(G1794),OR(Medidas!G1794&lt;20,Medidas!G1794&gt;250,Medidas!H1794&lt;0.5,Medidas!H1794&gt;400)),1,0)</f>
        <v>0</v>
      </c>
      <c r="I1794" s="20">
        <f>(Medidas!F1794-Medidas!E1794)/30.4375</f>
        <v>0</v>
      </c>
      <c r="J1794" s="15" t="e">
        <f>Medidas!H1794/(Medidas!G1794^2)*10000</f>
        <v>#DIV/0!</v>
      </c>
      <c r="K1794" s="15" t="e">
        <f t="shared" si="190"/>
        <v>#DIV/0!</v>
      </c>
      <c r="L1794" s="15" t="e">
        <f t="shared" si="191"/>
        <v>#DIV/0!</v>
      </c>
      <c r="M1794" s="15" t="e">
        <f t="shared" si="192"/>
        <v>#DIV/0!</v>
      </c>
      <c r="N1794" s="15" t="e">
        <f t="shared" si="193"/>
        <v>#N/A</v>
      </c>
      <c r="O1794" s="15" t="e">
        <f t="shared" si="194"/>
        <v>#N/A</v>
      </c>
    </row>
    <row r="1795" spans="1:15" x14ac:dyDescent="0.15">
      <c r="A1795" s="106">
        <f t="shared" si="195"/>
        <v>1</v>
      </c>
      <c r="B1795" s="15" t="e">
        <f>IF(OR(Medidas!D1795=1,Medidas!D1795="M",Medidas!D1795="m"),$A1795*LOOKUP($I1795+1,'OMS2007'!$A$3:$A$220,'OMS2007'!B$3:B$220)+(1-$A1795)*LOOKUP($I1795,'OMS2007'!$A$3:$A$220,'OMS2007'!B$3:B$220),$A1795*LOOKUP($I1795+1,'OMS2007'!$A$3:$A$220,'OMS2007'!E$3:E$220)+(1-$A1795)*LOOKUP($I1795,'OMS2007'!$A$3:$A$220,'OMS2007'!E$3:E$220))</f>
        <v>#N/A</v>
      </c>
      <c r="C1795" s="15" t="e">
        <f>IF(OR(Medidas!D1795=1,Medidas!D1795="M",Medidas!D1795="m"),$A1795*LOOKUP($I1795+1,'OMS2007'!$A$3:$A$220,'OMS2007'!C$3:C$220)+(1-$A1795)*LOOKUP($I1795,'OMS2007'!$A$3:$A$220,'OMS2007'!C$3:C$220),$A1795*LOOKUP($I1795+1,'OMS2007'!$A$3:$A$220,'OMS2007'!F$3:F$220)+(1-$A1795)*LOOKUP($I1795,'OMS2007'!$A$3:$A$220,'OMS2007'!F$3:F$220))</f>
        <v>#N/A</v>
      </c>
      <c r="D1795" s="15" t="e">
        <f>IF(OR(Medidas!D1795=1,Medidas!D1795="M",Medidas!D1795="m"),$A1795*LOOKUP($I1795+1,'OMS2007'!$A$3:$A$220,'OMS2007'!D$3:D$220)+(1-$A1795)*LOOKUP($I1795,'OMS2007'!$A$3:$A$220,'OMS2007'!D$3:D$220),$A1795*LOOKUP($I1795+1,'OMS2007'!$A$3:$A$220,'OMS2007'!G$3:G$220)+(1-$A1795)*LOOKUP($I1795,'OMS2007'!$A$3:$A$220,'OMS2007'!G$3:G$220))</f>
        <v>#N/A</v>
      </c>
      <c r="E1795" s="15">
        <f t="shared" si="189"/>
        <v>1</v>
      </c>
      <c r="F1795" s="15">
        <f>IF(OR(Medidas!D1795=1,Medidas!D1795="M",Medidas!D1795="m",Medidas!D1795=2,Medidas!D1795="F",Medidas!D1795="f"),0,1)</f>
        <v>1</v>
      </c>
      <c r="G1795" s="15">
        <f>IF(OR(ISBLANK(Medidas!G1795),(ISBLANK(Medidas!H1795))),1,0)</f>
        <v>1</v>
      </c>
      <c r="H1795" s="15">
        <f>IF(AND(NOT(G1795),OR(Medidas!G1795&lt;20,Medidas!G1795&gt;250,Medidas!H1795&lt;0.5,Medidas!H1795&gt;400)),1,0)</f>
        <v>0</v>
      </c>
      <c r="I1795" s="20">
        <f>(Medidas!F1795-Medidas!E1795)/30.4375</f>
        <v>0</v>
      </c>
      <c r="J1795" s="15" t="e">
        <f>Medidas!H1795/(Medidas!G1795^2)*10000</f>
        <v>#DIV/0!</v>
      </c>
      <c r="K1795" s="15" t="e">
        <f t="shared" si="190"/>
        <v>#DIV/0!</v>
      </c>
      <c r="L1795" s="15" t="e">
        <f t="shared" si="191"/>
        <v>#DIV/0!</v>
      </c>
      <c r="M1795" s="15" t="e">
        <f t="shared" si="192"/>
        <v>#DIV/0!</v>
      </c>
      <c r="N1795" s="15" t="e">
        <f t="shared" si="193"/>
        <v>#N/A</v>
      </c>
      <c r="O1795" s="15" t="e">
        <f t="shared" si="194"/>
        <v>#N/A</v>
      </c>
    </row>
    <row r="1796" spans="1:15" x14ac:dyDescent="0.15">
      <c r="A1796" s="106">
        <f t="shared" si="195"/>
        <v>1</v>
      </c>
      <c r="B1796" s="15" t="e">
        <f>IF(OR(Medidas!D1796=1,Medidas!D1796="M",Medidas!D1796="m"),$A1796*LOOKUP($I1796+1,'OMS2007'!$A$3:$A$220,'OMS2007'!B$3:B$220)+(1-$A1796)*LOOKUP($I1796,'OMS2007'!$A$3:$A$220,'OMS2007'!B$3:B$220),$A1796*LOOKUP($I1796+1,'OMS2007'!$A$3:$A$220,'OMS2007'!E$3:E$220)+(1-$A1796)*LOOKUP($I1796,'OMS2007'!$A$3:$A$220,'OMS2007'!E$3:E$220))</f>
        <v>#N/A</v>
      </c>
      <c r="C1796" s="15" t="e">
        <f>IF(OR(Medidas!D1796=1,Medidas!D1796="M",Medidas!D1796="m"),$A1796*LOOKUP($I1796+1,'OMS2007'!$A$3:$A$220,'OMS2007'!C$3:C$220)+(1-$A1796)*LOOKUP($I1796,'OMS2007'!$A$3:$A$220,'OMS2007'!C$3:C$220),$A1796*LOOKUP($I1796+1,'OMS2007'!$A$3:$A$220,'OMS2007'!F$3:F$220)+(1-$A1796)*LOOKUP($I1796,'OMS2007'!$A$3:$A$220,'OMS2007'!F$3:F$220))</f>
        <v>#N/A</v>
      </c>
      <c r="D1796" s="15" t="e">
        <f>IF(OR(Medidas!D1796=1,Medidas!D1796="M",Medidas!D1796="m"),$A1796*LOOKUP($I1796+1,'OMS2007'!$A$3:$A$220,'OMS2007'!D$3:D$220)+(1-$A1796)*LOOKUP($I1796,'OMS2007'!$A$3:$A$220,'OMS2007'!D$3:D$220),$A1796*LOOKUP($I1796+1,'OMS2007'!$A$3:$A$220,'OMS2007'!G$3:G$220)+(1-$A1796)*LOOKUP($I1796,'OMS2007'!$A$3:$A$220,'OMS2007'!G$3:G$220))</f>
        <v>#N/A</v>
      </c>
      <c r="E1796" s="15">
        <f t="shared" ref="E1796:E1859" si="196">IF(OR(I1796&lt;24,I1796&gt;240),1,0)</f>
        <v>1</v>
      </c>
      <c r="F1796" s="15">
        <f>IF(OR(Medidas!D1796=1,Medidas!D1796="M",Medidas!D1796="m",Medidas!D1796=2,Medidas!D1796="F",Medidas!D1796="f"),0,1)</f>
        <v>1</v>
      </c>
      <c r="G1796" s="15">
        <f>IF(OR(ISBLANK(Medidas!G1796),(ISBLANK(Medidas!H1796))),1,0)</f>
        <v>1</v>
      </c>
      <c r="H1796" s="15">
        <f>IF(AND(NOT(G1796),OR(Medidas!G1796&lt;20,Medidas!G1796&gt;250,Medidas!H1796&lt;0.5,Medidas!H1796&gt;400)),1,0)</f>
        <v>0</v>
      </c>
      <c r="I1796" s="20">
        <f>(Medidas!F1796-Medidas!E1796)/30.4375</f>
        <v>0</v>
      </c>
      <c r="J1796" s="15" t="e">
        <f>Medidas!H1796/(Medidas!G1796^2)*10000</f>
        <v>#DIV/0!</v>
      </c>
      <c r="K1796" s="15" t="e">
        <f t="shared" ref="K1796:K1859" si="197">(((J1796/C1796)^B1796)-1)/(B1796*D1796)</f>
        <v>#DIV/0!</v>
      </c>
      <c r="L1796" s="15" t="e">
        <f t="shared" ref="L1796:L1859" si="198">INT(NORMSDIST(K1796)*1000)/10</f>
        <v>#DIV/0!</v>
      </c>
      <c r="M1796" s="15" t="e">
        <f t="shared" ref="M1796:M1859" si="199">IF(OR((J1796-C1796)/N1796&lt;-4,(J1796-C1796)/O1796&gt;8),1,0)</f>
        <v>#DIV/0!</v>
      </c>
      <c r="N1796" s="15" t="e">
        <f t="shared" ref="N1796:N1859" si="200">(C1796-(C1796*(1+B1796*D1796*(-2))^(1/B1796)))/2</f>
        <v>#N/A</v>
      </c>
      <c r="O1796" s="15" t="e">
        <f t="shared" ref="O1796:O1859" si="201">((C1796*(1+B1796*D1796*2)^(1/B1796))-C1796)/2</f>
        <v>#N/A</v>
      </c>
    </row>
    <row r="1797" spans="1:15" x14ac:dyDescent="0.15">
      <c r="A1797" s="106">
        <f t="shared" ref="A1797:A1860" si="202">I1797-INT(I1797+0.5)+1</f>
        <v>1</v>
      </c>
      <c r="B1797" s="15" t="e">
        <f>IF(OR(Medidas!D1797=1,Medidas!D1797="M",Medidas!D1797="m"),$A1797*LOOKUP($I1797+1,'OMS2007'!$A$3:$A$220,'OMS2007'!B$3:B$220)+(1-$A1797)*LOOKUP($I1797,'OMS2007'!$A$3:$A$220,'OMS2007'!B$3:B$220),$A1797*LOOKUP($I1797+1,'OMS2007'!$A$3:$A$220,'OMS2007'!E$3:E$220)+(1-$A1797)*LOOKUP($I1797,'OMS2007'!$A$3:$A$220,'OMS2007'!E$3:E$220))</f>
        <v>#N/A</v>
      </c>
      <c r="C1797" s="15" t="e">
        <f>IF(OR(Medidas!D1797=1,Medidas!D1797="M",Medidas!D1797="m"),$A1797*LOOKUP($I1797+1,'OMS2007'!$A$3:$A$220,'OMS2007'!C$3:C$220)+(1-$A1797)*LOOKUP($I1797,'OMS2007'!$A$3:$A$220,'OMS2007'!C$3:C$220),$A1797*LOOKUP($I1797+1,'OMS2007'!$A$3:$A$220,'OMS2007'!F$3:F$220)+(1-$A1797)*LOOKUP($I1797,'OMS2007'!$A$3:$A$220,'OMS2007'!F$3:F$220))</f>
        <v>#N/A</v>
      </c>
      <c r="D1797" s="15" t="e">
        <f>IF(OR(Medidas!D1797=1,Medidas!D1797="M",Medidas!D1797="m"),$A1797*LOOKUP($I1797+1,'OMS2007'!$A$3:$A$220,'OMS2007'!D$3:D$220)+(1-$A1797)*LOOKUP($I1797,'OMS2007'!$A$3:$A$220,'OMS2007'!D$3:D$220),$A1797*LOOKUP($I1797+1,'OMS2007'!$A$3:$A$220,'OMS2007'!G$3:G$220)+(1-$A1797)*LOOKUP($I1797,'OMS2007'!$A$3:$A$220,'OMS2007'!G$3:G$220))</f>
        <v>#N/A</v>
      </c>
      <c r="E1797" s="15">
        <f t="shared" si="196"/>
        <v>1</v>
      </c>
      <c r="F1797" s="15">
        <f>IF(OR(Medidas!D1797=1,Medidas!D1797="M",Medidas!D1797="m",Medidas!D1797=2,Medidas!D1797="F",Medidas!D1797="f"),0,1)</f>
        <v>1</v>
      </c>
      <c r="G1797" s="15">
        <f>IF(OR(ISBLANK(Medidas!G1797),(ISBLANK(Medidas!H1797))),1,0)</f>
        <v>1</v>
      </c>
      <c r="H1797" s="15">
        <f>IF(AND(NOT(G1797),OR(Medidas!G1797&lt;20,Medidas!G1797&gt;250,Medidas!H1797&lt;0.5,Medidas!H1797&gt;400)),1,0)</f>
        <v>0</v>
      </c>
      <c r="I1797" s="20">
        <f>(Medidas!F1797-Medidas!E1797)/30.4375</f>
        <v>0</v>
      </c>
      <c r="J1797" s="15" t="e">
        <f>Medidas!H1797/(Medidas!G1797^2)*10000</f>
        <v>#DIV/0!</v>
      </c>
      <c r="K1797" s="15" t="e">
        <f t="shared" si="197"/>
        <v>#DIV/0!</v>
      </c>
      <c r="L1797" s="15" t="e">
        <f t="shared" si="198"/>
        <v>#DIV/0!</v>
      </c>
      <c r="M1797" s="15" t="e">
        <f t="shared" si="199"/>
        <v>#DIV/0!</v>
      </c>
      <c r="N1797" s="15" t="e">
        <f t="shared" si="200"/>
        <v>#N/A</v>
      </c>
      <c r="O1797" s="15" t="e">
        <f t="shared" si="201"/>
        <v>#N/A</v>
      </c>
    </row>
    <row r="1798" spans="1:15" x14ac:dyDescent="0.15">
      <c r="A1798" s="106">
        <f t="shared" si="202"/>
        <v>1</v>
      </c>
      <c r="B1798" s="15" t="e">
        <f>IF(OR(Medidas!D1798=1,Medidas!D1798="M",Medidas!D1798="m"),$A1798*LOOKUP($I1798+1,'OMS2007'!$A$3:$A$220,'OMS2007'!B$3:B$220)+(1-$A1798)*LOOKUP($I1798,'OMS2007'!$A$3:$A$220,'OMS2007'!B$3:B$220),$A1798*LOOKUP($I1798+1,'OMS2007'!$A$3:$A$220,'OMS2007'!E$3:E$220)+(1-$A1798)*LOOKUP($I1798,'OMS2007'!$A$3:$A$220,'OMS2007'!E$3:E$220))</f>
        <v>#N/A</v>
      </c>
      <c r="C1798" s="15" t="e">
        <f>IF(OR(Medidas!D1798=1,Medidas!D1798="M",Medidas!D1798="m"),$A1798*LOOKUP($I1798+1,'OMS2007'!$A$3:$A$220,'OMS2007'!C$3:C$220)+(1-$A1798)*LOOKUP($I1798,'OMS2007'!$A$3:$A$220,'OMS2007'!C$3:C$220),$A1798*LOOKUP($I1798+1,'OMS2007'!$A$3:$A$220,'OMS2007'!F$3:F$220)+(1-$A1798)*LOOKUP($I1798,'OMS2007'!$A$3:$A$220,'OMS2007'!F$3:F$220))</f>
        <v>#N/A</v>
      </c>
      <c r="D1798" s="15" t="e">
        <f>IF(OR(Medidas!D1798=1,Medidas!D1798="M",Medidas!D1798="m"),$A1798*LOOKUP($I1798+1,'OMS2007'!$A$3:$A$220,'OMS2007'!D$3:D$220)+(1-$A1798)*LOOKUP($I1798,'OMS2007'!$A$3:$A$220,'OMS2007'!D$3:D$220),$A1798*LOOKUP($I1798+1,'OMS2007'!$A$3:$A$220,'OMS2007'!G$3:G$220)+(1-$A1798)*LOOKUP($I1798,'OMS2007'!$A$3:$A$220,'OMS2007'!G$3:G$220))</f>
        <v>#N/A</v>
      </c>
      <c r="E1798" s="15">
        <f t="shared" si="196"/>
        <v>1</v>
      </c>
      <c r="F1798" s="15">
        <f>IF(OR(Medidas!D1798=1,Medidas!D1798="M",Medidas!D1798="m",Medidas!D1798=2,Medidas!D1798="F",Medidas!D1798="f"),0,1)</f>
        <v>1</v>
      </c>
      <c r="G1798" s="15">
        <f>IF(OR(ISBLANK(Medidas!G1798),(ISBLANK(Medidas!H1798))),1,0)</f>
        <v>1</v>
      </c>
      <c r="H1798" s="15">
        <f>IF(AND(NOT(G1798),OR(Medidas!G1798&lt;20,Medidas!G1798&gt;250,Medidas!H1798&lt;0.5,Medidas!H1798&gt;400)),1,0)</f>
        <v>0</v>
      </c>
      <c r="I1798" s="20">
        <f>(Medidas!F1798-Medidas!E1798)/30.4375</f>
        <v>0</v>
      </c>
      <c r="J1798" s="15" t="e">
        <f>Medidas!H1798/(Medidas!G1798^2)*10000</f>
        <v>#DIV/0!</v>
      </c>
      <c r="K1798" s="15" t="e">
        <f t="shared" si="197"/>
        <v>#DIV/0!</v>
      </c>
      <c r="L1798" s="15" t="e">
        <f t="shared" si="198"/>
        <v>#DIV/0!</v>
      </c>
      <c r="M1798" s="15" t="e">
        <f t="shared" si="199"/>
        <v>#DIV/0!</v>
      </c>
      <c r="N1798" s="15" t="e">
        <f t="shared" si="200"/>
        <v>#N/A</v>
      </c>
      <c r="O1798" s="15" t="e">
        <f t="shared" si="201"/>
        <v>#N/A</v>
      </c>
    </row>
    <row r="1799" spans="1:15" x14ac:dyDescent="0.15">
      <c r="A1799" s="106">
        <f t="shared" si="202"/>
        <v>1</v>
      </c>
      <c r="B1799" s="15" t="e">
        <f>IF(OR(Medidas!D1799=1,Medidas!D1799="M",Medidas!D1799="m"),$A1799*LOOKUP($I1799+1,'OMS2007'!$A$3:$A$220,'OMS2007'!B$3:B$220)+(1-$A1799)*LOOKUP($I1799,'OMS2007'!$A$3:$A$220,'OMS2007'!B$3:B$220),$A1799*LOOKUP($I1799+1,'OMS2007'!$A$3:$A$220,'OMS2007'!E$3:E$220)+(1-$A1799)*LOOKUP($I1799,'OMS2007'!$A$3:$A$220,'OMS2007'!E$3:E$220))</f>
        <v>#N/A</v>
      </c>
      <c r="C1799" s="15" t="e">
        <f>IF(OR(Medidas!D1799=1,Medidas!D1799="M",Medidas!D1799="m"),$A1799*LOOKUP($I1799+1,'OMS2007'!$A$3:$A$220,'OMS2007'!C$3:C$220)+(1-$A1799)*LOOKUP($I1799,'OMS2007'!$A$3:$A$220,'OMS2007'!C$3:C$220),$A1799*LOOKUP($I1799+1,'OMS2007'!$A$3:$A$220,'OMS2007'!F$3:F$220)+(1-$A1799)*LOOKUP($I1799,'OMS2007'!$A$3:$A$220,'OMS2007'!F$3:F$220))</f>
        <v>#N/A</v>
      </c>
      <c r="D1799" s="15" t="e">
        <f>IF(OR(Medidas!D1799=1,Medidas!D1799="M",Medidas!D1799="m"),$A1799*LOOKUP($I1799+1,'OMS2007'!$A$3:$A$220,'OMS2007'!D$3:D$220)+(1-$A1799)*LOOKUP($I1799,'OMS2007'!$A$3:$A$220,'OMS2007'!D$3:D$220),$A1799*LOOKUP($I1799+1,'OMS2007'!$A$3:$A$220,'OMS2007'!G$3:G$220)+(1-$A1799)*LOOKUP($I1799,'OMS2007'!$A$3:$A$220,'OMS2007'!G$3:G$220))</f>
        <v>#N/A</v>
      </c>
      <c r="E1799" s="15">
        <f t="shared" si="196"/>
        <v>1</v>
      </c>
      <c r="F1799" s="15">
        <f>IF(OR(Medidas!D1799=1,Medidas!D1799="M",Medidas!D1799="m",Medidas!D1799=2,Medidas!D1799="F",Medidas!D1799="f"),0,1)</f>
        <v>1</v>
      </c>
      <c r="G1799" s="15">
        <f>IF(OR(ISBLANK(Medidas!G1799),(ISBLANK(Medidas!H1799))),1,0)</f>
        <v>1</v>
      </c>
      <c r="H1799" s="15">
        <f>IF(AND(NOT(G1799),OR(Medidas!G1799&lt;20,Medidas!G1799&gt;250,Medidas!H1799&lt;0.5,Medidas!H1799&gt;400)),1,0)</f>
        <v>0</v>
      </c>
      <c r="I1799" s="20">
        <f>(Medidas!F1799-Medidas!E1799)/30.4375</f>
        <v>0</v>
      </c>
      <c r="J1799" s="15" t="e">
        <f>Medidas!H1799/(Medidas!G1799^2)*10000</f>
        <v>#DIV/0!</v>
      </c>
      <c r="K1799" s="15" t="e">
        <f t="shared" si="197"/>
        <v>#DIV/0!</v>
      </c>
      <c r="L1799" s="15" t="e">
        <f t="shared" si="198"/>
        <v>#DIV/0!</v>
      </c>
      <c r="M1799" s="15" t="e">
        <f t="shared" si="199"/>
        <v>#DIV/0!</v>
      </c>
      <c r="N1799" s="15" t="e">
        <f t="shared" si="200"/>
        <v>#N/A</v>
      </c>
      <c r="O1799" s="15" t="e">
        <f t="shared" si="201"/>
        <v>#N/A</v>
      </c>
    </row>
    <row r="1800" spans="1:15" x14ac:dyDescent="0.15">
      <c r="A1800" s="106">
        <f t="shared" si="202"/>
        <v>1</v>
      </c>
      <c r="B1800" s="15" t="e">
        <f>IF(OR(Medidas!D1800=1,Medidas!D1800="M",Medidas!D1800="m"),$A1800*LOOKUP($I1800+1,'OMS2007'!$A$3:$A$220,'OMS2007'!B$3:B$220)+(1-$A1800)*LOOKUP($I1800,'OMS2007'!$A$3:$A$220,'OMS2007'!B$3:B$220),$A1800*LOOKUP($I1800+1,'OMS2007'!$A$3:$A$220,'OMS2007'!E$3:E$220)+(1-$A1800)*LOOKUP($I1800,'OMS2007'!$A$3:$A$220,'OMS2007'!E$3:E$220))</f>
        <v>#N/A</v>
      </c>
      <c r="C1800" s="15" t="e">
        <f>IF(OR(Medidas!D1800=1,Medidas!D1800="M",Medidas!D1800="m"),$A1800*LOOKUP($I1800+1,'OMS2007'!$A$3:$A$220,'OMS2007'!C$3:C$220)+(1-$A1800)*LOOKUP($I1800,'OMS2007'!$A$3:$A$220,'OMS2007'!C$3:C$220),$A1800*LOOKUP($I1800+1,'OMS2007'!$A$3:$A$220,'OMS2007'!F$3:F$220)+(1-$A1800)*LOOKUP($I1800,'OMS2007'!$A$3:$A$220,'OMS2007'!F$3:F$220))</f>
        <v>#N/A</v>
      </c>
      <c r="D1800" s="15" t="e">
        <f>IF(OR(Medidas!D1800=1,Medidas!D1800="M",Medidas!D1800="m"),$A1800*LOOKUP($I1800+1,'OMS2007'!$A$3:$A$220,'OMS2007'!D$3:D$220)+(1-$A1800)*LOOKUP($I1800,'OMS2007'!$A$3:$A$220,'OMS2007'!D$3:D$220),$A1800*LOOKUP($I1800+1,'OMS2007'!$A$3:$A$220,'OMS2007'!G$3:G$220)+(1-$A1800)*LOOKUP($I1800,'OMS2007'!$A$3:$A$220,'OMS2007'!G$3:G$220))</f>
        <v>#N/A</v>
      </c>
      <c r="E1800" s="15">
        <f t="shared" si="196"/>
        <v>1</v>
      </c>
      <c r="F1800" s="15">
        <f>IF(OR(Medidas!D1800=1,Medidas!D1800="M",Medidas!D1800="m",Medidas!D1800=2,Medidas!D1800="F",Medidas!D1800="f"),0,1)</f>
        <v>1</v>
      </c>
      <c r="G1800" s="15">
        <f>IF(OR(ISBLANK(Medidas!G1800),(ISBLANK(Medidas!H1800))),1,0)</f>
        <v>1</v>
      </c>
      <c r="H1800" s="15">
        <f>IF(AND(NOT(G1800),OR(Medidas!G1800&lt;20,Medidas!G1800&gt;250,Medidas!H1800&lt;0.5,Medidas!H1800&gt;400)),1,0)</f>
        <v>0</v>
      </c>
      <c r="I1800" s="20">
        <f>(Medidas!F1800-Medidas!E1800)/30.4375</f>
        <v>0</v>
      </c>
      <c r="J1800" s="15" t="e">
        <f>Medidas!H1800/(Medidas!G1800^2)*10000</f>
        <v>#DIV/0!</v>
      </c>
      <c r="K1800" s="15" t="e">
        <f t="shared" si="197"/>
        <v>#DIV/0!</v>
      </c>
      <c r="L1800" s="15" t="e">
        <f t="shared" si="198"/>
        <v>#DIV/0!</v>
      </c>
      <c r="M1800" s="15" t="e">
        <f t="shared" si="199"/>
        <v>#DIV/0!</v>
      </c>
      <c r="N1800" s="15" t="e">
        <f t="shared" si="200"/>
        <v>#N/A</v>
      </c>
      <c r="O1800" s="15" t="e">
        <f t="shared" si="201"/>
        <v>#N/A</v>
      </c>
    </row>
    <row r="1801" spans="1:15" x14ac:dyDescent="0.15">
      <c r="A1801" s="106">
        <f t="shared" si="202"/>
        <v>1</v>
      </c>
      <c r="B1801" s="15" t="e">
        <f>IF(OR(Medidas!D1801=1,Medidas!D1801="M",Medidas!D1801="m"),$A1801*LOOKUP($I1801+1,'OMS2007'!$A$3:$A$220,'OMS2007'!B$3:B$220)+(1-$A1801)*LOOKUP($I1801,'OMS2007'!$A$3:$A$220,'OMS2007'!B$3:B$220),$A1801*LOOKUP($I1801+1,'OMS2007'!$A$3:$A$220,'OMS2007'!E$3:E$220)+(1-$A1801)*LOOKUP($I1801,'OMS2007'!$A$3:$A$220,'OMS2007'!E$3:E$220))</f>
        <v>#N/A</v>
      </c>
      <c r="C1801" s="15" t="e">
        <f>IF(OR(Medidas!D1801=1,Medidas!D1801="M",Medidas!D1801="m"),$A1801*LOOKUP($I1801+1,'OMS2007'!$A$3:$A$220,'OMS2007'!C$3:C$220)+(1-$A1801)*LOOKUP($I1801,'OMS2007'!$A$3:$A$220,'OMS2007'!C$3:C$220),$A1801*LOOKUP($I1801+1,'OMS2007'!$A$3:$A$220,'OMS2007'!F$3:F$220)+(1-$A1801)*LOOKUP($I1801,'OMS2007'!$A$3:$A$220,'OMS2007'!F$3:F$220))</f>
        <v>#N/A</v>
      </c>
      <c r="D1801" s="15" t="e">
        <f>IF(OR(Medidas!D1801=1,Medidas!D1801="M",Medidas!D1801="m"),$A1801*LOOKUP($I1801+1,'OMS2007'!$A$3:$A$220,'OMS2007'!D$3:D$220)+(1-$A1801)*LOOKUP($I1801,'OMS2007'!$A$3:$A$220,'OMS2007'!D$3:D$220),$A1801*LOOKUP($I1801+1,'OMS2007'!$A$3:$A$220,'OMS2007'!G$3:G$220)+(1-$A1801)*LOOKUP($I1801,'OMS2007'!$A$3:$A$220,'OMS2007'!G$3:G$220))</f>
        <v>#N/A</v>
      </c>
      <c r="E1801" s="15">
        <f t="shared" si="196"/>
        <v>1</v>
      </c>
      <c r="F1801" s="15">
        <f>IF(OR(Medidas!D1801=1,Medidas!D1801="M",Medidas!D1801="m",Medidas!D1801=2,Medidas!D1801="F",Medidas!D1801="f"),0,1)</f>
        <v>1</v>
      </c>
      <c r="G1801" s="15">
        <f>IF(OR(ISBLANK(Medidas!G1801),(ISBLANK(Medidas!H1801))),1,0)</f>
        <v>1</v>
      </c>
      <c r="H1801" s="15">
        <f>IF(AND(NOT(G1801),OR(Medidas!G1801&lt;20,Medidas!G1801&gt;250,Medidas!H1801&lt;0.5,Medidas!H1801&gt;400)),1,0)</f>
        <v>0</v>
      </c>
      <c r="I1801" s="20">
        <f>(Medidas!F1801-Medidas!E1801)/30.4375</f>
        <v>0</v>
      </c>
      <c r="J1801" s="15" t="e">
        <f>Medidas!H1801/(Medidas!G1801^2)*10000</f>
        <v>#DIV/0!</v>
      </c>
      <c r="K1801" s="15" t="e">
        <f t="shared" si="197"/>
        <v>#DIV/0!</v>
      </c>
      <c r="L1801" s="15" t="e">
        <f t="shared" si="198"/>
        <v>#DIV/0!</v>
      </c>
      <c r="M1801" s="15" t="e">
        <f t="shared" si="199"/>
        <v>#DIV/0!</v>
      </c>
      <c r="N1801" s="15" t="e">
        <f t="shared" si="200"/>
        <v>#N/A</v>
      </c>
      <c r="O1801" s="15" t="e">
        <f t="shared" si="201"/>
        <v>#N/A</v>
      </c>
    </row>
    <row r="1802" spans="1:15" x14ac:dyDescent="0.15">
      <c r="A1802" s="106">
        <f t="shared" si="202"/>
        <v>1</v>
      </c>
      <c r="B1802" s="15" t="e">
        <f>IF(OR(Medidas!D1802=1,Medidas!D1802="M",Medidas!D1802="m"),$A1802*LOOKUP($I1802+1,'OMS2007'!$A$3:$A$220,'OMS2007'!B$3:B$220)+(1-$A1802)*LOOKUP($I1802,'OMS2007'!$A$3:$A$220,'OMS2007'!B$3:B$220),$A1802*LOOKUP($I1802+1,'OMS2007'!$A$3:$A$220,'OMS2007'!E$3:E$220)+(1-$A1802)*LOOKUP($I1802,'OMS2007'!$A$3:$A$220,'OMS2007'!E$3:E$220))</f>
        <v>#N/A</v>
      </c>
      <c r="C1802" s="15" t="e">
        <f>IF(OR(Medidas!D1802=1,Medidas!D1802="M",Medidas!D1802="m"),$A1802*LOOKUP($I1802+1,'OMS2007'!$A$3:$A$220,'OMS2007'!C$3:C$220)+(1-$A1802)*LOOKUP($I1802,'OMS2007'!$A$3:$A$220,'OMS2007'!C$3:C$220),$A1802*LOOKUP($I1802+1,'OMS2007'!$A$3:$A$220,'OMS2007'!F$3:F$220)+(1-$A1802)*LOOKUP($I1802,'OMS2007'!$A$3:$A$220,'OMS2007'!F$3:F$220))</f>
        <v>#N/A</v>
      </c>
      <c r="D1802" s="15" t="e">
        <f>IF(OR(Medidas!D1802=1,Medidas!D1802="M",Medidas!D1802="m"),$A1802*LOOKUP($I1802+1,'OMS2007'!$A$3:$A$220,'OMS2007'!D$3:D$220)+(1-$A1802)*LOOKUP($I1802,'OMS2007'!$A$3:$A$220,'OMS2007'!D$3:D$220),$A1802*LOOKUP($I1802+1,'OMS2007'!$A$3:$A$220,'OMS2007'!G$3:G$220)+(1-$A1802)*LOOKUP($I1802,'OMS2007'!$A$3:$A$220,'OMS2007'!G$3:G$220))</f>
        <v>#N/A</v>
      </c>
      <c r="E1802" s="15">
        <f t="shared" si="196"/>
        <v>1</v>
      </c>
      <c r="F1802" s="15">
        <f>IF(OR(Medidas!D1802=1,Medidas!D1802="M",Medidas!D1802="m",Medidas!D1802=2,Medidas!D1802="F",Medidas!D1802="f"),0,1)</f>
        <v>1</v>
      </c>
      <c r="G1802" s="15">
        <f>IF(OR(ISBLANK(Medidas!G1802),(ISBLANK(Medidas!H1802))),1,0)</f>
        <v>1</v>
      </c>
      <c r="H1802" s="15">
        <f>IF(AND(NOT(G1802),OR(Medidas!G1802&lt;20,Medidas!G1802&gt;250,Medidas!H1802&lt;0.5,Medidas!H1802&gt;400)),1,0)</f>
        <v>0</v>
      </c>
      <c r="I1802" s="20">
        <f>(Medidas!F1802-Medidas!E1802)/30.4375</f>
        <v>0</v>
      </c>
      <c r="J1802" s="15" t="e">
        <f>Medidas!H1802/(Medidas!G1802^2)*10000</f>
        <v>#DIV/0!</v>
      </c>
      <c r="K1802" s="15" t="e">
        <f t="shared" si="197"/>
        <v>#DIV/0!</v>
      </c>
      <c r="L1802" s="15" t="e">
        <f t="shared" si="198"/>
        <v>#DIV/0!</v>
      </c>
      <c r="M1802" s="15" t="e">
        <f t="shared" si="199"/>
        <v>#DIV/0!</v>
      </c>
      <c r="N1802" s="15" t="e">
        <f t="shared" si="200"/>
        <v>#N/A</v>
      </c>
      <c r="O1802" s="15" t="e">
        <f t="shared" si="201"/>
        <v>#N/A</v>
      </c>
    </row>
    <row r="1803" spans="1:15" x14ac:dyDescent="0.15">
      <c r="A1803" s="106">
        <f t="shared" si="202"/>
        <v>1</v>
      </c>
      <c r="B1803" s="15" t="e">
        <f>IF(OR(Medidas!D1803=1,Medidas!D1803="M",Medidas!D1803="m"),$A1803*LOOKUP($I1803+1,'OMS2007'!$A$3:$A$220,'OMS2007'!B$3:B$220)+(1-$A1803)*LOOKUP($I1803,'OMS2007'!$A$3:$A$220,'OMS2007'!B$3:B$220),$A1803*LOOKUP($I1803+1,'OMS2007'!$A$3:$A$220,'OMS2007'!E$3:E$220)+(1-$A1803)*LOOKUP($I1803,'OMS2007'!$A$3:$A$220,'OMS2007'!E$3:E$220))</f>
        <v>#N/A</v>
      </c>
      <c r="C1803" s="15" t="e">
        <f>IF(OR(Medidas!D1803=1,Medidas!D1803="M",Medidas!D1803="m"),$A1803*LOOKUP($I1803+1,'OMS2007'!$A$3:$A$220,'OMS2007'!C$3:C$220)+(1-$A1803)*LOOKUP($I1803,'OMS2007'!$A$3:$A$220,'OMS2007'!C$3:C$220),$A1803*LOOKUP($I1803+1,'OMS2007'!$A$3:$A$220,'OMS2007'!F$3:F$220)+(1-$A1803)*LOOKUP($I1803,'OMS2007'!$A$3:$A$220,'OMS2007'!F$3:F$220))</f>
        <v>#N/A</v>
      </c>
      <c r="D1803" s="15" t="e">
        <f>IF(OR(Medidas!D1803=1,Medidas!D1803="M",Medidas!D1803="m"),$A1803*LOOKUP($I1803+1,'OMS2007'!$A$3:$A$220,'OMS2007'!D$3:D$220)+(1-$A1803)*LOOKUP($I1803,'OMS2007'!$A$3:$A$220,'OMS2007'!D$3:D$220),$A1803*LOOKUP($I1803+1,'OMS2007'!$A$3:$A$220,'OMS2007'!G$3:G$220)+(1-$A1803)*LOOKUP($I1803,'OMS2007'!$A$3:$A$220,'OMS2007'!G$3:G$220))</f>
        <v>#N/A</v>
      </c>
      <c r="E1803" s="15">
        <f t="shared" si="196"/>
        <v>1</v>
      </c>
      <c r="F1803" s="15">
        <f>IF(OR(Medidas!D1803=1,Medidas!D1803="M",Medidas!D1803="m",Medidas!D1803=2,Medidas!D1803="F",Medidas!D1803="f"),0,1)</f>
        <v>1</v>
      </c>
      <c r="G1803" s="15">
        <f>IF(OR(ISBLANK(Medidas!G1803),(ISBLANK(Medidas!H1803))),1,0)</f>
        <v>1</v>
      </c>
      <c r="H1803" s="15">
        <f>IF(AND(NOT(G1803),OR(Medidas!G1803&lt;20,Medidas!G1803&gt;250,Medidas!H1803&lt;0.5,Medidas!H1803&gt;400)),1,0)</f>
        <v>0</v>
      </c>
      <c r="I1803" s="20">
        <f>(Medidas!F1803-Medidas!E1803)/30.4375</f>
        <v>0</v>
      </c>
      <c r="J1803" s="15" t="e">
        <f>Medidas!H1803/(Medidas!G1803^2)*10000</f>
        <v>#DIV/0!</v>
      </c>
      <c r="K1803" s="15" t="e">
        <f t="shared" si="197"/>
        <v>#DIV/0!</v>
      </c>
      <c r="L1803" s="15" t="e">
        <f t="shared" si="198"/>
        <v>#DIV/0!</v>
      </c>
      <c r="M1803" s="15" t="e">
        <f t="shared" si="199"/>
        <v>#DIV/0!</v>
      </c>
      <c r="N1803" s="15" t="e">
        <f t="shared" si="200"/>
        <v>#N/A</v>
      </c>
      <c r="O1803" s="15" t="e">
        <f t="shared" si="201"/>
        <v>#N/A</v>
      </c>
    </row>
    <row r="1804" spans="1:15" x14ac:dyDescent="0.15">
      <c r="A1804" s="106">
        <f t="shared" si="202"/>
        <v>1</v>
      </c>
      <c r="B1804" s="15" t="e">
        <f>IF(OR(Medidas!D1804=1,Medidas!D1804="M",Medidas!D1804="m"),$A1804*LOOKUP($I1804+1,'OMS2007'!$A$3:$A$220,'OMS2007'!B$3:B$220)+(1-$A1804)*LOOKUP($I1804,'OMS2007'!$A$3:$A$220,'OMS2007'!B$3:B$220),$A1804*LOOKUP($I1804+1,'OMS2007'!$A$3:$A$220,'OMS2007'!E$3:E$220)+(1-$A1804)*LOOKUP($I1804,'OMS2007'!$A$3:$A$220,'OMS2007'!E$3:E$220))</f>
        <v>#N/A</v>
      </c>
      <c r="C1804" s="15" t="e">
        <f>IF(OR(Medidas!D1804=1,Medidas!D1804="M",Medidas!D1804="m"),$A1804*LOOKUP($I1804+1,'OMS2007'!$A$3:$A$220,'OMS2007'!C$3:C$220)+(1-$A1804)*LOOKUP($I1804,'OMS2007'!$A$3:$A$220,'OMS2007'!C$3:C$220),$A1804*LOOKUP($I1804+1,'OMS2007'!$A$3:$A$220,'OMS2007'!F$3:F$220)+(1-$A1804)*LOOKUP($I1804,'OMS2007'!$A$3:$A$220,'OMS2007'!F$3:F$220))</f>
        <v>#N/A</v>
      </c>
      <c r="D1804" s="15" t="e">
        <f>IF(OR(Medidas!D1804=1,Medidas!D1804="M",Medidas!D1804="m"),$A1804*LOOKUP($I1804+1,'OMS2007'!$A$3:$A$220,'OMS2007'!D$3:D$220)+(1-$A1804)*LOOKUP($I1804,'OMS2007'!$A$3:$A$220,'OMS2007'!D$3:D$220),$A1804*LOOKUP($I1804+1,'OMS2007'!$A$3:$A$220,'OMS2007'!G$3:G$220)+(1-$A1804)*LOOKUP($I1804,'OMS2007'!$A$3:$A$220,'OMS2007'!G$3:G$220))</f>
        <v>#N/A</v>
      </c>
      <c r="E1804" s="15">
        <f t="shared" si="196"/>
        <v>1</v>
      </c>
      <c r="F1804" s="15">
        <f>IF(OR(Medidas!D1804=1,Medidas!D1804="M",Medidas!D1804="m",Medidas!D1804=2,Medidas!D1804="F",Medidas!D1804="f"),0,1)</f>
        <v>1</v>
      </c>
      <c r="G1804" s="15">
        <f>IF(OR(ISBLANK(Medidas!G1804),(ISBLANK(Medidas!H1804))),1,0)</f>
        <v>1</v>
      </c>
      <c r="H1804" s="15">
        <f>IF(AND(NOT(G1804),OR(Medidas!G1804&lt;20,Medidas!G1804&gt;250,Medidas!H1804&lt;0.5,Medidas!H1804&gt;400)),1,0)</f>
        <v>0</v>
      </c>
      <c r="I1804" s="20">
        <f>(Medidas!F1804-Medidas!E1804)/30.4375</f>
        <v>0</v>
      </c>
      <c r="J1804" s="15" t="e">
        <f>Medidas!H1804/(Medidas!G1804^2)*10000</f>
        <v>#DIV/0!</v>
      </c>
      <c r="K1804" s="15" t="e">
        <f t="shared" si="197"/>
        <v>#DIV/0!</v>
      </c>
      <c r="L1804" s="15" t="e">
        <f t="shared" si="198"/>
        <v>#DIV/0!</v>
      </c>
      <c r="M1804" s="15" t="e">
        <f t="shared" si="199"/>
        <v>#DIV/0!</v>
      </c>
      <c r="N1804" s="15" t="e">
        <f t="shared" si="200"/>
        <v>#N/A</v>
      </c>
      <c r="O1804" s="15" t="e">
        <f t="shared" si="201"/>
        <v>#N/A</v>
      </c>
    </row>
    <row r="1805" spans="1:15" x14ac:dyDescent="0.15">
      <c r="A1805" s="106">
        <f t="shared" si="202"/>
        <v>1</v>
      </c>
      <c r="B1805" s="15" t="e">
        <f>IF(OR(Medidas!D1805=1,Medidas!D1805="M",Medidas!D1805="m"),$A1805*LOOKUP($I1805+1,'OMS2007'!$A$3:$A$220,'OMS2007'!B$3:B$220)+(1-$A1805)*LOOKUP($I1805,'OMS2007'!$A$3:$A$220,'OMS2007'!B$3:B$220),$A1805*LOOKUP($I1805+1,'OMS2007'!$A$3:$A$220,'OMS2007'!E$3:E$220)+(1-$A1805)*LOOKUP($I1805,'OMS2007'!$A$3:$A$220,'OMS2007'!E$3:E$220))</f>
        <v>#N/A</v>
      </c>
      <c r="C1805" s="15" t="e">
        <f>IF(OR(Medidas!D1805=1,Medidas!D1805="M",Medidas!D1805="m"),$A1805*LOOKUP($I1805+1,'OMS2007'!$A$3:$A$220,'OMS2007'!C$3:C$220)+(1-$A1805)*LOOKUP($I1805,'OMS2007'!$A$3:$A$220,'OMS2007'!C$3:C$220),$A1805*LOOKUP($I1805+1,'OMS2007'!$A$3:$A$220,'OMS2007'!F$3:F$220)+(1-$A1805)*LOOKUP($I1805,'OMS2007'!$A$3:$A$220,'OMS2007'!F$3:F$220))</f>
        <v>#N/A</v>
      </c>
      <c r="D1805" s="15" t="e">
        <f>IF(OR(Medidas!D1805=1,Medidas!D1805="M",Medidas!D1805="m"),$A1805*LOOKUP($I1805+1,'OMS2007'!$A$3:$A$220,'OMS2007'!D$3:D$220)+(1-$A1805)*LOOKUP($I1805,'OMS2007'!$A$3:$A$220,'OMS2007'!D$3:D$220),$A1805*LOOKUP($I1805+1,'OMS2007'!$A$3:$A$220,'OMS2007'!G$3:G$220)+(1-$A1805)*LOOKUP($I1805,'OMS2007'!$A$3:$A$220,'OMS2007'!G$3:G$220))</f>
        <v>#N/A</v>
      </c>
      <c r="E1805" s="15">
        <f t="shared" si="196"/>
        <v>1</v>
      </c>
      <c r="F1805" s="15">
        <f>IF(OR(Medidas!D1805=1,Medidas!D1805="M",Medidas!D1805="m",Medidas!D1805=2,Medidas!D1805="F",Medidas!D1805="f"),0,1)</f>
        <v>1</v>
      </c>
      <c r="G1805" s="15">
        <f>IF(OR(ISBLANK(Medidas!G1805),(ISBLANK(Medidas!H1805))),1,0)</f>
        <v>1</v>
      </c>
      <c r="H1805" s="15">
        <f>IF(AND(NOT(G1805),OR(Medidas!G1805&lt;20,Medidas!G1805&gt;250,Medidas!H1805&lt;0.5,Medidas!H1805&gt;400)),1,0)</f>
        <v>0</v>
      </c>
      <c r="I1805" s="20">
        <f>(Medidas!F1805-Medidas!E1805)/30.4375</f>
        <v>0</v>
      </c>
      <c r="J1805" s="15" t="e">
        <f>Medidas!H1805/(Medidas!G1805^2)*10000</f>
        <v>#DIV/0!</v>
      </c>
      <c r="K1805" s="15" t="e">
        <f t="shared" si="197"/>
        <v>#DIV/0!</v>
      </c>
      <c r="L1805" s="15" t="e">
        <f t="shared" si="198"/>
        <v>#DIV/0!</v>
      </c>
      <c r="M1805" s="15" t="e">
        <f t="shared" si="199"/>
        <v>#DIV/0!</v>
      </c>
      <c r="N1805" s="15" t="e">
        <f t="shared" si="200"/>
        <v>#N/A</v>
      </c>
      <c r="O1805" s="15" t="e">
        <f t="shared" si="201"/>
        <v>#N/A</v>
      </c>
    </row>
    <row r="1806" spans="1:15" x14ac:dyDescent="0.15">
      <c r="A1806" s="106">
        <f t="shared" si="202"/>
        <v>1</v>
      </c>
      <c r="B1806" s="15" t="e">
        <f>IF(OR(Medidas!D1806=1,Medidas!D1806="M",Medidas!D1806="m"),$A1806*LOOKUP($I1806+1,'OMS2007'!$A$3:$A$220,'OMS2007'!B$3:B$220)+(1-$A1806)*LOOKUP($I1806,'OMS2007'!$A$3:$A$220,'OMS2007'!B$3:B$220),$A1806*LOOKUP($I1806+1,'OMS2007'!$A$3:$A$220,'OMS2007'!E$3:E$220)+(1-$A1806)*LOOKUP($I1806,'OMS2007'!$A$3:$A$220,'OMS2007'!E$3:E$220))</f>
        <v>#N/A</v>
      </c>
      <c r="C1806" s="15" t="e">
        <f>IF(OR(Medidas!D1806=1,Medidas!D1806="M",Medidas!D1806="m"),$A1806*LOOKUP($I1806+1,'OMS2007'!$A$3:$A$220,'OMS2007'!C$3:C$220)+(1-$A1806)*LOOKUP($I1806,'OMS2007'!$A$3:$A$220,'OMS2007'!C$3:C$220),$A1806*LOOKUP($I1806+1,'OMS2007'!$A$3:$A$220,'OMS2007'!F$3:F$220)+(1-$A1806)*LOOKUP($I1806,'OMS2007'!$A$3:$A$220,'OMS2007'!F$3:F$220))</f>
        <v>#N/A</v>
      </c>
      <c r="D1806" s="15" t="e">
        <f>IF(OR(Medidas!D1806=1,Medidas!D1806="M",Medidas!D1806="m"),$A1806*LOOKUP($I1806+1,'OMS2007'!$A$3:$A$220,'OMS2007'!D$3:D$220)+(1-$A1806)*LOOKUP($I1806,'OMS2007'!$A$3:$A$220,'OMS2007'!D$3:D$220),$A1806*LOOKUP($I1806+1,'OMS2007'!$A$3:$A$220,'OMS2007'!G$3:G$220)+(1-$A1806)*LOOKUP($I1806,'OMS2007'!$A$3:$A$220,'OMS2007'!G$3:G$220))</f>
        <v>#N/A</v>
      </c>
      <c r="E1806" s="15">
        <f t="shared" si="196"/>
        <v>1</v>
      </c>
      <c r="F1806" s="15">
        <f>IF(OR(Medidas!D1806=1,Medidas!D1806="M",Medidas!D1806="m",Medidas!D1806=2,Medidas!D1806="F",Medidas!D1806="f"),0,1)</f>
        <v>1</v>
      </c>
      <c r="G1806" s="15">
        <f>IF(OR(ISBLANK(Medidas!G1806),(ISBLANK(Medidas!H1806))),1,0)</f>
        <v>1</v>
      </c>
      <c r="H1806" s="15">
        <f>IF(AND(NOT(G1806),OR(Medidas!G1806&lt;20,Medidas!G1806&gt;250,Medidas!H1806&lt;0.5,Medidas!H1806&gt;400)),1,0)</f>
        <v>0</v>
      </c>
      <c r="I1806" s="20">
        <f>(Medidas!F1806-Medidas!E1806)/30.4375</f>
        <v>0</v>
      </c>
      <c r="J1806" s="15" t="e">
        <f>Medidas!H1806/(Medidas!G1806^2)*10000</f>
        <v>#DIV/0!</v>
      </c>
      <c r="K1806" s="15" t="e">
        <f t="shared" si="197"/>
        <v>#DIV/0!</v>
      </c>
      <c r="L1806" s="15" t="e">
        <f t="shared" si="198"/>
        <v>#DIV/0!</v>
      </c>
      <c r="M1806" s="15" t="e">
        <f t="shared" si="199"/>
        <v>#DIV/0!</v>
      </c>
      <c r="N1806" s="15" t="e">
        <f t="shared" si="200"/>
        <v>#N/A</v>
      </c>
      <c r="O1806" s="15" t="e">
        <f t="shared" si="201"/>
        <v>#N/A</v>
      </c>
    </row>
    <row r="1807" spans="1:15" x14ac:dyDescent="0.15">
      <c r="A1807" s="106">
        <f t="shared" si="202"/>
        <v>1</v>
      </c>
      <c r="B1807" s="15" t="e">
        <f>IF(OR(Medidas!D1807=1,Medidas!D1807="M",Medidas!D1807="m"),$A1807*LOOKUP($I1807+1,'OMS2007'!$A$3:$A$220,'OMS2007'!B$3:B$220)+(1-$A1807)*LOOKUP($I1807,'OMS2007'!$A$3:$A$220,'OMS2007'!B$3:B$220),$A1807*LOOKUP($I1807+1,'OMS2007'!$A$3:$A$220,'OMS2007'!E$3:E$220)+(1-$A1807)*LOOKUP($I1807,'OMS2007'!$A$3:$A$220,'OMS2007'!E$3:E$220))</f>
        <v>#N/A</v>
      </c>
      <c r="C1807" s="15" t="e">
        <f>IF(OR(Medidas!D1807=1,Medidas!D1807="M",Medidas!D1807="m"),$A1807*LOOKUP($I1807+1,'OMS2007'!$A$3:$A$220,'OMS2007'!C$3:C$220)+(1-$A1807)*LOOKUP($I1807,'OMS2007'!$A$3:$A$220,'OMS2007'!C$3:C$220),$A1807*LOOKUP($I1807+1,'OMS2007'!$A$3:$A$220,'OMS2007'!F$3:F$220)+(1-$A1807)*LOOKUP($I1807,'OMS2007'!$A$3:$A$220,'OMS2007'!F$3:F$220))</f>
        <v>#N/A</v>
      </c>
      <c r="D1807" s="15" t="e">
        <f>IF(OR(Medidas!D1807=1,Medidas!D1807="M",Medidas!D1807="m"),$A1807*LOOKUP($I1807+1,'OMS2007'!$A$3:$A$220,'OMS2007'!D$3:D$220)+(1-$A1807)*LOOKUP($I1807,'OMS2007'!$A$3:$A$220,'OMS2007'!D$3:D$220),$A1807*LOOKUP($I1807+1,'OMS2007'!$A$3:$A$220,'OMS2007'!G$3:G$220)+(1-$A1807)*LOOKUP($I1807,'OMS2007'!$A$3:$A$220,'OMS2007'!G$3:G$220))</f>
        <v>#N/A</v>
      </c>
      <c r="E1807" s="15">
        <f t="shared" si="196"/>
        <v>1</v>
      </c>
      <c r="F1807" s="15">
        <f>IF(OR(Medidas!D1807=1,Medidas!D1807="M",Medidas!D1807="m",Medidas!D1807=2,Medidas!D1807="F",Medidas!D1807="f"),0,1)</f>
        <v>1</v>
      </c>
      <c r="G1807" s="15">
        <f>IF(OR(ISBLANK(Medidas!G1807),(ISBLANK(Medidas!H1807))),1,0)</f>
        <v>1</v>
      </c>
      <c r="H1807" s="15">
        <f>IF(AND(NOT(G1807),OR(Medidas!G1807&lt;20,Medidas!G1807&gt;250,Medidas!H1807&lt;0.5,Medidas!H1807&gt;400)),1,0)</f>
        <v>0</v>
      </c>
      <c r="I1807" s="20">
        <f>(Medidas!F1807-Medidas!E1807)/30.4375</f>
        <v>0</v>
      </c>
      <c r="J1807" s="15" t="e">
        <f>Medidas!H1807/(Medidas!G1807^2)*10000</f>
        <v>#DIV/0!</v>
      </c>
      <c r="K1807" s="15" t="e">
        <f t="shared" si="197"/>
        <v>#DIV/0!</v>
      </c>
      <c r="L1807" s="15" t="e">
        <f t="shared" si="198"/>
        <v>#DIV/0!</v>
      </c>
      <c r="M1807" s="15" t="e">
        <f t="shared" si="199"/>
        <v>#DIV/0!</v>
      </c>
      <c r="N1807" s="15" t="e">
        <f t="shared" si="200"/>
        <v>#N/A</v>
      </c>
      <c r="O1807" s="15" t="e">
        <f t="shared" si="201"/>
        <v>#N/A</v>
      </c>
    </row>
    <row r="1808" spans="1:15" x14ac:dyDescent="0.15">
      <c r="A1808" s="106">
        <f t="shared" si="202"/>
        <v>1</v>
      </c>
      <c r="B1808" s="15" t="e">
        <f>IF(OR(Medidas!D1808=1,Medidas!D1808="M",Medidas!D1808="m"),$A1808*LOOKUP($I1808+1,'OMS2007'!$A$3:$A$220,'OMS2007'!B$3:B$220)+(1-$A1808)*LOOKUP($I1808,'OMS2007'!$A$3:$A$220,'OMS2007'!B$3:B$220),$A1808*LOOKUP($I1808+1,'OMS2007'!$A$3:$A$220,'OMS2007'!E$3:E$220)+(1-$A1808)*LOOKUP($I1808,'OMS2007'!$A$3:$A$220,'OMS2007'!E$3:E$220))</f>
        <v>#N/A</v>
      </c>
      <c r="C1808" s="15" t="e">
        <f>IF(OR(Medidas!D1808=1,Medidas!D1808="M",Medidas!D1808="m"),$A1808*LOOKUP($I1808+1,'OMS2007'!$A$3:$A$220,'OMS2007'!C$3:C$220)+(1-$A1808)*LOOKUP($I1808,'OMS2007'!$A$3:$A$220,'OMS2007'!C$3:C$220),$A1808*LOOKUP($I1808+1,'OMS2007'!$A$3:$A$220,'OMS2007'!F$3:F$220)+(1-$A1808)*LOOKUP($I1808,'OMS2007'!$A$3:$A$220,'OMS2007'!F$3:F$220))</f>
        <v>#N/A</v>
      </c>
      <c r="D1808" s="15" t="e">
        <f>IF(OR(Medidas!D1808=1,Medidas!D1808="M",Medidas!D1808="m"),$A1808*LOOKUP($I1808+1,'OMS2007'!$A$3:$A$220,'OMS2007'!D$3:D$220)+(1-$A1808)*LOOKUP($I1808,'OMS2007'!$A$3:$A$220,'OMS2007'!D$3:D$220),$A1808*LOOKUP($I1808+1,'OMS2007'!$A$3:$A$220,'OMS2007'!G$3:G$220)+(1-$A1808)*LOOKUP($I1808,'OMS2007'!$A$3:$A$220,'OMS2007'!G$3:G$220))</f>
        <v>#N/A</v>
      </c>
      <c r="E1808" s="15">
        <f t="shared" si="196"/>
        <v>1</v>
      </c>
      <c r="F1808" s="15">
        <f>IF(OR(Medidas!D1808=1,Medidas!D1808="M",Medidas!D1808="m",Medidas!D1808=2,Medidas!D1808="F",Medidas!D1808="f"),0,1)</f>
        <v>1</v>
      </c>
      <c r="G1808" s="15">
        <f>IF(OR(ISBLANK(Medidas!G1808),(ISBLANK(Medidas!H1808))),1,0)</f>
        <v>1</v>
      </c>
      <c r="H1808" s="15">
        <f>IF(AND(NOT(G1808),OR(Medidas!G1808&lt;20,Medidas!G1808&gt;250,Medidas!H1808&lt;0.5,Medidas!H1808&gt;400)),1,0)</f>
        <v>0</v>
      </c>
      <c r="I1808" s="20">
        <f>(Medidas!F1808-Medidas!E1808)/30.4375</f>
        <v>0</v>
      </c>
      <c r="J1808" s="15" t="e">
        <f>Medidas!H1808/(Medidas!G1808^2)*10000</f>
        <v>#DIV/0!</v>
      </c>
      <c r="K1808" s="15" t="e">
        <f t="shared" si="197"/>
        <v>#DIV/0!</v>
      </c>
      <c r="L1808" s="15" t="e">
        <f t="shared" si="198"/>
        <v>#DIV/0!</v>
      </c>
      <c r="M1808" s="15" t="e">
        <f t="shared" si="199"/>
        <v>#DIV/0!</v>
      </c>
      <c r="N1808" s="15" t="e">
        <f t="shared" si="200"/>
        <v>#N/A</v>
      </c>
      <c r="O1808" s="15" t="e">
        <f t="shared" si="201"/>
        <v>#N/A</v>
      </c>
    </row>
    <row r="1809" spans="1:15" x14ac:dyDescent="0.15">
      <c r="A1809" s="106">
        <f t="shared" si="202"/>
        <v>1</v>
      </c>
      <c r="B1809" s="15" t="e">
        <f>IF(OR(Medidas!D1809=1,Medidas!D1809="M",Medidas!D1809="m"),$A1809*LOOKUP($I1809+1,'OMS2007'!$A$3:$A$220,'OMS2007'!B$3:B$220)+(1-$A1809)*LOOKUP($I1809,'OMS2007'!$A$3:$A$220,'OMS2007'!B$3:B$220),$A1809*LOOKUP($I1809+1,'OMS2007'!$A$3:$A$220,'OMS2007'!E$3:E$220)+(1-$A1809)*LOOKUP($I1809,'OMS2007'!$A$3:$A$220,'OMS2007'!E$3:E$220))</f>
        <v>#N/A</v>
      </c>
      <c r="C1809" s="15" t="e">
        <f>IF(OR(Medidas!D1809=1,Medidas!D1809="M",Medidas!D1809="m"),$A1809*LOOKUP($I1809+1,'OMS2007'!$A$3:$A$220,'OMS2007'!C$3:C$220)+(1-$A1809)*LOOKUP($I1809,'OMS2007'!$A$3:$A$220,'OMS2007'!C$3:C$220),$A1809*LOOKUP($I1809+1,'OMS2007'!$A$3:$A$220,'OMS2007'!F$3:F$220)+(1-$A1809)*LOOKUP($I1809,'OMS2007'!$A$3:$A$220,'OMS2007'!F$3:F$220))</f>
        <v>#N/A</v>
      </c>
      <c r="D1809" s="15" t="e">
        <f>IF(OR(Medidas!D1809=1,Medidas!D1809="M",Medidas!D1809="m"),$A1809*LOOKUP($I1809+1,'OMS2007'!$A$3:$A$220,'OMS2007'!D$3:D$220)+(1-$A1809)*LOOKUP($I1809,'OMS2007'!$A$3:$A$220,'OMS2007'!D$3:D$220),$A1809*LOOKUP($I1809+1,'OMS2007'!$A$3:$A$220,'OMS2007'!G$3:G$220)+(1-$A1809)*LOOKUP($I1809,'OMS2007'!$A$3:$A$220,'OMS2007'!G$3:G$220))</f>
        <v>#N/A</v>
      </c>
      <c r="E1809" s="15">
        <f t="shared" si="196"/>
        <v>1</v>
      </c>
      <c r="F1809" s="15">
        <f>IF(OR(Medidas!D1809=1,Medidas!D1809="M",Medidas!D1809="m",Medidas!D1809=2,Medidas!D1809="F",Medidas!D1809="f"),0,1)</f>
        <v>1</v>
      </c>
      <c r="G1809" s="15">
        <f>IF(OR(ISBLANK(Medidas!G1809),(ISBLANK(Medidas!H1809))),1,0)</f>
        <v>1</v>
      </c>
      <c r="H1809" s="15">
        <f>IF(AND(NOT(G1809),OR(Medidas!G1809&lt;20,Medidas!G1809&gt;250,Medidas!H1809&lt;0.5,Medidas!H1809&gt;400)),1,0)</f>
        <v>0</v>
      </c>
      <c r="I1809" s="20">
        <f>(Medidas!F1809-Medidas!E1809)/30.4375</f>
        <v>0</v>
      </c>
      <c r="J1809" s="15" t="e">
        <f>Medidas!H1809/(Medidas!G1809^2)*10000</f>
        <v>#DIV/0!</v>
      </c>
      <c r="K1809" s="15" t="e">
        <f t="shared" si="197"/>
        <v>#DIV/0!</v>
      </c>
      <c r="L1809" s="15" t="e">
        <f t="shared" si="198"/>
        <v>#DIV/0!</v>
      </c>
      <c r="M1809" s="15" t="e">
        <f t="shared" si="199"/>
        <v>#DIV/0!</v>
      </c>
      <c r="N1809" s="15" t="e">
        <f t="shared" si="200"/>
        <v>#N/A</v>
      </c>
      <c r="O1809" s="15" t="e">
        <f t="shared" si="201"/>
        <v>#N/A</v>
      </c>
    </row>
    <row r="1810" spans="1:15" x14ac:dyDescent="0.15">
      <c r="A1810" s="106">
        <f t="shared" si="202"/>
        <v>1</v>
      </c>
      <c r="B1810" s="15" t="e">
        <f>IF(OR(Medidas!D1810=1,Medidas!D1810="M",Medidas!D1810="m"),$A1810*LOOKUP($I1810+1,'OMS2007'!$A$3:$A$220,'OMS2007'!B$3:B$220)+(1-$A1810)*LOOKUP($I1810,'OMS2007'!$A$3:$A$220,'OMS2007'!B$3:B$220),$A1810*LOOKUP($I1810+1,'OMS2007'!$A$3:$A$220,'OMS2007'!E$3:E$220)+(1-$A1810)*LOOKUP($I1810,'OMS2007'!$A$3:$A$220,'OMS2007'!E$3:E$220))</f>
        <v>#N/A</v>
      </c>
      <c r="C1810" s="15" t="e">
        <f>IF(OR(Medidas!D1810=1,Medidas!D1810="M",Medidas!D1810="m"),$A1810*LOOKUP($I1810+1,'OMS2007'!$A$3:$A$220,'OMS2007'!C$3:C$220)+(1-$A1810)*LOOKUP($I1810,'OMS2007'!$A$3:$A$220,'OMS2007'!C$3:C$220),$A1810*LOOKUP($I1810+1,'OMS2007'!$A$3:$A$220,'OMS2007'!F$3:F$220)+(1-$A1810)*LOOKUP($I1810,'OMS2007'!$A$3:$A$220,'OMS2007'!F$3:F$220))</f>
        <v>#N/A</v>
      </c>
      <c r="D1810" s="15" t="e">
        <f>IF(OR(Medidas!D1810=1,Medidas!D1810="M",Medidas!D1810="m"),$A1810*LOOKUP($I1810+1,'OMS2007'!$A$3:$A$220,'OMS2007'!D$3:D$220)+(1-$A1810)*LOOKUP($I1810,'OMS2007'!$A$3:$A$220,'OMS2007'!D$3:D$220),$A1810*LOOKUP($I1810+1,'OMS2007'!$A$3:$A$220,'OMS2007'!G$3:G$220)+(1-$A1810)*LOOKUP($I1810,'OMS2007'!$A$3:$A$220,'OMS2007'!G$3:G$220))</f>
        <v>#N/A</v>
      </c>
      <c r="E1810" s="15">
        <f t="shared" si="196"/>
        <v>1</v>
      </c>
      <c r="F1810" s="15">
        <f>IF(OR(Medidas!D1810=1,Medidas!D1810="M",Medidas!D1810="m",Medidas!D1810=2,Medidas!D1810="F",Medidas!D1810="f"),0,1)</f>
        <v>1</v>
      </c>
      <c r="G1810" s="15">
        <f>IF(OR(ISBLANK(Medidas!G1810),(ISBLANK(Medidas!H1810))),1,0)</f>
        <v>1</v>
      </c>
      <c r="H1810" s="15">
        <f>IF(AND(NOT(G1810),OR(Medidas!G1810&lt;20,Medidas!G1810&gt;250,Medidas!H1810&lt;0.5,Medidas!H1810&gt;400)),1,0)</f>
        <v>0</v>
      </c>
      <c r="I1810" s="20">
        <f>(Medidas!F1810-Medidas!E1810)/30.4375</f>
        <v>0</v>
      </c>
      <c r="J1810" s="15" t="e">
        <f>Medidas!H1810/(Medidas!G1810^2)*10000</f>
        <v>#DIV/0!</v>
      </c>
      <c r="K1810" s="15" t="e">
        <f t="shared" si="197"/>
        <v>#DIV/0!</v>
      </c>
      <c r="L1810" s="15" t="e">
        <f t="shared" si="198"/>
        <v>#DIV/0!</v>
      </c>
      <c r="M1810" s="15" t="e">
        <f t="shared" si="199"/>
        <v>#DIV/0!</v>
      </c>
      <c r="N1810" s="15" t="e">
        <f t="shared" si="200"/>
        <v>#N/A</v>
      </c>
      <c r="O1810" s="15" t="e">
        <f t="shared" si="201"/>
        <v>#N/A</v>
      </c>
    </row>
    <row r="1811" spans="1:15" x14ac:dyDescent="0.15">
      <c r="A1811" s="106">
        <f t="shared" si="202"/>
        <v>1</v>
      </c>
      <c r="B1811" s="15" t="e">
        <f>IF(OR(Medidas!D1811=1,Medidas!D1811="M",Medidas!D1811="m"),$A1811*LOOKUP($I1811+1,'OMS2007'!$A$3:$A$220,'OMS2007'!B$3:B$220)+(1-$A1811)*LOOKUP($I1811,'OMS2007'!$A$3:$A$220,'OMS2007'!B$3:B$220),$A1811*LOOKUP($I1811+1,'OMS2007'!$A$3:$A$220,'OMS2007'!E$3:E$220)+(1-$A1811)*LOOKUP($I1811,'OMS2007'!$A$3:$A$220,'OMS2007'!E$3:E$220))</f>
        <v>#N/A</v>
      </c>
      <c r="C1811" s="15" t="e">
        <f>IF(OR(Medidas!D1811=1,Medidas!D1811="M",Medidas!D1811="m"),$A1811*LOOKUP($I1811+1,'OMS2007'!$A$3:$A$220,'OMS2007'!C$3:C$220)+(1-$A1811)*LOOKUP($I1811,'OMS2007'!$A$3:$A$220,'OMS2007'!C$3:C$220),$A1811*LOOKUP($I1811+1,'OMS2007'!$A$3:$A$220,'OMS2007'!F$3:F$220)+(1-$A1811)*LOOKUP($I1811,'OMS2007'!$A$3:$A$220,'OMS2007'!F$3:F$220))</f>
        <v>#N/A</v>
      </c>
      <c r="D1811" s="15" t="e">
        <f>IF(OR(Medidas!D1811=1,Medidas!D1811="M",Medidas!D1811="m"),$A1811*LOOKUP($I1811+1,'OMS2007'!$A$3:$A$220,'OMS2007'!D$3:D$220)+(1-$A1811)*LOOKUP($I1811,'OMS2007'!$A$3:$A$220,'OMS2007'!D$3:D$220),$A1811*LOOKUP($I1811+1,'OMS2007'!$A$3:$A$220,'OMS2007'!G$3:G$220)+(1-$A1811)*LOOKUP($I1811,'OMS2007'!$A$3:$A$220,'OMS2007'!G$3:G$220))</f>
        <v>#N/A</v>
      </c>
      <c r="E1811" s="15">
        <f t="shared" si="196"/>
        <v>1</v>
      </c>
      <c r="F1811" s="15">
        <f>IF(OR(Medidas!D1811=1,Medidas!D1811="M",Medidas!D1811="m",Medidas!D1811=2,Medidas!D1811="F",Medidas!D1811="f"),0,1)</f>
        <v>1</v>
      </c>
      <c r="G1811" s="15">
        <f>IF(OR(ISBLANK(Medidas!G1811),(ISBLANK(Medidas!H1811))),1,0)</f>
        <v>1</v>
      </c>
      <c r="H1811" s="15">
        <f>IF(AND(NOT(G1811),OR(Medidas!G1811&lt;20,Medidas!G1811&gt;250,Medidas!H1811&lt;0.5,Medidas!H1811&gt;400)),1,0)</f>
        <v>0</v>
      </c>
      <c r="I1811" s="20">
        <f>(Medidas!F1811-Medidas!E1811)/30.4375</f>
        <v>0</v>
      </c>
      <c r="J1811" s="15" t="e">
        <f>Medidas!H1811/(Medidas!G1811^2)*10000</f>
        <v>#DIV/0!</v>
      </c>
      <c r="K1811" s="15" t="e">
        <f t="shared" si="197"/>
        <v>#DIV/0!</v>
      </c>
      <c r="L1811" s="15" t="e">
        <f t="shared" si="198"/>
        <v>#DIV/0!</v>
      </c>
      <c r="M1811" s="15" t="e">
        <f t="shared" si="199"/>
        <v>#DIV/0!</v>
      </c>
      <c r="N1811" s="15" t="e">
        <f t="shared" si="200"/>
        <v>#N/A</v>
      </c>
      <c r="O1811" s="15" t="e">
        <f t="shared" si="201"/>
        <v>#N/A</v>
      </c>
    </row>
    <row r="1812" spans="1:15" x14ac:dyDescent="0.15">
      <c r="A1812" s="106">
        <f t="shared" si="202"/>
        <v>1</v>
      </c>
      <c r="B1812" s="15" t="e">
        <f>IF(OR(Medidas!D1812=1,Medidas!D1812="M",Medidas!D1812="m"),$A1812*LOOKUP($I1812+1,'OMS2007'!$A$3:$A$220,'OMS2007'!B$3:B$220)+(1-$A1812)*LOOKUP($I1812,'OMS2007'!$A$3:$A$220,'OMS2007'!B$3:B$220),$A1812*LOOKUP($I1812+1,'OMS2007'!$A$3:$A$220,'OMS2007'!E$3:E$220)+(1-$A1812)*LOOKUP($I1812,'OMS2007'!$A$3:$A$220,'OMS2007'!E$3:E$220))</f>
        <v>#N/A</v>
      </c>
      <c r="C1812" s="15" t="e">
        <f>IF(OR(Medidas!D1812=1,Medidas!D1812="M",Medidas!D1812="m"),$A1812*LOOKUP($I1812+1,'OMS2007'!$A$3:$A$220,'OMS2007'!C$3:C$220)+(1-$A1812)*LOOKUP($I1812,'OMS2007'!$A$3:$A$220,'OMS2007'!C$3:C$220),$A1812*LOOKUP($I1812+1,'OMS2007'!$A$3:$A$220,'OMS2007'!F$3:F$220)+(1-$A1812)*LOOKUP($I1812,'OMS2007'!$A$3:$A$220,'OMS2007'!F$3:F$220))</f>
        <v>#N/A</v>
      </c>
      <c r="D1812" s="15" t="e">
        <f>IF(OR(Medidas!D1812=1,Medidas!D1812="M",Medidas!D1812="m"),$A1812*LOOKUP($I1812+1,'OMS2007'!$A$3:$A$220,'OMS2007'!D$3:D$220)+(1-$A1812)*LOOKUP($I1812,'OMS2007'!$A$3:$A$220,'OMS2007'!D$3:D$220),$A1812*LOOKUP($I1812+1,'OMS2007'!$A$3:$A$220,'OMS2007'!G$3:G$220)+(1-$A1812)*LOOKUP($I1812,'OMS2007'!$A$3:$A$220,'OMS2007'!G$3:G$220))</f>
        <v>#N/A</v>
      </c>
      <c r="E1812" s="15">
        <f t="shared" si="196"/>
        <v>1</v>
      </c>
      <c r="F1812" s="15">
        <f>IF(OR(Medidas!D1812=1,Medidas!D1812="M",Medidas!D1812="m",Medidas!D1812=2,Medidas!D1812="F",Medidas!D1812="f"),0,1)</f>
        <v>1</v>
      </c>
      <c r="G1812" s="15">
        <f>IF(OR(ISBLANK(Medidas!G1812),(ISBLANK(Medidas!H1812))),1,0)</f>
        <v>1</v>
      </c>
      <c r="H1812" s="15">
        <f>IF(AND(NOT(G1812),OR(Medidas!G1812&lt;20,Medidas!G1812&gt;250,Medidas!H1812&lt;0.5,Medidas!H1812&gt;400)),1,0)</f>
        <v>0</v>
      </c>
      <c r="I1812" s="20">
        <f>(Medidas!F1812-Medidas!E1812)/30.4375</f>
        <v>0</v>
      </c>
      <c r="J1812" s="15" t="e">
        <f>Medidas!H1812/(Medidas!G1812^2)*10000</f>
        <v>#DIV/0!</v>
      </c>
      <c r="K1812" s="15" t="e">
        <f t="shared" si="197"/>
        <v>#DIV/0!</v>
      </c>
      <c r="L1812" s="15" t="e">
        <f t="shared" si="198"/>
        <v>#DIV/0!</v>
      </c>
      <c r="M1812" s="15" t="e">
        <f t="shared" si="199"/>
        <v>#DIV/0!</v>
      </c>
      <c r="N1812" s="15" t="e">
        <f t="shared" si="200"/>
        <v>#N/A</v>
      </c>
      <c r="O1812" s="15" t="e">
        <f t="shared" si="201"/>
        <v>#N/A</v>
      </c>
    </row>
    <row r="1813" spans="1:15" x14ac:dyDescent="0.15">
      <c r="A1813" s="106">
        <f t="shared" si="202"/>
        <v>1</v>
      </c>
      <c r="B1813" s="15" t="e">
        <f>IF(OR(Medidas!D1813=1,Medidas!D1813="M",Medidas!D1813="m"),$A1813*LOOKUP($I1813+1,'OMS2007'!$A$3:$A$220,'OMS2007'!B$3:B$220)+(1-$A1813)*LOOKUP($I1813,'OMS2007'!$A$3:$A$220,'OMS2007'!B$3:B$220),$A1813*LOOKUP($I1813+1,'OMS2007'!$A$3:$A$220,'OMS2007'!E$3:E$220)+(1-$A1813)*LOOKUP($I1813,'OMS2007'!$A$3:$A$220,'OMS2007'!E$3:E$220))</f>
        <v>#N/A</v>
      </c>
      <c r="C1813" s="15" t="e">
        <f>IF(OR(Medidas!D1813=1,Medidas!D1813="M",Medidas!D1813="m"),$A1813*LOOKUP($I1813+1,'OMS2007'!$A$3:$A$220,'OMS2007'!C$3:C$220)+(1-$A1813)*LOOKUP($I1813,'OMS2007'!$A$3:$A$220,'OMS2007'!C$3:C$220),$A1813*LOOKUP($I1813+1,'OMS2007'!$A$3:$A$220,'OMS2007'!F$3:F$220)+(1-$A1813)*LOOKUP($I1813,'OMS2007'!$A$3:$A$220,'OMS2007'!F$3:F$220))</f>
        <v>#N/A</v>
      </c>
      <c r="D1813" s="15" t="e">
        <f>IF(OR(Medidas!D1813=1,Medidas!D1813="M",Medidas!D1813="m"),$A1813*LOOKUP($I1813+1,'OMS2007'!$A$3:$A$220,'OMS2007'!D$3:D$220)+(1-$A1813)*LOOKUP($I1813,'OMS2007'!$A$3:$A$220,'OMS2007'!D$3:D$220),$A1813*LOOKUP($I1813+1,'OMS2007'!$A$3:$A$220,'OMS2007'!G$3:G$220)+(1-$A1813)*LOOKUP($I1813,'OMS2007'!$A$3:$A$220,'OMS2007'!G$3:G$220))</f>
        <v>#N/A</v>
      </c>
      <c r="E1813" s="15">
        <f t="shared" si="196"/>
        <v>1</v>
      </c>
      <c r="F1813" s="15">
        <f>IF(OR(Medidas!D1813=1,Medidas!D1813="M",Medidas!D1813="m",Medidas!D1813=2,Medidas!D1813="F",Medidas!D1813="f"),0,1)</f>
        <v>1</v>
      </c>
      <c r="G1813" s="15">
        <f>IF(OR(ISBLANK(Medidas!G1813),(ISBLANK(Medidas!H1813))),1,0)</f>
        <v>1</v>
      </c>
      <c r="H1813" s="15">
        <f>IF(AND(NOT(G1813),OR(Medidas!G1813&lt;20,Medidas!G1813&gt;250,Medidas!H1813&lt;0.5,Medidas!H1813&gt;400)),1,0)</f>
        <v>0</v>
      </c>
      <c r="I1813" s="20">
        <f>(Medidas!F1813-Medidas!E1813)/30.4375</f>
        <v>0</v>
      </c>
      <c r="J1813" s="15" t="e">
        <f>Medidas!H1813/(Medidas!G1813^2)*10000</f>
        <v>#DIV/0!</v>
      </c>
      <c r="K1813" s="15" t="e">
        <f t="shared" si="197"/>
        <v>#DIV/0!</v>
      </c>
      <c r="L1813" s="15" t="e">
        <f t="shared" si="198"/>
        <v>#DIV/0!</v>
      </c>
      <c r="M1813" s="15" t="e">
        <f t="shared" si="199"/>
        <v>#DIV/0!</v>
      </c>
      <c r="N1813" s="15" t="e">
        <f t="shared" si="200"/>
        <v>#N/A</v>
      </c>
      <c r="O1813" s="15" t="e">
        <f t="shared" si="201"/>
        <v>#N/A</v>
      </c>
    </row>
    <row r="1814" spans="1:15" x14ac:dyDescent="0.15">
      <c r="A1814" s="106">
        <f t="shared" si="202"/>
        <v>1</v>
      </c>
      <c r="B1814" s="15" t="e">
        <f>IF(OR(Medidas!D1814=1,Medidas!D1814="M",Medidas!D1814="m"),$A1814*LOOKUP($I1814+1,'OMS2007'!$A$3:$A$220,'OMS2007'!B$3:B$220)+(1-$A1814)*LOOKUP($I1814,'OMS2007'!$A$3:$A$220,'OMS2007'!B$3:B$220),$A1814*LOOKUP($I1814+1,'OMS2007'!$A$3:$A$220,'OMS2007'!E$3:E$220)+(1-$A1814)*LOOKUP($I1814,'OMS2007'!$A$3:$A$220,'OMS2007'!E$3:E$220))</f>
        <v>#N/A</v>
      </c>
      <c r="C1814" s="15" t="e">
        <f>IF(OR(Medidas!D1814=1,Medidas!D1814="M",Medidas!D1814="m"),$A1814*LOOKUP($I1814+1,'OMS2007'!$A$3:$A$220,'OMS2007'!C$3:C$220)+(1-$A1814)*LOOKUP($I1814,'OMS2007'!$A$3:$A$220,'OMS2007'!C$3:C$220),$A1814*LOOKUP($I1814+1,'OMS2007'!$A$3:$A$220,'OMS2007'!F$3:F$220)+(1-$A1814)*LOOKUP($I1814,'OMS2007'!$A$3:$A$220,'OMS2007'!F$3:F$220))</f>
        <v>#N/A</v>
      </c>
      <c r="D1814" s="15" t="e">
        <f>IF(OR(Medidas!D1814=1,Medidas!D1814="M",Medidas!D1814="m"),$A1814*LOOKUP($I1814+1,'OMS2007'!$A$3:$A$220,'OMS2007'!D$3:D$220)+(1-$A1814)*LOOKUP($I1814,'OMS2007'!$A$3:$A$220,'OMS2007'!D$3:D$220),$A1814*LOOKUP($I1814+1,'OMS2007'!$A$3:$A$220,'OMS2007'!G$3:G$220)+(1-$A1814)*LOOKUP($I1814,'OMS2007'!$A$3:$A$220,'OMS2007'!G$3:G$220))</f>
        <v>#N/A</v>
      </c>
      <c r="E1814" s="15">
        <f t="shared" si="196"/>
        <v>1</v>
      </c>
      <c r="F1814" s="15">
        <f>IF(OR(Medidas!D1814=1,Medidas!D1814="M",Medidas!D1814="m",Medidas!D1814=2,Medidas!D1814="F",Medidas!D1814="f"),0,1)</f>
        <v>1</v>
      </c>
      <c r="G1814" s="15">
        <f>IF(OR(ISBLANK(Medidas!G1814),(ISBLANK(Medidas!H1814))),1,0)</f>
        <v>1</v>
      </c>
      <c r="H1814" s="15">
        <f>IF(AND(NOT(G1814),OR(Medidas!G1814&lt;20,Medidas!G1814&gt;250,Medidas!H1814&lt;0.5,Medidas!H1814&gt;400)),1,0)</f>
        <v>0</v>
      </c>
      <c r="I1814" s="20">
        <f>(Medidas!F1814-Medidas!E1814)/30.4375</f>
        <v>0</v>
      </c>
      <c r="J1814" s="15" t="e">
        <f>Medidas!H1814/(Medidas!G1814^2)*10000</f>
        <v>#DIV/0!</v>
      </c>
      <c r="K1814" s="15" t="e">
        <f t="shared" si="197"/>
        <v>#DIV/0!</v>
      </c>
      <c r="L1814" s="15" t="e">
        <f t="shared" si="198"/>
        <v>#DIV/0!</v>
      </c>
      <c r="M1814" s="15" t="e">
        <f t="shared" si="199"/>
        <v>#DIV/0!</v>
      </c>
      <c r="N1814" s="15" t="e">
        <f t="shared" si="200"/>
        <v>#N/A</v>
      </c>
      <c r="O1814" s="15" t="e">
        <f t="shared" si="201"/>
        <v>#N/A</v>
      </c>
    </row>
    <row r="1815" spans="1:15" x14ac:dyDescent="0.15">
      <c r="A1815" s="106">
        <f t="shared" si="202"/>
        <v>1</v>
      </c>
      <c r="B1815" s="15" t="e">
        <f>IF(OR(Medidas!D1815=1,Medidas!D1815="M",Medidas!D1815="m"),$A1815*LOOKUP($I1815+1,'OMS2007'!$A$3:$A$220,'OMS2007'!B$3:B$220)+(1-$A1815)*LOOKUP($I1815,'OMS2007'!$A$3:$A$220,'OMS2007'!B$3:B$220),$A1815*LOOKUP($I1815+1,'OMS2007'!$A$3:$A$220,'OMS2007'!E$3:E$220)+(1-$A1815)*LOOKUP($I1815,'OMS2007'!$A$3:$A$220,'OMS2007'!E$3:E$220))</f>
        <v>#N/A</v>
      </c>
      <c r="C1815" s="15" t="e">
        <f>IF(OR(Medidas!D1815=1,Medidas!D1815="M",Medidas!D1815="m"),$A1815*LOOKUP($I1815+1,'OMS2007'!$A$3:$A$220,'OMS2007'!C$3:C$220)+(1-$A1815)*LOOKUP($I1815,'OMS2007'!$A$3:$A$220,'OMS2007'!C$3:C$220),$A1815*LOOKUP($I1815+1,'OMS2007'!$A$3:$A$220,'OMS2007'!F$3:F$220)+(1-$A1815)*LOOKUP($I1815,'OMS2007'!$A$3:$A$220,'OMS2007'!F$3:F$220))</f>
        <v>#N/A</v>
      </c>
      <c r="D1815" s="15" t="e">
        <f>IF(OR(Medidas!D1815=1,Medidas!D1815="M",Medidas!D1815="m"),$A1815*LOOKUP($I1815+1,'OMS2007'!$A$3:$A$220,'OMS2007'!D$3:D$220)+(1-$A1815)*LOOKUP($I1815,'OMS2007'!$A$3:$A$220,'OMS2007'!D$3:D$220),$A1815*LOOKUP($I1815+1,'OMS2007'!$A$3:$A$220,'OMS2007'!G$3:G$220)+(1-$A1815)*LOOKUP($I1815,'OMS2007'!$A$3:$A$220,'OMS2007'!G$3:G$220))</f>
        <v>#N/A</v>
      </c>
      <c r="E1815" s="15">
        <f t="shared" si="196"/>
        <v>1</v>
      </c>
      <c r="F1815" s="15">
        <f>IF(OR(Medidas!D1815=1,Medidas!D1815="M",Medidas!D1815="m",Medidas!D1815=2,Medidas!D1815="F",Medidas!D1815="f"),0,1)</f>
        <v>1</v>
      </c>
      <c r="G1815" s="15">
        <f>IF(OR(ISBLANK(Medidas!G1815),(ISBLANK(Medidas!H1815))),1,0)</f>
        <v>1</v>
      </c>
      <c r="H1815" s="15">
        <f>IF(AND(NOT(G1815),OR(Medidas!G1815&lt;20,Medidas!G1815&gt;250,Medidas!H1815&lt;0.5,Medidas!H1815&gt;400)),1,0)</f>
        <v>0</v>
      </c>
      <c r="I1815" s="20">
        <f>(Medidas!F1815-Medidas!E1815)/30.4375</f>
        <v>0</v>
      </c>
      <c r="J1815" s="15" t="e">
        <f>Medidas!H1815/(Medidas!G1815^2)*10000</f>
        <v>#DIV/0!</v>
      </c>
      <c r="K1815" s="15" t="e">
        <f t="shared" si="197"/>
        <v>#DIV/0!</v>
      </c>
      <c r="L1815" s="15" t="e">
        <f t="shared" si="198"/>
        <v>#DIV/0!</v>
      </c>
      <c r="M1815" s="15" t="e">
        <f t="shared" si="199"/>
        <v>#DIV/0!</v>
      </c>
      <c r="N1815" s="15" t="e">
        <f t="shared" si="200"/>
        <v>#N/A</v>
      </c>
      <c r="O1815" s="15" t="e">
        <f t="shared" si="201"/>
        <v>#N/A</v>
      </c>
    </row>
    <row r="1816" spans="1:15" x14ac:dyDescent="0.15">
      <c r="A1816" s="106">
        <f t="shared" si="202"/>
        <v>1</v>
      </c>
      <c r="B1816" s="15" t="e">
        <f>IF(OR(Medidas!D1816=1,Medidas!D1816="M",Medidas!D1816="m"),$A1816*LOOKUP($I1816+1,'OMS2007'!$A$3:$A$220,'OMS2007'!B$3:B$220)+(1-$A1816)*LOOKUP($I1816,'OMS2007'!$A$3:$A$220,'OMS2007'!B$3:B$220),$A1816*LOOKUP($I1816+1,'OMS2007'!$A$3:$A$220,'OMS2007'!E$3:E$220)+(1-$A1816)*LOOKUP($I1816,'OMS2007'!$A$3:$A$220,'OMS2007'!E$3:E$220))</f>
        <v>#N/A</v>
      </c>
      <c r="C1816" s="15" t="e">
        <f>IF(OR(Medidas!D1816=1,Medidas!D1816="M",Medidas!D1816="m"),$A1816*LOOKUP($I1816+1,'OMS2007'!$A$3:$A$220,'OMS2007'!C$3:C$220)+(1-$A1816)*LOOKUP($I1816,'OMS2007'!$A$3:$A$220,'OMS2007'!C$3:C$220),$A1816*LOOKUP($I1816+1,'OMS2007'!$A$3:$A$220,'OMS2007'!F$3:F$220)+(1-$A1816)*LOOKUP($I1816,'OMS2007'!$A$3:$A$220,'OMS2007'!F$3:F$220))</f>
        <v>#N/A</v>
      </c>
      <c r="D1816" s="15" t="e">
        <f>IF(OR(Medidas!D1816=1,Medidas!D1816="M",Medidas!D1816="m"),$A1816*LOOKUP($I1816+1,'OMS2007'!$A$3:$A$220,'OMS2007'!D$3:D$220)+(1-$A1816)*LOOKUP($I1816,'OMS2007'!$A$3:$A$220,'OMS2007'!D$3:D$220),$A1816*LOOKUP($I1816+1,'OMS2007'!$A$3:$A$220,'OMS2007'!G$3:G$220)+(1-$A1816)*LOOKUP($I1816,'OMS2007'!$A$3:$A$220,'OMS2007'!G$3:G$220))</f>
        <v>#N/A</v>
      </c>
      <c r="E1816" s="15">
        <f t="shared" si="196"/>
        <v>1</v>
      </c>
      <c r="F1816" s="15">
        <f>IF(OR(Medidas!D1816=1,Medidas!D1816="M",Medidas!D1816="m",Medidas!D1816=2,Medidas!D1816="F",Medidas!D1816="f"),0,1)</f>
        <v>1</v>
      </c>
      <c r="G1816" s="15">
        <f>IF(OR(ISBLANK(Medidas!G1816),(ISBLANK(Medidas!H1816))),1,0)</f>
        <v>1</v>
      </c>
      <c r="H1816" s="15">
        <f>IF(AND(NOT(G1816),OR(Medidas!G1816&lt;20,Medidas!G1816&gt;250,Medidas!H1816&lt;0.5,Medidas!H1816&gt;400)),1,0)</f>
        <v>0</v>
      </c>
      <c r="I1816" s="20">
        <f>(Medidas!F1816-Medidas!E1816)/30.4375</f>
        <v>0</v>
      </c>
      <c r="J1816" s="15" t="e">
        <f>Medidas!H1816/(Medidas!G1816^2)*10000</f>
        <v>#DIV/0!</v>
      </c>
      <c r="K1816" s="15" t="e">
        <f t="shared" si="197"/>
        <v>#DIV/0!</v>
      </c>
      <c r="L1816" s="15" t="e">
        <f t="shared" si="198"/>
        <v>#DIV/0!</v>
      </c>
      <c r="M1816" s="15" t="e">
        <f t="shared" si="199"/>
        <v>#DIV/0!</v>
      </c>
      <c r="N1816" s="15" t="e">
        <f t="shared" si="200"/>
        <v>#N/A</v>
      </c>
      <c r="O1816" s="15" t="e">
        <f t="shared" si="201"/>
        <v>#N/A</v>
      </c>
    </row>
    <row r="1817" spans="1:15" x14ac:dyDescent="0.15">
      <c r="A1817" s="106">
        <f t="shared" si="202"/>
        <v>1</v>
      </c>
      <c r="B1817" s="15" t="e">
        <f>IF(OR(Medidas!D1817=1,Medidas!D1817="M",Medidas!D1817="m"),$A1817*LOOKUP($I1817+1,'OMS2007'!$A$3:$A$220,'OMS2007'!B$3:B$220)+(1-$A1817)*LOOKUP($I1817,'OMS2007'!$A$3:$A$220,'OMS2007'!B$3:B$220),$A1817*LOOKUP($I1817+1,'OMS2007'!$A$3:$A$220,'OMS2007'!E$3:E$220)+(1-$A1817)*LOOKUP($I1817,'OMS2007'!$A$3:$A$220,'OMS2007'!E$3:E$220))</f>
        <v>#N/A</v>
      </c>
      <c r="C1817" s="15" t="e">
        <f>IF(OR(Medidas!D1817=1,Medidas!D1817="M",Medidas!D1817="m"),$A1817*LOOKUP($I1817+1,'OMS2007'!$A$3:$A$220,'OMS2007'!C$3:C$220)+(1-$A1817)*LOOKUP($I1817,'OMS2007'!$A$3:$A$220,'OMS2007'!C$3:C$220),$A1817*LOOKUP($I1817+1,'OMS2007'!$A$3:$A$220,'OMS2007'!F$3:F$220)+(1-$A1817)*LOOKUP($I1817,'OMS2007'!$A$3:$A$220,'OMS2007'!F$3:F$220))</f>
        <v>#N/A</v>
      </c>
      <c r="D1817" s="15" t="e">
        <f>IF(OR(Medidas!D1817=1,Medidas!D1817="M",Medidas!D1817="m"),$A1817*LOOKUP($I1817+1,'OMS2007'!$A$3:$A$220,'OMS2007'!D$3:D$220)+(1-$A1817)*LOOKUP($I1817,'OMS2007'!$A$3:$A$220,'OMS2007'!D$3:D$220),$A1817*LOOKUP($I1817+1,'OMS2007'!$A$3:$A$220,'OMS2007'!G$3:G$220)+(1-$A1817)*LOOKUP($I1817,'OMS2007'!$A$3:$A$220,'OMS2007'!G$3:G$220))</f>
        <v>#N/A</v>
      </c>
      <c r="E1817" s="15">
        <f t="shared" si="196"/>
        <v>1</v>
      </c>
      <c r="F1817" s="15">
        <f>IF(OR(Medidas!D1817=1,Medidas!D1817="M",Medidas!D1817="m",Medidas!D1817=2,Medidas!D1817="F",Medidas!D1817="f"),0,1)</f>
        <v>1</v>
      </c>
      <c r="G1817" s="15">
        <f>IF(OR(ISBLANK(Medidas!G1817),(ISBLANK(Medidas!H1817))),1,0)</f>
        <v>1</v>
      </c>
      <c r="H1817" s="15">
        <f>IF(AND(NOT(G1817),OR(Medidas!G1817&lt;20,Medidas!G1817&gt;250,Medidas!H1817&lt;0.5,Medidas!H1817&gt;400)),1,0)</f>
        <v>0</v>
      </c>
      <c r="I1817" s="20">
        <f>(Medidas!F1817-Medidas!E1817)/30.4375</f>
        <v>0</v>
      </c>
      <c r="J1817" s="15" t="e">
        <f>Medidas!H1817/(Medidas!G1817^2)*10000</f>
        <v>#DIV/0!</v>
      </c>
      <c r="K1817" s="15" t="e">
        <f t="shared" si="197"/>
        <v>#DIV/0!</v>
      </c>
      <c r="L1817" s="15" t="e">
        <f t="shared" si="198"/>
        <v>#DIV/0!</v>
      </c>
      <c r="M1817" s="15" t="e">
        <f t="shared" si="199"/>
        <v>#DIV/0!</v>
      </c>
      <c r="N1817" s="15" t="e">
        <f t="shared" si="200"/>
        <v>#N/A</v>
      </c>
      <c r="O1817" s="15" t="e">
        <f t="shared" si="201"/>
        <v>#N/A</v>
      </c>
    </row>
    <row r="1818" spans="1:15" x14ac:dyDescent="0.15">
      <c r="A1818" s="106">
        <f t="shared" si="202"/>
        <v>1</v>
      </c>
      <c r="B1818" s="15" t="e">
        <f>IF(OR(Medidas!D1818=1,Medidas!D1818="M",Medidas!D1818="m"),$A1818*LOOKUP($I1818+1,'OMS2007'!$A$3:$A$220,'OMS2007'!B$3:B$220)+(1-$A1818)*LOOKUP($I1818,'OMS2007'!$A$3:$A$220,'OMS2007'!B$3:B$220),$A1818*LOOKUP($I1818+1,'OMS2007'!$A$3:$A$220,'OMS2007'!E$3:E$220)+(1-$A1818)*LOOKUP($I1818,'OMS2007'!$A$3:$A$220,'OMS2007'!E$3:E$220))</f>
        <v>#N/A</v>
      </c>
      <c r="C1818" s="15" t="e">
        <f>IF(OR(Medidas!D1818=1,Medidas!D1818="M",Medidas!D1818="m"),$A1818*LOOKUP($I1818+1,'OMS2007'!$A$3:$A$220,'OMS2007'!C$3:C$220)+(1-$A1818)*LOOKUP($I1818,'OMS2007'!$A$3:$A$220,'OMS2007'!C$3:C$220),$A1818*LOOKUP($I1818+1,'OMS2007'!$A$3:$A$220,'OMS2007'!F$3:F$220)+(1-$A1818)*LOOKUP($I1818,'OMS2007'!$A$3:$A$220,'OMS2007'!F$3:F$220))</f>
        <v>#N/A</v>
      </c>
      <c r="D1818" s="15" t="e">
        <f>IF(OR(Medidas!D1818=1,Medidas!D1818="M",Medidas!D1818="m"),$A1818*LOOKUP($I1818+1,'OMS2007'!$A$3:$A$220,'OMS2007'!D$3:D$220)+(1-$A1818)*LOOKUP($I1818,'OMS2007'!$A$3:$A$220,'OMS2007'!D$3:D$220),$A1818*LOOKUP($I1818+1,'OMS2007'!$A$3:$A$220,'OMS2007'!G$3:G$220)+(1-$A1818)*LOOKUP($I1818,'OMS2007'!$A$3:$A$220,'OMS2007'!G$3:G$220))</f>
        <v>#N/A</v>
      </c>
      <c r="E1818" s="15">
        <f t="shared" si="196"/>
        <v>1</v>
      </c>
      <c r="F1818" s="15">
        <f>IF(OR(Medidas!D1818=1,Medidas!D1818="M",Medidas!D1818="m",Medidas!D1818=2,Medidas!D1818="F",Medidas!D1818="f"),0,1)</f>
        <v>1</v>
      </c>
      <c r="G1818" s="15">
        <f>IF(OR(ISBLANK(Medidas!G1818),(ISBLANK(Medidas!H1818))),1,0)</f>
        <v>1</v>
      </c>
      <c r="H1818" s="15">
        <f>IF(AND(NOT(G1818),OR(Medidas!G1818&lt;20,Medidas!G1818&gt;250,Medidas!H1818&lt;0.5,Medidas!H1818&gt;400)),1,0)</f>
        <v>0</v>
      </c>
      <c r="I1818" s="20">
        <f>(Medidas!F1818-Medidas!E1818)/30.4375</f>
        <v>0</v>
      </c>
      <c r="J1818" s="15" t="e">
        <f>Medidas!H1818/(Medidas!G1818^2)*10000</f>
        <v>#DIV/0!</v>
      </c>
      <c r="K1818" s="15" t="e">
        <f t="shared" si="197"/>
        <v>#DIV/0!</v>
      </c>
      <c r="L1818" s="15" t="e">
        <f t="shared" si="198"/>
        <v>#DIV/0!</v>
      </c>
      <c r="M1818" s="15" t="e">
        <f t="shared" si="199"/>
        <v>#DIV/0!</v>
      </c>
      <c r="N1818" s="15" t="e">
        <f t="shared" si="200"/>
        <v>#N/A</v>
      </c>
      <c r="O1818" s="15" t="e">
        <f t="shared" si="201"/>
        <v>#N/A</v>
      </c>
    </row>
    <row r="1819" spans="1:15" x14ac:dyDescent="0.15">
      <c r="A1819" s="106">
        <f t="shared" si="202"/>
        <v>1</v>
      </c>
      <c r="B1819" s="15" t="e">
        <f>IF(OR(Medidas!D1819=1,Medidas!D1819="M",Medidas!D1819="m"),$A1819*LOOKUP($I1819+1,'OMS2007'!$A$3:$A$220,'OMS2007'!B$3:B$220)+(1-$A1819)*LOOKUP($I1819,'OMS2007'!$A$3:$A$220,'OMS2007'!B$3:B$220),$A1819*LOOKUP($I1819+1,'OMS2007'!$A$3:$A$220,'OMS2007'!E$3:E$220)+(1-$A1819)*LOOKUP($I1819,'OMS2007'!$A$3:$A$220,'OMS2007'!E$3:E$220))</f>
        <v>#N/A</v>
      </c>
      <c r="C1819" s="15" t="e">
        <f>IF(OR(Medidas!D1819=1,Medidas!D1819="M",Medidas!D1819="m"),$A1819*LOOKUP($I1819+1,'OMS2007'!$A$3:$A$220,'OMS2007'!C$3:C$220)+(1-$A1819)*LOOKUP($I1819,'OMS2007'!$A$3:$A$220,'OMS2007'!C$3:C$220),$A1819*LOOKUP($I1819+1,'OMS2007'!$A$3:$A$220,'OMS2007'!F$3:F$220)+(1-$A1819)*LOOKUP($I1819,'OMS2007'!$A$3:$A$220,'OMS2007'!F$3:F$220))</f>
        <v>#N/A</v>
      </c>
      <c r="D1819" s="15" t="e">
        <f>IF(OR(Medidas!D1819=1,Medidas!D1819="M",Medidas!D1819="m"),$A1819*LOOKUP($I1819+1,'OMS2007'!$A$3:$A$220,'OMS2007'!D$3:D$220)+(1-$A1819)*LOOKUP($I1819,'OMS2007'!$A$3:$A$220,'OMS2007'!D$3:D$220),$A1819*LOOKUP($I1819+1,'OMS2007'!$A$3:$A$220,'OMS2007'!G$3:G$220)+(1-$A1819)*LOOKUP($I1819,'OMS2007'!$A$3:$A$220,'OMS2007'!G$3:G$220))</f>
        <v>#N/A</v>
      </c>
      <c r="E1819" s="15">
        <f t="shared" si="196"/>
        <v>1</v>
      </c>
      <c r="F1819" s="15">
        <f>IF(OR(Medidas!D1819=1,Medidas!D1819="M",Medidas!D1819="m",Medidas!D1819=2,Medidas!D1819="F",Medidas!D1819="f"),0,1)</f>
        <v>1</v>
      </c>
      <c r="G1819" s="15">
        <f>IF(OR(ISBLANK(Medidas!G1819),(ISBLANK(Medidas!H1819))),1,0)</f>
        <v>1</v>
      </c>
      <c r="H1819" s="15">
        <f>IF(AND(NOT(G1819),OR(Medidas!G1819&lt;20,Medidas!G1819&gt;250,Medidas!H1819&lt;0.5,Medidas!H1819&gt;400)),1,0)</f>
        <v>0</v>
      </c>
      <c r="I1819" s="20">
        <f>(Medidas!F1819-Medidas!E1819)/30.4375</f>
        <v>0</v>
      </c>
      <c r="J1819" s="15" t="e">
        <f>Medidas!H1819/(Medidas!G1819^2)*10000</f>
        <v>#DIV/0!</v>
      </c>
      <c r="K1819" s="15" t="e">
        <f t="shared" si="197"/>
        <v>#DIV/0!</v>
      </c>
      <c r="L1819" s="15" t="e">
        <f t="shared" si="198"/>
        <v>#DIV/0!</v>
      </c>
      <c r="M1819" s="15" t="e">
        <f t="shared" si="199"/>
        <v>#DIV/0!</v>
      </c>
      <c r="N1819" s="15" t="e">
        <f t="shared" si="200"/>
        <v>#N/A</v>
      </c>
      <c r="O1819" s="15" t="e">
        <f t="shared" si="201"/>
        <v>#N/A</v>
      </c>
    </row>
    <row r="1820" spans="1:15" x14ac:dyDescent="0.15">
      <c r="A1820" s="106">
        <f t="shared" si="202"/>
        <v>1</v>
      </c>
      <c r="B1820" s="15" t="e">
        <f>IF(OR(Medidas!D1820=1,Medidas!D1820="M",Medidas!D1820="m"),$A1820*LOOKUP($I1820+1,'OMS2007'!$A$3:$A$220,'OMS2007'!B$3:B$220)+(1-$A1820)*LOOKUP($I1820,'OMS2007'!$A$3:$A$220,'OMS2007'!B$3:B$220),$A1820*LOOKUP($I1820+1,'OMS2007'!$A$3:$A$220,'OMS2007'!E$3:E$220)+(1-$A1820)*LOOKUP($I1820,'OMS2007'!$A$3:$A$220,'OMS2007'!E$3:E$220))</f>
        <v>#N/A</v>
      </c>
      <c r="C1820" s="15" t="e">
        <f>IF(OR(Medidas!D1820=1,Medidas!D1820="M",Medidas!D1820="m"),$A1820*LOOKUP($I1820+1,'OMS2007'!$A$3:$A$220,'OMS2007'!C$3:C$220)+(1-$A1820)*LOOKUP($I1820,'OMS2007'!$A$3:$A$220,'OMS2007'!C$3:C$220),$A1820*LOOKUP($I1820+1,'OMS2007'!$A$3:$A$220,'OMS2007'!F$3:F$220)+(1-$A1820)*LOOKUP($I1820,'OMS2007'!$A$3:$A$220,'OMS2007'!F$3:F$220))</f>
        <v>#N/A</v>
      </c>
      <c r="D1820" s="15" t="e">
        <f>IF(OR(Medidas!D1820=1,Medidas!D1820="M",Medidas!D1820="m"),$A1820*LOOKUP($I1820+1,'OMS2007'!$A$3:$A$220,'OMS2007'!D$3:D$220)+(1-$A1820)*LOOKUP($I1820,'OMS2007'!$A$3:$A$220,'OMS2007'!D$3:D$220),$A1820*LOOKUP($I1820+1,'OMS2007'!$A$3:$A$220,'OMS2007'!G$3:G$220)+(1-$A1820)*LOOKUP($I1820,'OMS2007'!$A$3:$A$220,'OMS2007'!G$3:G$220))</f>
        <v>#N/A</v>
      </c>
      <c r="E1820" s="15">
        <f t="shared" si="196"/>
        <v>1</v>
      </c>
      <c r="F1820" s="15">
        <f>IF(OR(Medidas!D1820=1,Medidas!D1820="M",Medidas!D1820="m",Medidas!D1820=2,Medidas!D1820="F",Medidas!D1820="f"),0,1)</f>
        <v>1</v>
      </c>
      <c r="G1820" s="15">
        <f>IF(OR(ISBLANK(Medidas!G1820),(ISBLANK(Medidas!H1820))),1,0)</f>
        <v>1</v>
      </c>
      <c r="H1820" s="15">
        <f>IF(AND(NOT(G1820),OR(Medidas!G1820&lt;20,Medidas!G1820&gt;250,Medidas!H1820&lt;0.5,Medidas!H1820&gt;400)),1,0)</f>
        <v>0</v>
      </c>
      <c r="I1820" s="20">
        <f>(Medidas!F1820-Medidas!E1820)/30.4375</f>
        <v>0</v>
      </c>
      <c r="J1820" s="15" t="e">
        <f>Medidas!H1820/(Medidas!G1820^2)*10000</f>
        <v>#DIV/0!</v>
      </c>
      <c r="K1820" s="15" t="e">
        <f t="shared" si="197"/>
        <v>#DIV/0!</v>
      </c>
      <c r="L1820" s="15" t="e">
        <f t="shared" si="198"/>
        <v>#DIV/0!</v>
      </c>
      <c r="M1820" s="15" t="e">
        <f t="shared" si="199"/>
        <v>#DIV/0!</v>
      </c>
      <c r="N1820" s="15" t="e">
        <f t="shared" si="200"/>
        <v>#N/A</v>
      </c>
      <c r="O1820" s="15" t="e">
        <f t="shared" si="201"/>
        <v>#N/A</v>
      </c>
    </row>
    <row r="1821" spans="1:15" x14ac:dyDescent="0.15">
      <c r="A1821" s="106">
        <f t="shared" si="202"/>
        <v>1</v>
      </c>
      <c r="B1821" s="15" t="e">
        <f>IF(OR(Medidas!D1821=1,Medidas!D1821="M",Medidas!D1821="m"),$A1821*LOOKUP($I1821+1,'OMS2007'!$A$3:$A$220,'OMS2007'!B$3:B$220)+(1-$A1821)*LOOKUP($I1821,'OMS2007'!$A$3:$A$220,'OMS2007'!B$3:B$220),$A1821*LOOKUP($I1821+1,'OMS2007'!$A$3:$A$220,'OMS2007'!E$3:E$220)+(1-$A1821)*LOOKUP($I1821,'OMS2007'!$A$3:$A$220,'OMS2007'!E$3:E$220))</f>
        <v>#N/A</v>
      </c>
      <c r="C1821" s="15" t="e">
        <f>IF(OR(Medidas!D1821=1,Medidas!D1821="M",Medidas!D1821="m"),$A1821*LOOKUP($I1821+1,'OMS2007'!$A$3:$A$220,'OMS2007'!C$3:C$220)+(1-$A1821)*LOOKUP($I1821,'OMS2007'!$A$3:$A$220,'OMS2007'!C$3:C$220),$A1821*LOOKUP($I1821+1,'OMS2007'!$A$3:$A$220,'OMS2007'!F$3:F$220)+(1-$A1821)*LOOKUP($I1821,'OMS2007'!$A$3:$A$220,'OMS2007'!F$3:F$220))</f>
        <v>#N/A</v>
      </c>
      <c r="D1821" s="15" t="e">
        <f>IF(OR(Medidas!D1821=1,Medidas!D1821="M",Medidas!D1821="m"),$A1821*LOOKUP($I1821+1,'OMS2007'!$A$3:$A$220,'OMS2007'!D$3:D$220)+(1-$A1821)*LOOKUP($I1821,'OMS2007'!$A$3:$A$220,'OMS2007'!D$3:D$220),$A1821*LOOKUP($I1821+1,'OMS2007'!$A$3:$A$220,'OMS2007'!G$3:G$220)+(1-$A1821)*LOOKUP($I1821,'OMS2007'!$A$3:$A$220,'OMS2007'!G$3:G$220))</f>
        <v>#N/A</v>
      </c>
      <c r="E1821" s="15">
        <f t="shared" si="196"/>
        <v>1</v>
      </c>
      <c r="F1821" s="15">
        <f>IF(OR(Medidas!D1821=1,Medidas!D1821="M",Medidas!D1821="m",Medidas!D1821=2,Medidas!D1821="F",Medidas!D1821="f"),0,1)</f>
        <v>1</v>
      </c>
      <c r="G1821" s="15">
        <f>IF(OR(ISBLANK(Medidas!G1821),(ISBLANK(Medidas!H1821))),1,0)</f>
        <v>1</v>
      </c>
      <c r="H1821" s="15">
        <f>IF(AND(NOT(G1821),OR(Medidas!G1821&lt;20,Medidas!G1821&gt;250,Medidas!H1821&lt;0.5,Medidas!H1821&gt;400)),1,0)</f>
        <v>0</v>
      </c>
      <c r="I1821" s="20">
        <f>(Medidas!F1821-Medidas!E1821)/30.4375</f>
        <v>0</v>
      </c>
      <c r="J1821" s="15" t="e">
        <f>Medidas!H1821/(Medidas!G1821^2)*10000</f>
        <v>#DIV/0!</v>
      </c>
      <c r="K1821" s="15" t="e">
        <f t="shared" si="197"/>
        <v>#DIV/0!</v>
      </c>
      <c r="L1821" s="15" t="e">
        <f t="shared" si="198"/>
        <v>#DIV/0!</v>
      </c>
      <c r="M1821" s="15" t="e">
        <f t="shared" si="199"/>
        <v>#DIV/0!</v>
      </c>
      <c r="N1821" s="15" t="e">
        <f t="shared" si="200"/>
        <v>#N/A</v>
      </c>
      <c r="O1821" s="15" t="e">
        <f t="shared" si="201"/>
        <v>#N/A</v>
      </c>
    </row>
    <row r="1822" spans="1:15" x14ac:dyDescent="0.15">
      <c r="A1822" s="106">
        <f t="shared" si="202"/>
        <v>1</v>
      </c>
      <c r="B1822" s="15" t="e">
        <f>IF(OR(Medidas!D1822=1,Medidas!D1822="M",Medidas!D1822="m"),$A1822*LOOKUP($I1822+1,'OMS2007'!$A$3:$A$220,'OMS2007'!B$3:B$220)+(1-$A1822)*LOOKUP($I1822,'OMS2007'!$A$3:$A$220,'OMS2007'!B$3:B$220),$A1822*LOOKUP($I1822+1,'OMS2007'!$A$3:$A$220,'OMS2007'!E$3:E$220)+(1-$A1822)*LOOKUP($I1822,'OMS2007'!$A$3:$A$220,'OMS2007'!E$3:E$220))</f>
        <v>#N/A</v>
      </c>
      <c r="C1822" s="15" t="e">
        <f>IF(OR(Medidas!D1822=1,Medidas!D1822="M",Medidas!D1822="m"),$A1822*LOOKUP($I1822+1,'OMS2007'!$A$3:$A$220,'OMS2007'!C$3:C$220)+(1-$A1822)*LOOKUP($I1822,'OMS2007'!$A$3:$A$220,'OMS2007'!C$3:C$220),$A1822*LOOKUP($I1822+1,'OMS2007'!$A$3:$A$220,'OMS2007'!F$3:F$220)+(1-$A1822)*LOOKUP($I1822,'OMS2007'!$A$3:$A$220,'OMS2007'!F$3:F$220))</f>
        <v>#N/A</v>
      </c>
      <c r="D1822" s="15" t="e">
        <f>IF(OR(Medidas!D1822=1,Medidas!D1822="M",Medidas!D1822="m"),$A1822*LOOKUP($I1822+1,'OMS2007'!$A$3:$A$220,'OMS2007'!D$3:D$220)+(1-$A1822)*LOOKUP($I1822,'OMS2007'!$A$3:$A$220,'OMS2007'!D$3:D$220),$A1822*LOOKUP($I1822+1,'OMS2007'!$A$3:$A$220,'OMS2007'!G$3:G$220)+(1-$A1822)*LOOKUP($I1822,'OMS2007'!$A$3:$A$220,'OMS2007'!G$3:G$220))</f>
        <v>#N/A</v>
      </c>
      <c r="E1822" s="15">
        <f t="shared" si="196"/>
        <v>1</v>
      </c>
      <c r="F1822" s="15">
        <f>IF(OR(Medidas!D1822=1,Medidas!D1822="M",Medidas!D1822="m",Medidas!D1822=2,Medidas!D1822="F",Medidas!D1822="f"),0,1)</f>
        <v>1</v>
      </c>
      <c r="G1822" s="15">
        <f>IF(OR(ISBLANK(Medidas!G1822),(ISBLANK(Medidas!H1822))),1,0)</f>
        <v>1</v>
      </c>
      <c r="H1822" s="15">
        <f>IF(AND(NOT(G1822),OR(Medidas!G1822&lt;20,Medidas!G1822&gt;250,Medidas!H1822&lt;0.5,Medidas!H1822&gt;400)),1,0)</f>
        <v>0</v>
      </c>
      <c r="I1822" s="20">
        <f>(Medidas!F1822-Medidas!E1822)/30.4375</f>
        <v>0</v>
      </c>
      <c r="J1822" s="15" t="e">
        <f>Medidas!H1822/(Medidas!G1822^2)*10000</f>
        <v>#DIV/0!</v>
      </c>
      <c r="K1822" s="15" t="e">
        <f t="shared" si="197"/>
        <v>#DIV/0!</v>
      </c>
      <c r="L1822" s="15" t="e">
        <f t="shared" si="198"/>
        <v>#DIV/0!</v>
      </c>
      <c r="M1822" s="15" t="e">
        <f t="shared" si="199"/>
        <v>#DIV/0!</v>
      </c>
      <c r="N1822" s="15" t="e">
        <f t="shared" si="200"/>
        <v>#N/A</v>
      </c>
      <c r="O1822" s="15" t="e">
        <f t="shared" si="201"/>
        <v>#N/A</v>
      </c>
    </row>
    <row r="1823" spans="1:15" x14ac:dyDescent="0.15">
      <c r="A1823" s="106">
        <f t="shared" si="202"/>
        <v>1</v>
      </c>
      <c r="B1823" s="15" t="e">
        <f>IF(OR(Medidas!D1823=1,Medidas!D1823="M",Medidas!D1823="m"),$A1823*LOOKUP($I1823+1,'OMS2007'!$A$3:$A$220,'OMS2007'!B$3:B$220)+(1-$A1823)*LOOKUP($I1823,'OMS2007'!$A$3:$A$220,'OMS2007'!B$3:B$220),$A1823*LOOKUP($I1823+1,'OMS2007'!$A$3:$A$220,'OMS2007'!E$3:E$220)+(1-$A1823)*LOOKUP($I1823,'OMS2007'!$A$3:$A$220,'OMS2007'!E$3:E$220))</f>
        <v>#N/A</v>
      </c>
      <c r="C1823" s="15" t="e">
        <f>IF(OR(Medidas!D1823=1,Medidas!D1823="M",Medidas!D1823="m"),$A1823*LOOKUP($I1823+1,'OMS2007'!$A$3:$A$220,'OMS2007'!C$3:C$220)+(1-$A1823)*LOOKUP($I1823,'OMS2007'!$A$3:$A$220,'OMS2007'!C$3:C$220),$A1823*LOOKUP($I1823+1,'OMS2007'!$A$3:$A$220,'OMS2007'!F$3:F$220)+(1-$A1823)*LOOKUP($I1823,'OMS2007'!$A$3:$A$220,'OMS2007'!F$3:F$220))</f>
        <v>#N/A</v>
      </c>
      <c r="D1823" s="15" t="e">
        <f>IF(OR(Medidas!D1823=1,Medidas!D1823="M",Medidas!D1823="m"),$A1823*LOOKUP($I1823+1,'OMS2007'!$A$3:$A$220,'OMS2007'!D$3:D$220)+(1-$A1823)*LOOKUP($I1823,'OMS2007'!$A$3:$A$220,'OMS2007'!D$3:D$220),$A1823*LOOKUP($I1823+1,'OMS2007'!$A$3:$A$220,'OMS2007'!G$3:G$220)+(1-$A1823)*LOOKUP($I1823,'OMS2007'!$A$3:$A$220,'OMS2007'!G$3:G$220))</f>
        <v>#N/A</v>
      </c>
      <c r="E1823" s="15">
        <f t="shared" si="196"/>
        <v>1</v>
      </c>
      <c r="F1823" s="15">
        <f>IF(OR(Medidas!D1823=1,Medidas!D1823="M",Medidas!D1823="m",Medidas!D1823=2,Medidas!D1823="F",Medidas!D1823="f"),0,1)</f>
        <v>1</v>
      </c>
      <c r="G1823" s="15">
        <f>IF(OR(ISBLANK(Medidas!G1823),(ISBLANK(Medidas!H1823))),1,0)</f>
        <v>1</v>
      </c>
      <c r="H1823" s="15">
        <f>IF(AND(NOT(G1823),OR(Medidas!G1823&lt;20,Medidas!G1823&gt;250,Medidas!H1823&lt;0.5,Medidas!H1823&gt;400)),1,0)</f>
        <v>0</v>
      </c>
      <c r="I1823" s="20">
        <f>(Medidas!F1823-Medidas!E1823)/30.4375</f>
        <v>0</v>
      </c>
      <c r="J1823" s="15" t="e">
        <f>Medidas!H1823/(Medidas!G1823^2)*10000</f>
        <v>#DIV/0!</v>
      </c>
      <c r="K1823" s="15" t="e">
        <f t="shared" si="197"/>
        <v>#DIV/0!</v>
      </c>
      <c r="L1823" s="15" t="e">
        <f t="shared" si="198"/>
        <v>#DIV/0!</v>
      </c>
      <c r="M1823" s="15" t="e">
        <f t="shared" si="199"/>
        <v>#DIV/0!</v>
      </c>
      <c r="N1823" s="15" t="e">
        <f t="shared" si="200"/>
        <v>#N/A</v>
      </c>
      <c r="O1823" s="15" t="e">
        <f t="shared" si="201"/>
        <v>#N/A</v>
      </c>
    </row>
    <row r="1824" spans="1:15" x14ac:dyDescent="0.15">
      <c r="A1824" s="106">
        <f t="shared" si="202"/>
        <v>1</v>
      </c>
      <c r="B1824" s="15" t="e">
        <f>IF(OR(Medidas!D1824=1,Medidas!D1824="M",Medidas!D1824="m"),$A1824*LOOKUP($I1824+1,'OMS2007'!$A$3:$A$220,'OMS2007'!B$3:B$220)+(1-$A1824)*LOOKUP($I1824,'OMS2007'!$A$3:$A$220,'OMS2007'!B$3:B$220),$A1824*LOOKUP($I1824+1,'OMS2007'!$A$3:$A$220,'OMS2007'!E$3:E$220)+(1-$A1824)*LOOKUP($I1824,'OMS2007'!$A$3:$A$220,'OMS2007'!E$3:E$220))</f>
        <v>#N/A</v>
      </c>
      <c r="C1824" s="15" t="e">
        <f>IF(OR(Medidas!D1824=1,Medidas!D1824="M",Medidas!D1824="m"),$A1824*LOOKUP($I1824+1,'OMS2007'!$A$3:$A$220,'OMS2007'!C$3:C$220)+(1-$A1824)*LOOKUP($I1824,'OMS2007'!$A$3:$A$220,'OMS2007'!C$3:C$220),$A1824*LOOKUP($I1824+1,'OMS2007'!$A$3:$A$220,'OMS2007'!F$3:F$220)+(1-$A1824)*LOOKUP($I1824,'OMS2007'!$A$3:$A$220,'OMS2007'!F$3:F$220))</f>
        <v>#N/A</v>
      </c>
      <c r="D1824" s="15" t="e">
        <f>IF(OR(Medidas!D1824=1,Medidas!D1824="M",Medidas!D1824="m"),$A1824*LOOKUP($I1824+1,'OMS2007'!$A$3:$A$220,'OMS2007'!D$3:D$220)+(1-$A1824)*LOOKUP($I1824,'OMS2007'!$A$3:$A$220,'OMS2007'!D$3:D$220),$A1824*LOOKUP($I1824+1,'OMS2007'!$A$3:$A$220,'OMS2007'!G$3:G$220)+(1-$A1824)*LOOKUP($I1824,'OMS2007'!$A$3:$A$220,'OMS2007'!G$3:G$220))</f>
        <v>#N/A</v>
      </c>
      <c r="E1824" s="15">
        <f t="shared" si="196"/>
        <v>1</v>
      </c>
      <c r="F1824" s="15">
        <f>IF(OR(Medidas!D1824=1,Medidas!D1824="M",Medidas!D1824="m",Medidas!D1824=2,Medidas!D1824="F",Medidas!D1824="f"),0,1)</f>
        <v>1</v>
      </c>
      <c r="G1824" s="15">
        <f>IF(OR(ISBLANK(Medidas!G1824),(ISBLANK(Medidas!H1824))),1,0)</f>
        <v>1</v>
      </c>
      <c r="H1824" s="15">
        <f>IF(AND(NOT(G1824),OR(Medidas!G1824&lt;20,Medidas!G1824&gt;250,Medidas!H1824&lt;0.5,Medidas!H1824&gt;400)),1,0)</f>
        <v>0</v>
      </c>
      <c r="I1824" s="20">
        <f>(Medidas!F1824-Medidas!E1824)/30.4375</f>
        <v>0</v>
      </c>
      <c r="J1824" s="15" t="e">
        <f>Medidas!H1824/(Medidas!G1824^2)*10000</f>
        <v>#DIV/0!</v>
      </c>
      <c r="K1824" s="15" t="e">
        <f t="shared" si="197"/>
        <v>#DIV/0!</v>
      </c>
      <c r="L1824" s="15" t="e">
        <f t="shared" si="198"/>
        <v>#DIV/0!</v>
      </c>
      <c r="M1824" s="15" t="e">
        <f t="shared" si="199"/>
        <v>#DIV/0!</v>
      </c>
      <c r="N1824" s="15" t="e">
        <f t="shared" si="200"/>
        <v>#N/A</v>
      </c>
      <c r="O1824" s="15" t="e">
        <f t="shared" si="201"/>
        <v>#N/A</v>
      </c>
    </row>
    <row r="1825" spans="1:15" x14ac:dyDescent="0.15">
      <c r="A1825" s="106">
        <f t="shared" si="202"/>
        <v>1</v>
      </c>
      <c r="B1825" s="15" t="e">
        <f>IF(OR(Medidas!D1825=1,Medidas!D1825="M",Medidas!D1825="m"),$A1825*LOOKUP($I1825+1,'OMS2007'!$A$3:$A$220,'OMS2007'!B$3:B$220)+(1-$A1825)*LOOKUP($I1825,'OMS2007'!$A$3:$A$220,'OMS2007'!B$3:B$220),$A1825*LOOKUP($I1825+1,'OMS2007'!$A$3:$A$220,'OMS2007'!E$3:E$220)+(1-$A1825)*LOOKUP($I1825,'OMS2007'!$A$3:$A$220,'OMS2007'!E$3:E$220))</f>
        <v>#N/A</v>
      </c>
      <c r="C1825" s="15" t="e">
        <f>IF(OR(Medidas!D1825=1,Medidas!D1825="M",Medidas!D1825="m"),$A1825*LOOKUP($I1825+1,'OMS2007'!$A$3:$A$220,'OMS2007'!C$3:C$220)+(1-$A1825)*LOOKUP($I1825,'OMS2007'!$A$3:$A$220,'OMS2007'!C$3:C$220),$A1825*LOOKUP($I1825+1,'OMS2007'!$A$3:$A$220,'OMS2007'!F$3:F$220)+(1-$A1825)*LOOKUP($I1825,'OMS2007'!$A$3:$A$220,'OMS2007'!F$3:F$220))</f>
        <v>#N/A</v>
      </c>
      <c r="D1825" s="15" t="e">
        <f>IF(OR(Medidas!D1825=1,Medidas!D1825="M",Medidas!D1825="m"),$A1825*LOOKUP($I1825+1,'OMS2007'!$A$3:$A$220,'OMS2007'!D$3:D$220)+(1-$A1825)*LOOKUP($I1825,'OMS2007'!$A$3:$A$220,'OMS2007'!D$3:D$220),$A1825*LOOKUP($I1825+1,'OMS2007'!$A$3:$A$220,'OMS2007'!G$3:G$220)+(1-$A1825)*LOOKUP($I1825,'OMS2007'!$A$3:$A$220,'OMS2007'!G$3:G$220))</f>
        <v>#N/A</v>
      </c>
      <c r="E1825" s="15">
        <f t="shared" si="196"/>
        <v>1</v>
      </c>
      <c r="F1825" s="15">
        <f>IF(OR(Medidas!D1825=1,Medidas!D1825="M",Medidas!D1825="m",Medidas!D1825=2,Medidas!D1825="F",Medidas!D1825="f"),0,1)</f>
        <v>1</v>
      </c>
      <c r="G1825" s="15">
        <f>IF(OR(ISBLANK(Medidas!G1825),(ISBLANK(Medidas!H1825))),1,0)</f>
        <v>1</v>
      </c>
      <c r="H1825" s="15">
        <f>IF(AND(NOT(G1825),OR(Medidas!G1825&lt;20,Medidas!G1825&gt;250,Medidas!H1825&lt;0.5,Medidas!H1825&gt;400)),1,0)</f>
        <v>0</v>
      </c>
      <c r="I1825" s="20">
        <f>(Medidas!F1825-Medidas!E1825)/30.4375</f>
        <v>0</v>
      </c>
      <c r="J1825" s="15" t="e">
        <f>Medidas!H1825/(Medidas!G1825^2)*10000</f>
        <v>#DIV/0!</v>
      </c>
      <c r="K1825" s="15" t="e">
        <f t="shared" si="197"/>
        <v>#DIV/0!</v>
      </c>
      <c r="L1825" s="15" t="e">
        <f t="shared" si="198"/>
        <v>#DIV/0!</v>
      </c>
      <c r="M1825" s="15" t="e">
        <f t="shared" si="199"/>
        <v>#DIV/0!</v>
      </c>
      <c r="N1825" s="15" t="e">
        <f t="shared" si="200"/>
        <v>#N/A</v>
      </c>
      <c r="O1825" s="15" t="e">
        <f t="shared" si="201"/>
        <v>#N/A</v>
      </c>
    </row>
    <row r="1826" spans="1:15" x14ac:dyDescent="0.15">
      <c r="A1826" s="106">
        <f t="shared" si="202"/>
        <v>1</v>
      </c>
      <c r="B1826" s="15" t="e">
        <f>IF(OR(Medidas!D1826=1,Medidas!D1826="M",Medidas!D1826="m"),$A1826*LOOKUP($I1826+1,'OMS2007'!$A$3:$A$220,'OMS2007'!B$3:B$220)+(1-$A1826)*LOOKUP($I1826,'OMS2007'!$A$3:$A$220,'OMS2007'!B$3:B$220),$A1826*LOOKUP($I1826+1,'OMS2007'!$A$3:$A$220,'OMS2007'!E$3:E$220)+(1-$A1826)*LOOKUP($I1826,'OMS2007'!$A$3:$A$220,'OMS2007'!E$3:E$220))</f>
        <v>#N/A</v>
      </c>
      <c r="C1826" s="15" t="e">
        <f>IF(OR(Medidas!D1826=1,Medidas!D1826="M",Medidas!D1826="m"),$A1826*LOOKUP($I1826+1,'OMS2007'!$A$3:$A$220,'OMS2007'!C$3:C$220)+(1-$A1826)*LOOKUP($I1826,'OMS2007'!$A$3:$A$220,'OMS2007'!C$3:C$220),$A1826*LOOKUP($I1826+1,'OMS2007'!$A$3:$A$220,'OMS2007'!F$3:F$220)+(1-$A1826)*LOOKUP($I1826,'OMS2007'!$A$3:$A$220,'OMS2007'!F$3:F$220))</f>
        <v>#N/A</v>
      </c>
      <c r="D1826" s="15" t="e">
        <f>IF(OR(Medidas!D1826=1,Medidas!D1826="M",Medidas!D1826="m"),$A1826*LOOKUP($I1826+1,'OMS2007'!$A$3:$A$220,'OMS2007'!D$3:D$220)+(1-$A1826)*LOOKUP($I1826,'OMS2007'!$A$3:$A$220,'OMS2007'!D$3:D$220),$A1826*LOOKUP($I1826+1,'OMS2007'!$A$3:$A$220,'OMS2007'!G$3:G$220)+(1-$A1826)*LOOKUP($I1826,'OMS2007'!$A$3:$A$220,'OMS2007'!G$3:G$220))</f>
        <v>#N/A</v>
      </c>
      <c r="E1826" s="15">
        <f t="shared" si="196"/>
        <v>1</v>
      </c>
      <c r="F1826" s="15">
        <f>IF(OR(Medidas!D1826=1,Medidas!D1826="M",Medidas!D1826="m",Medidas!D1826=2,Medidas!D1826="F",Medidas!D1826="f"),0,1)</f>
        <v>1</v>
      </c>
      <c r="G1826" s="15">
        <f>IF(OR(ISBLANK(Medidas!G1826),(ISBLANK(Medidas!H1826))),1,0)</f>
        <v>1</v>
      </c>
      <c r="H1826" s="15">
        <f>IF(AND(NOT(G1826),OR(Medidas!G1826&lt;20,Medidas!G1826&gt;250,Medidas!H1826&lt;0.5,Medidas!H1826&gt;400)),1,0)</f>
        <v>0</v>
      </c>
      <c r="I1826" s="20">
        <f>(Medidas!F1826-Medidas!E1826)/30.4375</f>
        <v>0</v>
      </c>
      <c r="J1826" s="15" t="e">
        <f>Medidas!H1826/(Medidas!G1826^2)*10000</f>
        <v>#DIV/0!</v>
      </c>
      <c r="K1826" s="15" t="e">
        <f t="shared" si="197"/>
        <v>#DIV/0!</v>
      </c>
      <c r="L1826" s="15" t="e">
        <f t="shared" si="198"/>
        <v>#DIV/0!</v>
      </c>
      <c r="M1826" s="15" t="e">
        <f t="shared" si="199"/>
        <v>#DIV/0!</v>
      </c>
      <c r="N1826" s="15" t="e">
        <f t="shared" si="200"/>
        <v>#N/A</v>
      </c>
      <c r="O1826" s="15" t="e">
        <f t="shared" si="201"/>
        <v>#N/A</v>
      </c>
    </row>
    <row r="1827" spans="1:15" x14ac:dyDescent="0.15">
      <c r="A1827" s="106">
        <f t="shared" si="202"/>
        <v>1</v>
      </c>
      <c r="B1827" s="15" t="e">
        <f>IF(OR(Medidas!D1827=1,Medidas!D1827="M",Medidas!D1827="m"),$A1827*LOOKUP($I1827+1,'OMS2007'!$A$3:$A$220,'OMS2007'!B$3:B$220)+(1-$A1827)*LOOKUP($I1827,'OMS2007'!$A$3:$A$220,'OMS2007'!B$3:B$220),$A1827*LOOKUP($I1827+1,'OMS2007'!$A$3:$A$220,'OMS2007'!E$3:E$220)+(1-$A1827)*LOOKUP($I1827,'OMS2007'!$A$3:$A$220,'OMS2007'!E$3:E$220))</f>
        <v>#N/A</v>
      </c>
      <c r="C1827" s="15" t="e">
        <f>IF(OR(Medidas!D1827=1,Medidas!D1827="M",Medidas!D1827="m"),$A1827*LOOKUP($I1827+1,'OMS2007'!$A$3:$A$220,'OMS2007'!C$3:C$220)+(1-$A1827)*LOOKUP($I1827,'OMS2007'!$A$3:$A$220,'OMS2007'!C$3:C$220),$A1827*LOOKUP($I1827+1,'OMS2007'!$A$3:$A$220,'OMS2007'!F$3:F$220)+(1-$A1827)*LOOKUP($I1827,'OMS2007'!$A$3:$A$220,'OMS2007'!F$3:F$220))</f>
        <v>#N/A</v>
      </c>
      <c r="D1827" s="15" t="e">
        <f>IF(OR(Medidas!D1827=1,Medidas!D1827="M",Medidas!D1827="m"),$A1827*LOOKUP($I1827+1,'OMS2007'!$A$3:$A$220,'OMS2007'!D$3:D$220)+(1-$A1827)*LOOKUP($I1827,'OMS2007'!$A$3:$A$220,'OMS2007'!D$3:D$220),$A1827*LOOKUP($I1827+1,'OMS2007'!$A$3:$A$220,'OMS2007'!G$3:G$220)+(1-$A1827)*LOOKUP($I1827,'OMS2007'!$A$3:$A$220,'OMS2007'!G$3:G$220))</f>
        <v>#N/A</v>
      </c>
      <c r="E1827" s="15">
        <f t="shared" si="196"/>
        <v>1</v>
      </c>
      <c r="F1827" s="15">
        <f>IF(OR(Medidas!D1827=1,Medidas!D1827="M",Medidas!D1827="m",Medidas!D1827=2,Medidas!D1827="F",Medidas!D1827="f"),0,1)</f>
        <v>1</v>
      </c>
      <c r="G1827" s="15">
        <f>IF(OR(ISBLANK(Medidas!G1827),(ISBLANK(Medidas!H1827))),1,0)</f>
        <v>1</v>
      </c>
      <c r="H1827" s="15">
        <f>IF(AND(NOT(G1827),OR(Medidas!G1827&lt;20,Medidas!G1827&gt;250,Medidas!H1827&lt;0.5,Medidas!H1827&gt;400)),1,0)</f>
        <v>0</v>
      </c>
      <c r="I1827" s="20">
        <f>(Medidas!F1827-Medidas!E1827)/30.4375</f>
        <v>0</v>
      </c>
      <c r="J1827" s="15" t="e">
        <f>Medidas!H1827/(Medidas!G1827^2)*10000</f>
        <v>#DIV/0!</v>
      </c>
      <c r="K1827" s="15" t="e">
        <f t="shared" si="197"/>
        <v>#DIV/0!</v>
      </c>
      <c r="L1827" s="15" t="e">
        <f t="shared" si="198"/>
        <v>#DIV/0!</v>
      </c>
      <c r="M1827" s="15" t="e">
        <f t="shared" si="199"/>
        <v>#DIV/0!</v>
      </c>
      <c r="N1827" s="15" t="e">
        <f t="shared" si="200"/>
        <v>#N/A</v>
      </c>
      <c r="O1827" s="15" t="e">
        <f t="shared" si="201"/>
        <v>#N/A</v>
      </c>
    </row>
    <row r="1828" spans="1:15" x14ac:dyDescent="0.15">
      <c r="A1828" s="106">
        <f t="shared" si="202"/>
        <v>1</v>
      </c>
      <c r="B1828" s="15" t="e">
        <f>IF(OR(Medidas!D1828=1,Medidas!D1828="M",Medidas!D1828="m"),$A1828*LOOKUP($I1828+1,'OMS2007'!$A$3:$A$220,'OMS2007'!B$3:B$220)+(1-$A1828)*LOOKUP($I1828,'OMS2007'!$A$3:$A$220,'OMS2007'!B$3:B$220),$A1828*LOOKUP($I1828+1,'OMS2007'!$A$3:$A$220,'OMS2007'!E$3:E$220)+(1-$A1828)*LOOKUP($I1828,'OMS2007'!$A$3:$A$220,'OMS2007'!E$3:E$220))</f>
        <v>#N/A</v>
      </c>
      <c r="C1828" s="15" t="e">
        <f>IF(OR(Medidas!D1828=1,Medidas!D1828="M",Medidas!D1828="m"),$A1828*LOOKUP($I1828+1,'OMS2007'!$A$3:$A$220,'OMS2007'!C$3:C$220)+(1-$A1828)*LOOKUP($I1828,'OMS2007'!$A$3:$A$220,'OMS2007'!C$3:C$220),$A1828*LOOKUP($I1828+1,'OMS2007'!$A$3:$A$220,'OMS2007'!F$3:F$220)+(1-$A1828)*LOOKUP($I1828,'OMS2007'!$A$3:$A$220,'OMS2007'!F$3:F$220))</f>
        <v>#N/A</v>
      </c>
      <c r="D1828" s="15" t="e">
        <f>IF(OR(Medidas!D1828=1,Medidas!D1828="M",Medidas!D1828="m"),$A1828*LOOKUP($I1828+1,'OMS2007'!$A$3:$A$220,'OMS2007'!D$3:D$220)+(1-$A1828)*LOOKUP($I1828,'OMS2007'!$A$3:$A$220,'OMS2007'!D$3:D$220),$A1828*LOOKUP($I1828+1,'OMS2007'!$A$3:$A$220,'OMS2007'!G$3:G$220)+(1-$A1828)*LOOKUP($I1828,'OMS2007'!$A$3:$A$220,'OMS2007'!G$3:G$220))</f>
        <v>#N/A</v>
      </c>
      <c r="E1828" s="15">
        <f t="shared" si="196"/>
        <v>1</v>
      </c>
      <c r="F1828" s="15">
        <f>IF(OR(Medidas!D1828=1,Medidas!D1828="M",Medidas!D1828="m",Medidas!D1828=2,Medidas!D1828="F",Medidas!D1828="f"),0,1)</f>
        <v>1</v>
      </c>
      <c r="G1828" s="15">
        <f>IF(OR(ISBLANK(Medidas!G1828),(ISBLANK(Medidas!H1828))),1,0)</f>
        <v>1</v>
      </c>
      <c r="H1828" s="15">
        <f>IF(AND(NOT(G1828),OR(Medidas!G1828&lt;20,Medidas!G1828&gt;250,Medidas!H1828&lt;0.5,Medidas!H1828&gt;400)),1,0)</f>
        <v>0</v>
      </c>
      <c r="I1828" s="20">
        <f>(Medidas!F1828-Medidas!E1828)/30.4375</f>
        <v>0</v>
      </c>
      <c r="J1828" s="15" t="e">
        <f>Medidas!H1828/(Medidas!G1828^2)*10000</f>
        <v>#DIV/0!</v>
      </c>
      <c r="K1828" s="15" t="e">
        <f t="shared" si="197"/>
        <v>#DIV/0!</v>
      </c>
      <c r="L1828" s="15" t="e">
        <f t="shared" si="198"/>
        <v>#DIV/0!</v>
      </c>
      <c r="M1828" s="15" t="e">
        <f t="shared" si="199"/>
        <v>#DIV/0!</v>
      </c>
      <c r="N1828" s="15" t="e">
        <f t="shared" si="200"/>
        <v>#N/A</v>
      </c>
      <c r="O1828" s="15" t="e">
        <f t="shared" si="201"/>
        <v>#N/A</v>
      </c>
    </row>
    <row r="1829" spans="1:15" x14ac:dyDescent="0.15">
      <c r="A1829" s="106">
        <f t="shared" si="202"/>
        <v>1</v>
      </c>
      <c r="B1829" s="15" t="e">
        <f>IF(OR(Medidas!D1829=1,Medidas!D1829="M",Medidas!D1829="m"),$A1829*LOOKUP($I1829+1,'OMS2007'!$A$3:$A$220,'OMS2007'!B$3:B$220)+(1-$A1829)*LOOKUP($I1829,'OMS2007'!$A$3:$A$220,'OMS2007'!B$3:B$220),$A1829*LOOKUP($I1829+1,'OMS2007'!$A$3:$A$220,'OMS2007'!E$3:E$220)+(1-$A1829)*LOOKUP($I1829,'OMS2007'!$A$3:$A$220,'OMS2007'!E$3:E$220))</f>
        <v>#N/A</v>
      </c>
      <c r="C1829" s="15" t="e">
        <f>IF(OR(Medidas!D1829=1,Medidas!D1829="M",Medidas!D1829="m"),$A1829*LOOKUP($I1829+1,'OMS2007'!$A$3:$A$220,'OMS2007'!C$3:C$220)+(1-$A1829)*LOOKUP($I1829,'OMS2007'!$A$3:$A$220,'OMS2007'!C$3:C$220),$A1829*LOOKUP($I1829+1,'OMS2007'!$A$3:$A$220,'OMS2007'!F$3:F$220)+(1-$A1829)*LOOKUP($I1829,'OMS2007'!$A$3:$A$220,'OMS2007'!F$3:F$220))</f>
        <v>#N/A</v>
      </c>
      <c r="D1829" s="15" t="e">
        <f>IF(OR(Medidas!D1829=1,Medidas!D1829="M",Medidas!D1829="m"),$A1829*LOOKUP($I1829+1,'OMS2007'!$A$3:$A$220,'OMS2007'!D$3:D$220)+(1-$A1829)*LOOKUP($I1829,'OMS2007'!$A$3:$A$220,'OMS2007'!D$3:D$220),$A1829*LOOKUP($I1829+1,'OMS2007'!$A$3:$A$220,'OMS2007'!G$3:G$220)+(1-$A1829)*LOOKUP($I1829,'OMS2007'!$A$3:$A$220,'OMS2007'!G$3:G$220))</f>
        <v>#N/A</v>
      </c>
      <c r="E1829" s="15">
        <f t="shared" si="196"/>
        <v>1</v>
      </c>
      <c r="F1829" s="15">
        <f>IF(OR(Medidas!D1829=1,Medidas!D1829="M",Medidas!D1829="m",Medidas!D1829=2,Medidas!D1829="F",Medidas!D1829="f"),0,1)</f>
        <v>1</v>
      </c>
      <c r="G1829" s="15">
        <f>IF(OR(ISBLANK(Medidas!G1829),(ISBLANK(Medidas!H1829))),1,0)</f>
        <v>1</v>
      </c>
      <c r="H1829" s="15">
        <f>IF(AND(NOT(G1829),OR(Medidas!G1829&lt;20,Medidas!G1829&gt;250,Medidas!H1829&lt;0.5,Medidas!H1829&gt;400)),1,0)</f>
        <v>0</v>
      </c>
      <c r="I1829" s="20">
        <f>(Medidas!F1829-Medidas!E1829)/30.4375</f>
        <v>0</v>
      </c>
      <c r="J1829" s="15" t="e">
        <f>Medidas!H1829/(Medidas!G1829^2)*10000</f>
        <v>#DIV/0!</v>
      </c>
      <c r="K1829" s="15" t="e">
        <f t="shared" si="197"/>
        <v>#DIV/0!</v>
      </c>
      <c r="L1829" s="15" t="e">
        <f t="shared" si="198"/>
        <v>#DIV/0!</v>
      </c>
      <c r="M1829" s="15" t="e">
        <f t="shared" si="199"/>
        <v>#DIV/0!</v>
      </c>
      <c r="N1829" s="15" t="e">
        <f t="shared" si="200"/>
        <v>#N/A</v>
      </c>
      <c r="O1829" s="15" t="e">
        <f t="shared" si="201"/>
        <v>#N/A</v>
      </c>
    </row>
    <row r="1830" spans="1:15" x14ac:dyDescent="0.15">
      <c r="A1830" s="106">
        <f t="shared" si="202"/>
        <v>1</v>
      </c>
      <c r="B1830" s="15" t="e">
        <f>IF(OR(Medidas!D1830=1,Medidas!D1830="M",Medidas!D1830="m"),$A1830*LOOKUP($I1830+1,'OMS2007'!$A$3:$A$220,'OMS2007'!B$3:B$220)+(1-$A1830)*LOOKUP($I1830,'OMS2007'!$A$3:$A$220,'OMS2007'!B$3:B$220),$A1830*LOOKUP($I1830+1,'OMS2007'!$A$3:$A$220,'OMS2007'!E$3:E$220)+(1-$A1830)*LOOKUP($I1830,'OMS2007'!$A$3:$A$220,'OMS2007'!E$3:E$220))</f>
        <v>#N/A</v>
      </c>
      <c r="C1830" s="15" t="e">
        <f>IF(OR(Medidas!D1830=1,Medidas!D1830="M",Medidas!D1830="m"),$A1830*LOOKUP($I1830+1,'OMS2007'!$A$3:$A$220,'OMS2007'!C$3:C$220)+(1-$A1830)*LOOKUP($I1830,'OMS2007'!$A$3:$A$220,'OMS2007'!C$3:C$220),$A1830*LOOKUP($I1830+1,'OMS2007'!$A$3:$A$220,'OMS2007'!F$3:F$220)+(1-$A1830)*LOOKUP($I1830,'OMS2007'!$A$3:$A$220,'OMS2007'!F$3:F$220))</f>
        <v>#N/A</v>
      </c>
      <c r="D1830" s="15" t="e">
        <f>IF(OR(Medidas!D1830=1,Medidas!D1830="M",Medidas!D1830="m"),$A1830*LOOKUP($I1830+1,'OMS2007'!$A$3:$A$220,'OMS2007'!D$3:D$220)+(1-$A1830)*LOOKUP($I1830,'OMS2007'!$A$3:$A$220,'OMS2007'!D$3:D$220),$A1830*LOOKUP($I1830+1,'OMS2007'!$A$3:$A$220,'OMS2007'!G$3:G$220)+(1-$A1830)*LOOKUP($I1830,'OMS2007'!$A$3:$A$220,'OMS2007'!G$3:G$220))</f>
        <v>#N/A</v>
      </c>
      <c r="E1830" s="15">
        <f t="shared" si="196"/>
        <v>1</v>
      </c>
      <c r="F1830" s="15">
        <f>IF(OR(Medidas!D1830=1,Medidas!D1830="M",Medidas!D1830="m",Medidas!D1830=2,Medidas!D1830="F",Medidas!D1830="f"),0,1)</f>
        <v>1</v>
      </c>
      <c r="G1830" s="15">
        <f>IF(OR(ISBLANK(Medidas!G1830),(ISBLANK(Medidas!H1830))),1,0)</f>
        <v>1</v>
      </c>
      <c r="H1830" s="15">
        <f>IF(AND(NOT(G1830),OR(Medidas!G1830&lt;20,Medidas!G1830&gt;250,Medidas!H1830&lt;0.5,Medidas!H1830&gt;400)),1,0)</f>
        <v>0</v>
      </c>
      <c r="I1830" s="20">
        <f>(Medidas!F1830-Medidas!E1830)/30.4375</f>
        <v>0</v>
      </c>
      <c r="J1830" s="15" t="e">
        <f>Medidas!H1830/(Medidas!G1830^2)*10000</f>
        <v>#DIV/0!</v>
      </c>
      <c r="K1830" s="15" t="e">
        <f t="shared" si="197"/>
        <v>#DIV/0!</v>
      </c>
      <c r="L1830" s="15" t="e">
        <f t="shared" si="198"/>
        <v>#DIV/0!</v>
      </c>
      <c r="M1830" s="15" t="e">
        <f t="shared" si="199"/>
        <v>#DIV/0!</v>
      </c>
      <c r="N1830" s="15" t="e">
        <f t="shared" si="200"/>
        <v>#N/A</v>
      </c>
      <c r="O1830" s="15" t="e">
        <f t="shared" si="201"/>
        <v>#N/A</v>
      </c>
    </row>
    <row r="1831" spans="1:15" x14ac:dyDescent="0.15">
      <c r="A1831" s="106">
        <f t="shared" si="202"/>
        <v>1</v>
      </c>
      <c r="B1831" s="15" t="e">
        <f>IF(OR(Medidas!D1831=1,Medidas!D1831="M",Medidas!D1831="m"),$A1831*LOOKUP($I1831+1,'OMS2007'!$A$3:$A$220,'OMS2007'!B$3:B$220)+(1-$A1831)*LOOKUP($I1831,'OMS2007'!$A$3:$A$220,'OMS2007'!B$3:B$220),$A1831*LOOKUP($I1831+1,'OMS2007'!$A$3:$A$220,'OMS2007'!E$3:E$220)+(1-$A1831)*LOOKUP($I1831,'OMS2007'!$A$3:$A$220,'OMS2007'!E$3:E$220))</f>
        <v>#N/A</v>
      </c>
      <c r="C1831" s="15" t="e">
        <f>IF(OR(Medidas!D1831=1,Medidas!D1831="M",Medidas!D1831="m"),$A1831*LOOKUP($I1831+1,'OMS2007'!$A$3:$A$220,'OMS2007'!C$3:C$220)+(1-$A1831)*LOOKUP($I1831,'OMS2007'!$A$3:$A$220,'OMS2007'!C$3:C$220),$A1831*LOOKUP($I1831+1,'OMS2007'!$A$3:$A$220,'OMS2007'!F$3:F$220)+(1-$A1831)*LOOKUP($I1831,'OMS2007'!$A$3:$A$220,'OMS2007'!F$3:F$220))</f>
        <v>#N/A</v>
      </c>
      <c r="D1831" s="15" t="e">
        <f>IF(OR(Medidas!D1831=1,Medidas!D1831="M",Medidas!D1831="m"),$A1831*LOOKUP($I1831+1,'OMS2007'!$A$3:$A$220,'OMS2007'!D$3:D$220)+(1-$A1831)*LOOKUP($I1831,'OMS2007'!$A$3:$A$220,'OMS2007'!D$3:D$220),$A1831*LOOKUP($I1831+1,'OMS2007'!$A$3:$A$220,'OMS2007'!G$3:G$220)+(1-$A1831)*LOOKUP($I1831,'OMS2007'!$A$3:$A$220,'OMS2007'!G$3:G$220))</f>
        <v>#N/A</v>
      </c>
      <c r="E1831" s="15">
        <f t="shared" si="196"/>
        <v>1</v>
      </c>
      <c r="F1831" s="15">
        <f>IF(OR(Medidas!D1831=1,Medidas!D1831="M",Medidas!D1831="m",Medidas!D1831=2,Medidas!D1831="F",Medidas!D1831="f"),0,1)</f>
        <v>1</v>
      </c>
      <c r="G1831" s="15">
        <f>IF(OR(ISBLANK(Medidas!G1831),(ISBLANK(Medidas!H1831))),1,0)</f>
        <v>1</v>
      </c>
      <c r="H1831" s="15">
        <f>IF(AND(NOT(G1831),OR(Medidas!G1831&lt;20,Medidas!G1831&gt;250,Medidas!H1831&lt;0.5,Medidas!H1831&gt;400)),1,0)</f>
        <v>0</v>
      </c>
      <c r="I1831" s="20">
        <f>(Medidas!F1831-Medidas!E1831)/30.4375</f>
        <v>0</v>
      </c>
      <c r="J1831" s="15" t="e">
        <f>Medidas!H1831/(Medidas!G1831^2)*10000</f>
        <v>#DIV/0!</v>
      </c>
      <c r="K1831" s="15" t="e">
        <f t="shared" si="197"/>
        <v>#DIV/0!</v>
      </c>
      <c r="L1831" s="15" t="e">
        <f t="shared" si="198"/>
        <v>#DIV/0!</v>
      </c>
      <c r="M1831" s="15" t="e">
        <f t="shared" si="199"/>
        <v>#DIV/0!</v>
      </c>
      <c r="N1831" s="15" t="e">
        <f t="shared" si="200"/>
        <v>#N/A</v>
      </c>
      <c r="O1831" s="15" t="e">
        <f t="shared" si="201"/>
        <v>#N/A</v>
      </c>
    </row>
    <row r="1832" spans="1:15" x14ac:dyDescent="0.15">
      <c r="A1832" s="106">
        <f t="shared" si="202"/>
        <v>1</v>
      </c>
      <c r="B1832" s="15" t="e">
        <f>IF(OR(Medidas!D1832=1,Medidas!D1832="M",Medidas!D1832="m"),$A1832*LOOKUP($I1832+1,'OMS2007'!$A$3:$A$220,'OMS2007'!B$3:B$220)+(1-$A1832)*LOOKUP($I1832,'OMS2007'!$A$3:$A$220,'OMS2007'!B$3:B$220),$A1832*LOOKUP($I1832+1,'OMS2007'!$A$3:$A$220,'OMS2007'!E$3:E$220)+(1-$A1832)*LOOKUP($I1832,'OMS2007'!$A$3:$A$220,'OMS2007'!E$3:E$220))</f>
        <v>#N/A</v>
      </c>
      <c r="C1832" s="15" t="e">
        <f>IF(OR(Medidas!D1832=1,Medidas!D1832="M",Medidas!D1832="m"),$A1832*LOOKUP($I1832+1,'OMS2007'!$A$3:$A$220,'OMS2007'!C$3:C$220)+(1-$A1832)*LOOKUP($I1832,'OMS2007'!$A$3:$A$220,'OMS2007'!C$3:C$220),$A1832*LOOKUP($I1832+1,'OMS2007'!$A$3:$A$220,'OMS2007'!F$3:F$220)+(1-$A1832)*LOOKUP($I1832,'OMS2007'!$A$3:$A$220,'OMS2007'!F$3:F$220))</f>
        <v>#N/A</v>
      </c>
      <c r="D1832" s="15" t="e">
        <f>IF(OR(Medidas!D1832=1,Medidas!D1832="M",Medidas!D1832="m"),$A1832*LOOKUP($I1832+1,'OMS2007'!$A$3:$A$220,'OMS2007'!D$3:D$220)+(1-$A1832)*LOOKUP($I1832,'OMS2007'!$A$3:$A$220,'OMS2007'!D$3:D$220),$A1832*LOOKUP($I1832+1,'OMS2007'!$A$3:$A$220,'OMS2007'!G$3:G$220)+(1-$A1832)*LOOKUP($I1832,'OMS2007'!$A$3:$A$220,'OMS2007'!G$3:G$220))</f>
        <v>#N/A</v>
      </c>
      <c r="E1832" s="15">
        <f t="shared" si="196"/>
        <v>1</v>
      </c>
      <c r="F1832" s="15">
        <f>IF(OR(Medidas!D1832=1,Medidas!D1832="M",Medidas!D1832="m",Medidas!D1832=2,Medidas!D1832="F",Medidas!D1832="f"),0,1)</f>
        <v>1</v>
      </c>
      <c r="G1832" s="15">
        <f>IF(OR(ISBLANK(Medidas!G1832),(ISBLANK(Medidas!H1832))),1,0)</f>
        <v>1</v>
      </c>
      <c r="H1832" s="15">
        <f>IF(AND(NOT(G1832),OR(Medidas!G1832&lt;20,Medidas!G1832&gt;250,Medidas!H1832&lt;0.5,Medidas!H1832&gt;400)),1,0)</f>
        <v>0</v>
      </c>
      <c r="I1832" s="20">
        <f>(Medidas!F1832-Medidas!E1832)/30.4375</f>
        <v>0</v>
      </c>
      <c r="J1832" s="15" t="e">
        <f>Medidas!H1832/(Medidas!G1832^2)*10000</f>
        <v>#DIV/0!</v>
      </c>
      <c r="K1832" s="15" t="e">
        <f t="shared" si="197"/>
        <v>#DIV/0!</v>
      </c>
      <c r="L1832" s="15" t="e">
        <f t="shared" si="198"/>
        <v>#DIV/0!</v>
      </c>
      <c r="M1832" s="15" t="e">
        <f t="shared" si="199"/>
        <v>#DIV/0!</v>
      </c>
      <c r="N1832" s="15" t="e">
        <f t="shared" si="200"/>
        <v>#N/A</v>
      </c>
      <c r="O1832" s="15" t="e">
        <f t="shared" si="201"/>
        <v>#N/A</v>
      </c>
    </row>
    <row r="1833" spans="1:15" x14ac:dyDescent="0.15">
      <c r="A1833" s="106">
        <f t="shared" si="202"/>
        <v>1</v>
      </c>
      <c r="B1833" s="15" t="e">
        <f>IF(OR(Medidas!D1833=1,Medidas!D1833="M",Medidas!D1833="m"),$A1833*LOOKUP($I1833+1,'OMS2007'!$A$3:$A$220,'OMS2007'!B$3:B$220)+(1-$A1833)*LOOKUP($I1833,'OMS2007'!$A$3:$A$220,'OMS2007'!B$3:B$220),$A1833*LOOKUP($I1833+1,'OMS2007'!$A$3:$A$220,'OMS2007'!E$3:E$220)+(1-$A1833)*LOOKUP($I1833,'OMS2007'!$A$3:$A$220,'OMS2007'!E$3:E$220))</f>
        <v>#N/A</v>
      </c>
      <c r="C1833" s="15" t="e">
        <f>IF(OR(Medidas!D1833=1,Medidas!D1833="M",Medidas!D1833="m"),$A1833*LOOKUP($I1833+1,'OMS2007'!$A$3:$A$220,'OMS2007'!C$3:C$220)+(1-$A1833)*LOOKUP($I1833,'OMS2007'!$A$3:$A$220,'OMS2007'!C$3:C$220),$A1833*LOOKUP($I1833+1,'OMS2007'!$A$3:$A$220,'OMS2007'!F$3:F$220)+(1-$A1833)*LOOKUP($I1833,'OMS2007'!$A$3:$A$220,'OMS2007'!F$3:F$220))</f>
        <v>#N/A</v>
      </c>
      <c r="D1833" s="15" t="e">
        <f>IF(OR(Medidas!D1833=1,Medidas!D1833="M",Medidas!D1833="m"),$A1833*LOOKUP($I1833+1,'OMS2007'!$A$3:$A$220,'OMS2007'!D$3:D$220)+(1-$A1833)*LOOKUP($I1833,'OMS2007'!$A$3:$A$220,'OMS2007'!D$3:D$220),$A1833*LOOKUP($I1833+1,'OMS2007'!$A$3:$A$220,'OMS2007'!G$3:G$220)+(1-$A1833)*LOOKUP($I1833,'OMS2007'!$A$3:$A$220,'OMS2007'!G$3:G$220))</f>
        <v>#N/A</v>
      </c>
      <c r="E1833" s="15">
        <f t="shared" si="196"/>
        <v>1</v>
      </c>
      <c r="F1833" s="15">
        <f>IF(OR(Medidas!D1833=1,Medidas!D1833="M",Medidas!D1833="m",Medidas!D1833=2,Medidas!D1833="F",Medidas!D1833="f"),0,1)</f>
        <v>1</v>
      </c>
      <c r="G1833" s="15">
        <f>IF(OR(ISBLANK(Medidas!G1833),(ISBLANK(Medidas!H1833))),1,0)</f>
        <v>1</v>
      </c>
      <c r="H1833" s="15">
        <f>IF(AND(NOT(G1833),OR(Medidas!G1833&lt;20,Medidas!G1833&gt;250,Medidas!H1833&lt;0.5,Medidas!H1833&gt;400)),1,0)</f>
        <v>0</v>
      </c>
      <c r="I1833" s="20">
        <f>(Medidas!F1833-Medidas!E1833)/30.4375</f>
        <v>0</v>
      </c>
      <c r="J1833" s="15" t="e">
        <f>Medidas!H1833/(Medidas!G1833^2)*10000</f>
        <v>#DIV/0!</v>
      </c>
      <c r="K1833" s="15" t="e">
        <f t="shared" si="197"/>
        <v>#DIV/0!</v>
      </c>
      <c r="L1833" s="15" t="e">
        <f t="shared" si="198"/>
        <v>#DIV/0!</v>
      </c>
      <c r="M1833" s="15" t="e">
        <f t="shared" si="199"/>
        <v>#DIV/0!</v>
      </c>
      <c r="N1833" s="15" t="e">
        <f t="shared" si="200"/>
        <v>#N/A</v>
      </c>
      <c r="O1833" s="15" t="e">
        <f t="shared" si="201"/>
        <v>#N/A</v>
      </c>
    </row>
    <row r="1834" spans="1:15" x14ac:dyDescent="0.15">
      <c r="A1834" s="106">
        <f t="shared" si="202"/>
        <v>1</v>
      </c>
      <c r="B1834" s="15" t="e">
        <f>IF(OR(Medidas!D1834=1,Medidas!D1834="M",Medidas!D1834="m"),$A1834*LOOKUP($I1834+1,'OMS2007'!$A$3:$A$220,'OMS2007'!B$3:B$220)+(1-$A1834)*LOOKUP($I1834,'OMS2007'!$A$3:$A$220,'OMS2007'!B$3:B$220),$A1834*LOOKUP($I1834+1,'OMS2007'!$A$3:$A$220,'OMS2007'!E$3:E$220)+(1-$A1834)*LOOKUP($I1834,'OMS2007'!$A$3:$A$220,'OMS2007'!E$3:E$220))</f>
        <v>#N/A</v>
      </c>
      <c r="C1834" s="15" t="e">
        <f>IF(OR(Medidas!D1834=1,Medidas!D1834="M",Medidas!D1834="m"),$A1834*LOOKUP($I1834+1,'OMS2007'!$A$3:$A$220,'OMS2007'!C$3:C$220)+(1-$A1834)*LOOKUP($I1834,'OMS2007'!$A$3:$A$220,'OMS2007'!C$3:C$220),$A1834*LOOKUP($I1834+1,'OMS2007'!$A$3:$A$220,'OMS2007'!F$3:F$220)+(1-$A1834)*LOOKUP($I1834,'OMS2007'!$A$3:$A$220,'OMS2007'!F$3:F$220))</f>
        <v>#N/A</v>
      </c>
      <c r="D1834" s="15" t="e">
        <f>IF(OR(Medidas!D1834=1,Medidas!D1834="M",Medidas!D1834="m"),$A1834*LOOKUP($I1834+1,'OMS2007'!$A$3:$A$220,'OMS2007'!D$3:D$220)+(1-$A1834)*LOOKUP($I1834,'OMS2007'!$A$3:$A$220,'OMS2007'!D$3:D$220),$A1834*LOOKUP($I1834+1,'OMS2007'!$A$3:$A$220,'OMS2007'!G$3:G$220)+(1-$A1834)*LOOKUP($I1834,'OMS2007'!$A$3:$A$220,'OMS2007'!G$3:G$220))</f>
        <v>#N/A</v>
      </c>
      <c r="E1834" s="15">
        <f t="shared" si="196"/>
        <v>1</v>
      </c>
      <c r="F1834" s="15">
        <f>IF(OR(Medidas!D1834=1,Medidas!D1834="M",Medidas!D1834="m",Medidas!D1834=2,Medidas!D1834="F",Medidas!D1834="f"),0,1)</f>
        <v>1</v>
      </c>
      <c r="G1834" s="15">
        <f>IF(OR(ISBLANK(Medidas!G1834),(ISBLANK(Medidas!H1834))),1,0)</f>
        <v>1</v>
      </c>
      <c r="H1834" s="15">
        <f>IF(AND(NOT(G1834),OR(Medidas!G1834&lt;20,Medidas!G1834&gt;250,Medidas!H1834&lt;0.5,Medidas!H1834&gt;400)),1,0)</f>
        <v>0</v>
      </c>
      <c r="I1834" s="20">
        <f>(Medidas!F1834-Medidas!E1834)/30.4375</f>
        <v>0</v>
      </c>
      <c r="J1834" s="15" t="e">
        <f>Medidas!H1834/(Medidas!G1834^2)*10000</f>
        <v>#DIV/0!</v>
      </c>
      <c r="K1834" s="15" t="e">
        <f t="shared" si="197"/>
        <v>#DIV/0!</v>
      </c>
      <c r="L1834" s="15" t="e">
        <f t="shared" si="198"/>
        <v>#DIV/0!</v>
      </c>
      <c r="M1834" s="15" t="e">
        <f t="shared" si="199"/>
        <v>#DIV/0!</v>
      </c>
      <c r="N1834" s="15" t="e">
        <f t="shared" si="200"/>
        <v>#N/A</v>
      </c>
      <c r="O1834" s="15" t="e">
        <f t="shared" si="201"/>
        <v>#N/A</v>
      </c>
    </row>
    <row r="1835" spans="1:15" x14ac:dyDescent="0.15">
      <c r="A1835" s="106">
        <f t="shared" si="202"/>
        <v>1</v>
      </c>
      <c r="B1835" s="15" t="e">
        <f>IF(OR(Medidas!D1835=1,Medidas!D1835="M",Medidas!D1835="m"),$A1835*LOOKUP($I1835+1,'OMS2007'!$A$3:$A$220,'OMS2007'!B$3:B$220)+(1-$A1835)*LOOKUP($I1835,'OMS2007'!$A$3:$A$220,'OMS2007'!B$3:B$220),$A1835*LOOKUP($I1835+1,'OMS2007'!$A$3:$A$220,'OMS2007'!E$3:E$220)+(1-$A1835)*LOOKUP($I1835,'OMS2007'!$A$3:$A$220,'OMS2007'!E$3:E$220))</f>
        <v>#N/A</v>
      </c>
      <c r="C1835" s="15" t="e">
        <f>IF(OR(Medidas!D1835=1,Medidas!D1835="M",Medidas!D1835="m"),$A1835*LOOKUP($I1835+1,'OMS2007'!$A$3:$A$220,'OMS2007'!C$3:C$220)+(1-$A1835)*LOOKUP($I1835,'OMS2007'!$A$3:$A$220,'OMS2007'!C$3:C$220),$A1835*LOOKUP($I1835+1,'OMS2007'!$A$3:$A$220,'OMS2007'!F$3:F$220)+(1-$A1835)*LOOKUP($I1835,'OMS2007'!$A$3:$A$220,'OMS2007'!F$3:F$220))</f>
        <v>#N/A</v>
      </c>
      <c r="D1835" s="15" t="e">
        <f>IF(OR(Medidas!D1835=1,Medidas!D1835="M",Medidas!D1835="m"),$A1835*LOOKUP($I1835+1,'OMS2007'!$A$3:$A$220,'OMS2007'!D$3:D$220)+(1-$A1835)*LOOKUP($I1835,'OMS2007'!$A$3:$A$220,'OMS2007'!D$3:D$220),$A1835*LOOKUP($I1835+1,'OMS2007'!$A$3:$A$220,'OMS2007'!G$3:G$220)+(1-$A1835)*LOOKUP($I1835,'OMS2007'!$A$3:$A$220,'OMS2007'!G$3:G$220))</f>
        <v>#N/A</v>
      </c>
      <c r="E1835" s="15">
        <f t="shared" si="196"/>
        <v>1</v>
      </c>
      <c r="F1835" s="15">
        <f>IF(OR(Medidas!D1835=1,Medidas!D1835="M",Medidas!D1835="m",Medidas!D1835=2,Medidas!D1835="F",Medidas!D1835="f"),0,1)</f>
        <v>1</v>
      </c>
      <c r="G1835" s="15">
        <f>IF(OR(ISBLANK(Medidas!G1835),(ISBLANK(Medidas!H1835))),1,0)</f>
        <v>1</v>
      </c>
      <c r="H1835" s="15">
        <f>IF(AND(NOT(G1835),OR(Medidas!G1835&lt;20,Medidas!G1835&gt;250,Medidas!H1835&lt;0.5,Medidas!H1835&gt;400)),1,0)</f>
        <v>0</v>
      </c>
      <c r="I1835" s="20">
        <f>(Medidas!F1835-Medidas!E1835)/30.4375</f>
        <v>0</v>
      </c>
      <c r="J1835" s="15" t="e">
        <f>Medidas!H1835/(Medidas!G1835^2)*10000</f>
        <v>#DIV/0!</v>
      </c>
      <c r="K1835" s="15" t="e">
        <f t="shared" si="197"/>
        <v>#DIV/0!</v>
      </c>
      <c r="L1835" s="15" t="e">
        <f t="shared" si="198"/>
        <v>#DIV/0!</v>
      </c>
      <c r="M1835" s="15" t="e">
        <f t="shared" si="199"/>
        <v>#DIV/0!</v>
      </c>
      <c r="N1835" s="15" t="e">
        <f t="shared" si="200"/>
        <v>#N/A</v>
      </c>
      <c r="O1835" s="15" t="e">
        <f t="shared" si="201"/>
        <v>#N/A</v>
      </c>
    </row>
    <row r="1836" spans="1:15" x14ac:dyDescent="0.15">
      <c r="A1836" s="106">
        <f t="shared" si="202"/>
        <v>1</v>
      </c>
      <c r="B1836" s="15" t="e">
        <f>IF(OR(Medidas!D1836=1,Medidas!D1836="M",Medidas!D1836="m"),$A1836*LOOKUP($I1836+1,'OMS2007'!$A$3:$A$220,'OMS2007'!B$3:B$220)+(1-$A1836)*LOOKUP($I1836,'OMS2007'!$A$3:$A$220,'OMS2007'!B$3:B$220),$A1836*LOOKUP($I1836+1,'OMS2007'!$A$3:$A$220,'OMS2007'!E$3:E$220)+(1-$A1836)*LOOKUP($I1836,'OMS2007'!$A$3:$A$220,'OMS2007'!E$3:E$220))</f>
        <v>#N/A</v>
      </c>
      <c r="C1836" s="15" t="e">
        <f>IF(OR(Medidas!D1836=1,Medidas!D1836="M",Medidas!D1836="m"),$A1836*LOOKUP($I1836+1,'OMS2007'!$A$3:$A$220,'OMS2007'!C$3:C$220)+(1-$A1836)*LOOKUP($I1836,'OMS2007'!$A$3:$A$220,'OMS2007'!C$3:C$220),$A1836*LOOKUP($I1836+1,'OMS2007'!$A$3:$A$220,'OMS2007'!F$3:F$220)+(1-$A1836)*LOOKUP($I1836,'OMS2007'!$A$3:$A$220,'OMS2007'!F$3:F$220))</f>
        <v>#N/A</v>
      </c>
      <c r="D1836" s="15" t="e">
        <f>IF(OR(Medidas!D1836=1,Medidas!D1836="M",Medidas!D1836="m"),$A1836*LOOKUP($I1836+1,'OMS2007'!$A$3:$A$220,'OMS2007'!D$3:D$220)+(1-$A1836)*LOOKUP($I1836,'OMS2007'!$A$3:$A$220,'OMS2007'!D$3:D$220),$A1836*LOOKUP($I1836+1,'OMS2007'!$A$3:$A$220,'OMS2007'!G$3:G$220)+(1-$A1836)*LOOKUP($I1836,'OMS2007'!$A$3:$A$220,'OMS2007'!G$3:G$220))</f>
        <v>#N/A</v>
      </c>
      <c r="E1836" s="15">
        <f t="shared" si="196"/>
        <v>1</v>
      </c>
      <c r="F1836" s="15">
        <f>IF(OR(Medidas!D1836=1,Medidas!D1836="M",Medidas!D1836="m",Medidas!D1836=2,Medidas!D1836="F",Medidas!D1836="f"),0,1)</f>
        <v>1</v>
      </c>
      <c r="G1836" s="15">
        <f>IF(OR(ISBLANK(Medidas!G1836),(ISBLANK(Medidas!H1836))),1,0)</f>
        <v>1</v>
      </c>
      <c r="H1836" s="15">
        <f>IF(AND(NOT(G1836),OR(Medidas!G1836&lt;20,Medidas!G1836&gt;250,Medidas!H1836&lt;0.5,Medidas!H1836&gt;400)),1,0)</f>
        <v>0</v>
      </c>
      <c r="I1836" s="20">
        <f>(Medidas!F1836-Medidas!E1836)/30.4375</f>
        <v>0</v>
      </c>
      <c r="J1836" s="15" t="e">
        <f>Medidas!H1836/(Medidas!G1836^2)*10000</f>
        <v>#DIV/0!</v>
      </c>
      <c r="K1836" s="15" t="e">
        <f t="shared" si="197"/>
        <v>#DIV/0!</v>
      </c>
      <c r="L1836" s="15" t="e">
        <f t="shared" si="198"/>
        <v>#DIV/0!</v>
      </c>
      <c r="M1836" s="15" t="e">
        <f t="shared" si="199"/>
        <v>#DIV/0!</v>
      </c>
      <c r="N1836" s="15" t="e">
        <f t="shared" si="200"/>
        <v>#N/A</v>
      </c>
      <c r="O1836" s="15" t="e">
        <f t="shared" si="201"/>
        <v>#N/A</v>
      </c>
    </row>
    <row r="1837" spans="1:15" x14ac:dyDescent="0.15">
      <c r="A1837" s="106">
        <f t="shared" si="202"/>
        <v>1</v>
      </c>
      <c r="B1837" s="15" t="e">
        <f>IF(OR(Medidas!D1837=1,Medidas!D1837="M",Medidas!D1837="m"),$A1837*LOOKUP($I1837+1,'OMS2007'!$A$3:$A$220,'OMS2007'!B$3:B$220)+(1-$A1837)*LOOKUP($I1837,'OMS2007'!$A$3:$A$220,'OMS2007'!B$3:B$220),$A1837*LOOKUP($I1837+1,'OMS2007'!$A$3:$A$220,'OMS2007'!E$3:E$220)+(1-$A1837)*LOOKUP($I1837,'OMS2007'!$A$3:$A$220,'OMS2007'!E$3:E$220))</f>
        <v>#N/A</v>
      </c>
      <c r="C1837" s="15" t="e">
        <f>IF(OR(Medidas!D1837=1,Medidas!D1837="M",Medidas!D1837="m"),$A1837*LOOKUP($I1837+1,'OMS2007'!$A$3:$A$220,'OMS2007'!C$3:C$220)+(1-$A1837)*LOOKUP($I1837,'OMS2007'!$A$3:$A$220,'OMS2007'!C$3:C$220),$A1837*LOOKUP($I1837+1,'OMS2007'!$A$3:$A$220,'OMS2007'!F$3:F$220)+(1-$A1837)*LOOKUP($I1837,'OMS2007'!$A$3:$A$220,'OMS2007'!F$3:F$220))</f>
        <v>#N/A</v>
      </c>
      <c r="D1837" s="15" t="e">
        <f>IF(OR(Medidas!D1837=1,Medidas!D1837="M",Medidas!D1837="m"),$A1837*LOOKUP($I1837+1,'OMS2007'!$A$3:$A$220,'OMS2007'!D$3:D$220)+(1-$A1837)*LOOKUP($I1837,'OMS2007'!$A$3:$A$220,'OMS2007'!D$3:D$220),$A1837*LOOKUP($I1837+1,'OMS2007'!$A$3:$A$220,'OMS2007'!G$3:G$220)+(1-$A1837)*LOOKUP($I1837,'OMS2007'!$A$3:$A$220,'OMS2007'!G$3:G$220))</f>
        <v>#N/A</v>
      </c>
      <c r="E1837" s="15">
        <f t="shared" si="196"/>
        <v>1</v>
      </c>
      <c r="F1837" s="15">
        <f>IF(OR(Medidas!D1837=1,Medidas!D1837="M",Medidas!D1837="m",Medidas!D1837=2,Medidas!D1837="F",Medidas!D1837="f"),0,1)</f>
        <v>1</v>
      </c>
      <c r="G1837" s="15">
        <f>IF(OR(ISBLANK(Medidas!G1837),(ISBLANK(Medidas!H1837))),1,0)</f>
        <v>1</v>
      </c>
      <c r="H1837" s="15">
        <f>IF(AND(NOT(G1837),OR(Medidas!G1837&lt;20,Medidas!G1837&gt;250,Medidas!H1837&lt;0.5,Medidas!H1837&gt;400)),1,0)</f>
        <v>0</v>
      </c>
      <c r="I1837" s="20">
        <f>(Medidas!F1837-Medidas!E1837)/30.4375</f>
        <v>0</v>
      </c>
      <c r="J1837" s="15" t="e">
        <f>Medidas!H1837/(Medidas!G1837^2)*10000</f>
        <v>#DIV/0!</v>
      </c>
      <c r="K1837" s="15" t="e">
        <f t="shared" si="197"/>
        <v>#DIV/0!</v>
      </c>
      <c r="L1837" s="15" t="e">
        <f t="shared" si="198"/>
        <v>#DIV/0!</v>
      </c>
      <c r="M1837" s="15" t="e">
        <f t="shared" si="199"/>
        <v>#DIV/0!</v>
      </c>
      <c r="N1837" s="15" t="e">
        <f t="shared" si="200"/>
        <v>#N/A</v>
      </c>
      <c r="O1837" s="15" t="e">
        <f t="shared" si="201"/>
        <v>#N/A</v>
      </c>
    </row>
    <row r="1838" spans="1:15" x14ac:dyDescent="0.15">
      <c r="A1838" s="106">
        <f t="shared" si="202"/>
        <v>1</v>
      </c>
      <c r="B1838" s="15" t="e">
        <f>IF(OR(Medidas!D1838=1,Medidas!D1838="M",Medidas!D1838="m"),$A1838*LOOKUP($I1838+1,'OMS2007'!$A$3:$A$220,'OMS2007'!B$3:B$220)+(1-$A1838)*LOOKUP($I1838,'OMS2007'!$A$3:$A$220,'OMS2007'!B$3:B$220),$A1838*LOOKUP($I1838+1,'OMS2007'!$A$3:$A$220,'OMS2007'!E$3:E$220)+(1-$A1838)*LOOKUP($I1838,'OMS2007'!$A$3:$A$220,'OMS2007'!E$3:E$220))</f>
        <v>#N/A</v>
      </c>
      <c r="C1838" s="15" t="e">
        <f>IF(OR(Medidas!D1838=1,Medidas!D1838="M",Medidas!D1838="m"),$A1838*LOOKUP($I1838+1,'OMS2007'!$A$3:$A$220,'OMS2007'!C$3:C$220)+(1-$A1838)*LOOKUP($I1838,'OMS2007'!$A$3:$A$220,'OMS2007'!C$3:C$220),$A1838*LOOKUP($I1838+1,'OMS2007'!$A$3:$A$220,'OMS2007'!F$3:F$220)+(1-$A1838)*LOOKUP($I1838,'OMS2007'!$A$3:$A$220,'OMS2007'!F$3:F$220))</f>
        <v>#N/A</v>
      </c>
      <c r="D1838" s="15" t="e">
        <f>IF(OR(Medidas!D1838=1,Medidas!D1838="M",Medidas!D1838="m"),$A1838*LOOKUP($I1838+1,'OMS2007'!$A$3:$A$220,'OMS2007'!D$3:D$220)+(1-$A1838)*LOOKUP($I1838,'OMS2007'!$A$3:$A$220,'OMS2007'!D$3:D$220),$A1838*LOOKUP($I1838+1,'OMS2007'!$A$3:$A$220,'OMS2007'!G$3:G$220)+(1-$A1838)*LOOKUP($I1838,'OMS2007'!$A$3:$A$220,'OMS2007'!G$3:G$220))</f>
        <v>#N/A</v>
      </c>
      <c r="E1838" s="15">
        <f t="shared" si="196"/>
        <v>1</v>
      </c>
      <c r="F1838" s="15">
        <f>IF(OR(Medidas!D1838=1,Medidas!D1838="M",Medidas!D1838="m",Medidas!D1838=2,Medidas!D1838="F",Medidas!D1838="f"),0,1)</f>
        <v>1</v>
      </c>
      <c r="G1838" s="15">
        <f>IF(OR(ISBLANK(Medidas!G1838),(ISBLANK(Medidas!H1838))),1,0)</f>
        <v>1</v>
      </c>
      <c r="H1838" s="15">
        <f>IF(AND(NOT(G1838),OR(Medidas!G1838&lt;20,Medidas!G1838&gt;250,Medidas!H1838&lt;0.5,Medidas!H1838&gt;400)),1,0)</f>
        <v>0</v>
      </c>
      <c r="I1838" s="20">
        <f>(Medidas!F1838-Medidas!E1838)/30.4375</f>
        <v>0</v>
      </c>
      <c r="J1838" s="15" t="e">
        <f>Medidas!H1838/(Medidas!G1838^2)*10000</f>
        <v>#DIV/0!</v>
      </c>
      <c r="K1838" s="15" t="e">
        <f t="shared" si="197"/>
        <v>#DIV/0!</v>
      </c>
      <c r="L1838" s="15" t="e">
        <f t="shared" si="198"/>
        <v>#DIV/0!</v>
      </c>
      <c r="M1838" s="15" t="e">
        <f t="shared" si="199"/>
        <v>#DIV/0!</v>
      </c>
      <c r="N1838" s="15" t="e">
        <f t="shared" si="200"/>
        <v>#N/A</v>
      </c>
      <c r="O1838" s="15" t="e">
        <f t="shared" si="201"/>
        <v>#N/A</v>
      </c>
    </row>
    <row r="1839" spans="1:15" x14ac:dyDescent="0.15">
      <c r="A1839" s="106">
        <f t="shared" si="202"/>
        <v>1</v>
      </c>
      <c r="B1839" s="15" t="e">
        <f>IF(OR(Medidas!D1839=1,Medidas!D1839="M",Medidas!D1839="m"),$A1839*LOOKUP($I1839+1,'OMS2007'!$A$3:$A$220,'OMS2007'!B$3:B$220)+(1-$A1839)*LOOKUP($I1839,'OMS2007'!$A$3:$A$220,'OMS2007'!B$3:B$220),$A1839*LOOKUP($I1839+1,'OMS2007'!$A$3:$A$220,'OMS2007'!E$3:E$220)+(1-$A1839)*LOOKUP($I1839,'OMS2007'!$A$3:$A$220,'OMS2007'!E$3:E$220))</f>
        <v>#N/A</v>
      </c>
      <c r="C1839" s="15" t="e">
        <f>IF(OR(Medidas!D1839=1,Medidas!D1839="M",Medidas!D1839="m"),$A1839*LOOKUP($I1839+1,'OMS2007'!$A$3:$A$220,'OMS2007'!C$3:C$220)+(1-$A1839)*LOOKUP($I1839,'OMS2007'!$A$3:$A$220,'OMS2007'!C$3:C$220),$A1839*LOOKUP($I1839+1,'OMS2007'!$A$3:$A$220,'OMS2007'!F$3:F$220)+(1-$A1839)*LOOKUP($I1839,'OMS2007'!$A$3:$A$220,'OMS2007'!F$3:F$220))</f>
        <v>#N/A</v>
      </c>
      <c r="D1839" s="15" t="e">
        <f>IF(OR(Medidas!D1839=1,Medidas!D1839="M",Medidas!D1839="m"),$A1839*LOOKUP($I1839+1,'OMS2007'!$A$3:$A$220,'OMS2007'!D$3:D$220)+(1-$A1839)*LOOKUP($I1839,'OMS2007'!$A$3:$A$220,'OMS2007'!D$3:D$220),$A1839*LOOKUP($I1839+1,'OMS2007'!$A$3:$A$220,'OMS2007'!G$3:G$220)+(1-$A1839)*LOOKUP($I1839,'OMS2007'!$A$3:$A$220,'OMS2007'!G$3:G$220))</f>
        <v>#N/A</v>
      </c>
      <c r="E1839" s="15">
        <f t="shared" si="196"/>
        <v>1</v>
      </c>
      <c r="F1839" s="15">
        <f>IF(OR(Medidas!D1839=1,Medidas!D1839="M",Medidas!D1839="m",Medidas!D1839=2,Medidas!D1839="F",Medidas!D1839="f"),0,1)</f>
        <v>1</v>
      </c>
      <c r="G1839" s="15">
        <f>IF(OR(ISBLANK(Medidas!G1839),(ISBLANK(Medidas!H1839))),1,0)</f>
        <v>1</v>
      </c>
      <c r="H1839" s="15">
        <f>IF(AND(NOT(G1839),OR(Medidas!G1839&lt;20,Medidas!G1839&gt;250,Medidas!H1839&lt;0.5,Medidas!H1839&gt;400)),1,0)</f>
        <v>0</v>
      </c>
      <c r="I1839" s="20">
        <f>(Medidas!F1839-Medidas!E1839)/30.4375</f>
        <v>0</v>
      </c>
      <c r="J1839" s="15" t="e">
        <f>Medidas!H1839/(Medidas!G1839^2)*10000</f>
        <v>#DIV/0!</v>
      </c>
      <c r="K1839" s="15" t="e">
        <f t="shared" si="197"/>
        <v>#DIV/0!</v>
      </c>
      <c r="L1839" s="15" t="e">
        <f t="shared" si="198"/>
        <v>#DIV/0!</v>
      </c>
      <c r="M1839" s="15" t="e">
        <f t="shared" si="199"/>
        <v>#DIV/0!</v>
      </c>
      <c r="N1839" s="15" t="e">
        <f t="shared" si="200"/>
        <v>#N/A</v>
      </c>
      <c r="O1839" s="15" t="e">
        <f t="shared" si="201"/>
        <v>#N/A</v>
      </c>
    </row>
    <row r="1840" spans="1:15" x14ac:dyDescent="0.15">
      <c r="A1840" s="106">
        <f t="shared" si="202"/>
        <v>1</v>
      </c>
      <c r="B1840" s="15" t="e">
        <f>IF(OR(Medidas!D1840=1,Medidas!D1840="M",Medidas!D1840="m"),$A1840*LOOKUP($I1840+1,'OMS2007'!$A$3:$A$220,'OMS2007'!B$3:B$220)+(1-$A1840)*LOOKUP($I1840,'OMS2007'!$A$3:$A$220,'OMS2007'!B$3:B$220),$A1840*LOOKUP($I1840+1,'OMS2007'!$A$3:$A$220,'OMS2007'!E$3:E$220)+(1-$A1840)*LOOKUP($I1840,'OMS2007'!$A$3:$A$220,'OMS2007'!E$3:E$220))</f>
        <v>#N/A</v>
      </c>
      <c r="C1840" s="15" t="e">
        <f>IF(OR(Medidas!D1840=1,Medidas!D1840="M",Medidas!D1840="m"),$A1840*LOOKUP($I1840+1,'OMS2007'!$A$3:$A$220,'OMS2007'!C$3:C$220)+(1-$A1840)*LOOKUP($I1840,'OMS2007'!$A$3:$A$220,'OMS2007'!C$3:C$220),$A1840*LOOKUP($I1840+1,'OMS2007'!$A$3:$A$220,'OMS2007'!F$3:F$220)+(1-$A1840)*LOOKUP($I1840,'OMS2007'!$A$3:$A$220,'OMS2007'!F$3:F$220))</f>
        <v>#N/A</v>
      </c>
      <c r="D1840" s="15" t="e">
        <f>IF(OR(Medidas!D1840=1,Medidas!D1840="M",Medidas!D1840="m"),$A1840*LOOKUP($I1840+1,'OMS2007'!$A$3:$A$220,'OMS2007'!D$3:D$220)+(1-$A1840)*LOOKUP($I1840,'OMS2007'!$A$3:$A$220,'OMS2007'!D$3:D$220),$A1840*LOOKUP($I1840+1,'OMS2007'!$A$3:$A$220,'OMS2007'!G$3:G$220)+(1-$A1840)*LOOKUP($I1840,'OMS2007'!$A$3:$A$220,'OMS2007'!G$3:G$220))</f>
        <v>#N/A</v>
      </c>
      <c r="E1840" s="15">
        <f t="shared" si="196"/>
        <v>1</v>
      </c>
      <c r="F1840" s="15">
        <f>IF(OR(Medidas!D1840=1,Medidas!D1840="M",Medidas!D1840="m",Medidas!D1840=2,Medidas!D1840="F",Medidas!D1840="f"),0,1)</f>
        <v>1</v>
      </c>
      <c r="G1840" s="15">
        <f>IF(OR(ISBLANK(Medidas!G1840),(ISBLANK(Medidas!H1840))),1,0)</f>
        <v>1</v>
      </c>
      <c r="H1840" s="15">
        <f>IF(AND(NOT(G1840),OR(Medidas!G1840&lt;20,Medidas!G1840&gt;250,Medidas!H1840&lt;0.5,Medidas!H1840&gt;400)),1,0)</f>
        <v>0</v>
      </c>
      <c r="I1840" s="20">
        <f>(Medidas!F1840-Medidas!E1840)/30.4375</f>
        <v>0</v>
      </c>
      <c r="J1840" s="15" t="e">
        <f>Medidas!H1840/(Medidas!G1840^2)*10000</f>
        <v>#DIV/0!</v>
      </c>
      <c r="K1840" s="15" t="e">
        <f t="shared" si="197"/>
        <v>#DIV/0!</v>
      </c>
      <c r="L1840" s="15" t="e">
        <f t="shared" si="198"/>
        <v>#DIV/0!</v>
      </c>
      <c r="M1840" s="15" t="e">
        <f t="shared" si="199"/>
        <v>#DIV/0!</v>
      </c>
      <c r="N1840" s="15" t="e">
        <f t="shared" si="200"/>
        <v>#N/A</v>
      </c>
      <c r="O1840" s="15" t="e">
        <f t="shared" si="201"/>
        <v>#N/A</v>
      </c>
    </row>
    <row r="1841" spans="1:15" x14ac:dyDescent="0.15">
      <c r="A1841" s="106">
        <f t="shared" si="202"/>
        <v>1</v>
      </c>
      <c r="B1841" s="15" t="e">
        <f>IF(OR(Medidas!D1841=1,Medidas!D1841="M",Medidas!D1841="m"),$A1841*LOOKUP($I1841+1,'OMS2007'!$A$3:$A$220,'OMS2007'!B$3:B$220)+(1-$A1841)*LOOKUP($I1841,'OMS2007'!$A$3:$A$220,'OMS2007'!B$3:B$220),$A1841*LOOKUP($I1841+1,'OMS2007'!$A$3:$A$220,'OMS2007'!E$3:E$220)+(1-$A1841)*LOOKUP($I1841,'OMS2007'!$A$3:$A$220,'OMS2007'!E$3:E$220))</f>
        <v>#N/A</v>
      </c>
      <c r="C1841" s="15" t="e">
        <f>IF(OR(Medidas!D1841=1,Medidas!D1841="M",Medidas!D1841="m"),$A1841*LOOKUP($I1841+1,'OMS2007'!$A$3:$A$220,'OMS2007'!C$3:C$220)+(1-$A1841)*LOOKUP($I1841,'OMS2007'!$A$3:$A$220,'OMS2007'!C$3:C$220),$A1841*LOOKUP($I1841+1,'OMS2007'!$A$3:$A$220,'OMS2007'!F$3:F$220)+(1-$A1841)*LOOKUP($I1841,'OMS2007'!$A$3:$A$220,'OMS2007'!F$3:F$220))</f>
        <v>#N/A</v>
      </c>
      <c r="D1841" s="15" t="e">
        <f>IF(OR(Medidas!D1841=1,Medidas!D1841="M",Medidas!D1841="m"),$A1841*LOOKUP($I1841+1,'OMS2007'!$A$3:$A$220,'OMS2007'!D$3:D$220)+(1-$A1841)*LOOKUP($I1841,'OMS2007'!$A$3:$A$220,'OMS2007'!D$3:D$220),$A1841*LOOKUP($I1841+1,'OMS2007'!$A$3:$A$220,'OMS2007'!G$3:G$220)+(1-$A1841)*LOOKUP($I1841,'OMS2007'!$A$3:$A$220,'OMS2007'!G$3:G$220))</f>
        <v>#N/A</v>
      </c>
      <c r="E1841" s="15">
        <f t="shared" si="196"/>
        <v>1</v>
      </c>
      <c r="F1841" s="15">
        <f>IF(OR(Medidas!D1841=1,Medidas!D1841="M",Medidas!D1841="m",Medidas!D1841=2,Medidas!D1841="F",Medidas!D1841="f"),0,1)</f>
        <v>1</v>
      </c>
      <c r="G1841" s="15">
        <f>IF(OR(ISBLANK(Medidas!G1841),(ISBLANK(Medidas!H1841))),1,0)</f>
        <v>1</v>
      </c>
      <c r="H1841" s="15">
        <f>IF(AND(NOT(G1841),OR(Medidas!G1841&lt;20,Medidas!G1841&gt;250,Medidas!H1841&lt;0.5,Medidas!H1841&gt;400)),1,0)</f>
        <v>0</v>
      </c>
      <c r="I1841" s="20">
        <f>(Medidas!F1841-Medidas!E1841)/30.4375</f>
        <v>0</v>
      </c>
      <c r="J1841" s="15" t="e">
        <f>Medidas!H1841/(Medidas!G1841^2)*10000</f>
        <v>#DIV/0!</v>
      </c>
      <c r="K1841" s="15" t="e">
        <f t="shared" si="197"/>
        <v>#DIV/0!</v>
      </c>
      <c r="L1841" s="15" t="e">
        <f t="shared" si="198"/>
        <v>#DIV/0!</v>
      </c>
      <c r="M1841" s="15" t="e">
        <f t="shared" si="199"/>
        <v>#DIV/0!</v>
      </c>
      <c r="N1841" s="15" t="e">
        <f t="shared" si="200"/>
        <v>#N/A</v>
      </c>
      <c r="O1841" s="15" t="e">
        <f t="shared" si="201"/>
        <v>#N/A</v>
      </c>
    </row>
    <row r="1842" spans="1:15" x14ac:dyDescent="0.15">
      <c r="A1842" s="106">
        <f t="shared" si="202"/>
        <v>1</v>
      </c>
      <c r="B1842" s="15" t="e">
        <f>IF(OR(Medidas!D1842=1,Medidas!D1842="M",Medidas!D1842="m"),$A1842*LOOKUP($I1842+1,'OMS2007'!$A$3:$A$220,'OMS2007'!B$3:B$220)+(1-$A1842)*LOOKUP($I1842,'OMS2007'!$A$3:$A$220,'OMS2007'!B$3:B$220),$A1842*LOOKUP($I1842+1,'OMS2007'!$A$3:$A$220,'OMS2007'!E$3:E$220)+(1-$A1842)*LOOKUP($I1842,'OMS2007'!$A$3:$A$220,'OMS2007'!E$3:E$220))</f>
        <v>#N/A</v>
      </c>
      <c r="C1842" s="15" t="e">
        <f>IF(OR(Medidas!D1842=1,Medidas!D1842="M",Medidas!D1842="m"),$A1842*LOOKUP($I1842+1,'OMS2007'!$A$3:$A$220,'OMS2007'!C$3:C$220)+(1-$A1842)*LOOKUP($I1842,'OMS2007'!$A$3:$A$220,'OMS2007'!C$3:C$220),$A1842*LOOKUP($I1842+1,'OMS2007'!$A$3:$A$220,'OMS2007'!F$3:F$220)+(1-$A1842)*LOOKUP($I1842,'OMS2007'!$A$3:$A$220,'OMS2007'!F$3:F$220))</f>
        <v>#N/A</v>
      </c>
      <c r="D1842" s="15" t="e">
        <f>IF(OR(Medidas!D1842=1,Medidas!D1842="M",Medidas!D1842="m"),$A1842*LOOKUP($I1842+1,'OMS2007'!$A$3:$A$220,'OMS2007'!D$3:D$220)+(1-$A1842)*LOOKUP($I1842,'OMS2007'!$A$3:$A$220,'OMS2007'!D$3:D$220),$A1842*LOOKUP($I1842+1,'OMS2007'!$A$3:$A$220,'OMS2007'!G$3:G$220)+(1-$A1842)*LOOKUP($I1842,'OMS2007'!$A$3:$A$220,'OMS2007'!G$3:G$220))</f>
        <v>#N/A</v>
      </c>
      <c r="E1842" s="15">
        <f t="shared" si="196"/>
        <v>1</v>
      </c>
      <c r="F1842" s="15">
        <f>IF(OR(Medidas!D1842=1,Medidas!D1842="M",Medidas!D1842="m",Medidas!D1842=2,Medidas!D1842="F",Medidas!D1842="f"),0,1)</f>
        <v>1</v>
      </c>
      <c r="G1842" s="15">
        <f>IF(OR(ISBLANK(Medidas!G1842),(ISBLANK(Medidas!H1842))),1,0)</f>
        <v>1</v>
      </c>
      <c r="H1842" s="15">
        <f>IF(AND(NOT(G1842),OR(Medidas!G1842&lt;20,Medidas!G1842&gt;250,Medidas!H1842&lt;0.5,Medidas!H1842&gt;400)),1,0)</f>
        <v>0</v>
      </c>
      <c r="I1842" s="20">
        <f>(Medidas!F1842-Medidas!E1842)/30.4375</f>
        <v>0</v>
      </c>
      <c r="J1842" s="15" t="e">
        <f>Medidas!H1842/(Medidas!G1842^2)*10000</f>
        <v>#DIV/0!</v>
      </c>
      <c r="K1842" s="15" t="e">
        <f t="shared" si="197"/>
        <v>#DIV/0!</v>
      </c>
      <c r="L1842" s="15" t="e">
        <f t="shared" si="198"/>
        <v>#DIV/0!</v>
      </c>
      <c r="M1842" s="15" t="e">
        <f t="shared" si="199"/>
        <v>#DIV/0!</v>
      </c>
      <c r="N1842" s="15" t="e">
        <f t="shared" si="200"/>
        <v>#N/A</v>
      </c>
      <c r="O1842" s="15" t="e">
        <f t="shared" si="201"/>
        <v>#N/A</v>
      </c>
    </row>
    <row r="1843" spans="1:15" x14ac:dyDescent="0.15">
      <c r="A1843" s="106">
        <f t="shared" si="202"/>
        <v>1</v>
      </c>
      <c r="B1843" s="15" t="e">
        <f>IF(OR(Medidas!D1843=1,Medidas!D1843="M",Medidas!D1843="m"),$A1843*LOOKUP($I1843+1,'OMS2007'!$A$3:$A$220,'OMS2007'!B$3:B$220)+(1-$A1843)*LOOKUP($I1843,'OMS2007'!$A$3:$A$220,'OMS2007'!B$3:B$220),$A1843*LOOKUP($I1843+1,'OMS2007'!$A$3:$A$220,'OMS2007'!E$3:E$220)+(1-$A1843)*LOOKUP($I1843,'OMS2007'!$A$3:$A$220,'OMS2007'!E$3:E$220))</f>
        <v>#N/A</v>
      </c>
      <c r="C1843" s="15" t="e">
        <f>IF(OR(Medidas!D1843=1,Medidas!D1843="M",Medidas!D1843="m"),$A1843*LOOKUP($I1843+1,'OMS2007'!$A$3:$A$220,'OMS2007'!C$3:C$220)+(1-$A1843)*LOOKUP($I1843,'OMS2007'!$A$3:$A$220,'OMS2007'!C$3:C$220),$A1843*LOOKUP($I1843+1,'OMS2007'!$A$3:$A$220,'OMS2007'!F$3:F$220)+(1-$A1843)*LOOKUP($I1843,'OMS2007'!$A$3:$A$220,'OMS2007'!F$3:F$220))</f>
        <v>#N/A</v>
      </c>
      <c r="D1843" s="15" t="e">
        <f>IF(OR(Medidas!D1843=1,Medidas!D1843="M",Medidas!D1843="m"),$A1843*LOOKUP($I1843+1,'OMS2007'!$A$3:$A$220,'OMS2007'!D$3:D$220)+(1-$A1843)*LOOKUP($I1843,'OMS2007'!$A$3:$A$220,'OMS2007'!D$3:D$220),$A1843*LOOKUP($I1843+1,'OMS2007'!$A$3:$A$220,'OMS2007'!G$3:G$220)+(1-$A1843)*LOOKUP($I1843,'OMS2007'!$A$3:$A$220,'OMS2007'!G$3:G$220))</f>
        <v>#N/A</v>
      </c>
      <c r="E1843" s="15">
        <f t="shared" si="196"/>
        <v>1</v>
      </c>
      <c r="F1843" s="15">
        <f>IF(OR(Medidas!D1843=1,Medidas!D1843="M",Medidas!D1843="m",Medidas!D1843=2,Medidas!D1843="F",Medidas!D1843="f"),0,1)</f>
        <v>1</v>
      </c>
      <c r="G1843" s="15">
        <f>IF(OR(ISBLANK(Medidas!G1843),(ISBLANK(Medidas!H1843))),1,0)</f>
        <v>1</v>
      </c>
      <c r="H1843" s="15">
        <f>IF(AND(NOT(G1843),OR(Medidas!G1843&lt;20,Medidas!G1843&gt;250,Medidas!H1843&lt;0.5,Medidas!H1843&gt;400)),1,0)</f>
        <v>0</v>
      </c>
      <c r="I1843" s="20">
        <f>(Medidas!F1843-Medidas!E1843)/30.4375</f>
        <v>0</v>
      </c>
      <c r="J1843" s="15" t="e">
        <f>Medidas!H1843/(Medidas!G1843^2)*10000</f>
        <v>#DIV/0!</v>
      </c>
      <c r="K1843" s="15" t="e">
        <f t="shared" si="197"/>
        <v>#DIV/0!</v>
      </c>
      <c r="L1843" s="15" t="e">
        <f t="shared" si="198"/>
        <v>#DIV/0!</v>
      </c>
      <c r="M1843" s="15" t="e">
        <f t="shared" si="199"/>
        <v>#DIV/0!</v>
      </c>
      <c r="N1843" s="15" t="e">
        <f t="shared" si="200"/>
        <v>#N/A</v>
      </c>
      <c r="O1843" s="15" t="e">
        <f t="shared" si="201"/>
        <v>#N/A</v>
      </c>
    </row>
    <row r="1844" spans="1:15" x14ac:dyDescent="0.15">
      <c r="A1844" s="106">
        <f t="shared" si="202"/>
        <v>1</v>
      </c>
      <c r="B1844" s="15" t="e">
        <f>IF(OR(Medidas!D1844=1,Medidas!D1844="M",Medidas!D1844="m"),$A1844*LOOKUP($I1844+1,'OMS2007'!$A$3:$A$220,'OMS2007'!B$3:B$220)+(1-$A1844)*LOOKUP($I1844,'OMS2007'!$A$3:$A$220,'OMS2007'!B$3:B$220),$A1844*LOOKUP($I1844+1,'OMS2007'!$A$3:$A$220,'OMS2007'!E$3:E$220)+(1-$A1844)*LOOKUP($I1844,'OMS2007'!$A$3:$A$220,'OMS2007'!E$3:E$220))</f>
        <v>#N/A</v>
      </c>
      <c r="C1844" s="15" t="e">
        <f>IF(OR(Medidas!D1844=1,Medidas!D1844="M",Medidas!D1844="m"),$A1844*LOOKUP($I1844+1,'OMS2007'!$A$3:$A$220,'OMS2007'!C$3:C$220)+(1-$A1844)*LOOKUP($I1844,'OMS2007'!$A$3:$A$220,'OMS2007'!C$3:C$220),$A1844*LOOKUP($I1844+1,'OMS2007'!$A$3:$A$220,'OMS2007'!F$3:F$220)+(1-$A1844)*LOOKUP($I1844,'OMS2007'!$A$3:$A$220,'OMS2007'!F$3:F$220))</f>
        <v>#N/A</v>
      </c>
      <c r="D1844" s="15" t="e">
        <f>IF(OR(Medidas!D1844=1,Medidas!D1844="M",Medidas!D1844="m"),$A1844*LOOKUP($I1844+1,'OMS2007'!$A$3:$A$220,'OMS2007'!D$3:D$220)+(1-$A1844)*LOOKUP($I1844,'OMS2007'!$A$3:$A$220,'OMS2007'!D$3:D$220),$A1844*LOOKUP($I1844+1,'OMS2007'!$A$3:$A$220,'OMS2007'!G$3:G$220)+(1-$A1844)*LOOKUP($I1844,'OMS2007'!$A$3:$A$220,'OMS2007'!G$3:G$220))</f>
        <v>#N/A</v>
      </c>
      <c r="E1844" s="15">
        <f t="shared" si="196"/>
        <v>1</v>
      </c>
      <c r="F1844" s="15">
        <f>IF(OR(Medidas!D1844=1,Medidas!D1844="M",Medidas!D1844="m",Medidas!D1844=2,Medidas!D1844="F",Medidas!D1844="f"),0,1)</f>
        <v>1</v>
      </c>
      <c r="G1844" s="15">
        <f>IF(OR(ISBLANK(Medidas!G1844),(ISBLANK(Medidas!H1844))),1,0)</f>
        <v>1</v>
      </c>
      <c r="H1844" s="15">
        <f>IF(AND(NOT(G1844),OR(Medidas!G1844&lt;20,Medidas!G1844&gt;250,Medidas!H1844&lt;0.5,Medidas!H1844&gt;400)),1,0)</f>
        <v>0</v>
      </c>
      <c r="I1844" s="20">
        <f>(Medidas!F1844-Medidas!E1844)/30.4375</f>
        <v>0</v>
      </c>
      <c r="J1844" s="15" t="e">
        <f>Medidas!H1844/(Medidas!G1844^2)*10000</f>
        <v>#DIV/0!</v>
      </c>
      <c r="K1844" s="15" t="e">
        <f t="shared" si="197"/>
        <v>#DIV/0!</v>
      </c>
      <c r="L1844" s="15" t="e">
        <f t="shared" si="198"/>
        <v>#DIV/0!</v>
      </c>
      <c r="M1844" s="15" t="e">
        <f t="shared" si="199"/>
        <v>#DIV/0!</v>
      </c>
      <c r="N1844" s="15" t="e">
        <f t="shared" si="200"/>
        <v>#N/A</v>
      </c>
      <c r="O1844" s="15" t="e">
        <f t="shared" si="201"/>
        <v>#N/A</v>
      </c>
    </row>
    <row r="1845" spans="1:15" x14ac:dyDescent="0.15">
      <c r="A1845" s="106">
        <f t="shared" si="202"/>
        <v>1</v>
      </c>
      <c r="B1845" s="15" t="e">
        <f>IF(OR(Medidas!D1845=1,Medidas!D1845="M",Medidas!D1845="m"),$A1845*LOOKUP($I1845+1,'OMS2007'!$A$3:$A$220,'OMS2007'!B$3:B$220)+(1-$A1845)*LOOKUP($I1845,'OMS2007'!$A$3:$A$220,'OMS2007'!B$3:B$220),$A1845*LOOKUP($I1845+1,'OMS2007'!$A$3:$A$220,'OMS2007'!E$3:E$220)+(1-$A1845)*LOOKUP($I1845,'OMS2007'!$A$3:$A$220,'OMS2007'!E$3:E$220))</f>
        <v>#N/A</v>
      </c>
      <c r="C1845" s="15" t="e">
        <f>IF(OR(Medidas!D1845=1,Medidas!D1845="M",Medidas!D1845="m"),$A1845*LOOKUP($I1845+1,'OMS2007'!$A$3:$A$220,'OMS2007'!C$3:C$220)+(1-$A1845)*LOOKUP($I1845,'OMS2007'!$A$3:$A$220,'OMS2007'!C$3:C$220),$A1845*LOOKUP($I1845+1,'OMS2007'!$A$3:$A$220,'OMS2007'!F$3:F$220)+(1-$A1845)*LOOKUP($I1845,'OMS2007'!$A$3:$A$220,'OMS2007'!F$3:F$220))</f>
        <v>#N/A</v>
      </c>
      <c r="D1845" s="15" t="e">
        <f>IF(OR(Medidas!D1845=1,Medidas!D1845="M",Medidas!D1845="m"),$A1845*LOOKUP($I1845+1,'OMS2007'!$A$3:$A$220,'OMS2007'!D$3:D$220)+(1-$A1845)*LOOKUP($I1845,'OMS2007'!$A$3:$A$220,'OMS2007'!D$3:D$220),$A1845*LOOKUP($I1845+1,'OMS2007'!$A$3:$A$220,'OMS2007'!G$3:G$220)+(1-$A1845)*LOOKUP($I1845,'OMS2007'!$A$3:$A$220,'OMS2007'!G$3:G$220))</f>
        <v>#N/A</v>
      </c>
      <c r="E1845" s="15">
        <f t="shared" si="196"/>
        <v>1</v>
      </c>
      <c r="F1845" s="15">
        <f>IF(OR(Medidas!D1845=1,Medidas!D1845="M",Medidas!D1845="m",Medidas!D1845=2,Medidas!D1845="F",Medidas!D1845="f"),0,1)</f>
        <v>1</v>
      </c>
      <c r="G1845" s="15">
        <f>IF(OR(ISBLANK(Medidas!G1845),(ISBLANK(Medidas!H1845))),1,0)</f>
        <v>1</v>
      </c>
      <c r="H1845" s="15">
        <f>IF(AND(NOT(G1845),OR(Medidas!G1845&lt;20,Medidas!G1845&gt;250,Medidas!H1845&lt;0.5,Medidas!H1845&gt;400)),1,0)</f>
        <v>0</v>
      </c>
      <c r="I1845" s="20">
        <f>(Medidas!F1845-Medidas!E1845)/30.4375</f>
        <v>0</v>
      </c>
      <c r="J1845" s="15" t="e">
        <f>Medidas!H1845/(Medidas!G1845^2)*10000</f>
        <v>#DIV/0!</v>
      </c>
      <c r="K1845" s="15" t="e">
        <f t="shared" si="197"/>
        <v>#DIV/0!</v>
      </c>
      <c r="L1845" s="15" t="e">
        <f t="shared" si="198"/>
        <v>#DIV/0!</v>
      </c>
      <c r="M1845" s="15" t="e">
        <f t="shared" si="199"/>
        <v>#DIV/0!</v>
      </c>
      <c r="N1845" s="15" t="e">
        <f t="shared" si="200"/>
        <v>#N/A</v>
      </c>
      <c r="O1845" s="15" t="e">
        <f t="shared" si="201"/>
        <v>#N/A</v>
      </c>
    </row>
    <row r="1846" spans="1:15" x14ac:dyDescent="0.15">
      <c r="A1846" s="106">
        <f t="shared" si="202"/>
        <v>1</v>
      </c>
      <c r="B1846" s="15" t="e">
        <f>IF(OR(Medidas!D1846=1,Medidas!D1846="M",Medidas!D1846="m"),$A1846*LOOKUP($I1846+1,'OMS2007'!$A$3:$A$220,'OMS2007'!B$3:B$220)+(1-$A1846)*LOOKUP($I1846,'OMS2007'!$A$3:$A$220,'OMS2007'!B$3:B$220),$A1846*LOOKUP($I1846+1,'OMS2007'!$A$3:$A$220,'OMS2007'!E$3:E$220)+(1-$A1846)*LOOKUP($I1846,'OMS2007'!$A$3:$A$220,'OMS2007'!E$3:E$220))</f>
        <v>#N/A</v>
      </c>
      <c r="C1846" s="15" t="e">
        <f>IF(OR(Medidas!D1846=1,Medidas!D1846="M",Medidas!D1846="m"),$A1846*LOOKUP($I1846+1,'OMS2007'!$A$3:$A$220,'OMS2007'!C$3:C$220)+(1-$A1846)*LOOKUP($I1846,'OMS2007'!$A$3:$A$220,'OMS2007'!C$3:C$220),$A1846*LOOKUP($I1846+1,'OMS2007'!$A$3:$A$220,'OMS2007'!F$3:F$220)+(1-$A1846)*LOOKUP($I1846,'OMS2007'!$A$3:$A$220,'OMS2007'!F$3:F$220))</f>
        <v>#N/A</v>
      </c>
      <c r="D1846" s="15" t="e">
        <f>IF(OR(Medidas!D1846=1,Medidas!D1846="M",Medidas!D1846="m"),$A1846*LOOKUP($I1846+1,'OMS2007'!$A$3:$A$220,'OMS2007'!D$3:D$220)+(1-$A1846)*LOOKUP($I1846,'OMS2007'!$A$3:$A$220,'OMS2007'!D$3:D$220),$A1846*LOOKUP($I1846+1,'OMS2007'!$A$3:$A$220,'OMS2007'!G$3:G$220)+(1-$A1846)*LOOKUP($I1846,'OMS2007'!$A$3:$A$220,'OMS2007'!G$3:G$220))</f>
        <v>#N/A</v>
      </c>
      <c r="E1846" s="15">
        <f t="shared" si="196"/>
        <v>1</v>
      </c>
      <c r="F1846" s="15">
        <f>IF(OR(Medidas!D1846=1,Medidas!D1846="M",Medidas!D1846="m",Medidas!D1846=2,Medidas!D1846="F",Medidas!D1846="f"),0,1)</f>
        <v>1</v>
      </c>
      <c r="G1846" s="15">
        <f>IF(OR(ISBLANK(Medidas!G1846),(ISBLANK(Medidas!H1846))),1,0)</f>
        <v>1</v>
      </c>
      <c r="H1846" s="15">
        <f>IF(AND(NOT(G1846),OR(Medidas!G1846&lt;20,Medidas!G1846&gt;250,Medidas!H1846&lt;0.5,Medidas!H1846&gt;400)),1,0)</f>
        <v>0</v>
      </c>
      <c r="I1846" s="20">
        <f>(Medidas!F1846-Medidas!E1846)/30.4375</f>
        <v>0</v>
      </c>
      <c r="J1846" s="15" t="e">
        <f>Medidas!H1846/(Medidas!G1846^2)*10000</f>
        <v>#DIV/0!</v>
      </c>
      <c r="K1846" s="15" t="e">
        <f t="shared" si="197"/>
        <v>#DIV/0!</v>
      </c>
      <c r="L1846" s="15" t="e">
        <f t="shared" si="198"/>
        <v>#DIV/0!</v>
      </c>
      <c r="M1846" s="15" t="e">
        <f t="shared" si="199"/>
        <v>#DIV/0!</v>
      </c>
      <c r="N1846" s="15" t="e">
        <f t="shared" si="200"/>
        <v>#N/A</v>
      </c>
      <c r="O1846" s="15" t="e">
        <f t="shared" si="201"/>
        <v>#N/A</v>
      </c>
    </row>
    <row r="1847" spans="1:15" x14ac:dyDescent="0.15">
      <c r="A1847" s="106">
        <f t="shared" si="202"/>
        <v>1</v>
      </c>
      <c r="B1847" s="15" t="e">
        <f>IF(OR(Medidas!D1847=1,Medidas!D1847="M",Medidas!D1847="m"),$A1847*LOOKUP($I1847+1,'OMS2007'!$A$3:$A$220,'OMS2007'!B$3:B$220)+(1-$A1847)*LOOKUP($I1847,'OMS2007'!$A$3:$A$220,'OMS2007'!B$3:B$220),$A1847*LOOKUP($I1847+1,'OMS2007'!$A$3:$A$220,'OMS2007'!E$3:E$220)+(1-$A1847)*LOOKUP($I1847,'OMS2007'!$A$3:$A$220,'OMS2007'!E$3:E$220))</f>
        <v>#N/A</v>
      </c>
      <c r="C1847" s="15" t="e">
        <f>IF(OR(Medidas!D1847=1,Medidas!D1847="M",Medidas!D1847="m"),$A1847*LOOKUP($I1847+1,'OMS2007'!$A$3:$A$220,'OMS2007'!C$3:C$220)+(1-$A1847)*LOOKUP($I1847,'OMS2007'!$A$3:$A$220,'OMS2007'!C$3:C$220),$A1847*LOOKUP($I1847+1,'OMS2007'!$A$3:$A$220,'OMS2007'!F$3:F$220)+(1-$A1847)*LOOKUP($I1847,'OMS2007'!$A$3:$A$220,'OMS2007'!F$3:F$220))</f>
        <v>#N/A</v>
      </c>
      <c r="D1847" s="15" t="e">
        <f>IF(OR(Medidas!D1847=1,Medidas!D1847="M",Medidas!D1847="m"),$A1847*LOOKUP($I1847+1,'OMS2007'!$A$3:$A$220,'OMS2007'!D$3:D$220)+(1-$A1847)*LOOKUP($I1847,'OMS2007'!$A$3:$A$220,'OMS2007'!D$3:D$220),$A1847*LOOKUP($I1847+1,'OMS2007'!$A$3:$A$220,'OMS2007'!G$3:G$220)+(1-$A1847)*LOOKUP($I1847,'OMS2007'!$A$3:$A$220,'OMS2007'!G$3:G$220))</f>
        <v>#N/A</v>
      </c>
      <c r="E1847" s="15">
        <f t="shared" si="196"/>
        <v>1</v>
      </c>
      <c r="F1847" s="15">
        <f>IF(OR(Medidas!D1847=1,Medidas!D1847="M",Medidas!D1847="m",Medidas!D1847=2,Medidas!D1847="F",Medidas!D1847="f"),0,1)</f>
        <v>1</v>
      </c>
      <c r="G1847" s="15">
        <f>IF(OR(ISBLANK(Medidas!G1847),(ISBLANK(Medidas!H1847))),1,0)</f>
        <v>1</v>
      </c>
      <c r="H1847" s="15">
        <f>IF(AND(NOT(G1847),OR(Medidas!G1847&lt;20,Medidas!G1847&gt;250,Medidas!H1847&lt;0.5,Medidas!H1847&gt;400)),1,0)</f>
        <v>0</v>
      </c>
      <c r="I1847" s="20">
        <f>(Medidas!F1847-Medidas!E1847)/30.4375</f>
        <v>0</v>
      </c>
      <c r="J1847" s="15" t="e">
        <f>Medidas!H1847/(Medidas!G1847^2)*10000</f>
        <v>#DIV/0!</v>
      </c>
      <c r="K1847" s="15" t="e">
        <f t="shared" si="197"/>
        <v>#DIV/0!</v>
      </c>
      <c r="L1847" s="15" t="e">
        <f t="shared" si="198"/>
        <v>#DIV/0!</v>
      </c>
      <c r="M1847" s="15" t="e">
        <f t="shared" si="199"/>
        <v>#DIV/0!</v>
      </c>
      <c r="N1847" s="15" t="e">
        <f t="shared" si="200"/>
        <v>#N/A</v>
      </c>
      <c r="O1847" s="15" t="e">
        <f t="shared" si="201"/>
        <v>#N/A</v>
      </c>
    </row>
    <row r="1848" spans="1:15" x14ac:dyDescent="0.15">
      <c r="A1848" s="106">
        <f t="shared" si="202"/>
        <v>1</v>
      </c>
      <c r="B1848" s="15" t="e">
        <f>IF(OR(Medidas!D1848=1,Medidas!D1848="M",Medidas!D1848="m"),$A1848*LOOKUP($I1848+1,'OMS2007'!$A$3:$A$220,'OMS2007'!B$3:B$220)+(1-$A1848)*LOOKUP($I1848,'OMS2007'!$A$3:$A$220,'OMS2007'!B$3:B$220),$A1848*LOOKUP($I1848+1,'OMS2007'!$A$3:$A$220,'OMS2007'!E$3:E$220)+(1-$A1848)*LOOKUP($I1848,'OMS2007'!$A$3:$A$220,'OMS2007'!E$3:E$220))</f>
        <v>#N/A</v>
      </c>
      <c r="C1848" s="15" t="e">
        <f>IF(OR(Medidas!D1848=1,Medidas!D1848="M",Medidas!D1848="m"),$A1848*LOOKUP($I1848+1,'OMS2007'!$A$3:$A$220,'OMS2007'!C$3:C$220)+(1-$A1848)*LOOKUP($I1848,'OMS2007'!$A$3:$A$220,'OMS2007'!C$3:C$220),$A1848*LOOKUP($I1848+1,'OMS2007'!$A$3:$A$220,'OMS2007'!F$3:F$220)+(1-$A1848)*LOOKUP($I1848,'OMS2007'!$A$3:$A$220,'OMS2007'!F$3:F$220))</f>
        <v>#N/A</v>
      </c>
      <c r="D1848" s="15" t="e">
        <f>IF(OR(Medidas!D1848=1,Medidas!D1848="M",Medidas!D1848="m"),$A1848*LOOKUP($I1848+1,'OMS2007'!$A$3:$A$220,'OMS2007'!D$3:D$220)+(1-$A1848)*LOOKUP($I1848,'OMS2007'!$A$3:$A$220,'OMS2007'!D$3:D$220),$A1848*LOOKUP($I1848+1,'OMS2007'!$A$3:$A$220,'OMS2007'!G$3:G$220)+(1-$A1848)*LOOKUP($I1848,'OMS2007'!$A$3:$A$220,'OMS2007'!G$3:G$220))</f>
        <v>#N/A</v>
      </c>
      <c r="E1848" s="15">
        <f t="shared" si="196"/>
        <v>1</v>
      </c>
      <c r="F1848" s="15">
        <f>IF(OR(Medidas!D1848=1,Medidas!D1848="M",Medidas!D1848="m",Medidas!D1848=2,Medidas!D1848="F",Medidas!D1848="f"),0,1)</f>
        <v>1</v>
      </c>
      <c r="G1848" s="15">
        <f>IF(OR(ISBLANK(Medidas!G1848),(ISBLANK(Medidas!H1848))),1,0)</f>
        <v>1</v>
      </c>
      <c r="H1848" s="15">
        <f>IF(AND(NOT(G1848),OR(Medidas!G1848&lt;20,Medidas!G1848&gt;250,Medidas!H1848&lt;0.5,Medidas!H1848&gt;400)),1,0)</f>
        <v>0</v>
      </c>
      <c r="I1848" s="20">
        <f>(Medidas!F1848-Medidas!E1848)/30.4375</f>
        <v>0</v>
      </c>
      <c r="J1848" s="15" t="e">
        <f>Medidas!H1848/(Medidas!G1848^2)*10000</f>
        <v>#DIV/0!</v>
      </c>
      <c r="K1848" s="15" t="e">
        <f t="shared" si="197"/>
        <v>#DIV/0!</v>
      </c>
      <c r="L1848" s="15" t="e">
        <f t="shared" si="198"/>
        <v>#DIV/0!</v>
      </c>
      <c r="M1848" s="15" t="e">
        <f t="shared" si="199"/>
        <v>#DIV/0!</v>
      </c>
      <c r="N1848" s="15" t="e">
        <f t="shared" si="200"/>
        <v>#N/A</v>
      </c>
      <c r="O1848" s="15" t="e">
        <f t="shared" si="201"/>
        <v>#N/A</v>
      </c>
    </row>
    <row r="1849" spans="1:15" x14ac:dyDescent="0.15">
      <c r="A1849" s="106">
        <f t="shared" si="202"/>
        <v>1</v>
      </c>
      <c r="B1849" s="15" t="e">
        <f>IF(OR(Medidas!D1849=1,Medidas!D1849="M",Medidas!D1849="m"),$A1849*LOOKUP($I1849+1,'OMS2007'!$A$3:$A$220,'OMS2007'!B$3:B$220)+(1-$A1849)*LOOKUP($I1849,'OMS2007'!$A$3:$A$220,'OMS2007'!B$3:B$220),$A1849*LOOKUP($I1849+1,'OMS2007'!$A$3:$A$220,'OMS2007'!E$3:E$220)+(1-$A1849)*LOOKUP($I1849,'OMS2007'!$A$3:$A$220,'OMS2007'!E$3:E$220))</f>
        <v>#N/A</v>
      </c>
      <c r="C1849" s="15" t="e">
        <f>IF(OR(Medidas!D1849=1,Medidas!D1849="M",Medidas!D1849="m"),$A1849*LOOKUP($I1849+1,'OMS2007'!$A$3:$A$220,'OMS2007'!C$3:C$220)+(1-$A1849)*LOOKUP($I1849,'OMS2007'!$A$3:$A$220,'OMS2007'!C$3:C$220),$A1849*LOOKUP($I1849+1,'OMS2007'!$A$3:$A$220,'OMS2007'!F$3:F$220)+(1-$A1849)*LOOKUP($I1849,'OMS2007'!$A$3:$A$220,'OMS2007'!F$3:F$220))</f>
        <v>#N/A</v>
      </c>
      <c r="D1849" s="15" t="e">
        <f>IF(OR(Medidas!D1849=1,Medidas!D1849="M",Medidas!D1849="m"),$A1849*LOOKUP($I1849+1,'OMS2007'!$A$3:$A$220,'OMS2007'!D$3:D$220)+(1-$A1849)*LOOKUP($I1849,'OMS2007'!$A$3:$A$220,'OMS2007'!D$3:D$220),$A1849*LOOKUP($I1849+1,'OMS2007'!$A$3:$A$220,'OMS2007'!G$3:G$220)+(1-$A1849)*LOOKUP($I1849,'OMS2007'!$A$3:$A$220,'OMS2007'!G$3:G$220))</f>
        <v>#N/A</v>
      </c>
      <c r="E1849" s="15">
        <f t="shared" si="196"/>
        <v>1</v>
      </c>
      <c r="F1849" s="15">
        <f>IF(OR(Medidas!D1849=1,Medidas!D1849="M",Medidas!D1849="m",Medidas!D1849=2,Medidas!D1849="F",Medidas!D1849="f"),0,1)</f>
        <v>1</v>
      </c>
      <c r="G1849" s="15">
        <f>IF(OR(ISBLANK(Medidas!G1849),(ISBLANK(Medidas!H1849))),1,0)</f>
        <v>1</v>
      </c>
      <c r="H1849" s="15">
        <f>IF(AND(NOT(G1849),OR(Medidas!G1849&lt;20,Medidas!G1849&gt;250,Medidas!H1849&lt;0.5,Medidas!H1849&gt;400)),1,0)</f>
        <v>0</v>
      </c>
      <c r="I1849" s="20">
        <f>(Medidas!F1849-Medidas!E1849)/30.4375</f>
        <v>0</v>
      </c>
      <c r="J1849" s="15" t="e">
        <f>Medidas!H1849/(Medidas!G1849^2)*10000</f>
        <v>#DIV/0!</v>
      </c>
      <c r="K1849" s="15" t="e">
        <f t="shared" si="197"/>
        <v>#DIV/0!</v>
      </c>
      <c r="L1849" s="15" t="e">
        <f t="shared" si="198"/>
        <v>#DIV/0!</v>
      </c>
      <c r="M1849" s="15" t="e">
        <f t="shared" si="199"/>
        <v>#DIV/0!</v>
      </c>
      <c r="N1849" s="15" t="e">
        <f t="shared" si="200"/>
        <v>#N/A</v>
      </c>
      <c r="O1849" s="15" t="e">
        <f t="shared" si="201"/>
        <v>#N/A</v>
      </c>
    </row>
    <row r="1850" spans="1:15" x14ac:dyDescent="0.15">
      <c r="A1850" s="106">
        <f t="shared" si="202"/>
        <v>1</v>
      </c>
      <c r="B1850" s="15" t="e">
        <f>IF(OR(Medidas!D1850=1,Medidas!D1850="M",Medidas!D1850="m"),$A1850*LOOKUP($I1850+1,'OMS2007'!$A$3:$A$220,'OMS2007'!B$3:B$220)+(1-$A1850)*LOOKUP($I1850,'OMS2007'!$A$3:$A$220,'OMS2007'!B$3:B$220),$A1850*LOOKUP($I1850+1,'OMS2007'!$A$3:$A$220,'OMS2007'!E$3:E$220)+(1-$A1850)*LOOKUP($I1850,'OMS2007'!$A$3:$A$220,'OMS2007'!E$3:E$220))</f>
        <v>#N/A</v>
      </c>
      <c r="C1850" s="15" t="e">
        <f>IF(OR(Medidas!D1850=1,Medidas!D1850="M",Medidas!D1850="m"),$A1850*LOOKUP($I1850+1,'OMS2007'!$A$3:$A$220,'OMS2007'!C$3:C$220)+(1-$A1850)*LOOKUP($I1850,'OMS2007'!$A$3:$A$220,'OMS2007'!C$3:C$220),$A1850*LOOKUP($I1850+1,'OMS2007'!$A$3:$A$220,'OMS2007'!F$3:F$220)+(1-$A1850)*LOOKUP($I1850,'OMS2007'!$A$3:$A$220,'OMS2007'!F$3:F$220))</f>
        <v>#N/A</v>
      </c>
      <c r="D1850" s="15" t="e">
        <f>IF(OR(Medidas!D1850=1,Medidas!D1850="M",Medidas!D1850="m"),$A1850*LOOKUP($I1850+1,'OMS2007'!$A$3:$A$220,'OMS2007'!D$3:D$220)+(1-$A1850)*LOOKUP($I1850,'OMS2007'!$A$3:$A$220,'OMS2007'!D$3:D$220),$A1850*LOOKUP($I1850+1,'OMS2007'!$A$3:$A$220,'OMS2007'!G$3:G$220)+(1-$A1850)*LOOKUP($I1850,'OMS2007'!$A$3:$A$220,'OMS2007'!G$3:G$220))</f>
        <v>#N/A</v>
      </c>
      <c r="E1850" s="15">
        <f t="shared" si="196"/>
        <v>1</v>
      </c>
      <c r="F1850" s="15">
        <f>IF(OR(Medidas!D1850=1,Medidas!D1850="M",Medidas!D1850="m",Medidas!D1850=2,Medidas!D1850="F",Medidas!D1850="f"),0,1)</f>
        <v>1</v>
      </c>
      <c r="G1850" s="15">
        <f>IF(OR(ISBLANK(Medidas!G1850),(ISBLANK(Medidas!H1850))),1,0)</f>
        <v>1</v>
      </c>
      <c r="H1850" s="15">
        <f>IF(AND(NOT(G1850),OR(Medidas!G1850&lt;20,Medidas!G1850&gt;250,Medidas!H1850&lt;0.5,Medidas!H1850&gt;400)),1,0)</f>
        <v>0</v>
      </c>
      <c r="I1850" s="20">
        <f>(Medidas!F1850-Medidas!E1850)/30.4375</f>
        <v>0</v>
      </c>
      <c r="J1850" s="15" t="e">
        <f>Medidas!H1850/(Medidas!G1850^2)*10000</f>
        <v>#DIV/0!</v>
      </c>
      <c r="K1850" s="15" t="e">
        <f t="shared" si="197"/>
        <v>#DIV/0!</v>
      </c>
      <c r="L1850" s="15" t="e">
        <f t="shared" si="198"/>
        <v>#DIV/0!</v>
      </c>
      <c r="M1850" s="15" t="e">
        <f t="shared" si="199"/>
        <v>#DIV/0!</v>
      </c>
      <c r="N1850" s="15" t="e">
        <f t="shared" si="200"/>
        <v>#N/A</v>
      </c>
      <c r="O1850" s="15" t="e">
        <f t="shared" si="201"/>
        <v>#N/A</v>
      </c>
    </row>
    <row r="1851" spans="1:15" x14ac:dyDescent="0.15">
      <c r="A1851" s="106">
        <f t="shared" si="202"/>
        <v>1</v>
      </c>
      <c r="B1851" s="15" t="e">
        <f>IF(OR(Medidas!D1851=1,Medidas!D1851="M",Medidas!D1851="m"),$A1851*LOOKUP($I1851+1,'OMS2007'!$A$3:$A$220,'OMS2007'!B$3:B$220)+(1-$A1851)*LOOKUP($I1851,'OMS2007'!$A$3:$A$220,'OMS2007'!B$3:B$220),$A1851*LOOKUP($I1851+1,'OMS2007'!$A$3:$A$220,'OMS2007'!E$3:E$220)+(1-$A1851)*LOOKUP($I1851,'OMS2007'!$A$3:$A$220,'OMS2007'!E$3:E$220))</f>
        <v>#N/A</v>
      </c>
      <c r="C1851" s="15" t="e">
        <f>IF(OR(Medidas!D1851=1,Medidas!D1851="M",Medidas!D1851="m"),$A1851*LOOKUP($I1851+1,'OMS2007'!$A$3:$A$220,'OMS2007'!C$3:C$220)+(1-$A1851)*LOOKUP($I1851,'OMS2007'!$A$3:$A$220,'OMS2007'!C$3:C$220),$A1851*LOOKUP($I1851+1,'OMS2007'!$A$3:$A$220,'OMS2007'!F$3:F$220)+(1-$A1851)*LOOKUP($I1851,'OMS2007'!$A$3:$A$220,'OMS2007'!F$3:F$220))</f>
        <v>#N/A</v>
      </c>
      <c r="D1851" s="15" t="e">
        <f>IF(OR(Medidas!D1851=1,Medidas!D1851="M",Medidas!D1851="m"),$A1851*LOOKUP($I1851+1,'OMS2007'!$A$3:$A$220,'OMS2007'!D$3:D$220)+(1-$A1851)*LOOKUP($I1851,'OMS2007'!$A$3:$A$220,'OMS2007'!D$3:D$220),$A1851*LOOKUP($I1851+1,'OMS2007'!$A$3:$A$220,'OMS2007'!G$3:G$220)+(1-$A1851)*LOOKUP($I1851,'OMS2007'!$A$3:$A$220,'OMS2007'!G$3:G$220))</f>
        <v>#N/A</v>
      </c>
      <c r="E1851" s="15">
        <f t="shared" si="196"/>
        <v>1</v>
      </c>
      <c r="F1851" s="15">
        <f>IF(OR(Medidas!D1851=1,Medidas!D1851="M",Medidas!D1851="m",Medidas!D1851=2,Medidas!D1851="F",Medidas!D1851="f"),0,1)</f>
        <v>1</v>
      </c>
      <c r="G1851" s="15">
        <f>IF(OR(ISBLANK(Medidas!G1851),(ISBLANK(Medidas!H1851))),1,0)</f>
        <v>1</v>
      </c>
      <c r="H1851" s="15">
        <f>IF(AND(NOT(G1851),OR(Medidas!G1851&lt;20,Medidas!G1851&gt;250,Medidas!H1851&lt;0.5,Medidas!H1851&gt;400)),1,0)</f>
        <v>0</v>
      </c>
      <c r="I1851" s="20">
        <f>(Medidas!F1851-Medidas!E1851)/30.4375</f>
        <v>0</v>
      </c>
      <c r="J1851" s="15" t="e">
        <f>Medidas!H1851/(Medidas!G1851^2)*10000</f>
        <v>#DIV/0!</v>
      </c>
      <c r="K1851" s="15" t="e">
        <f t="shared" si="197"/>
        <v>#DIV/0!</v>
      </c>
      <c r="L1851" s="15" t="e">
        <f t="shared" si="198"/>
        <v>#DIV/0!</v>
      </c>
      <c r="M1851" s="15" t="e">
        <f t="shared" si="199"/>
        <v>#DIV/0!</v>
      </c>
      <c r="N1851" s="15" t="e">
        <f t="shared" si="200"/>
        <v>#N/A</v>
      </c>
      <c r="O1851" s="15" t="e">
        <f t="shared" si="201"/>
        <v>#N/A</v>
      </c>
    </row>
    <row r="1852" spans="1:15" x14ac:dyDescent="0.15">
      <c r="A1852" s="106">
        <f t="shared" si="202"/>
        <v>1</v>
      </c>
      <c r="B1852" s="15" t="e">
        <f>IF(OR(Medidas!D1852=1,Medidas!D1852="M",Medidas!D1852="m"),$A1852*LOOKUP($I1852+1,'OMS2007'!$A$3:$A$220,'OMS2007'!B$3:B$220)+(1-$A1852)*LOOKUP($I1852,'OMS2007'!$A$3:$A$220,'OMS2007'!B$3:B$220),$A1852*LOOKUP($I1852+1,'OMS2007'!$A$3:$A$220,'OMS2007'!E$3:E$220)+(1-$A1852)*LOOKUP($I1852,'OMS2007'!$A$3:$A$220,'OMS2007'!E$3:E$220))</f>
        <v>#N/A</v>
      </c>
      <c r="C1852" s="15" t="e">
        <f>IF(OR(Medidas!D1852=1,Medidas!D1852="M",Medidas!D1852="m"),$A1852*LOOKUP($I1852+1,'OMS2007'!$A$3:$A$220,'OMS2007'!C$3:C$220)+(1-$A1852)*LOOKUP($I1852,'OMS2007'!$A$3:$A$220,'OMS2007'!C$3:C$220),$A1852*LOOKUP($I1852+1,'OMS2007'!$A$3:$A$220,'OMS2007'!F$3:F$220)+(1-$A1852)*LOOKUP($I1852,'OMS2007'!$A$3:$A$220,'OMS2007'!F$3:F$220))</f>
        <v>#N/A</v>
      </c>
      <c r="D1852" s="15" t="e">
        <f>IF(OR(Medidas!D1852=1,Medidas!D1852="M",Medidas!D1852="m"),$A1852*LOOKUP($I1852+1,'OMS2007'!$A$3:$A$220,'OMS2007'!D$3:D$220)+(1-$A1852)*LOOKUP($I1852,'OMS2007'!$A$3:$A$220,'OMS2007'!D$3:D$220),$A1852*LOOKUP($I1852+1,'OMS2007'!$A$3:$A$220,'OMS2007'!G$3:G$220)+(1-$A1852)*LOOKUP($I1852,'OMS2007'!$A$3:$A$220,'OMS2007'!G$3:G$220))</f>
        <v>#N/A</v>
      </c>
      <c r="E1852" s="15">
        <f t="shared" si="196"/>
        <v>1</v>
      </c>
      <c r="F1852" s="15">
        <f>IF(OR(Medidas!D1852=1,Medidas!D1852="M",Medidas!D1852="m",Medidas!D1852=2,Medidas!D1852="F",Medidas!D1852="f"),0,1)</f>
        <v>1</v>
      </c>
      <c r="G1852" s="15">
        <f>IF(OR(ISBLANK(Medidas!G1852),(ISBLANK(Medidas!H1852))),1,0)</f>
        <v>1</v>
      </c>
      <c r="H1852" s="15">
        <f>IF(AND(NOT(G1852),OR(Medidas!G1852&lt;20,Medidas!G1852&gt;250,Medidas!H1852&lt;0.5,Medidas!H1852&gt;400)),1,0)</f>
        <v>0</v>
      </c>
      <c r="I1852" s="20">
        <f>(Medidas!F1852-Medidas!E1852)/30.4375</f>
        <v>0</v>
      </c>
      <c r="J1852" s="15" t="e">
        <f>Medidas!H1852/(Medidas!G1852^2)*10000</f>
        <v>#DIV/0!</v>
      </c>
      <c r="K1852" s="15" t="e">
        <f t="shared" si="197"/>
        <v>#DIV/0!</v>
      </c>
      <c r="L1852" s="15" t="e">
        <f t="shared" si="198"/>
        <v>#DIV/0!</v>
      </c>
      <c r="M1852" s="15" t="e">
        <f t="shared" si="199"/>
        <v>#DIV/0!</v>
      </c>
      <c r="N1852" s="15" t="e">
        <f t="shared" si="200"/>
        <v>#N/A</v>
      </c>
      <c r="O1852" s="15" t="e">
        <f t="shared" si="201"/>
        <v>#N/A</v>
      </c>
    </row>
    <row r="1853" spans="1:15" x14ac:dyDescent="0.15">
      <c r="A1853" s="106">
        <f t="shared" si="202"/>
        <v>1</v>
      </c>
      <c r="B1853" s="15" t="e">
        <f>IF(OR(Medidas!D1853=1,Medidas!D1853="M",Medidas!D1853="m"),$A1853*LOOKUP($I1853+1,'OMS2007'!$A$3:$A$220,'OMS2007'!B$3:B$220)+(1-$A1853)*LOOKUP($I1853,'OMS2007'!$A$3:$A$220,'OMS2007'!B$3:B$220),$A1853*LOOKUP($I1853+1,'OMS2007'!$A$3:$A$220,'OMS2007'!E$3:E$220)+(1-$A1853)*LOOKUP($I1853,'OMS2007'!$A$3:$A$220,'OMS2007'!E$3:E$220))</f>
        <v>#N/A</v>
      </c>
      <c r="C1853" s="15" t="e">
        <f>IF(OR(Medidas!D1853=1,Medidas!D1853="M",Medidas!D1853="m"),$A1853*LOOKUP($I1853+1,'OMS2007'!$A$3:$A$220,'OMS2007'!C$3:C$220)+(1-$A1853)*LOOKUP($I1853,'OMS2007'!$A$3:$A$220,'OMS2007'!C$3:C$220),$A1853*LOOKUP($I1853+1,'OMS2007'!$A$3:$A$220,'OMS2007'!F$3:F$220)+(1-$A1853)*LOOKUP($I1853,'OMS2007'!$A$3:$A$220,'OMS2007'!F$3:F$220))</f>
        <v>#N/A</v>
      </c>
      <c r="D1853" s="15" t="e">
        <f>IF(OR(Medidas!D1853=1,Medidas!D1853="M",Medidas!D1853="m"),$A1853*LOOKUP($I1853+1,'OMS2007'!$A$3:$A$220,'OMS2007'!D$3:D$220)+(1-$A1853)*LOOKUP($I1853,'OMS2007'!$A$3:$A$220,'OMS2007'!D$3:D$220),$A1853*LOOKUP($I1853+1,'OMS2007'!$A$3:$A$220,'OMS2007'!G$3:G$220)+(1-$A1853)*LOOKUP($I1853,'OMS2007'!$A$3:$A$220,'OMS2007'!G$3:G$220))</f>
        <v>#N/A</v>
      </c>
      <c r="E1853" s="15">
        <f t="shared" si="196"/>
        <v>1</v>
      </c>
      <c r="F1853" s="15">
        <f>IF(OR(Medidas!D1853=1,Medidas!D1853="M",Medidas!D1853="m",Medidas!D1853=2,Medidas!D1853="F",Medidas!D1853="f"),0,1)</f>
        <v>1</v>
      </c>
      <c r="G1853" s="15">
        <f>IF(OR(ISBLANK(Medidas!G1853),(ISBLANK(Medidas!H1853))),1,0)</f>
        <v>1</v>
      </c>
      <c r="H1853" s="15">
        <f>IF(AND(NOT(G1853),OR(Medidas!G1853&lt;20,Medidas!G1853&gt;250,Medidas!H1853&lt;0.5,Medidas!H1853&gt;400)),1,0)</f>
        <v>0</v>
      </c>
      <c r="I1853" s="20">
        <f>(Medidas!F1853-Medidas!E1853)/30.4375</f>
        <v>0</v>
      </c>
      <c r="J1853" s="15" t="e">
        <f>Medidas!H1853/(Medidas!G1853^2)*10000</f>
        <v>#DIV/0!</v>
      </c>
      <c r="K1853" s="15" t="e">
        <f t="shared" si="197"/>
        <v>#DIV/0!</v>
      </c>
      <c r="L1853" s="15" t="e">
        <f t="shared" si="198"/>
        <v>#DIV/0!</v>
      </c>
      <c r="M1853" s="15" t="e">
        <f t="shared" si="199"/>
        <v>#DIV/0!</v>
      </c>
      <c r="N1853" s="15" t="e">
        <f t="shared" si="200"/>
        <v>#N/A</v>
      </c>
      <c r="O1853" s="15" t="e">
        <f t="shared" si="201"/>
        <v>#N/A</v>
      </c>
    </row>
    <row r="1854" spans="1:15" x14ac:dyDescent="0.15">
      <c r="A1854" s="106">
        <f t="shared" si="202"/>
        <v>1</v>
      </c>
      <c r="B1854" s="15" t="e">
        <f>IF(OR(Medidas!D1854=1,Medidas!D1854="M",Medidas!D1854="m"),$A1854*LOOKUP($I1854+1,'OMS2007'!$A$3:$A$220,'OMS2007'!B$3:B$220)+(1-$A1854)*LOOKUP($I1854,'OMS2007'!$A$3:$A$220,'OMS2007'!B$3:B$220),$A1854*LOOKUP($I1854+1,'OMS2007'!$A$3:$A$220,'OMS2007'!E$3:E$220)+(1-$A1854)*LOOKUP($I1854,'OMS2007'!$A$3:$A$220,'OMS2007'!E$3:E$220))</f>
        <v>#N/A</v>
      </c>
      <c r="C1854" s="15" t="e">
        <f>IF(OR(Medidas!D1854=1,Medidas!D1854="M",Medidas!D1854="m"),$A1854*LOOKUP($I1854+1,'OMS2007'!$A$3:$A$220,'OMS2007'!C$3:C$220)+(1-$A1854)*LOOKUP($I1854,'OMS2007'!$A$3:$A$220,'OMS2007'!C$3:C$220),$A1854*LOOKUP($I1854+1,'OMS2007'!$A$3:$A$220,'OMS2007'!F$3:F$220)+(1-$A1854)*LOOKUP($I1854,'OMS2007'!$A$3:$A$220,'OMS2007'!F$3:F$220))</f>
        <v>#N/A</v>
      </c>
      <c r="D1854" s="15" t="e">
        <f>IF(OR(Medidas!D1854=1,Medidas!D1854="M",Medidas!D1854="m"),$A1854*LOOKUP($I1854+1,'OMS2007'!$A$3:$A$220,'OMS2007'!D$3:D$220)+(1-$A1854)*LOOKUP($I1854,'OMS2007'!$A$3:$A$220,'OMS2007'!D$3:D$220),$A1854*LOOKUP($I1854+1,'OMS2007'!$A$3:$A$220,'OMS2007'!G$3:G$220)+(1-$A1854)*LOOKUP($I1854,'OMS2007'!$A$3:$A$220,'OMS2007'!G$3:G$220))</f>
        <v>#N/A</v>
      </c>
      <c r="E1854" s="15">
        <f t="shared" si="196"/>
        <v>1</v>
      </c>
      <c r="F1854" s="15">
        <f>IF(OR(Medidas!D1854=1,Medidas!D1854="M",Medidas!D1854="m",Medidas!D1854=2,Medidas!D1854="F",Medidas!D1854="f"),0,1)</f>
        <v>1</v>
      </c>
      <c r="G1854" s="15">
        <f>IF(OR(ISBLANK(Medidas!G1854),(ISBLANK(Medidas!H1854))),1,0)</f>
        <v>1</v>
      </c>
      <c r="H1854" s="15">
        <f>IF(AND(NOT(G1854),OR(Medidas!G1854&lt;20,Medidas!G1854&gt;250,Medidas!H1854&lt;0.5,Medidas!H1854&gt;400)),1,0)</f>
        <v>0</v>
      </c>
      <c r="I1854" s="20">
        <f>(Medidas!F1854-Medidas!E1854)/30.4375</f>
        <v>0</v>
      </c>
      <c r="J1854" s="15" t="e">
        <f>Medidas!H1854/(Medidas!G1854^2)*10000</f>
        <v>#DIV/0!</v>
      </c>
      <c r="K1854" s="15" t="e">
        <f t="shared" si="197"/>
        <v>#DIV/0!</v>
      </c>
      <c r="L1854" s="15" t="e">
        <f t="shared" si="198"/>
        <v>#DIV/0!</v>
      </c>
      <c r="M1854" s="15" t="e">
        <f t="shared" si="199"/>
        <v>#DIV/0!</v>
      </c>
      <c r="N1854" s="15" t="e">
        <f t="shared" si="200"/>
        <v>#N/A</v>
      </c>
      <c r="O1854" s="15" t="e">
        <f t="shared" si="201"/>
        <v>#N/A</v>
      </c>
    </row>
    <row r="1855" spans="1:15" x14ac:dyDescent="0.15">
      <c r="A1855" s="106">
        <f t="shared" si="202"/>
        <v>1</v>
      </c>
      <c r="B1855" s="15" t="e">
        <f>IF(OR(Medidas!D1855=1,Medidas!D1855="M",Medidas!D1855="m"),$A1855*LOOKUP($I1855+1,'OMS2007'!$A$3:$A$220,'OMS2007'!B$3:B$220)+(1-$A1855)*LOOKUP($I1855,'OMS2007'!$A$3:$A$220,'OMS2007'!B$3:B$220),$A1855*LOOKUP($I1855+1,'OMS2007'!$A$3:$A$220,'OMS2007'!E$3:E$220)+(1-$A1855)*LOOKUP($I1855,'OMS2007'!$A$3:$A$220,'OMS2007'!E$3:E$220))</f>
        <v>#N/A</v>
      </c>
      <c r="C1855" s="15" t="e">
        <f>IF(OR(Medidas!D1855=1,Medidas!D1855="M",Medidas!D1855="m"),$A1855*LOOKUP($I1855+1,'OMS2007'!$A$3:$A$220,'OMS2007'!C$3:C$220)+(1-$A1855)*LOOKUP($I1855,'OMS2007'!$A$3:$A$220,'OMS2007'!C$3:C$220),$A1855*LOOKUP($I1855+1,'OMS2007'!$A$3:$A$220,'OMS2007'!F$3:F$220)+(1-$A1855)*LOOKUP($I1855,'OMS2007'!$A$3:$A$220,'OMS2007'!F$3:F$220))</f>
        <v>#N/A</v>
      </c>
      <c r="D1855" s="15" t="e">
        <f>IF(OR(Medidas!D1855=1,Medidas!D1855="M",Medidas!D1855="m"),$A1855*LOOKUP($I1855+1,'OMS2007'!$A$3:$A$220,'OMS2007'!D$3:D$220)+(1-$A1855)*LOOKUP($I1855,'OMS2007'!$A$3:$A$220,'OMS2007'!D$3:D$220),$A1855*LOOKUP($I1855+1,'OMS2007'!$A$3:$A$220,'OMS2007'!G$3:G$220)+(1-$A1855)*LOOKUP($I1855,'OMS2007'!$A$3:$A$220,'OMS2007'!G$3:G$220))</f>
        <v>#N/A</v>
      </c>
      <c r="E1855" s="15">
        <f t="shared" si="196"/>
        <v>1</v>
      </c>
      <c r="F1855" s="15">
        <f>IF(OR(Medidas!D1855=1,Medidas!D1855="M",Medidas!D1855="m",Medidas!D1855=2,Medidas!D1855="F",Medidas!D1855="f"),0,1)</f>
        <v>1</v>
      </c>
      <c r="G1855" s="15">
        <f>IF(OR(ISBLANK(Medidas!G1855),(ISBLANK(Medidas!H1855))),1,0)</f>
        <v>1</v>
      </c>
      <c r="H1855" s="15">
        <f>IF(AND(NOT(G1855),OR(Medidas!G1855&lt;20,Medidas!G1855&gt;250,Medidas!H1855&lt;0.5,Medidas!H1855&gt;400)),1,0)</f>
        <v>0</v>
      </c>
      <c r="I1855" s="20">
        <f>(Medidas!F1855-Medidas!E1855)/30.4375</f>
        <v>0</v>
      </c>
      <c r="J1855" s="15" t="e">
        <f>Medidas!H1855/(Medidas!G1855^2)*10000</f>
        <v>#DIV/0!</v>
      </c>
      <c r="K1855" s="15" t="e">
        <f t="shared" si="197"/>
        <v>#DIV/0!</v>
      </c>
      <c r="L1855" s="15" t="e">
        <f t="shared" si="198"/>
        <v>#DIV/0!</v>
      </c>
      <c r="M1855" s="15" t="e">
        <f t="shared" si="199"/>
        <v>#DIV/0!</v>
      </c>
      <c r="N1855" s="15" t="e">
        <f t="shared" si="200"/>
        <v>#N/A</v>
      </c>
      <c r="O1855" s="15" t="e">
        <f t="shared" si="201"/>
        <v>#N/A</v>
      </c>
    </row>
    <row r="1856" spans="1:15" x14ac:dyDescent="0.15">
      <c r="A1856" s="106">
        <f t="shared" si="202"/>
        <v>1</v>
      </c>
      <c r="B1856" s="15" t="e">
        <f>IF(OR(Medidas!D1856=1,Medidas!D1856="M",Medidas!D1856="m"),$A1856*LOOKUP($I1856+1,'OMS2007'!$A$3:$A$220,'OMS2007'!B$3:B$220)+(1-$A1856)*LOOKUP($I1856,'OMS2007'!$A$3:$A$220,'OMS2007'!B$3:B$220),$A1856*LOOKUP($I1856+1,'OMS2007'!$A$3:$A$220,'OMS2007'!E$3:E$220)+(1-$A1856)*LOOKUP($I1856,'OMS2007'!$A$3:$A$220,'OMS2007'!E$3:E$220))</f>
        <v>#N/A</v>
      </c>
      <c r="C1856" s="15" t="e">
        <f>IF(OR(Medidas!D1856=1,Medidas!D1856="M",Medidas!D1856="m"),$A1856*LOOKUP($I1856+1,'OMS2007'!$A$3:$A$220,'OMS2007'!C$3:C$220)+(1-$A1856)*LOOKUP($I1856,'OMS2007'!$A$3:$A$220,'OMS2007'!C$3:C$220),$A1856*LOOKUP($I1856+1,'OMS2007'!$A$3:$A$220,'OMS2007'!F$3:F$220)+(1-$A1856)*LOOKUP($I1856,'OMS2007'!$A$3:$A$220,'OMS2007'!F$3:F$220))</f>
        <v>#N/A</v>
      </c>
      <c r="D1856" s="15" t="e">
        <f>IF(OR(Medidas!D1856=1,Medidas!D1856="M",Medidas!D1856="m"),$A1856*LOOKUP($I1856+1,'OMS2007'!$A$3:$A$220,'OMS2007'!D$3:D$220)+(1-$A1856)*LOOKUP($I1856,'OMS2007'!$A$3:$A$220,'OMS2007'!D$3:D$220),$A1856*LOOKUP($I1856+1,'OMS2007'!$A$3:$A$220,'OMS2007'!G$3:G$220)+(1-$A1856)*LOOKUP($I1856,'OMS2007'!$A$3:$A$220,'OMS2007'!G$3:G$220))</f>
        <v>#N/A</v>
      </c>
      <c r="E1856" s="15">
        <f t="shared" si="196"/>
        <v>1</v>
      </c>
      <c r="F1856" s="15">
        <f>IF(OR(Medidas!D1856=1,Medidas!D1856="M",Medidas!D1856="m",Medidas!D1856=2,Medidas!D1856="F",Medidas!D1856="f"),0,1)</f>
        <v>1</v>
      </c>
      <c r="G1856" s="15">
        <f>IF(OR(ISBLANK(Medidas!G1856),(ISBLANK(Medidas!H1856))),1,0)</f>
        <v>1</v>
      </c>
      <c r="H1856" s="15">
        <f>IF(AND(NOT(G1856),OR(Medidas!G1856&lt;20,Medidas!G1856&gt;250,Medidas!H1856&lt;0.5,Medidas!H1856&gt;400)),1,0)</f>
        <v>0</v>
      </c>
      <c r="I1856" s="20">
        <f>(Medidas!F1856-Medidas!E1856)/30.4375</f>
        <v>0</v>
      </c>
      <c r="J1856" s="15" t="e">
        <f>Medidas!H1856/(Medidas!G1856^2)*10000</f>
        <v>#DIV/0!</v>
      </c>
      <c r="K1856" s="15" t="e">
        <f t="shared" si="197"/>
        <v>#DIV/0!</v>
      </c>
      <c r="L1856" s="15" t="e">
        <f t="shared" si="198"/>
        <v>#DIV/0!</v>
      </c>
      <c r="M1856" s="15" t="e">
        <f t="shared" si="199"/>
        <v>#DIV/0!</v>
      </c>
      <c r="N1856" s="15" t="e">
        <f t="shared" si="200"/>
        <v>#N/A</v>
      </c>
      <c r="O1856" s="15" t="e">
        <f t="shared" si="201"/>
        <v>#N/A</v>
      </c>
    </row>
    <row r="1857" spans="1:15" x14ac:dyDescent="0.15">
      <c r="A1857" s="106">
        <f t="shared" si="202"/>
        <v>1</v>
      </c>
      <c r="B1857" s="15" t="e">
        <f>IF(OR(Medidas!D1857=1,Medidas!D1857="M",Medidas!D1857="m"),$A1857*LOOKUP($I1857+1,'OMS2007'!$A$3:$A$220,'OMS2007'!B$3:B$220)+(1-$A1857)*LOOKUP($I1857,'OMS2007'!$A$3:$A$220,'OMS2007'!B$3:B$220),$A1857*LOOKUP($I1857+1,'OMS2007'!$A$3:$A$220,'OMS2007'!E$3:E$220)+(1-$A1857)*LOOKUP($I1857,'OMS2007'!$A$3:$A$220,'OMS2007'!E$3:E$220))</f>
        <v>#N/A</v>
      </c>
      <c r="C1857" s="15" t="e">
        <f>IF(OR(Medidas!D1857=1,Medidas!D1857="M",Medidas!D1857="m"),$A1857*LOOKUP($I1857+1,'OMS2007'!$A$3:$A$220,'OMS2007'!C$3:C$220)+(1-$A1857)*LOOKUP($I1857,'OMS2007'!$A$3:$A$220,'OMS2007'!C$3:C$220),$A1857*LOOKUP($I1857+1,'OMS2007'!$A$3:$A$220,'OMS2007'!F$3:F$220)+(1-$A1857)*LOOKUP($I1857,'OMS2007'!$A$3:$A$220,'OMS2007'!F$3:F$220))</f>
        <v>#N/A</v>
      </c>
      <c r="D1857" s="15" t="e">
        <f>IF(OR(Medidas!D1857=1,Medidas!D1857="M",Medidas!D1857="m"),$A1857*LOOKUP($I1857+1,'OMS2007'!$A$3:$A$220,'OMS2007'!D$3:D$220)+(1-$A1857)*LOOKUP($I1857,'OMS2007'!$A$3:$A$220,'OMS2007'!D$3:D$220),$A1857*LOOKUP($I1857+1,'OMS2007'!$A$3:$A$220,'OMS2007'!G$3:G$220)+(1-$A1857)*LOOKUP($I1857,'OMS2007'!$A$3:$A$220,'OMS2007'!G$3:G$220))</f>
        <v>#N/A</v>
      </c>
      <c r="E1857" s="15">
        <f t="shared" si="196"/>
        <v>1</v>
      </c>
      <c r="F1857" s="15">
        <f>IF(OR(Medidas!D1857=1,Medidas!D1857="M",Medidas!D1857="m",Medidas!D1857=2,Medidas!D1857="F",Medidas!D1857="f"),0,1)</f>
        <v>1</v>
      </c>
      <c r="G1857" s="15">
        <f>IF(OR(ISBLANK(Medidas!G1857),(ISBLANK(Medidas!H1857))),1,0)</f>
        <v>1</v>
      </c>
      <c r="H1857" s="15">
        <f>IF(AND(NOT(G1857),OR(Medidas!G1857&lt;20,Medidas!G1857&gt;250,Medidas!H1857&lt;0.5,Medidas!H1857&gt;400)),1,0)</f>
        <v>0</v>
      </c>
      <c r="I1857" s="20">
        <f>(Medidas!F1857-Medidas!E1857)/30.4375</f>
        <v>0</v>
      </c>
      <c r="J1857" s="15" t="e">
        <f>Medidas!H1857/(Medidas!G1857^2)*10000</f>
        <v>#DIV/0!</v>
      </c>
      <c r="K1857" s="15" t="e">
        <f t="shared" si="197"/>
        <v>#DIV/0!</v>
      </c>
      <c r="L1857" s="15" t="e">
        <f t="shared" si="198"/>
        <v>#DIV/0!</v>
      </c>
      <c r="M1857" s="15" t="e">
        <f t="shared" si="199"/>
        <v>#DIV/0!</v>
      </c>
      <c r="N1857" s="15" t="e">
        <f t="shared" si="200"/>
        <v>#N/A</v>
      </c>
      <c r="O1857" s="15" t="e">
        <f t="shared" si="201"/>
        <v>#N/A</v>
      </c>
    </row>
    <row r="1858" spans="1:15" x14ac:dyDescent="0.15">
      <c r="A1858" s="106">
        <f t="shared" si="202"/>
        <v>1</v>
      </c>
      <c r="B1858" s="15" t="e">
        <f>IF(OR(Medidas!D1858=1,Medidas!D1858="M",Medidas!D1858="m"),$A1858*LOOKUP($I1858+1,'OMS2007'!$A$3:$A$220,'OMS2007'!B$3:B$220)+(1-$A1858)*LOOKUP($I1858,'OMS2007'!$A$3:$A$220,'OMS2007'!B$3:B$220),$A1858*LOOKUP($I1858+1,'OMS2007'!$A$3:$A$220,'OMS2007'!E$3:E$220)+(1-$A1858)*LOOKUP($I1858,'OMS2007'!$A$3:$A$220,'OMS2007'!E$3:E$220))</f>
        <v>#N/A</v>
      </c>
      <c r="C1858" s="15" t="e">
        <f>IF(OR(Medidas!D1858=1,Medidas!D1858="M",Medidas!D1858="m"),$A1858*LOOKUP($I1858+1,'OMS2007'!$A$3:$A$220,'OMS2007'!C$3:C$220)+(1-$A1858)*LOOKUP($I1858,'OMS2007'!$A$3:$A$220,'OMS2007'!C$3:C$220),$A1858*LOOKUP($I1858+1,'OMS2007'!$A$3:$A$220,'OMS2007'!F$3:F$220)+(1-$A1858)*LOOKUP($I1858,'OMS2007'!$A$3:$A$220,'OMS2007'!F$3:F$220))</f>
        <v>#N/A</v>
      </c>
      <c r="D1858" s="15" t="e">
        <f>IF(OR(Medidas!D1858=1,Medidas!D1858="M",Medidas!D1858="m"),$A1858*LOOKUP($I1858+1,'OMS2007'!$A$3:$A$220,'OMS2007'!D$3:D$220)+(1-$A1858)*LOOKUP($I1858,'OMS2007'!$A$3:$A$220,'OMS2007'!D$3:D$220),$A1858*LOOKUP($I1858+1,'OMS2007'!$A$3:$A$220,'OMS2007'!G$3:G$220)+(1-$A1858)*LOOKUP($I1858,'OMS2007'!$A$3:$A$220,'OMS2007'!G$3:G$220))</f>
        <v>#N/A</v>
      </c>
      <c r="E1858" s="15">
        <f t="shared" si="196"/>
        <v>1</v>
      </c>
      <c r="F1858" s="15">
        <f>IF(OR(Medidas!D1858=1,Medidas!D1858="M",Medidas!D1858="m",Medidas!D1858=2,Medidas!D1858="F",Medidas!D1858="f"),0,1)</f>
        <v>1</v>
      </c>
      <c r="G1858" s="15">
        <f>IF(OR(ISBLANK(Medidas!G1858),(ISBLANK(Medidas!H1858))),1,0)</f>
        <v>1</v>
      </c>
      <c r="H1858" s="15">
        <f>IF(AND(NOT(G1858),OR(Medidas!G1858&lt;20,Medidas!G1858&gt;250,Medidas!H1858&lt;0.5,Medidas!H1858&gt;400)),1,0)</f>
        <v>0</v>
      </c>
      <c r="I1858" s="20">
        <f>(Medidas!F1858-Medidas!E1858)/30.4375</f>
        <v>0</v>
      </c>
      <c r="J1858" s="15" t="e">
        <f>Medidas!H1858/(Medidas!G1858^2)*10000</f>
        <v>#DIV/0!</v>
      </c>
      <c r="K1858" s="15" t="e">
        <f t="shared" si="197"/>
        <v>#DIV/0!</v>
      </c>
      <c r="L1858" s="15" t="e">
        <f t="shared" si="198"/>
        <v>#DIV/0!</v>
      </c>
      <c r="M1858" s="15" t="e">
        <f t="shared" si="199"/>
        <v>#DIV/0!</v>
      </c>
      <c r="N1858" s="15" t="e">
        <f t="shared" si="200"/>
        <v>#N/A</v>
      </c>
      <c r="O1858" s="15" t="e">
        <f t="shared" si="201"/>
        <v>#N/A</v>
      </c>
    </row>
    <row r="1859" spans="1:15" x14ac:dyDescent="0.15">
      <c r="A1859" s="106">
        <f t="shared" si="202"/>
        <v>1</v>
      </c>
      <c r="B1859" s="15" t="e">
        <f>IF(OR(Medidas!D1859=1,Medidas!D1859="M",Medidas!D1859="m"),$A1859*LOOKUP($I1859+1,'OMS2007'!$A$3:$A$220,'OMS2007'!B$3:B$220)+(1-$A1859)*LOOKUP($I1859,'OMS2007'!$A$3:$A$220,'OMS2007'!B$3:B$220),$A1859*LOOKUP($I1859+1,'OMS2007'!$A$3:$A$220,'OMS2007'!E$3:E$220)+(1-$A1859)*LOOKUP($I1859,'OMS2007'!$A$3:$A$220,'OMS2007'!E$3:E$220))</f>
        <v>#N/A</v>
      </c>
      <c r="C1859" s="15" t="e">
        <f>IF(OR(Medidas!D1859=1,Medidas!D1859="M",Medidas!D1859="m"),$A1859*LOOKUP($I1859+1,'OMS2007'!$A$3:$A$220,'OMS2007'!C$3:C$220)+(1-$A1859)*LOOKUP($I1859,'OMS2007'!$A$3:$A$220,'OMS2007'!C$3:C$220),$A1859*LOOKUP($I1859+1,'OMS2007'!$A$3:$A$220,'OMS2007'!F$3:F$220)+(1-$A1859)*LOOKUP($I1859,'OMS2007'!$A$3:$A$220,'OMS2007'!F$3:F$220))</f>
        <v>#N/A</v>
      </c>
      <c r="D1859" s="15" t="e">
        <f>IF(OR(Medidas!D1859=1,Medidas!D1859="M",Medidas!D1859="m"),$A1859*LOOKUP($I1859+1,'OMS2007'!$A$3:$A$220,'OMS2007'!D$3:D$220)+(1-$A1859)*LOOKUP($I1859,'OMS2007'!$A$3:$A$220,'OMS2007'!D$3:D$220),$A1859*LOOKUP($I1859+1,'OMS2007'!$A$3:$A$220,'OMS2007'!G$3:G$220)+(1-$A1859)*LOOKUP($I1859,'OMS2007'!$A$3:$A$220,'OMS2007'!G$3:G$220))</f>
        <v>#N/A</v>
      </c>
      <c r="E1859" s="15">
        <f t="shared" si="196"/>
        <v>1</v>
      </c>
      <c r="F1859" s="15">
        <f>IF(OR(Medidas!D1859=1,Medidas!D1859="M",Medidas!D1859="m",Medidas!D1859=2,Medidas!D1859="F",Medidas!D1859="f"),0,1)</f>
        <v>1</v>
      </c>
      <c r="G1859" s="15">
        <f>IF(OR(ISBLANK(Medidas!G1859),(ISBLANK(Medidas!H1859))),1,0)</f>
        <v>1</v>
      </c>
      <c r="H1859" s="15">
        <f>IF(AND(NOT(G1859),OR(Medidas!G1859&lt;20,Medidas!G1859&gt;250,Medidas!H1859&lt;0.5,Medidas!H1859&gt;400)),1,0)</f>
        <v>0</v>
      </c>
      <c r="I1859" s="20">
        <f>(Medidas!F1859-Medidas!E1859)/30.4375</f>
        <v>0</v>
      </c>
      <c r="J1859" s="15" t="e">
        <f>Medidas!H1859/(Medidas!G1859^2)*10000</f>
        <v>#DIV/0!</v>
      </c>
      <c r="K1859" s="15" t="e">
        <f t="shared" si="197"/>
        <v>#DIV/0!</v>
      </c>
      <c r="L1859" s="15" t="e">
        <f t="shared" si="198"/>
        <v>#DIV/0!</v>
      </c>
      <c r="M1859" s="15" t="e">
        <f t="shared" si="199"/>
        <v>#DIV/0!</v>
      </c>
      <c r="N1859" s="15" t="e">
        <f t="shared" si="200"/>
        <v>#N/A</v>
      </c>
      <c r="O1859" s="15" t="e">
        <f t="shared" si="201"/>
        <v>#N/A</v>
      </c>
    </row>
    <row r="1860" spans="1:15" x14ac:dyDescent="0.15">
      <c r="A1860" s="106">
        <f t="shared" si="202"/>
        <v>1</v>
      </c>
      <c r="B1860" s="15" t="e">
        <f>IF(OR(Medidas!D1860=1,Medidas!D1860="M",Medidas!D1860="m"),$A1860*LOOKUP($I1860+1,'OMS2007'!$A$3:$A$220,'OMS2007'!B$3:B$220)+(1-$A1860)*LOOKUP($I1860,'OMS2007'!$A$3:$A$220,'OMS2007'!B$3:B$220),$A1860*LOOKUP($I1860+1,'OMS2007'!$A$3:$A$220,'OMS2007'!E$3:E$220)+(1-$A1860)*LOOKUP($I1860,'OMS2007'!$A$3:$A$220,'OMS2007'!E$3:E$220))</f>
        <v>#N/A</v>
      </c>
      <c r="C1860" s="15" t="e">
        <f>IF(OR(Medidas!D1860=1,Medidas!D1860="M",Medidas!D1860="m"),$A1860*LOOKUP($I1860+1,'OMS2007'!$A$3:$A$220,'OMS2007'!C$3:C$220)+(1-$A1860)*LOOKUP($I1860,'OMS2007'!$A$3:$A$220,'OMS2007'!C$3:C$220),$A1860*LOOKUP($I1860+1,'OMS2007'!$A$3:$A$220,'OMS2007'!F$3:F$220)+(1-$A1860)*LOOKUP($I1860,'OMS2007'!$A$3:$A$220,'OMS2007'!F$3:F$220))</f>
        <v>#N/A</v>
      </c>
      <c r="D1860" s="15" t="e">
        <f>IF(OR(Medidas!D1860=1,Medidas!D1860="M",Medidas!D1860="m"),$A1860*LOOKUP($I1860+1,'OMS2007'!$A$3:$A$220,'OMS2007'!D$3:D$220)+(1-$A1860)*LOOKUP($I1860,'OMS2007'!$A$3:$A$220,'OMS2007'!D$3:D$220),$A1860*LOOKUP($I1860+1,'OMS2007'!$A$3:$A$220,'OMS2007'!G$3:G$220)+(1-$A1860)*LOOKUP($I1860,'OMS2007'!$A$3:$A$220,'OMS2007'!G$3:G$220))</f>
        <v>#N/A</v>
      </c>
      <c r="E1860" s="15">
        <f t="shared" ref="E1860:E1923" si="203">IF(OR(I1860&lt;24,I1860&gt;240),1,0)</f>
        <v>1</v>
      </c>
      <c r="F1860" s="15">
        <f>IF(OR(Medidas!D1860=1,Medidas!D1860="M",Medidas!D1860="m",Medidas!D1860=2,Medidas!D1860="F",Medidas!D1860="f"),0,1)</f>
        <v>1</v>
      </c>
      <c r="G1860" s="15">
        <f>IF(OR(ISBLANK(Medidas!G1860),(ISBLANK(Medidas!H1860))),1,0)</f>
        <v>1</v>
      </c>
      <c r="H1860" s="15">
        <f>IF(AND(NOT(G1860),OR(Medidas!G1860&lt;20,Medidas!G1860&gt;250,Medidas!H1860&lt;0.5,Medidas!H1860&gt;400)),1,0)</f>
        <v>0</v>
      </c>
      <c r="I1860" s="20">
        <f>(Medidas!F1860-Medidas!E1860)/30.4375</f>
        <v>0</v>
      </c>
      <c r="J1860" s="15" t="e">
        <f>Medidas!H1860/(Medidas!G1860^2)*10000</f>
        <v>#DIV/0!</v>
      </c>
      <c r="K1860" s="15" t="e">
        <f t="shared" ref="K1860:K1923" si="204">(((J1860/C1860)^B1860)-1)/(B1860*D1860)</f>
        <v>#DIV/0!</v>
      </c>
      <c r="L1860" s="15" t="e">
        <f t="shared" ref="L1860:L1923" si="205">INT(NORMSDIST(K1860)*1000)/10</f>
        <v>#DIV/0!</v>
      </c>
      <c r="M1860" s="15" t="e">
        <f t="shared" ref="M1860:M1923" si="206">IF(OR((J1860-C1860)/N1860&lt;-4,(J1860-C1860)/O1860&gt;8),1,0)</f>
        <v>#DIV/0!</v>
      </c>
      <c r="N1860" s="15" t="e">
        <f t="shared" ref="N1860:N1923" si="207">(C1860-(C1860*(1+B1860*D1860*(-2))^(1/B1860)))/2</f>
        <v>#N/A</v>
      </c>
      <c r="O1860" s="15" t="e">
        <f t="shared" ref="O1860:O1923" si="208">((C1860*(1+B1860*D1860*2)^(1/B1860))-C1860)/2</f>
        <v>#N/A</v>
      </c>
    </row>
    <row r="1861" spans="1:15" x14ac:dyDescent="0.15">
      <c r="A1861" s="106">
        <f t="shared" ref="A1861:A1924" si="209">I1861-INT(I1861+0.5)+1</f>
        <v>1</v>
      </c>
      <c r="B1861" s="15" t="e">
        <f>IF(OR(Medidas!D1861=1,Medidas!D1861="M",Medidas!D1861="m"),$A1861*LOOKUP($I1861+1,'OMS2007'!$A$3:$A$220,'OMS2007'!B$3:B$220)+(1-$A1861)*LOOKUP($I1861,'OMS2007'!$A$3:$A$220,'OMS2007'!B$3:B$220),$A1861*LOOKUP($I1861+1,'OMS2007'!$A$3:$A$220,'OMS2007'!E$3:E$220)+(1-$A1861)*LOOKUP($I1861,'OMS2007'!$A$3:$A$220,'OMS2007'!E$3:E$220))</f>
        <v>#N/A</v>
      </c>
      <c r="C1861" s="15" t="e">
        <f>IF(OR(Medidas!D1861=1,Medidas!D1861="M",Medidas!D1861="m"),$A1861*LOOKUP($I1861+1,'OMS2007'!$A$3:$A$220,'OMS2007'!C$3:C$220)+(1-$A1861)*LOOKUP($I1861,'OMS2007'!$A$3:$A$220,'OMS2007'!C$3:C$220),$A1861*LOOKUP($I1861+1,'OMS2007'!$A$3:$A$220,'OMS2007'!F$3:F$220)+(1-$A1861)*LOOKUP($I1861,'OMS2007'!$A$3:$A$220,'OMS2007'!F$3:F$220))</f>
        <v>#N/A</v>
      </c>
      <c r="D1861" s="15" t="e">
        <f>IF(OR(Medidas!D1861=1,Medidas!D1861="M",Medidas!D1861="m"),$A1861*LOOKUP($I1861+1,'OMS2007'!$A$3:$A$220,'OMS2007'!D$3:D$220)+(1-$A1861)*LOOKUP($I1861,'OMS2007'!$A$3:$A$220,'OMS2007'!D$3:D$220),$A1861*LOOKUP($I1861+1,'OMS2007'!$A$3:$A$220,'OMS2007'!G$3:G$220)+(1-$A1861)*LOOKUP($I1861,'OMS2007'!$A$3:$A$220,'OMS2007'!G$3:G$220))</f>
        <v>#N/A</v>
      </c>
      <c r="E1861" s="15">
        <f t="shared" si="203"/>
        <v>1</v>
      </c>
      <c r="F1861" s="15">
        <f>IF(OR(Medidas!D1861=1,Medidas!D1861="M",Medidas!D1861="m",Medidas!D1861=2,Medidas!D1861="F",Medidas!D1861="f"),0,1)</f>
        <v>1</v>
      </c>
      <c r="G1861" s="15">
        <f>IF(OR(ISBLANK(Medidas!G1861),(ISBLANK(Medidas!H1861))),1,0)</f>
        <v>1</v>
      </c>
      <c r="H1861" s="15">
        <f>IF(AND(NOT(G1861),OR(Medidas!G1861&lt;20,Medidas!G1861&gt;250,Medidas!H1861&lt;0.5,Medidas!H1861&gt;400)),1,0)</f>
        <v>0</v>
      </c>
      <c r="I1861" s="20">
        <f>(Medidas!F1861-Medidas!E1861)/30.4375</f>
        <v>0</v>
      </c>
      <c r="J1861" s="15" t="e">
        <f>Medidas!H1861/(Medidas!G1861^2)*10000</f>
        <v>#DIV/0!</v>
      </c>
      <c r="K1861" s="15" t="e">
        <f t="shared" si="204"/>
        <v>#DIV/0!</v>
      </c>
      <c r="L1861" s="15" t="e">
        <f t="shared" si="205"/>
        <v>#DIV/0!</v>
      </c>
      <c r="M1861" s="15" t="e">
        <f t="shared" si="206"/>
        <v>#DIV/0!</v>
      </c>
      <c r="N1861" s="15" t="e">
        <f t="shared" si="207"/>
        <v>#N/A</v>
      </c>
      <c r="O1861" s="15" t="e">
        <f t="shared" si="208"/>
        <v>#N/A</v>
      </c>
    </row>
    <row r="1862" spans="1:15" x14ac:dyDescent="0.15">
      <c r="A1862" s="106">
        <f t="shared" si="209"/>
        <v>1</v>
      </c>
      <c r="B1862" s="15" t="e">
        <f>IF(OR(Medidas!D1862=1,Medidas!D1862="M",Medidas!D1862="m"),$A1862*LOOKUP($I1862+1,'OMS2007'!$A$3:$A$220,'OMS2007'!B$3:B$220)+(1-$A1862)*LOOKUP($I1862,'OMS2007'!$A$3:$A$220,'OMS2007'!B$3:B$220),$A1862*LOOKUP($I1862+1,'OMS2007'!$A$3:$A$220,'OMS2007'!E$3:E$220)+(1-$A1862)*LOOKUP($I1862,'OMS2007'!$A$3:$A$220,'OMS2007'!E$3:E$220))</f>
        <v>#N/A</v>
      </c>
      <c r="C1862" s="15" t="e">
        <f>IF(OR(Medidas!D1862=1,Medidas!D1862="M",Medidas!D1862="m"),$A1862*LOOKUP($I1862+1,'OMS2007'!$A$3:$A$220,'OMS2007'!C$3:C$220)+(1-$A1862)*LOOKUP($I1862,'OMS2007'!$A$3:$A$220,'OMS2007'!C$3:C$220),$A1862*LOOKUP($I1862+1,'OMS2007'!$A$3:$A$220,'OMS2007'!F$3:F$220)+(1-$A1862)*LOOKUP($I1862,'OMS2007'!$A$3:$A$220,'OMS2007'!F$3:F$220))</f>
        <v>#N/A</v>
      </c>
      <c r="D1862" s="15" t="e">
        <f>IF(OR(Medidas!D1862=1,Medidas!D1862="M",Medidas!D1862="m"),$A1862*LOOKUP($I1862+1,'OMS2007'!$A$3:$A$220,'OMS2007'!D$3:D$220)+(1-$A1862)*LOOKUP($I1862,'OMS2007'!$A$3:$A$220,'OMS2007'!D$3:D$220),$A1862*LOOKUP($I1862+1,'OMS2007'!$A$3:$A$220,'OMS2007'!G$3:G$220)+(1-$A1862)*LOOKUP($I1862,'OMS2007'!$A$3:$A$220,'OMS2007'!G$3:G$220))</f>
        <v>#N/A</v>
      </c>
      <c r="E1862" s="15">
        <f t="shared" si="203"/>
        <v>1</v>
      </c>
      <c r="F1862" s="15">
        <f>IF(OR(Medidas!D1862=1,Medidas!D1862="M",Medidas!D1862="m",Medidas!D1862=2,Medidas!D1862="F",Medidas!D1862="f"),0,1)</f>
        <v>1</v>
      </c>
      <c r="G1862" s="15">
        <f>IF(OR(ISBLANK(Medidas!G1862),(ISBLANK(Medidas!H1862))),1,0)</f>
        <v>1</v>
      </c>
      <c r="H1862" s="15">
        <f>IF(AND(NOT(G1862),OR(Medidas!G1862&lt;20,Medidas!G1862&gt;250,Medidas!H1862&lt;0.5,Medidas!H1862&gt;400)),1,0)</f>
        <v>0</v>
      </c>
      <c r="I1862" s="20">
        <f>(Medidas!F1862-Medidas!E1862)/30.4375</f>
        <v>0</v>
      </c>
      <c r="J1862" s="15" t="e">
        <f>Medidas!H1862/(Medidas!G1862^2)*10000</f>
        <v>#DIV/0!</v>
      </c>
      <c r="K1862" s="15" t="e">
        <f t="shared" si="204"/>
        <v>#DIV/0!</v>
      </c>
      <c r="L1862" s="15" t="e">
        <f t="shared" si="205"/>
        <v>#DIV/0!</v>
      </c>
      <c r="M1862" s="15" t="e">
        <f t="shared" si="206"/>
        <v>#DIV/0!</v>
      </c>
      <c r="N1862" s="15" t="e">
        <f t="shared" si="207"/>
        <v>#N/A</v>
      </c>
      <c r="O1862" s="15" t="e">
        <f t="shared" si="208"/>
        <v>#N/A</v>
      </c>
    </row>
    <row r="1863" spans="1:15" x14ac:dyDescent="0.15">
      <c r="A1863" s="106">
        <f t="shared" si="209"/>
        <v>1</v>
      </c>
      <c r="B1863" s="15" t="e">
        <f>IF(OR(Medidas!D1863=1,Medidas!D1863="M",Medidas!D1863="m"),$A1863*LOOKUP($I1863+1,'OMS2007'!$A$3:$A$220,'OMS2007'!B$3:B$220)+(1-$A1863)*LOOKUP($I1863,'OMS2007'!$A$3:$A$220,'OMS2007'!B$3:B$220),$A1863*LOOKUP($I1863+1,'OMS2007'!$A$3:$A$220,'OMS2007'!E$3:E$220)+(1-$A1863)*LOOKUP($I1863,'OMS2007'!$A$3:$A$220,'OMS2007'!E$3:E$220))</f>
        <v>#N/A</v>
      </c>
      <c r="C1863" s="15" t="e">
        <f>IF(OR(Medidas!D1863=1,Medidas!D1863="M",Medidas!D1863="m"),$A1863*LOOKUP($I1863+1,'OMS2007'!$A$3:$A$220,'OMS2007'!C$3:C$220)+(1-$A1863)*LOOKUP($I1863,'OMS2007'!$A$3:$A$220,'OMS2007'!C$3:C$220),$A1863*LOOKUP($I1863+1,'OMS2007'!$A$3:$A$220,'OMS2007'!F$3:F$220)+(1-$A1863)*LOOKUP($I1863,'OMS2007'!$A$3:$A$220,'OMS2007'!F$3:F$220))</f>
        <v>#N/A</v>
      </c>
      <c r="D1863" s="15" t="e">
        <f>IF(OR(Medidas!D1863=1,Medidas!D1863="M",Medidas!D1863="m"),$A1863*LOOKUP($I1863+1,'OMS2007'!$A$3:$A$220,'OMS2007'!D$3:D$220)+(1-$A1863)*LOOKUP($I1863,'OMS2007'!$A$3:$A$220,'OMS2007'!D$3:D$220),$A1863*LOOKUP($I1863+1,'OMS2007'!$A$3:$A$220,'OMS2007'!G$3:G$220)+(1-$A1863)*LOOKUP($I1863,'OMS2007'!$A$3:$A$220,'OMS2007'!G$3:G$220))</f>
        <v>#N/A</v>
      </c>
      <c r="E1863" s="15">
        <f t="shared" si="203"/>
        <v>1</v>
      </c>
      <c r="F1863" s="15">
        <f>IF(OR(Medidas!D1863=1,Medidas!D1863="M",Medidas!D1863="m",Medidas!D1863=2,Medidas!D1863="F",Medidas!D1863="f"),0,1)</f>
        <v>1</v>
      </c>
      <c r="G1863" s="15">
        <f>IF(OR(ISBLANK(Medidas!G1863),(ISBLANK(Medidas!H1863))),1,0)</f>
        <v>1</v>
      </c>
      <c r="H1863" s="15">
        <f>IF(AND(NOT(G1863),OR(Medidas!G1863&lt;20,Medidas!G1863&gt;250,Medidas!H1863&lt;0.5,Medidas!H1863&gt;400)),1,0)</f>
        <v>0</v>
      </c>
      <c r="I1863" s="20">
        <f>(Medidas!F1863-Medidas!E1863)/30.4375</f>
        <v>0</v>
      </c>
      <c r="J1863" s="15" t="e">
        <f>Medidas!H1863/(Medidas!G1863^2)*10000</f>
        <v>#DIV/0!</v>
      </c>
      <c r="K1863" s="15" t="e">
        <f t="shared" si="204"/>
        <v>#DIV/0!</v>
      </c>
      <c r="L1863" s="15" t="e">
        <f t="shared" si="205"/>
        <v>#DIV/0!</v>
      </c>
      <c r="M1863" s="15" t="e">
        <f t="shared" si="206"/>
        <v>#DIV/0!</v>
      </c>
      <c r="N1863" s="15" t="e">
        <f t="shared" si="207"/>
        <v>#N/A</v>
      </c>
      <c r="O1863" s="15" t="e">
        <f t="shared" si="208"/>
        <v>#N/A</v>
      </c>
    </row>
    <row r="1864" spans="1:15" x14ac:dyDescent="0.15">
      <c r="A1864" s="106">
        <f t="shared" si="209"/>
        <v>1</v>
      </c>
      <c r="B1864" s="15" t="e">
        <f>IF(OR(Medidas!D1864=1,Medidas!D1864="M",Medidas!D1864="m"),$A1864*LOOKUP($I1864+1,'OMS2007'!$A$3:$A$220,'OMS2007'!B$3:B$220)+(1-$A1864)*LOOKUP($I1864,'OMS2007'!$A$3:$A$220,'OMS2007'!B$3:B$220),$A1864*LOOKUP($I1864+1,'OMS2007'!$A$3:$A$220,'OMS2007'!E$3:E$220)+(1-$A1864)*LOOKUP($I1864,'OMS2007'!$A$3:$A$220,'OMS2007'!E$3:E$220))</f>
        <v>#N/A</v>
      </c>
      <c r="C1864" s="15" t="e">
        <f>IF(OR(Medidas!D1864=1,Medidas!D1864="M",Medidas!D1864="m"),$A1864*LOOKUP($I1864+1,'OMS2007'!$A$3:$A$220,'OMS2007'!C$3:C$220)+(1-$A1864)*LOOKUP($I1864,'OMS2007'!$A$3:$A$220,'OMS2007'!C$3:C$220),$A1864*LOOKUP($I1864+1,'OMS2007'!$A$3:$A$220,'OMS2007'!F$3:F$220)+(1-$A1864)*LOOKUP($I1864,'OMS2007'!$A$3:$A$220,'OMS2007'!F$3:F$220))</f>
        <v>#N/A</v>
      </c>
      <c r="D1864" s="15" t="e">
        <f>IF(OR(Medidas!D1864=1,Medidas!D1864="M",Medidas!D1864="m"),$A1864*LOOKUP($I1864+1,'OMS2007'!$A$3:$A$220,'OMS2007'!D$3:D$220)+(1-$A1864)*LOOKUP($I1864,'OMS2007'!$A$3:$A$220,'OMS2007'!D$3:D$220),$A1864*LOOKUP($I1864+1,'OMS2007'!$A$3:$A$220,'OMS2007'!G$3:G$220)+(1-$A1864)*LOOKUP($I1864,'OMS2007'!$A$3:$A$220,'OMS2007'!G$3:G$220))</f>
        <v>#N/A</v>
      </c>
      <c r="E1864" s="15">
        <f t="shared" si="203"/>
        <v>1</v>
      </c>
      <c r="F1864" s="15">
        <f>IF(OR(Medidas!D1864=1,Medidas!D1864="M",Medidas!D1864="m",Medidas!D1864=2,Medidas!D1864="F",Medidas!D1864="f"),0,1)</f>
        <v>1</v>
      </c>
      <c r="G1864" s="15">
        <f>IF(OR(ISBLANK(Medidas!G1864),(ISBLANK(Medidas!H1864))),1,0)</f>
        <v>1</v>
      </c>
      <c r="H1864" s="15">
        <f>IF(AND(NOT(G1864),OR(Medidas!G1864&lt;20,Medidas!G1864&gt;250,Medidas!H1864&lt;0.5,Medidas!H1864&gt;400)),1,0)</f>
        <v>0</v>
      </c>
      <c r="I1864" s="20">
        <f>(Medidas!F1864-Medidas!E1864)/30.4375</f>
        <v>0</v>
      </c>
      <c r="J1864" s="15" t="e">
        <f>Medidas!H1864/(Medidas!G1864^2)*10000</f>
        <v>#DIV/0!</v>
      </c>
      <c r="K1864" s="15" t="e">
        <f t="shared" si="204"/>
        <v>#DIV/0!</v>
      </c>
      <c r="L1864" s="15" t="e">
        <f t="shared" si="205"/>
        <v>#DIV/0!</v>
      </c>
      <c r="M1864" s="15" t="e">
        <f t="shared" si="206"/>
        <v>#DIV/0!</v>
      </c>
      <c r="N1864" s="15" t="e">
        <f t="shared" si="207"/>
        <v>#N/A</v>
      </c>
      <c r="O1864" s="15" t="e">
        <f t="shared" si="208"/>
        <v>#N/A</v>
      </c>
    </row>
    <row r="1865" spans="1:15" x14ac:dyDescent="0.15">
      <c r="A1865" s="106">
        <f t="shared" si="209"/>
        <v>1</v>
      </c>
      <c r="B1865" s="15" t="e">
        <f>IF(OR(Medidas!D1865=1,Medidas!D1865="M",Medidas!D1865="m"),$A1865*LOOKUP($I1865+1,'OMS2007'!$A$3:$A$220,'OMS2007'!B$3:B$220)+(1-$A1865)*LOOKUP($I1865,'OMS2007'!$A$3:$A$220,'OMS2007'!B$3:B$220),$A1865*LOOKUP($I1865+1,'OMS2007'!$A$3:$A$220,'OMS2007'!E$3:E$220)+(1-$A1865)*LOOKUP($I1865,'OMS2007'!$A$3:$A$220,'OMS2007'!E$3:E$220))</f>
        <v>#N/A</v>
      </c>
      <c r="C1865" s="15" t="e">
        <f>IF(OR(Medidas!D1865=1,Medidas!D1865="M",Medidas!D1865="m"),$A1865*LOOKUP($I1865+1,'OMS2007'!$A$3:$A$220,'OMS2007'!C$3:C$220)+(1-$A1865)*LOOKUP($I1865,'OMS2007'!$A$3:$A$220,'OMS2007'!C$3:C$220),$A1865*LOOKUP($I1865+1,'OMS2007'!$A$3:$A$220,'OMS2007'!F$3:F$220)+(1-$A1865)*LOOKUP($I1865,'OMS2007'!$A$3:$A$220,'OMS2007'!F$3:F$220))</f>
        <v>#N/A</v>
      </c>
      <c r="D1865" s="15" t="e">
        <f>IF(OR(Medidas!D1865=1,Medidas!D1865="M",Medidas!D1865="m"),$A1865*LOOKUP($I1865+1,'OMS2007'!$A$3:$A$220,'OMS2007'!D$3:D$220)+(1-$A1865)*LOOKUP($I1865,'OMS2007'!$A$3:$A$220,'OMS2007'!D$3:D$220),$A1865*LOOKUP($I1865+1,'OMS2007'!$A$3:$A$220,'OMS2007'!G$3:G$220)+(1-$A1865)*LOOKUP($I1865,'OMS2007'!$A$3:$A$220,'OMS2007'!G$3:G$220))</f>
        <v>#N/A</v>
      </c>
      <c r="E1865" s="15">
        <f t="shared" si="203"/>
        <v>1</v>
      </c>
      <c r="F1865" s="15">
        <f>IF(OR(Medidas!D1865=1,Medidas!D1865="M",Medidas!D1865="m",Medidas!D1865=2,Medidas!D1865="F",Medidas!D1865="f"),0,1)</f>
        <v>1</v>
      </c>
      <c r="G1865" s="15">
        <f>IF(OR(ISBLANK(Medidas!G1865),(ISBLANK(Medidas!H1865))),1,0)</f>
        <v>1</v>
      </c>
      <c r="H1865" s="15">
        <f>IF(AND(NOT(G1865),OR(Medidas!G1865&lt;20,Medidas!G1865&gt;250,Medidas!H1865&lt;0.5,Medidas!H1865&gt;400)),1,0)</f>
        <v>0</v>
      </c>
      <c r="I1865" s="20">
        <f>(Medidas!F1865-Medidas!E1865)/30.4375</f>
        <v>0</v>
      </c>
      <c r="J1865" s="15" t="e">
        <f>Medidas!H1865/(Medidas!G1865^2)*10000</f>
        <v>#DIV/0!</v>
      </c>
      <c r="K1865" s="15" t="e">
        <f t="shared" si="204"/>
        <v>#DIV/0!</v>
      </c>
      <c r="L1865" s="15" t="e">
        <f t="shared" si="205"/>
        <v>#DIV/0!</v>
      </c>
      <c r="M1865" s="15" t="e">
        <f t="shared" si="206"/>
        <v>#DIV/0!</v>
      </c>
      <c r="N1865" s="15" t="e">
        <f t="shared" si="207"/>
        <v>#N/A</v>
      </c>
      <c r="O1865" s="15" t="e">
        <f t="shared" si="208"/>
        <v>#N/A</v>
      </c>
    </row>
    <row r="1866" spans="1:15" x14ac:dyDescent="0.15">
      <c r="A1866" s="106">
        <f t="shared" si="209"/>
        <v>1</v>
      </c>
      <c r="B1866" s="15" t="e">
        <f>IF(OR(Medidas!D1866=1,Medidas!D1866="M",Medidas!D1866="m"),$A1866*LOOKUP($I1866+1,'OMS2007'!$A$3:$A$220,'OMS2007'!B$3:B$220)+(1-$A1866)*LOOKUP($I1866,'OMS2007'!$A$3:$A$220,'OMS2007'!B$3:B$220),$A1866*LOOKUP($I1866+1,'OMS2007'!$A$3:$A$220,'OMS2007'!E$3:E$220)+(1-$A1866)*LOOKUP($I1866,'OMS2007'!$A$3:$A$220,'OMS2007'!E$3:E$220))</f>
        <v>#N/A</v>
      </c>
      <c r="C1866" s="15" t="e">
        <f>IF(OR(Medidas!D1866=1,Medidas!D1866="M",Medidas!D1866="m"),$A1866*LOOKUP($I1866+1,'OMS2007'!$A$3:$A$220,'OMS2007'!C$3:C$220)+(1-$A1866)*LOOKUP($I1866,'OMS2007'!$A$3:$A$220,'OMS2007'!C$3:C$220),$A1866*LOOKUP($I1866+1,'OMS2007'!$A$3:$A$220,'OMS2007'!F$3:F$220)+(1-$A1866)*LOOKUP($I1866,'OMS2007'!$A$3:$A$220,'OMS2007'!F$3:F$220))</f>
        <v>#N/A</v>
      </c>
      <c r="D1866" s="15" t="e">
        <f>IF(OR(Medidas!D1866=1,Medidas!D1866="M",Medidas!D1866="m"),$A1866*LOOKUP($I1866+1,'OMS2007'!$A$3:$A$220,'OMS2007'!D$3:D$220)+(1-$A1866)*LOOKUP($I1866,'OMS2007'!$A$3:$A$220,'OMS2007'!D$3:D$220),$A1866*LOOKUP($I1866+1,'OMS2007'!$A$3:$A$220,'OMS2007'!G$3:G$220)+(1-$A1866)*LOOKUP($I1866,'OMS2007'!$A$3:$A$220,'OMS2007'!G$3:G$220))</f>
        <v>#N/A</v>
      </c>
      <c r="E1866" s="15">
        <f t="shared" si="203"/>
        <v>1</v>
      </c>
      <c r="F1866" s="15">
        <f>IF(OR(Medidas!D1866=1,Medidas!D1866="M",Medidas!D1866="m",Medidas!D1866=2,Medidas!D1866="F",Medidas!D1866="f"),0,1)</f>
        <v>1</v>
      </c>
      <c r="G1866" s="15">
        <f>IF(OR(ISBLANK(Medidas!G1866),(ISBLANK(Medidas!H1866))),1,0)</f>
        <v>1</v>
      </c>
      <c r="H1866" s="15">
        <f>IF(AND(NOT(G1866),OR(Medidas!G1866&lt;20,Medidas!G1866&gt;250,Medidas!H1866&lt;0.5,Medidas!H1866&gt;400)),1,0)</f>
        <v>0</v>
      </c>
      <c r="I1866" s="20">
        <f>(Medidas!F1866-Medidas!E1866)/30.4375</f>
        <v>0</v>
      </c>
      <c r="J1866" s="15" t="e">
        <f>Medidas!H1866/(Medidas!G1866^2)*10000</f>
        <v>#DIV/0!</v>
      </c>
      <c r="K1866" s="15" t="e">
        <f t="shared" si="204"/>
        <v>#DIV/0!</v>
      </c>
      <c r="L1866" s="15" t="e">
        <f t="shared" si="205"/>
        <v>#DIV/0!</v>
      </c>
      <c r="M1866" s="15" t="e">
        <f t="shared" si="206"/>
        <v>#DIV/0!</v>
      </c>
      <c r="N1866" s="15" t="e">
        <f t="shared" si="207"/>
        <v>#N/A</v>
      </c>
      <c r="O1866" s="15" t="e">
        <f t="shared" si="208"/>
        <v>#N/A</v>
      </c>
    </row>
    <row r="1867" spans="1:15" x14ac:dyDescent="0.15">
      <c r="A1867" s="106">
        <f t="shared" si="209"/>
        <v>1</v>
      </c>
      <c r="B1867" s="15" t="e">
        <f>IF(OR(Medidas!D1867=1,Medidas!D1867="M",Medidas!D1867="m"),$A1867*LOOKUP($I1867+1,'OMS2007'!$A$3:$A$220,'OMS2007'!B$3:B$220)+(1-$A1867)*LOOKUP($I1867,'OMS2007'!$A$3:$A$220,'OMS2007'!B$3:B$220),$A1867*LOOKUP($I1867+1,'OMS2007'!$A$3:$A$220,'OMS2007'!E$3:E$220)+(1-$A1867)*LOOKUP($I1867,'OMS2007'!$A$3:$A$220,'OMS2007'!E$3:E$220))</f>
        <v>#N/A</v>
      </c>
      <c r="C1867" s="15" t="e">
        <f>IF(OR(Medidas!D1867=1,Medidas!D1867="M",Medidas!D1867="m"),$A1867*LOOKUP($I1867+1,'OMS2007'!$A$3:$A$220,'OMS2007'!C$3:C$220)+(1-$A1867)*LOOKUP($I1867,'OMS2007'!$A$3:$A$220,'OMS2007'!C$3:C$220),$A1867*LOOKUP($I1867+1,'OMS2007'!$A$3:$A$220,'OMS2007'!F$3:F$220)+(1-$A1867)*LOOKUP($I1867,'OMS2007'!$A$3:$A$220,'OMS2007'!F$3:F$220))</f>
        <v>#N/A</v>
      </c>
      <c r="D1867" s="15" t="e">
        <f>IF(OR(Medidas!D1867=1,Medidas!D1867="M",Medidas!D1867="m"),$A1867*LOOKUP($I1867+1,'OMS2007'!$A$3:$A$220,'OMS2007'!D$3:D$220)+(1-$A1867)*LOOKUP($I1867,'OMS2007'!$A$3:$A$220,'OMS2007'!D$3:D$220),$A1867*LOOKUP($I1867+1,'OMS2007'!$A$3:$A$220,'OMS2007'!G$3:G$220)+(1-$A1867)*LOOKUP($I1867,'OMS2007'!$A$3:$A$220,'OMS2007'!G$3:G$220))</f>
        <v>#N/A</v>
      </c>
      <c r="E1867" s="15">
        <f t="shared" si="203"/>
        <v>1</v>
      </c>
      <c r="F1867" s="15">
        <f>IF(OR(Medidas!D1867=1,Medidas!D1867="M",Medidas!D1867="m",Medidas!D1867=2,Medidas!D1867="F",Medidas!D1867="f"),0,1)</f>
        <v>1</v>
      </c>
      <c r="G1867" s="15">
        <f>IF(OR(ISBLANK(Medidas!G1867),(ISBLANK(Medidas!H1867))),1,0)</f>
        <v>1</v>
      </c>
      <c r="H1867" s="15">
        <f>IF(AND(NOT(G1867),OR(Medidas!G1867&lt;20,Medidas!G1867&gt;250,Medidas!H1867&lt;0.5,Medidas!H1867&gt;400)),1,0)</f>
        <v>0</v>
      </c>
      <c r="I1867" s="20">
        <f>(Medidas!F1867-Medidas!E1867)/30.4375</f>
        <v>0</v>
      </c>
      <c r="J1867" s="15" t="e">
        <f>Medidas!H1867/(Medidas!G1867^2)*10000</f>
        <v>#DIV/0!</v>
      </c>
      <c r="K1867" s="15" t="e">
        <f t="shared" si="204"/>
        <v>#DIV/0!</v>
      </c>
      <c r="L1867" s="15" t="e">
        <f t="shared" si="205"/>
        <v>#DIV/0!</v>
      </c>
      <c r="M1867" s="15" t="e">
        <f t="shared" si="206"/>
        <v>#DIV/0!</v>
      </c>
      <c r="N1867" s="15" t="e">
        <f t="shared" si="207"/>
        <v>#N/A</v>
      </c>
      <c r="O1867" s="15" t="e">
        <f t="shared" si="208"/>
        <v>#N/A</v>
      </c>
    </row>
    <row r="1868" spans="1:15" x14ac:dyDescent="0.15">
      <c r="A1868" s="106">
        <f t="shared" si="209"/>
        <v>1</v>
      </c>
      <c r="B1868" s="15" t="e">
        <f>IF(OR(Medidas!D1868=1,Medidas!D1868="M",Medidas!D1868="m"),$A1868*LOOKUP($I1868+1,'OMS2007'!$A$3:$A$220,'OMS2007'!B$3:B$220)+(1-$A1868)*LOOKUP($I1868,'OMS2007'!$A$3:$A$220,'OMS2007'!B$3:B$220),$A1868*LOOKUP($I1868+1,'OMS2007'!$A$3:$A$220,'OMS2007'!E$3:E$220)+(1-$A1868)*LOOKUP($I1868,'OMS2007'!$A$3:$A$220,'OMS2007'!E$3:E$220))</f>
        <v>#N/A</v>
      </c>
      <c r="C1868" s="15" t="e">
        <f>IF(OR(Medidas!D1868=1,Medidas!D1868="M",Medidas!D1868="m"),$A1868*LOOKUP($I1868+1,'OMS2007'!$A$3:$A$220,'OMS2007'!C$3:C$220)+(1-$A1868)*LOOKUP($I1868,'OMS2007'!$A$3:$A$220,'OMS2007'!C$3:C$220),$A1868*LOOKUP($I1868+1,'OMS2007'!$A$3:$A$220,'OMS2007'!F$3:F$220)+(1-$A1868)*LOOKUP($I1868,'OMS2007'!$A$3:$A$220,'OMS2007'!F$3:F$220))</f>
        <v>#N/A</v>
      </c>
      <c r="D1868" s="15" t="e">
        <f>IF(OR(Medidas!D1868=1,Medidas!D1868="M",Medidas!D1868="m"),$A1868*LOOKUP($I1868+1,'OMS2007'!$A$3:$A$220,'OMS2007'!D$3:D$220)+(1-$A1868)*LOOKUP($I1868,'OMS2007'!$A$3:$A$220,'OMS2007'!D$3:D$220),$A1868*LOOKUP($I1868+1,'OMS2007'!$A$3:$A$220,'OMS2007'!G$3:G$220)+(1-$A1868)*LOOKUP($I1868,'OMS2007'!$A$3:$A$220,'OMS2007'!G$3:G$220))</f>
        <v>#N/A</v>
      </c>
      <c r="E1868" s="15">
        <f t="shared" si="203"/>
        <v>1</v>
      </c>
      <c r="F1868" s="15">
        <f>IF(OR(Medidas!D1868=1,Medidas!D1868="M",Medidas!D1868="m",Medidas!D1868=2,Medidas!D1868="F",Medidas!D1868="f"),0,1)</f>
        <v>1</v>
      </c>
      <c r="G1868" s="15">
        <f>IF(OR(ISBLANK(Medidas!G1868),(ISBLANK(Medidas!H1868))),1,0)</f>
        <v>1</v>
      </c>
      <c r="H1868" s="15">
        <f>IF(AND(NOT(G1868),OR(Medidas!G1868&lt;20,Medidas!G1868&gt;250,Medidas!H1868&lt;0.5,Medidas!H1868&gt;400)),1,0)</f>
        <v>0</v>
      </c>
      <c r="I1868" s="20">
        <f>(Medidas!F1868-Medidas!E1868)/30.4375</f>
        <v>0</v>
      </c>
      <c r="J1868" s="15" t="e">
        <f>Medidas!H1868/(Medidas!G1868^2)*10000</f>
        <v>#DIV/0!</v>
      </c>
      <c r="K1868" s="15" t="e">
        <f t="shared" si="204"/>
        <v>#DIV/0!</v>
      </c>
      <c r="L1868" s="15" t="e">
        <f t="shared" si="205"/>
        <v>#DIV/0!</v>
      </c>
      <c r="M1868" s="15" t="e">
        <f t="shared" si="206"/>
        <v>#DIV/0!</v>
      </c>
      <c r="N1868" s="15" t="e">
        <f t="shared" si="207"/>
        <v>#N/A</v>
      </c>
      <c r="O1868" s="15" t="e">
        <f t="shared" si="208"/>
        <v>#N/A</v>
      </c>
    </row>
    <row r="1869" spans="1:15" x14ac:dyDescent="0.15">
      <c r="A1869" s="106">
        <f t="shared" si="209"/>
        <v>1</v>
      </c>
      <c r="B1869" s="15" t="e">
        <f>IF(OR(Medidas!D1869=1,Medidas!D1869="M",Medidas!D1869="m"),$A1869*LOOKUP($I1869+1,'OMS2007'!$A$3:$A$220,'OMS2007'!B$3:B$220)+(1-$A1869)*LOOKUP($I1869,'OMS2007'!$A$3:$A$220,'OMS2007'!B$3:B$220),$A1869*LOOKUP($I1869+1,'OMS2007'!$A$3:$A$220,'OMS2007'!E$3:E$220)+(1-$A1869)*LOOKUP($I1869,'OMS2007'!$A$3:$A$220,'OMS2007'!E$3:E$220))</f>
        <v>#N/A</v>
      </c>
      <c r="C1869" s="15" t="e">
        <f>IF(OR(Medidas!D1869=1,Medidas!D1869="M",Medidas!D1869="m"),$A1869*LOOKUP($I1869+1,'OMS2007'!$A$3:$A$220,'OMS2007'!C$3:C$220)+(1-$A1869)*LOOKUP($I1869,'OMS2007'!$A$3:$A$220,'OMS2007'!C$3:C$220),$A1869*LOOKUP($I1869+1,'OMS2007'!$A$3:$A$220,'OMS2007'!F$3:F$220)+(1-$A1869)*LOOKUP($I1869,'OMS2007'!$A$3:$A$220,'OMS2007'!F$3:F$220))</f>
        <v>#N/A</v>
      </c>
      <c r="D1869" s="15" t="e">
        <f>IF(OR(Medidas!D1869=1,Medidas!D1869="M",Medidas!D1869="m"),$A1869*LOOKUP($I1869+1,'OMS2007'!$A$3:$A$220,'OMS2007'!D$3:D$220)+(1-$A1869)*LOOKUP($I1869,'OMS2007'!$A$3:$A$220,'OMS2007'!D$3:D$220),$A1869*LOOKUP($I1869+1,'OMS2007'!$A$3:$A$220,'OMS2007'!G$3:G$220)+(1-$A1869)*LOOKUP($I1869,'OMS2007'!$A$3:$A$220,'OMS2007'!G$3:G$220))</f>
        <v>#N/A</v>
      </c>
      <c r="E1869" s="15">
        <f t="shared" si="203"/>
        <v>1</v>
      </c>
      <c r="F1869" s="15">
        <f>IF(OR(Medidas!D1869=1,Medidas!D1869="M",Medidas!D1869="m",Medidas!D1869=2,Medidas!D1869="F",Medidas!D1869="f"),0,1)</f>
        <v>1</v>
      </c>
      <c r="G1869" s="15">
        <f>IF(OR(ISBLANK(Medidas!G1869),(ISBLANK(Medidas!H1869))),1,0)</f>
        <v>1</v>
      </c>
      <c r="H1869" s="15">
        <f>IF(AND(NOT(G1869),OR(Medidas!G1869&lt;20,Medidas!G1869&gt;250,Medidas!H1869&lt;0.5,Medidas!H1869&gt;400)),1,0)</f>
        <v>0</v>
      </c>
      <c r="I1869" s="20">
        <f>(Medidas!F1869-Medidas!E1869)/30.4375</f>
        <v>0</v>
      </c>
      <c r="J1869" s="15" t="e">
        <f>Medidas!H1869/(Medidas!G1869^2)*10000</f>
        <v>#DIV/0!</v>
      </c>
      <c r="K1869" s="15" t="e">
        <f t="shared" si="204"/>
        <v>#DIV/0!</v>
      </c>
      <c r="L1869" s="15" t="e">
        <f t="shared" si="205"/>
        <v>#DIV/0!</v>
      </c>
      <c r="M1869" s="15" t="e">
        <f t="shared" si="206"/>
        <v>#DIV/0!</v>
      </c>
      <c r="N1869" s="15" t="e">
        <f t="shared" si="207"/>
        <v>#N/A</v>
      </c>
      <c r="O1869" s="15" t="e">
        <f t="shared" si="208"/>
        <v>#N/A</v>
      </c>
    </row>
    <row r="1870" spans="1:15" x14ac:dyDescent="0.15">
      <c r="A1870" s="106">
        <f t="shared" si="209"/>
        <v>1</v>
      </c>
      <c r="B1870" s="15" t="e">
        <f>IF(OR(Medidas!D1870=1,Medidas!D1870="M",Medidas!D1870="m"),$A1870*LOOKUP($I1870+1,'OMS2007'!$A$3:$A$220,'OMS2007'!B$3:B$220)+(1-$A1870)*LOOKUP($I1870,'OMS2007'!$A$3:$A$220,'OMS2007'!B$3:B$220),$A1870*LOOKUP($I1870+1,'OMS2007'!$A$3:$A$220,'OMS2007'!E$3:E$220)+(1-$A1870)*LOOKUP($I1870,'OMS2007'!$A$3:$A$220,'OMS2007'!E$3:E$220))</f>
        <v>#N/A</v>
      </c>
      <c r="C1870" s="15" t="e">
        <f>IF(OR(Medidas!D1870=1,Medidas!D1870="M",Medidas!D1870="m"),$A1870*LOOKUP($I1870+1,'OMS2007'!$A$3:$A$220,'OMS2007'!C$3:C$220)+(1-$A1870)*LOOKUP($I1870,'OMS2007'!$A$3:$A$220,'OMS2007'!C$3:C$220),$A1870*LOOKUP($I1870+1,'OMS2007'!$A$3:$A$220,'OMS2007'!F$3:F$220)+(1-$A1870)*LOOKUP($I1870,'OMS2007'!$A$3:$A$220,'OMS2007'!F$3:F$220))</f>
        <v>#N/A</v>
      </c>
      <c r="D1870" s="15" t="e">
        <f>IF(OR(Medidas!D1870=1,Medidas!D1870="M",Medidas!D1870="m"),$A1870*LOOKUP($I1870+1,'OMS2007'!$A$3:$A$220,'OMS2007'!D$3:D$220)+(1-$A1870)*LOOKUP($I1870,'OMS2007'!$A$3:$A$220,'OMS2007'!D$3:D$220),$A1870*LOOKUP($I1870+1,'OMS2007'!$A$3:$A$220,'OMS2007'!G$3:G$220)+(1-$A1870)*LOOKUP($I1870,'OMS2007'!$A$3:$A$220,'OMS2007'!G$3:G$220))</f>
        <v>#N/A</v>
      </c>
      <c r="E1870" s="15">
        <f t="shared" si="203"/>
        <v>1</v>
      </c>
      <c r="F1870" s="15">
        <f>IF(OR(Medidas!D1870=1,Medidas!D1870="M",Medidas!D1870="m",Medidas!D1870=2,Medidas!D1870="F",Medidas!D1870="f"),0,1)</f>
        <v>1</v>
      </c>
      <c r="G1870" s="15">
        <f>IF(OR(ISBLANK(Medidas!G1870),(ISBLANK(Medidas!H1870))),1,0)</f>
        <v>1</v>
      </c>
      <c r="H1870" s="15">
        <f>IF(AND(NOT(G1870),OR(Medidas!G1870&lt;20,Medidas!G1870&gt;250,Medidas!H1870&lt;0.5,Medidas!H1870&gt;400)),1,0)</f>
        <v>0</v>
      </c>
      <c r="I1870" s="20">
        <f>(Medidas!F1870-Medidas!E1870)/30.4375</f>
        <v>0</v>
      </c>
      <c r="J1870" s="15" t="e">
        <f>Medidas!H1870/(Medidas!G1870^2)*10000</f>
        <v>#DIV/0!</v>
      </c>
      <c r="K1870" s="15" t="e">
        <f t="shared" si="204"/>
        <v>#DIV/0!</v>
      </c>
      <c r="L1870" s="15" t="e">
        <f t="shared" si="205"/>
        <v>#DIV/0!</v>
      </c>
      <c r="M1870" s="15" t="e">
        <f t="shared" si="206"/>
        <v>#DIV/0!</v>
      </c>
      <c r="N1870" s="15" t="e">
        <f t="shared" si="207"/>
        <v>#N/A</v>
      </c>
      <c r="O1870" s="15" t="e">
        <f t="shared" si="208"/>
        <v>#N/A</v>
      </c>
    </row>
    <row r="1871" spans="1:15" x14ac:dyDescent="0.15">
      <c r="A1871" s="106">
        <f t="shared" si="209"/>
        <v>1</v>
      </c>
      <c r="B1871" s="15" t="e">
        <f>IF(OR(Medidas!D1871=1,Medidas!D1871="M",Medidas!D1871="m"),$A1871*LOOKUP($I1871+1,'OMS2007'!$A$3:$A$220,'OMS2007'!B$3:B$220)+(1-$A1871)*LOOKUP($I1871,'OMS2007'!$A$3:$A$220,'OMS2007'!B$3:B$220),$A1871*LOOKUP($I1871+1,'OMS2007'!$A$3:$A$220,'OMS2007'!E$3:E$220)+(1-$A1871)*LOOKUP($I1871,'OMS2007'!$A$3:$A$220,'OMS2007'!E$3:E$220))</f>
        <v>#N/A</v>
      </c>
      <c r="C1871" s="15" t="e">
        <f>IF(OR(Medidas!D1871=1,Medidas!D1871="M",Medidas!D1871="m"),$A1871*LOOKUP($I1871+1,'OMS2007'!$A$3:$A$220,'OMS2007'!C$3:C$220)+(1-$A1871)*LOOKUP($I1871,'OMS2007'!$A$3:$A$220,'OMS2007'!C$3:C$220),$A1871*LOOKUP($I1871+1,'OMS2007'!$A$3:$A$220,'OMS2007'!F$3:F$220)+(1-$A1871)*LOOKUP($I1871,'OMS2007'!$A$3:$A$220,'OMS2007'!F$3:F$220))</f>
        <v>#N/A</v>
      </c>
      <c r="D1871" s="15" t="e">
        <f>IF(OR(Medidas!D1871=1,Medidas!D1871="M",Medidas!D1871="m"),$A1871*LOOKUP($I1871+1,'OMS2007'!$A$3:$A$220,'OMS2007'!D$3:D$220)+(1-$A1871)*LOOKUP($I1871,'OMS2007'!$A$3:$A$220,'OMS2007'!D$3:D$220),$A1871*LOOKUP($I1871+1,'OMS2007'!$A$3:$A$220,'OMS2007'!G$3:G$220)+(1-$A1871)*LOOKUP($I1871,'OMS2007'!$A$3:$A$220,'OMS2007'!G$3:G$220))</f>
        <v>#N/A</v>
      </c>
      <c r="E1871" s="15">
        <f t="shared" si="203"/>
        <v>1</v>
      </c>
      <c r="F1871" s="15">
        <f>IF(OR(Medidas!D1871=1,Medidas!D1871="M",Medidas!D1871="m",Medidas!D1871=2,Medidas!D1871="F",Medidas!D1871="f"),0,1)</f>
        <v>1</v>
      </c>
      <c r="G1871" s="15">
        <f>IF(OR(ISBLANK(Medidas!G1871),(ISBLANK(Medidas!H1871))),1,0)</f>
        <v>1</v>
      </c>
      <c r="H1871" s="15">
        <f>IF(AND(NOT(G1871),OR(Medidas!G1871&lt;20,Medidas!G1871&gt;250,Medidas!H1871&lt;0.5,Medidas!H1871&gt;400)),1,0)</f>
        <v>0</v>
      </c>
      <c r="I1871" s="20">
        <f>(Medidas!F1871-Medidas!E1871)/30.4375</f>
        <v>0</v>
      </c>
      <c r="J1871" s="15" t="e">
        <f>Medidas!H1871/(Medidas!G1871^2)*10000</f>
        <v>#DIV/0!</v>
      </c>
      <c r="K1871" s="15" t="e">
        <f t="shared" si="204"/>
        <v>#DIV/0!</v>
      </c>
      <c r="L1871" s="15" t="e">
        <f t="shared" si="205"/>
        <v>#DIV/0!</v>
      </c>
      <c r="M1871" s="15" t="e">
        <f t="shared" si="206"/>
        <v>#DIV/0!</v>
      </c>
      <c r="N1871" s="15" t="e">
        <f t="shared" si="207"/>
        <v>#N/A</v>
      </c>
      <c r="O1871" s="15" t="e">
        <f t="shared" si="208"/>
        <v>#N/A</v>
      </c>
    </row>
    <row r="1872" spans="1:15" x14ac:dyDescent="0.15">
      <c r="A1872" s="106">
        <f t="shared" si="209"/>
        <v>1</v>
      </c>
      <c r="B1872" s="15" t="e">
        <f>IF(OR(Medidas!D1872=1,Medidas!D1872="M",Medidas!D1872="m"),$A1872*LOOKUP($I1872+1,'OMS2007'!$A$3:$A$220,'OMS2007'!B$3:B$220)+(1-$A1872)*LOOKUP($I1872,'OMS2007'!$A$3:$A$220,'OMS2007'!B$3:B$220),$A1872*LOOKUP($I1872+1,'OMS2007'!$A$3:$A$220,'OMS2007'!E$3:E$220)+(1-$A1872)*LOOKUP($I1872,'OMS2007'!$A$3:$A$220,'OMS2007'!E$3:E$220))</f>
        <v>#N/A</v>
      </c>
      <c r="C1872" s="15" t="e">
        <f>IF(OR(Medidas!D1872=1,Medidas!D1872="M",Medidas!D1872="m"),$A1872*LOOKUP($I1872+1,'OMS2007'!$A$3:$A$220,'OMS2007'!C$3:C$220)+(1-$A1872)*LOOKUP($I1872,'OMS2007'!$A$3:$A$220,'OMS2007'!C$3:C$220),$A1872*LOOKUP($I1872+1,'OMS2007'!$A$3:$A$220,'OMS2007'!F$3:F$220)+(1-$A1872)*LOOKUP($I1872,'OMS2007'!$A$3:$A$220,'OMS2007'!F$3:F$220))</f>
        <v>#N/A</v>
      </c>
      <c r="D1872" s="15" t="e">
        <f>IF(OR(Medidas!D1872=1,Medidas!D1872="M",Medidas!D1872="m"),$A1872*LOOKUP($I1872+1,'OMS2007'!$A$3:$A$220,'OMS2007'!D$3:D$220)+(1-$A1872)*LOOKUP($I1872,'OMS2007'!$A$3:$A$220,'OMS2007'!D$3:D$220),$A1872*LOOKUP($I1872+1,'OMS2007'!$A$3:$A$220,'OMS2007'!G$3:G$220)+(1-$A1872)*LOOKUP($I1872,'OMS2007'!$A$3:$A$220,'OMS2007'!G$3:G$220))</f>
        <v>#N/A</v>
      </c>
      <c r="E1872" s="15">
        <f t="shared" si="203"/>
        <v>1</v>
      </c>
      <c r="F1872" s="15">
        <f>IF(OR(Medidas!D1872=1,Medidas!D1872="M",Medidas!D1872="m",Medidas!D1872=2,Medidas!D1872="F",Medidas!D1872="f"),0,1)</f>
        <v>1</v>
      </c>
      <c r="G1872" s="15">
        <f>IF(OR(ISBLANK(Medidas!G1872),(ISBLANK(Medidas!H1872))),1,0)</f>
        <v>1</v>
      </c>
      <c r="H1872" s="15">
        <f>IF(AND(NOT(G1872),OR(Medidas!G1872&lt;20,Medidas!G1872&gt;250,Medidas!H1872&lt;0.5,Medidas!H1872&gt;400)),1,0)</f>
        <v>0</v>
      </c>
      <c r="I1872" s="20">
        <f>(Medidas!F1872-Medidas!E1872)/30.4375</f>
        <v>0</v>
      </c>
      <c r="J1872" s="15" t="e">
        <f>Medidas!H1872/(Medidas!G1872^2)*10000</f>
        <v>#DIV/0!</v>
      </c>
      <c r="K1872" s="15" t="e">
        <f t="shared" si="204"/>
        <v>#DIV/0!</v>
      </c>
      <c r="L1872" s="15" t="e">
        <f t="shared" si="205"/>
        <v>#DIV/0!</v>
      </c>
      <c r="M1872" s="15" t="e">
        <f t="shared" si="206"/>
        <v>#DIV/0!</v>
      </c>
      <c r="N1872" s="15" t="e">
        <f t="shared" si="207"/>
        <v>#N/A</v>
      </c>
      <c r="O1872" s="15" t="e">
        <f t="shared" si="208"/>
        <v>#N/A</v>
      </c>
    </row>
    <row r="1873" spans="1:15" x14ac:dyDescent="0.15">
      <c r="A1873" s="106">
        <f t="shared" si="209"/>
        <v>1</v>
      </c>
      <c r="B1873" s="15" t="e">
        <f>IF(OR(Medidas!D1873=1,Medidas!D1873="M",Medidas!D1873="m"),$A1873*LOOKUP($I1873+1,'OMS2007'!$A$3:$A$220,'OMS2007'!B$3:B$220)+(1-$A1873)*LOOKUP($I1873,'OMS2007'!$A$3:$A$220,'OMS2007'!B$3:B$220),$A1873*LOOKUP($I1873+1,'OMS2007'!$A$3:$A$220,'OMS2007'!E$3:E$220)+(1-$A1873)*LOOKUP($I1873,'OMS2007'!$A$3:$A$220,'OMS2007'!E$3:E$220))</f>
        <v>#N/A</v>
      </c>
      <c r="C1873" s="15" t="e">
        <f>IF(OR(Medidas!D1873=1,Medidas!D1873="M",Medidas!D1873="m"),$A1873*LOOKUP($I1873+1,'OMS2007'!$A$3:$A$220,'OMS2007'!C$3:C$220)+(1-$A1873)*LOOKUP($I1873,'OMS2007'!$A$3:$A$220,'OMS2007'!C$3:C$220),$A1873*LOOKUP($I1873+1,'OMS2007'!$A$3:$A$220,'OMS2007'!F$3:F$220)+(1-$A1873)*LOOKUP($I1873,'OMS2007'!$A$3:$A$220,'OMS2007'!F$3:F$220))</f>
        <v>#N/A</v>
      </c>
      <c r="D1873" s="15" t="e">
        <f>IF(OR(Medidas!D1873=1,Medidas!D1873="M",Medidas!D1873="m"),$A1873*LOOKUP($I1873+1,'OMS2007'!$A$3:$A$220,'OMS2007'!D$3:D$220)+(1-$A1873)*LOOKUP($I1873,'OMS2007'!$A$3:$A$220,'OMS2007'!D$3:D$220),$A1873*LOOKUP($I1873+1,'OMS2007'!$A$3:$A$220,'OMS2007'!G$3:G$220)+(1-$A1873)*LOOKUP($I1873,'OMS2007'!$A$3:$A$220,'OMS2007'!G$3:G$220))</f>
        <v>#N/A</v>
      </c>
      <c r="E1873" s="15">
        <f t="shared" si="203"/>
        <v>1</v>
      </c>
      <c r="F1873" s="15">
        <f>IF(OR(Medidas!D1873=1,Medidas!D1873="M",Medidas!D1873="m",Medidas!D1873=2,Medidas!D1873="F",Medidas!D1873="f"),0,1)</f>
        <v>1</v>
      </c>
      <c r="G1873" s="15">
        <f>IF(OR(ISBLANK(Medidas!G1873),(ISBLANK(Medidas!H1873))),1,0)</f>
        <v>1</v>
      </c>
      <c r="H1873" s="15">
        <f>IF(AND(NOT(G1873),OR(Medidas!G1873&lt;20,Medidas!G1873&gt;250,Medidas!H1873&lt;0.5,Medidas!H1873&gt;400)),1,0)</f>
        <v>0</v>
      </c>
      <c r="I1873" s="20">
        <f>(Medidas!F1873-Medidas!E1873)/30.4375</f>
        <v>0</v>
      </c>
      <c r="J1873" s="15" t="e">
        <f>Medidas!H1873/(Medidas!G1873^2)*10000</f>
        <v>#DIV/0!</v>
      </c>
      <c r="K1873" s="15" t="e">
        <f t="shared" si="204"/>
        <v>#DIV/0!</v>
      </c>
      <c r="L1873" s="15" t="e">
        <f t="shared" si="205"/>
        <v>#DIV/0!</v>
      </c>
      <c r="M1873" s="15" t="e">
        <f t="shared" si="206"/>
        <v>#DIV/0!</v>
      </c>
      <c r="N1873" s="15" t="e">
        <f t="shared" si="207"/>
        <v>#N/A</v>
      </c>
      <c r="O1873" s="15" t="e">
        <f t="shared" si="208"/>
        <v>#N/A</v>
      </c>
    </row>
    <row r="1874" spans="1:15" x14ac:dyDescent="0.15">
      <c r="A1874" s="106">
        <f t="shared" si="209"/>
        <v>1</v>
      </c>
      <c r="B1874" s="15" t="e">
        <f>IF(OR(Medidas!D1874=1,Medidas!D1874="M",Medidas!D1874="m"),$A1874*LOOKUP($I1874+1,'OMS2007'!$A$3:$A$220,'OMS2007'!B$3:B$220)+(1-$A1874)*LOOKUP($I1874,'OMS2007'!$A$3:$A$220,'OMS2007'!B$3:B$220),$A1874*LOOKUP($I1874+1,'OMS2007'!$A$3:$A$220,'OMS2007'!E$3:E$220)+(1-$A1874)*LOOKUP($I1874,'OMS2007'!$A$3:$A$220,'OMS2007'!E$3:E$220))</f>
        <v>#N/A</v>
      </c>
      <c r="C1874" s="15" t="e">
        <f>IF(OR(Medidas!D1874=1,Medidas!D1874="M",Medidas!D1874="m"),$A1874*LOOKUP($I1874+1,'OMS2007'!$A$3:$A$220,'OMS2007'!C$3:C$220)+(1-$A1874)*LOOKUP($I1874,'OMS2007'!$A$3:$A$220,'OMS2007'!C$3:C$220),$A1874*LOOKUP($I1874+1,'OMS2007'!$A$3:$A$220,'OMS2007'!F$3:F$220)+(1-$A1874)*LOOKUP($I1874,'OMS2007'!$A$3:$A$220,'OMS2007'!F$3:F$220))</f>
        <v>#N/A</v>
      </c>
      <c r="D1874" s="15" t="e">
        <f>IF(OR(Medidas!D1874=1,Medidas!D1874="M",Medidas!D1874="m"),$A1874*LOOKUP($I1874+1,'OMS2007'!$A$3:$A$220,'OMS2007'!D$3:D$220)+(1-$A1874)*LOOKUP($I1874,'OMS2007'!$A$3:$A$220,'OMS2007'!D$3:D$220),$A1874*LOOKUP($I1874+1,'OMS2007'!$A$3:$A$220,'OMS2007'!G$3:G$220)+(1-$A1874)*LOOKUP($I1874,'OMS2007'!$A$3:$A$220,'OMS2007'!G$3:G$220))</f>
        <v>#N/A</v>
      </c>
      <c r="E1874" s="15">
        <f t="shared" si="203"/>
        <v>1</v>
      </c>
      <c r="F1874" s="15">
        <f>IF(OR(Medidas!D1874=1,Medidas!D1874="M",Medidas!D1874="m",Medidas!D1874=2,Medidas!D1874="F",Medidas!D1874="f"),0,1)</f>
        <v>1</v>
      </c>
      <c r="G1874" s="15">
        <f>IF(OR(ISBLANK(Medidas!G1874),(ISBLANK(Medidas!H1874))),1,0)</f>
        <v>1</v>
      </c>
      <c r="H1874" s="15">
        <f>IF(AND(NOT(G1874),OR(Medidas!G1874&lt;20,Medidas!G1874&gt;250,Medidas!H1874&lt;0.5,Medidas!H1874&gt;400)),1,0)</f>
        <v>0</v>
      </c>
      <c r="I1874" s="20">
        <f>(Medidas!F1874-Medidas!E1874)/30.4375</f>
        <v>0</v>
      </c>
      <c r="J1874" s="15" t="e">
        <f>Medidas!H1874/(Medidas!G1874^2)*10000</f>
        <v>#DIV/0!</v>
      </c>
      <c r="K1874" s="15" t="e">
        <f t="shared" si="204"/>
        <v>#DIV/0!</v>
      </c>
      <c r="L1874" s="15" t="e">
        <f t="shared" si="205"/>
        <v>#DIV/0!</v>
      </c>
      <c r="M1874" s="15" t="e">
        <f t="shared" si="206"/>
        <v>#DIV/0!</v>
      </c>
      <c r="N1874" s="15" t="e">
        <f t="shared" si="207"/>
        <v>#N/A</v>
      </c>
      <c r="O1874" s="15" t="e">
        <f t="shared" si="208"/>
        <v>#N/A</v>
      </c>
    </row>
    <row r="1875" spans="1:15" x14ac:dyDescent="0.15">
      <c r="A1875" s="106">
        <f t="shared" si="209"/>
        <v>1</v>
      </c>
      <c r="B1875" s="15" t="e">
        <f>IF(OR(Medidas!D1875=1,Medidas!D1875="M",Medidas!D1875="m"),$A1875*LOOKUP($I1875+1,'OMS2007'!$A$3:$A$220,'OMS2007'!B$3:B$220)+(1-$A1875)*LOOKUP($I1875,'OMS2007'!$A$3:$A$220,'OMS2007'!B$3:B$220),$A1875*LOOKUP($I1875+1,'OMS2007'!$A$3:$A$220,'OMS2007'!E$3:E$220)+(1-$A1875)*LOOKUP($I1875,'OMS2007'!$A$3:$A$220,'OMS2007'!E$3:E$220))</f>
        <v>#N/A</v>
      </c>
      <c r="C1875" s="15" t="e">
        <f>IF(OR(Medidas!D1875=1,Medidas!D1875="M",Medidas!D1875="m"),$A1875*LOOKUP($I1875+1,'OMS2007'!$A$3:$A$220,'OMS2007'!C$3:C$220)+(1-$A1875)*LOOKUP($I1875,'OMS2007'!$A$3:$A$220,'OMS2007'!C$3:C$220),$A1875*LOOKUP($I1875+1,'OMS2007'!$A$3:$A$220,'OMS2007'!F$3:F$220)+(1-$A1875)*LOOKUP($I1875,'OMS2007'!$A$3:$A$220,'OMS2007'!F$3:F$220))</f>
        <v>#N/A</v>
      </c>
      <c r="D1875" s="15" t="e">
        <f>IF(OR(Medidas!D1875=1,Medidas!D1875="M",Medidas!D1875="m"),$A1875*LOOKUP($I1875+1,'OMS2007'!$A$3:$A$220,'OMS2007'!D$3:D$220)+(1-$A1875)*LOOKUP($I1875,'OMS2007'!$A$3:$A$220,'OMS2007'!D$3:D$220),$A1875*LOOKUP($I1875+1,'OMS2007'!$A$3:$A$220,'OMS2007'!G$3:G$220)+(1-$A1875)*LOOKUP($I1875,'OMS2007'!$A$3:$A$220,'OMS2007'!G$3:G$220))</f>
        <v>#N/A</v>
      </c>
      <c r="E1875" s="15">
        <f t="shared" si="203"/>
        <v>1</v>
      </c>
      <c r="F1875" s="15">
        <f>IF(OR(Medidas!D1875=1,Medidas!D1875="M",Medidas!D1875="m",Medidas!D1875=2,Medidas!D1875="F",Medidas!D1875="f"),0,1)</f>
        <v>1</v>
      </c>
      <c r="G1875" s="15">
        <f>IF(OR(ISBLANK(Medidas!G1875),(ISBLANK(Medidas!H1875))),1,0)</f>
        <v>1</v>
      </c>
      <c r="H1875" s="15">
        <f>IF(AND(NOT(G1875),OR(Medidas!G1875&lt;20,Medidas!G1875&gt;250,Medidas!H1875&lt;0.5,Medidas!H1875&gt;400)),1,0)</f>
        <v>0</v>
      </c>
      <c r="I1875" s="20">
        <f>(Medidas!F1875-Medidas!E1875)/30.4375</f>
        <v>0</v>
      </c>
      <c r="J1875" s="15" t="e">
        <f>Medidas!H1875/(Medidas!G1875^2)*10000</f>
        <v>#DIV/0!</v>
      </c>
      <c r="K1875" s="15" t="e">
        <f t="shared" si="204"/>
        <v>#DIV/0!</v>
      </c>
      <c r="L1875" s="15" t="e">
        <f t="shared" si="205"/>
        <v>#DIV/0!</v>
      </c>
      <c r="M1875" s="15" t="e">
        <f t="shared" si="206"/>
        <v>#DIV/0!</v>
      </c>
      <c r="N1875" s="15" t="e">
        <f t="shared" si="207"/>
        <v>#N/A</v>
      </c>
      <c r="O1875" s="15" t="e">
        <f t="shared" si="208"/>
        <v>#N/A</v>
      </c>
    </row>
    <row r="1876" spans="1:15" x14ac:dyDescent="0.15">
      <c r="A1876" s="106">
        <f t="shared" si="209"/>
        <v>1</v>
      </c>
      <c r="B1876" s="15" t="e">
        <f>IF(OR(Medidas!D1876=1,Medidas!D1876="M",Medidas!D1876="m"),$A1876*LOOKUP($I1876+1,'OMS2007'!$A$3:$A$220,'OMS2007'!B$3:B$220)+(1-$A1876)*LOOKUP($I1876,'OMS2007'!$A$3:$A$220,'OMS2007'!B$3:B$220),$A1876*LOOKUP($I1876+1,'OMS2007'!$A$3:$A$220,'OMS2007'!E$3:E$220)+(1-$A1876)*LOOKUP($I1876,'OMS2007'!$A$3:$A$220,'OMS2007'!E$3:E$220))</f>
        <v>#N/A</v>
      </c>
      <c r="C1876" s="15" t="e">
        <f>IF(OR(Medidas!D1876=1,Medidas!D1876="M",Medidas!D1876="m"),$A1876*LOOKUP($I1876+1,'OMS2007'!$A$3:$A$220,'OMS2007'!C$3:C$220)+(1-$A1876)*LOOKUP($I1876,'OMS2007'!$A$3:$A$220,'OMS2007'!C$3:C$220),$A1876*LOOKUP($I1876+1,'OMS2007'!$A$3:$A$220,'OMS2007'!F$3:F$220)+(1-$A1876)*LOOKUP($I1876,'OMS2007'!$A$3:$A$220,'OMS2007'!F$3:F$220))</f>
        <v>#N/A</v>
      </c>
      <c r="D1876" s="15" t="e">
        <f>IF(OR(Medidas!D1876=1,Medidas!D1876="M",Medidas!D1876="m"),$A1876*LOOKUP($I1876+1,'OMS2007'!$A$3:$A$220,'OMS2007'!D$3:D$220)+(1-$A1876)*LOOKUP($I1876,'OMS2007'!$A$3:$A$220,'OMS2007'!D$3:D$220),$A1876*LOOKUP($I1876+1,'OMS2007'!$A$3:$A$220,'OMS2007'!G$3:G$220)+(1-$A1876)*LOOKUP($I1876,'OMS2007'!$A$3:$A$220,'OMS2007'!G$3:G$220))</f>
        <v>#N/A</v>
      </c>
      <c r="E1876" s="15">
        <f t="shared" si="203"/>
        <v>1</v>
      </c>
      <c r="F1876" s="15">
        <f>IF(OR(Medidas!D1876=1,Medidas!D1876="M",Medidas!D1876="m",Medidas!D1876=2,Medidas!D1876="F",Medidas!D1876="f"),0,1)</f>
        <v>1</v>
      </c>
      <c r="G1876" s="15">
        <f>IF(OR(ISBLANK(Medidas!G1876),(ISBLANK(Medidas!H1876))),1,0)</f>
        <v>1</v>
      </c>
      <c r="H1876" s="15">
        <f>IF(AND(NOT(G1876),OR(Medidas!G1876&lt;20,Medidas!G1876&gt;250,Medidas!H1876&lt;0.5,Medidas!H1876&gt;400)),1,0)</f>
        <v>0</v>
      </c>
      <c r="I1876" s="20">
        <f>(Medidas!F1876-Medidas!E1876)/30.4375</f>
        <v>0</v>
      </c>
      <c r="J1876" s="15" t="e">
        <f>Medidas!H1876/(Medidas!G1876^2)*10000</f>
        <v>#DIV/0!</v>
      </c>
      <c r="K1876" s="15" t="e">
        <f t="shared" si="204"/>
        <v>#DIV/0!</v>
      </c>
      <c r="L1876" s="15" t="e">
        <f t="shared" si="205"/>
        <v>#DIV/0!</v>
      </c>
      <c r="M1876" s="15" t="e">
        <f t="shared" si="206"/>
        <v>#DIV/0!</v>
      </c>
      <c r="N1876" s="15" t="e">
        <f t="shared" si="207"/>
        <v>#N/A</v>
      </c>
      <c r="O1876" s="15" t="e">
        <f t="shared" si="208"/>
        <v>#N/A</v>
      </c>
    </row>
    <row r="1877" spans="1:15" x14ac:dyDescent="0.15">
      <c r="A1877" s="106">
        <f t="shared" si="209"/>
        <v>1</v>
      </c>
      <c r="B1877" s="15" t="e">
        <f>IF(OR(Medidas!D1877=1,Medidas!D1877="M",Medidas!D1877="m"),$A1877*LOOKUP($I1877+1,'OMS2007'!$A$3:$A$220,'OMS2007'!B$3:B$220)+(1-$A1877)*LOOKUP($I1877,'OMS2007'!$A$3:$A$220,'OMS2007'!B$3:B$220),$A1877*LOOKUP($I1877+1,'OMS2007'!$A$3:$A$220,'OMS2007'!E$3:E$220)+(1-$A1877)*LOOKUP($I1877,'OMS2007'!$A$3:$A$220,'OMS2007'!E$3:E$220))</f>
        <v>#N/A</v>
      </c>
      <c r="C1877" s="15" t="e">
        <f>IF(OR(Medidas!D1877=1,Medidas!D1877="M",Medidas!D1877="m"),$A1877*LOOKUP($I1877+1,'OMS2007'!$A$3:$A$220,'OMS2007'!C$3:C$220)+(1-$A1877)*LOOKUP($I1877,'OMS2007'!$A$3:$A$220,'OMS2007'!C$3:C$220),$A1877*LOOKUP($I1877+1,'OMS2007'!$A$3:$A$220,'OMS2007'!F$3:F$220)+(1-$A1877)*LOOKUP($I1877,'OMS2007'!$A$3:$A$220,'OMS2007'!F$3:F$220))</f>
        <v>#N/A</v>
      </c>
      <c r="D1877" s="15" t="e">
        <f>IF(OR(Medidas!D1877=1,Medidas!D1877="M",Medidas!D1877="m"),$A1877*LOOKUP($I1877+1,'OMS2007'!$A$3:$A$220,'OMS2007'!D$3:D$220)+(1-$A1877)*LOOKUP($I1877,'OMS2007'!$A$3:$A$220,'OMS2007'!D$3:D$220),$A1877*LOOKUP($I1877+1,'OMS2007'!$A$3:$A$220,'OMS2007'!G$3:G$220)+(1-$A1877)*LOOKUP($I1877,'OMS2007'!$A$3:$A$220,'OMS2007'!G$3:G$220))</f>
        <v>#N/A</v>
      </c>
      <c r="E1877" s="15">
        <f t="shared" si="203"/>
        <v>1</v>
      </c>
      <c r="F1877" s="15">
        <f>IF(OR(Medidas!D1877=1,Medidas!D1877="M",Medidas!D1877="m",Medidas!D1877=2,Medidas!D1877="F",Medidas!D1877="f"),0,1)</f>
        <v>1</v>
      </c>
      <c r="G1877" s="15">
        <f>IF(OR(ISBLANK(Medidas!G1877),(ISBLANK(Medidas!H1877))),1,0)</f>
        <v>1</v>
      </c>
      <c r="H1877" s="15">
        <f>IF(AND(NOT(G1877),OR(Medidas!G1877&lt;20,Medidas!G1877&gt;250,Medidas!H1877&lt;0.5,Medidas!H1877&gt;400)),1,0)</f>
        <v>0</v>
      </c>
      <c r="I1877" s="20">
        <f>(Medidas!F1877-Medidas!E1877)/30.4375</f>
        <v>0</v>
      </c>
      <c r="J1877" s="15" t="e">
        <f>Medidas!H1877/(Medidas!G1877^2)*10000</f>
        <v>#DIV/0!</v>
      </c>
      <c r="K1877" s="15" t="e">
        <f t="shared" si="204"/>
        <v>#DIV/0!</v>
      </c>
      <c r="L1877" s="15" t="e">
        <f t="shared" si="205"/>
        <v>#DIV/0!</v>
      </c>
      <c r="M1877" s="15" t="e">
        <f t="shared" si="206"/>
        <v>#DIV/0!</v>
      </c>
      <c r="N1877" s="15" t="e">
        <f t="shared" si="207"/>
        <v>#N/A</v>
      </c>
      <c r="O1877" s="15" t="e">
        <f t="shared" si="208"/>
        <v>#N/A</v>
      </c>
    </row>
    <row r="1878" spans="1:15" x14ac:dyDescent="0.15">
      <c r="A1878" s="106">
        <f t="shared" si="209"/>
        <v>1</v>
      </c>
      <c r="B1878" s="15" t="e">
        <f>IF(OR(Medidas!D1878=1,Medidas!D1878="M",Medidas!D1878="m"),$A1878*LOOKUP($I1878+1,'OMS2007'!$A$3:$A$220,'OMS2007'!B$3:B$220)+(1-$A1878)*LOOKUP($I1878,'OMS2007'!$A$3:$A$220,'OMS2007'!B$3:B$220),$A1878*LOOKUP($I1878+1,'OMS2007'!$A$3:$A$220,'OMS2007'!E$3:E$220)+(1-$A1878)*LOOKUP($I1878,'OMS2007'!$A$3:$A$220,'OMS2007'!E$3:E$220))</f>
        <v>#N/A</v>
      </c>
      <c r="C1878" s="15" t="e">
        <f>IF(OR(Medidas!D1878=1,Medidas!D1878="M",Medidas!D1878="m"),$A1878*LOOKUP($I1878+1,'OMS2007'!$A$3:$A$220,'OMS2007'!C$3:C$220)+(1-$A1878)*LOOKUP($I1878,'OMS2007'!$A$3:$A$220,'OMS2007'!C$3:C$220),$A1878*LOOKUP($I1878+1,'OMS2007'!$A$3:$A$220,'OMS2007'!F$3:F$220)+(1-$A1878)*LOOKUP($I1878,'OMS2007'!$A$3:$A$220,'OMS2007'!F$3:F$220))</f>
        <v>#N/A</v>
      </c>
      <c r="D1878" s="15" t="e">
        <f>IF(OR(Medidas!D1878=1,Medidas!D1878="M",Medidas!D1878="m"),$A1878*LOOKUP($I1878+1,'OMS2007'!$A$3:$A$220,'OMS2007'!D$3:D$220)+(1-$A1878)*LOOKUP($I1878,'OMS2007'!$A$3:$A$220,'OMS2007'!D$3:D$220),$A1878*LOOKUP($I1878+1,'OMS2007'!$A$3:$A$220,'OMS2007'!G$3:G$220)+(1-$A1878)*LOOKUP($I1878,'OMS2007'!$A$3:$A$220,'OMS2007'!G$3:G$220))</f>
        <v>#N/A</v>
      </c>
      <c r="E1878" s="15">
        <f t="shared" si="203"/>
        <v>1</v>
      </c>
      <c r="F1878" s="15">
        <f>IF(OR(Medidas!D1878=1,Medidas!D1878="M",Medidas!D1878="m",Medidas!D1878=2,Medidas!D1878="F",Medidas!D1878="f"),0,1)</f>
        <v>1</v>
      </c>
      <c r="G1878" s="15">
        <f>IF(OR(ISBLANK(Medidas!G1878),(ISBLANK(Medidas!H1878))),1,0)</f>
        <v>1</v>
      </c>
      <c r="H1878" s="15">
        <f>IF(AND(NOT(G1878),OR(Medidas!G1878&lt;20,Medidas!G1878&gt;250,Medidas!H1878&lt;0.5,Medidas!H1878&gt;400)),1,0)</f>
        <v>0</v>
      </c>
      <c r="I1878" s="20">
        <f>(Medidas!F1878-Medidas!E1878)/30.4375</f>
        <v>0</v>
      </c>
      <c r="J1878" s="15" t="e">
        <f>Medidas!H1878/(Medidas!G1878^2)*10000</f>
        <v>#DIV/0!</v>
      </c>
      <c r="K1878" s="15" t="e">
        <f t="shared" si="204"/>
        <v>#DIV/0!</v>
      </c>
      <c r="L1878" s="15" t="e">
        <f t="shared" si="205"/>
        <v>#DIV/0!</v>
      </c>
      <c r="M1878" s="15" t="e">
        <f t="shared" si="206"/>
        <v>#DIV/0!</v>
      </c>
      <c r="N1878" s="15" t="e">
        <f t="shared" si="207"/>
        <v>#N/A</v>
      </c>
      <c r="O1878" s="15" t="e">
        <f t="shared" si="208"/>
        <v>#N/A</v>
      </c>
    </row>
    <row r="1879" spans="1:15" x14ac:dyDescent="0.15">
      <c r="A1879" s="106">
        <f t="shared" si="209"/>
        <v>1</v>
      </c>
      <c r="B1879" s="15" t="e">
        <f>IF(OR(Medidas!D1879=1,Medidas!D1879="M",Medidas!D1879="m"),$A1879*LOOKUP($I1879+1,'OMS2007'!$A$3:$A$220,'OMS2007'!B$3:B$220)+(1-$A1879)*LOOKUP($I1879,'OMS2007'!$A$3:$A$220,'OMS2007'!B$3:B$220),$A1879*LOOKUP($I1879+1,'OMS2007'!$A$3:$A$220,'OMS2007'!E$3:E$220)+(1-$A1879)*LOOKUP($I1879,'OMS2007'!$A$3:$A$220,'OMS2007'!E$3:E$220))</f>
        <v>#N/A</v>
      </c>
      <c r="C1879" s="15" t="e">
        <f>IF(OR(Medidas!D1879=1,Medidas!D1879="M",Medidas!D1879="m"),$A1879*LOOKUP($I1879+1,'OMS2007'!$A$3:$A$220,'OMS2007'!C$3:C$220)+(1-$A1879)*LOOKUP($I1879,'OMS2007'!$A$3:$A$220,'OMS2007'!C$3:C$220),$A1879*LOOKUP($I1879+1,'OMS2007'!$A$3:$A$220,'OMS2007'!F$3:F$220)+(1-$A1879)*LOOKUP($I1879,'OMS2007'!$A$3:$A$220,'OMS2007'!F$3:F$220))</f>
        <v>#N/A</v>
      </c>
      <c r="D1879" s="15" t="e">
        <f>IF(OR(Medidas!D1879=1,Medidas!D1879="M",Medidas!D1879="m"),$A1879*LOOKUP($I1879+1,'OMS2007'!$A$3:$A$220,'OMS2007'!D$3:D$220)+(1-$A1879)*LOOKUP($I1879,'OMS2007'!$A$3:$A$220,'OMS2007'!D$3:D$220),$A1879*LOOKUP($I1879+1,'OMS2007'!$A$3:$A$220,'OMS2007'!G$3:G$220)+(1-$A1879)*LOOKUP($I1879,'OMS2007'!$A$3:$A$220,'OMS2007'!G$3:G$220))</f>
        <v>#N/A</v>
      </c>
      <c r="E1879" s="15">
        <f t="shared" si="203"/>
        <v>1</v>
      </c>
      <c r="F1879" s="15">
        <f>IF(OR(Medidas!D1879=1,Medidas!D1879="M",Medidas!D1879="m",Medidas!D1879=2,Medidas!D1879="F",Medidas!D1879="f"),0,1)</f>
        <v>1</v>
      </c>
      <c r="G1879" s="15">
        <f>IF(OR(ISBLANK(Medidas!G1879),(ISBLANK(Medidas!H1879))),1,0)</f>
        <v>1</v>
      </c>
      <c r="H1879" s="15">
        <f>IF(AND(NOT(G1879),OR(Medidas!G1879&lt;20,Medidas!G1879&gt;250,Medidas!H1879&lt;0.5,Medidas!H1879&gt;400)),1,0)</f>
        <v>0</v>
      </c>
      <c r="I1879" s="20">
        <f>(Medidas!F1879-Medidas!E1879)/30.4375</f>
        <v>0</v>
      </c>
      <c r="J1879" s="15" t="e">
        <f>Medidas!H1879/(Medidas!G1879^2)*10000</f>
        <v>#DIV/0!</v>
      </c>
      <c r="K1879" s="15" t="e">
        <f t="shared" si="204"/>
        <v>#DIV/0!</v>
      </c>
      <c r="L1879" s="15" t="e">
        <f t="shared" si="205"/>
        <v>#DIV/0!</v>
      </c>
      <c r="M1879" s="15" t="e">
        <f t="shared" si="206"/>
        <v>#DIV/0!</v>
      </c>
      <c r="N1879" s="15" t="e">
        <f t="shared" si="207"/>
        <v>#N/A</v>
      </c>
      <c r="O1879" s="15" t="e">
        <f t="shared" si="208"/>
        <v>#N/A</v>
      </c>
    </row>
    <row r="1880" spans="1:15" x14ac:dyDescent="0.15">
      <c r="A1880" s="106">
        <f t="shared" si="209"/>
        <v>1</v>
      </c>
      <c r="B1880" s="15" t="e">
        <f>IF(OR(Medidas!D1880=1,Medidas!D1880="M",Medidas!D1880="m"),$A1880*LOOKUP($I1880+1,'OMS2007'!$A$3:$A$220,'OMS2007'!B$3:B$220)+(1-$A1880)*LOOKUP($I1880,'OMS2007'!$A$3:$A$220,'OMS2007'!B$3:B$220),$A1880*LOOKUP($I1880+1,'OMS2007'!$A$3:$A$220,'OMS2007'!E$3:E$220)+(1-$A1880)*LOOKUP($I1880,'OMS2007'!$A$3:$A$220,'OMS2007'!E$3:E$220))</f>
        <v>#N/A</v>
      </c>
      <c r="C1880" s="15" t="e">
        <f>IF(OR(Medidas!D1880=1,Medidas!D1880="M",Medidas!D1880="m"),$A1880*LOOKUP($I1880+1,'OMS2007'!$A$3:$A$220,'OMS2007'!C$3:C$220)+(1-$A1880)*LOOKUP($I1880,'OMS2007'!$A$3:$A$220,'OMS2007'!C$3:C$220),$A1880*LOOKUP($I1880+1,'OMS2007'!$A$3:$A$220,'OMS2007'!F$3:F$220)+(1-$A1880)*LOOKUP($I1880,'OMS2007'!$A$3:$A$220,'OMS2007'!F$3:F$220))</f>
        <v>#N/A</v>
      </c>
      <c r="D1880" s="15" t="e">
        <f>IF(OR(Medidas!D1880=1,Medidas!D1880="M",Medidas!D1880="m"),$A1880*LOOKUP($I1880+1,'OMS2007'!$A$3:$A$220,'OMS2007'!D$3:D$220)+(1-$A1880)*LOOKUP($I1880,'OMS2007'!$A$3:$A$220,'OMS2007'!D$3:D$220),$A1880*LOOKUP($I1880+1,'OMS2007'!$A$3:$A$220,'OMS2007'!G$3:G$220)+(1-$A1880)*LOOKUP($I1880,'OMS2007'!$A$3:$A$220,'OMS2007'!G$3:G$220))</f>
        <v>#N/A</v>
      </c>
      <c r="E1880" s="15">
        <f t="shared" si="203"/>
        <v>1</v>
      </c>
      <c r="F1880" s="15">
        <f>IF(OR(Medidas!D1880=1,Medidas!D1880="M",Medidas!D1880="m",Medidas!D1880=2,Medidas!D1880="F",Medidas!D1880="f"),0,1)</f>
        <v>1</v>
      </c>
      <c r="G1880" s="15">
        <f>IF(OR(ISBLANK(Medidas!G1880),(ISBLANK(Medidas!H1880))),1,0)</f>
        <v>1</v>
      </c>
      <c r="H1880" s="15">
        <f>IF(AND(NOT(G1880),OR(Medidas!G1880&lt;20,Medidas!G1880&gt;250,Medidas!H1880&lt;0.5,Medidas!H1880&gt;400)),1,0)</f>
        <v>0</v>
      </c>
      <c r="I1880" s="20">
        <f>(Medidas!F1880-Medidas!E1880)/30.4375</f>
        <v>0</v>
      </c>
      <c r="J1880" s="15" t="e">
        <f>Medidas!H1880/(Medidas!G1880^2)*10000</f>
        <v>#DIV/0!</v>
      </c>
      <c r="K1880" s="15" t="e">
        <f t="shared" si="204"/>
        <v>#DIV/0!</v>
      </c>
      <c r="L1880" s="15" t="e">
        <f t="shared" si="205"/>
        <v>#DIV/0!</v>
      </c>
      <c r="M1880" s="15" t="e">
        <f t="shared" si="206"/>
        <v>#DIV/0!</v>
      </c>
      <c r="N1880" s="15" t="e">
        <f t="shared" si="207"/>
        <v>#N/A</v>
      </c>
      <c r="O1880" s="15" t="e">
        <f t="shared" si="208"/>
        <v>#N/A</v>
      </c>
    </row>
    <row r="1881" spans="1:15" x14ac:dyDescent="0.15">
      <c r="A1881" s="106">
        <f t="shared" si="209"/>
        <v>1</v>
      </c>
      <c r="B1881" s="15" t="e">
        <f>IF(OR(Medidas!D1881=1,Medidas!D1881="M",Medidas!D1881="m"),$A1881*LOOKUP($I1881+1,'OMS2007'!$A$3:$A$220,'OMS2007'!B$3:B$220)+(1-$A1881)*LOOKUP($I1881,'OMS2007'!$A$3:$A$220,'OMS2007'!B$3:B$220),$A1881*LOOKUP($I1881+1,'OMS2007'!$A$3:$A$220,'OMS2007'!E$3:E$220)+(1-$A1881)*LOOKUP($I1881,'OMS2007'!$A$3:$A$220,'OMS2007'!E$3:E$220))</f>
        <v>#N/A</v>
      </c>
      <c r="C1881" s="15" t="e">
        <f>IF(OR(Medidas!D1881=1,Medidas!D1881="M",Medidas!D1881="m"),$A1881*LOOKUP($I1881+1,'OMS2007'!$A$3:$A$220,'OMS2007'!C$3:C$220)+(1-$A1881)*LOOKUP($I1881,'OMS2007'!$A$3:$A$220,'OMS2007'!C$3:C$220),$A1881*LOOKUP($I1881+1,'OMS2007'!$A$3:$A$220,'OMS2007'!F$3:F$220)+(1-$A1881)*LOOKUP($I1881,'OMS2007'!$A$3:$A$220,'OMS2007'!F$3:F$220))</f>
        <v>#N/A</v>
      </c>
      <c r="D1881" s="15" t="e">
        <f>IF(OR(Medidas!D1881=1,Medidas!D1881="M",Medidas!D1881="m"),$A1881*LOOKUP($I1881+1,'OMS2007'!$A$3:$A$220,'OMS2007'!D$3:D$220)+(1-$A1881)*LOOKUP($I1881,'OMS2007'!$A$3:$A$220,'OMS2007'!D$3:D$220),$A1881*LOOKUP($I1881+1,'OMS2007'!$A$3:$A$220,'OMS2007'!G$3:G$220)+(1-$A1881)*LOOKUP($I1881,'OMS2007'!$A$3:$A$220,'OMS2007'!G$3:G$220))</f>
        <v>#N/A</v>
      </c>
      <c r="E1881" s="15">
        <f t="shared" si="203"/>
        <v>1</v>
      </c>
      <c r="F1881" s="15">
        <f>IF(OR(Medidas!D1881=1,Medidas!D1881="M",Medidas!D1881="m",Medidas!D1881=2,Medidas!D1881="F",Medidas!D1881="f"),0,1)</f>
        <v>1</v>
      </c>
      <c r="G1881" s="15">
        <f>IF(OR(ISBLANK(Medidas!G1881),(ISBLANK(Medidas!H1881))),1,0)</f>
        <v>1</v>
      </c>
      <c r="H1881" s="15">
        <f>IF(AND(NOT(G1881),OR(Medidas!G1881&lt;20,Medidas!G1881&gt;250,Medidas!H1881&lt;0.5,Medidas!H1881&gt;400)),1,0)</f>
        <v>0</v>
      </c>
      <c r="I1881" s="20">
        <f>(Medidas!F1881-Medidas!E1881)/30.4375</f>
        <v>0</v>
      </c>
      <c r="J1881" s="15" t="e">
        <f>Medidas!H1881/(Medidas!G1881^2)*10000</f>
        <v>#DIV/0!</v>
      </c>
      <c r="K1881" s="15" t="e">
        <f t="shared" si="204"/>
        <v>#DIV/0!</v>
      </c>
      <c r="L1881" s="15" t="e">
        <f t="shared" si="205"/>
        <v>#DIV/0!</v>
      </c>
      <c r="M1881" s="15" t="e">
        <f t="shared" si="206"/>
        <v>#DIV/0!</v>
      </c>
      <c r="N1881" s="15" t="e">
        <f t="shared" si="207"/>
        <v>#N/A</v>
      </c>
      <c r="O1881" s="15" t="e">
        <f t="shared" si="208"/>
        <v>#N/A</v>
      </c>
    </row>
    <row r="1882" spans="1:15" x14ac:dyDescent="0.15">
      <c r="A1882" s="106">
        <f t="shared" si="209"/>
        <v>1</v>
      </c>
      <c r="B1882" s="15" t="e">
        <f>IF(OR(Medidas!D1882=1,Medidas!D1882="M",Medidas!D1882="m"),$A1882*LOOKUP($I1882+1,'OMS2007'!$A$3:$A$220,'OMS2007'!B$3:B$220)+(1-$A1882)*LOOKUP($I1882,'OMS2007'!$A$3:$A$220,'OMS2007'!B$3:B$220),$A1882*LOOKUP($I1882+1,'OMS2007'!$A$3:$A$220,'OMS2007'!E$3:E$220)+(1-$A1882)*LOOKUP($I1882,'OMS2007'!$A$3:$A$220,'OMS2007'!E$3:E$220))</f>
        <v>#N/A</v>
      </c>
      <c r="C1882" s="15" t="e">
        <f>IF(OR(Medidas!D1882=1,Medidas!D1882="M",Medidas!D1882="m"),$A1882*LOOKUP($I1882+1,'OMS2007'!$A$3:$A$220,'OMS2007'!C$3:C$220)+(1-$A1882)*LOOKUP($I1882,'OMS2007'!$A$3:$A$220,'OMS2007'!C$3:C$220),$A1882*LOOKUP($I1882+1,'OMS2007'!$A$3:$A$220,'OMS2007'!F$3:F$220)+(1-$A1882)*LOOKUP($I1882,'OMS2007'!$A$3:$A$220,'OMS2007'!F$3:F$220))</f>
        <v>#N/A</v>
      </c>
      <c r="D1882" s="15" t="e">
        <f>IF(OR(Medidas!D1882=1,Medidas!D1882="M",Medidas!D1882="m"),$A1882*LOOKUP($I1882+1,'OMS2007'!$A$3:$A$220,'OMS2007'!D$3:D$220)+(1-$A1882)*LOOKUP($I1882,'OMS2007'!$A$3:$A$220,'OMS2007'!D$3:D$220),$A1882*LOOKUP($I1882+1,'OMS2007'!$A$3:$A$220,'OMS2007'!G$3:G$220)+(1-$A1882)*LOOKUP($I1882,'OMS2007'!$A$3:$A$220,'OMS2007'!G$3:G$220))</f>
        <v>#N/A</v>
      </c>
      <c r="E1882" s="15">
        <f t="shared" si="203"/>
        <v>1</v>
      </c>
      <c r="F1882" s="15">
        <f>IF(OR(Medidas!D1882=1,Medidas!D1882="M",Medidas!D1882="m",Medidas!D1882=2,Medidas!D1882="F",Medidas!D1882="f"),0,1)</f>
        <v>1</v>
      </c>
      <c r="G1882" s="15">
        <f>IF(OR(ISBLANK(Medidas!G1882),(ISBLANK(Medidas!H1882))),1,0)</f>
        <v>1</v>
      </c>
      <c r="H1882" s="15">
        <f>IF(AND(NOT(G1882),OR(Medidas!G1882&lt;20,Medidas!G1882&gt;250,Medidas!H1882&lt;0.5,Medidas!H1882&gt;400)),1,0)</f>
        <v>0</v>
      </c>
      <c r="I1882" s="20">
        <f>(Medidas!F1882-Medidas!E1882)/30.4375</f>
        <v>0</v>
      </c>
      <c r="J1882" s="15" t="e">
        <f>Medidas!H1882/(Medidas!G1882^2)*10000</f>
        <v>#DIV/0!</v>
      </c>
      <c r="K1882" s="15" t="e">
        <f t="shared" si="204"/>
        <v>#DIV/0!</v>
      </c>
      <c r="L1882" s="15" t="e">
        <f t="shared" si="205"/>
        <v>#DIV/0!</v>
      </c>
      <c r="M1882" s="15" t="e">
        <f t="shared" si="206"/>
        <v>#DIV/0!</v>
      </c>
      <c r="N1882" s="15" t="e">
        <f t="shared" si="207"/>
        <v>#N/A</v>
      </c>
      <c r="O1882" s="15" t="e">
        <f t="shared" si="208"/>
        <v>#N/A</v>
      </c>
    </row>
    <row r="1883" spans="1:15" x14ac:dyDescent="0.15">
      <c r="A1883" s="106">
        <f t="shared" si="209"/>
        <v>1</v>
      </c>
      <c r="B1883" s="15" t="e">
        <f>IF(OR(Medidas!D1883=1,Medidas!D1883="M",Medidas!D1883="m"),$A1883*LOOKUP($I1883+1,'OMS2007'!$A$3:$A$220,'OMS2007'!B$3:B$220)+(1-$A1883)*LOOKUP($I1883,'OMS2007'!$A$3:$A$220,'OMS2007'!B$3:B$220),$A1883*LOOKUP($I1883+1,'OMS2007'!$A$3:$A$220,'OMS2007'!E$3:E$220)+(1-$A1883)*LOOKUP($I1883,'OMS2007'!$A$3:$A$220,'OMS2007'!E$3:E$220))</f>
        <v>#N/A</v>
      </c>
      <c r="C1883" s="15" t="e">
        <f>IF(OR(Medidas!D1883=1,Medidas!D1883="M",Medidas!D1883="m"),$A1883*LOOKUP($I1883+1,'OMS2007'!$A$3:$A$220,'OMS2007'!C$3:C$220)+(1-$A1883)*LOOKUP($I1883,'OMS2007'!$A$3:$A$220,'OMS2007'!C$3:C$220),$A1883*LOOKUP($I1883+1,'OMS2007'!$A$3:$A$220,'OMS2007'!F$3:F$220)+(1-$A1883)*LOOKUP($I1883,'OMS2007'!$A$3:$A$220,'OMS2007'!F$3:F$220))</f>
        <v>#N/A</v>
      </c>
      <c r="D1883" s="15" t="e">
        <f>IF(OR(Medidas!D1883=1,Medidas!D1883="M",Medidas!D1883="m"),$A1883*LOOKUP($I1883+1,'OMS2007'!$A$3:$A$220,'OMS2007'!D$3:D$220)+(1-$A1883)*LOOKUP($I1883,'OMS2007'!$A$3:$A$220,'OMS2007'!D$3:D$220),$A1883*LOOKUP($I1883+1,'OMS2007'!$A$3:$A$220,'OMS2007'!G$3:G$220)+(1-$A1883)*LOOKUP($I1883,'OMS2007'!$A$3:$A$220,'OMS2007'!G$3:G$220))</f>
        <v>#N/A</v>
      </c>
      <c r="E1883" s="15">
        <f t="shared" si="203"/>
        <v>1</v>
      </c>
      <c r="F1883" s="15">
        <f>IF(OR(Medidas!D1883=1,Medidas!D1883="M",Medidas!D1883="m",Medidas!D1883=2,Medidas!D1883="F",Medidas!D1883="f"),0,1)</f>
        <v>1</v>
      </c>
      <c r="G1883" s="15">
        <f>IF(OR(ISBLANK(Medidas!G1883),(ISBLANK(Medidas!H1883))),1,0)</f>
        <v>1</v>
      </c>
      <c r="H1883" s="15">
        <f>IF(AND(NOT(G1883),OR(Medidas!G1883&lt;20,Medidas!G1883&gt;250,Medidas!H1883&lt;0.5,Medidas!H1883&gt;400)),1,0)</f>
        <v>0</v>
      </c>
      <c r="I1883" s="20">
        <f>(Medidas!F1883-Medidas!E1883)/30.4375</f>
        <v>0</v>
      </c>
      <c r="J1883" s="15" t="e">
        <f>Medidas!H1883/(Medidas!G1883^2)*10000</f>
        <v>#DIV/0!</v>
      </c>
      <c r="K1883" s="15" t="e">
        <f t="shared" si="204"/>
        <v>#DIV/0!</v>
      </c>
      <c r="L1883" s="15" t="e">
        <f t="shared" si="205"/>
        <v>#DIV/0!</v>
      </c>
      <c r="M1883" s="15" t="e">
        <f t="shared" si="206"/>
        <v>#DIV/0!</v>
      </c>
      <c r="N1883" s="15" t="e">
        <f t="shared" si="207"/>
        <v>#N/A</v>
      </c>
      <c r="O1883" s="15" t="e">
        <f t="shared" si="208"/>
        <v>#N/A</v>
      </c>
    </row>
    <row r="1884" spans="1:15" x14ac:dyDescent="0.15">
      <c r="A1884" s="106">
        <f t="shared" si="209"/>
        <v>1</v>
      </c>
      <c r="B1884" s="15" t="e">
        <f>IF(OR(Medidas!D1884=1,Medidas!D1884="M",Medidas!D1884="m"),$A1884*LOOKUP($I1884+1,'OMS2007'!$A$3:$A$220,'OMS2007'!B$3:B$220)+(1-$A1884)*LOOKUP($I1884,'OMS2007'!$A$3:$A$220,'OMS2007'!B$3:B$220),$A1884*LOOKUP($I1884+1,'OMS2007'!$A$3:$A$220,'OMS2007'!E$3:E$220)+(1-$A1884)*LOOKUP($I1884,'OMS2007'!$A$3:$A$220,'OMS2007'!E$3:E$220))</f>
        <v>#N/A</v>
      </c>
      <c r="C1884" s="15" t="e">
        <f>IF(OR(Medidas!D1884=1,Medidas!D1884="M",Medidas!D1884="m"),$A1884*LOOKUP($I1884+1,'OMS2007'!$A$3:$A$220,'OMS2007'!C$3:C$220)+(1-$A1884)*LOOKUP($I1884,'OMS2007'!$A$3:$A$220,'OMS2007'!C$3:C$220),$A1884*LOOKUP($I1884+1,'OMS2007'!$A$3:$A$220,'OMS2007'!F$3:F$220)+(1-$A1884)*LOOKUP($I1884,'OMS2007'!$A$3:$A$220,'OMS2007'!F$3:F$220))</f>
        <v>#N/A</v>
      </c>
      <c r="D1884" s="15" t="e">
        <f>IF(OR(Medidas!D1884=1,Medidas!D1884="M",Medidas!D1884="m"),$A1884*LOOKUP($I1884+1,'OMS2007'!$A$3:$A$220,'OMS2007'!D$3:D$220)+(1-$A1884)*LOOKUP($I1884,'OMS2007'!$A$3:$A$220,'OMS2007'!D$3:D$220),$A1884*LOOKUP($I1884+1,'OMS2007'!$A$3:$A$220,'OMS2007'!G$3:G$220)+(1-$A1884)*LOOKUP($I1884,'OMS2007'!$A$3:$A$220,'OMS2007'!G$3:G$220))</f>
        <v>#N/A</v>
      </c>
      <c r="E1884" s="15">
        <f t="shared" si="203"/>
        <v>1</v>
      </c>
      <c r="F1884" s="15">
        <f>IF(OR(Medidas!D1884=1,Medidas!D1884="M",Medidas!D1884="m",Medidas!D1884=2,Medidas!D1884="F",Medidas!D1884="f"),0,1)</f>
        <v>1</v>
      </c>
      <c r="G1884" s="15">
        <f>IF(OR(ISBLANK(Medidas!G1884),(ISBLANK(Medidas!H1884))),1,0)</f>
        <v>1</v>
      </c>
      <c r="H1884" s="15">
        <f>IF(AND(NOT(G1884),OR(Medidas!G1884&lt;20,Medidas!G1884&gt;250,Medidas!H1884&lt;0.5,Medidas!H1884&gt;400)),1,0)</f>
        <v>0</v>
      </c>
      <c r="I1884" s="20">
        <f>(Medidas!F1884-Medidas!E1884)/30.4375</f>
        <v>0</v>
      </c>
      <c r="J1884" s="15" t="e">
        <f>Medidas!H1884/(Medidas!G1884^2)*10000</f>
        <v>#DIV/0!</v>
      </c>
      <c r="K1884" s="15" t="e">
        <f t="shared" si="204"/>
        <v>#DIV/0!</v>
      </c>
      <c r="L1884" s="15" t="e">
        <f t="shared" si="205"/>
        <v>#DIV/0!</v>
      </c>
      <c r="M1884" s="15" t="e">
        <f t="shared" si="206"/>
        <v>#DIV/0!</v>
      </c>
      <c r="N1884" s="15" t="e">
        <f t="shared" si="207"/>
        <v>#N/A</v>
      </c>
      <c r="O1884" s="15" t="e">
        <f t="shared" si="208"/>
        <v>#N/A</v>
      </c>
    </row>
    <row r="1885" spans="1:15" x14ac:dyDescent="0.15">
      <c r="A1885" s="106">
        <f t="shared" si="209"/>
        <v>1</v>
      </c>
      <c r="B1885" s="15" t="e">
        <f>IF(OR(Medidas!D1885=1,Medidas!D1885="M",Medidas!D1885="m"),$A1885*LOOKUP($I1885+1,'OMS2007'!$A$3:$A$220,'OMS2007'!B$3:B$220)+(1-$A1885)*LOOKUP($I1885,'OMS2007'!$A$3:$A$220,'OMS2007'!B$3:B$220),$A1885*LOOKUP($I1885+1,'OMS2007'!$A$3:$A$220,'OMS2007'!E$3:E$220)+(1-$A1885)*LOOKUP($I1885,'OMS2007'!$A$3:$A$220,'OMS2007'!E$3:E$220))</f>
        <v>#N/A</v>
      </c>
      <c r="C1885" s="15" t="e">
        <f>IF(OR(Medidas!D1885=1,Medidas!D1885="M",Medidas!D1885="m"),$A1885*LOOKUP($I1885+1,'OMS2007'!$A$3:$A$220,'OMS2007'!C$3:C$220)+(1-$A1885)*LOOKUP($I1885,'OMS2007'!$A$3:$A$220,'OMS2007'!C$3:C$220),$A1885*LOOKUP($I1885+1,'OMS2007'!$A$3:$A$220,'OMS2007'!F$3:F$220)+(1-$A1885)*LOOKUP($I1885,'OMS2007'!$A$3:$A$220,'OMS2007'!F$3:F$220))</f>
        <v>#N/A</v>
      </c>
      <c r="D1885" s="15" t="e">
        <f>IF(OR(Medidas!D1885=1,Medidas!D1885="M",Medidas!D1885="m"),$A1885*LOOKUP($I1885+1,'OMS2007'!$A$3:$A$220,'OMS2007'!D$3:D$220)+(1-$A1885)*LOOKUP($I1885,'OMS2007'!$A$3:$A$220,'OMS2007'!D$3:D$220),$A1885*LOOKUP($I1885+1,'OMS2007'!$A$3:$A$220,'OMS2007'!G$3:G$220)+(1-$A1885)*LOOKUP($I1885,'OMS2007'!$A$3:$A$220,'OMS2007'!G$3:G$220))</f>
        <v>#N/A</v>
      </c>
      <c r="E1885" s="15">
        <f t="shared" si="203"/>
        <v>1</v>
      </c>
      <c r="F1885" s="15">
        <f>IF(OR(Medidas!D1885=1,Medidas!D1885="M",Medidas!D1885="m",Medidas!D1885=2,Medidas!D1885="F",Medidas!D1885="f"),0,1)</f>
        <v>1</v>
      </c>
      <c r="G1885" s="15">
        <f>IF(OR(ISBLANK(Medidas!G1885),(ISBLANK(Medidas!H1885))),1,0)</f>
        <v>1</v>
      </c>
      <c r="H1885" s="15">
        <f>IF(AND(NOT(G1885),OR(Medidas!G1885&lt;20,Medidas!G1885&gt;250,Medidas!H1885&lt;0.5,Medidas!H1885&gt;400)),1,0)</f>
        <v>0</v>
      </c>
      <c r="I1885" s="20">
        <f>(Medidas!F1885-Medidas!E1885)/30.4375</f>
        <v>0</v>
      </c>
      <c r="J1885" s="15" t="e">
        <f>Medidas!H1885/(Medidas!G1885^2)*10000</f>
        <v>#DIV/0!</v>
      </c>
      <c r="K1885" s="15" t="e">
        <f t="shared" si="204"/>
        <v>#DIV/0!</v>
      </c>
      <c r="L1885" s="15" t="e">
        <f t="shared" si="205"/>
        <v>#DIV/0!</v>
      </c>
      <c r="M1885" s="15" t="e">
        <f t="shared" si="206"/>
        <v>#DIV/0!</v>
      </c>
      <c r="N1885" s="15" t="e">
        <f t="shared" si="207"/>
        <v>#N/A</v>
      </c>
      <c r="O1885" s="15" t="e">
        <f t="shared" si="208"/>
        <v>#N/A</v>
      </c>
    </row>
    <row r="1886" spans="1:15" x14ac:dyDescent="0.15">
      <c r="A1886" s="106">
        <f t="shared" si="209"/>
        <v>1</v>
      </c>
      <c r="B1886" s="15" t="e">
        <f>IF(OR(Medidas!D1886=1,Medidas!D1886="M",Medidas!D1886="m"),$A1886*LOOKUP($I1886+1,'OMS2007'!$A$3:$A$220,'OMS2007'!B$3:B$220)+(1-$A1886)*LOOKUP($I1886,'OMS2007'!$A$3:$A$220,'OMS2007'!B$3:B$220),$A1886*LOOKUP($I1886+1,'OMS2007'!$A$3:$A$220,'OMS2007'!E$3:E$220)+(1-$A1886)*LOOKUP($I1886,'OMS2007'!$A$3:$A$220,'OMS2007'!E$3:E$220))</f>
        <v>#N/A</v>
      </c>
      <c r="C1886" s="15" t="e">
        <f>IF(OR(Medidas!D1886=1,Medidas!D1886="M",Medidas!D1886="m"),$A1886*LOOKUP($I1886+1,'OMS2007'!$A$3:$A$220,'OMS2007'!C$3:C$220)+(1-$A1886)*LOOKUP($I1886,'OMS2007'!$A$3:$A$220,'OMS2007'!C$3:C$220),$A1886*LOOKUP($I1886+1,'OMS2007'!$A$3:$A$220,'OMS2007'!F$3:F$220)+(1-$A1886)*LOOKUP($I1886,'OMS2007'!$A$3:$A$220,'OMS2007'!F$3:F$220))</f>
        <v>#N/A</v>
      </c>
      <c r="D1886" s="15" t="e">
        <f>IF(OR(Medidas!D1886=1,Medidas!D1886="M",Medidas!D1886="m"),$A1886*LOOKUP($I1886+1,'OMS2007'!$A$3:$A$220,'OMS2007'!D$3:D$220)+(1-$A1886)*LOOKUP($I1886,'OMS2007'!$A$3:$A$220,'OMS2007'!D$3:D$220),$A1886*LOOKUP($I1886+1,'OMS2007'!$A$3:$A$220,'OMS2007'!G$3:G$220)+(1-$A1886)*LOOKUP($I1886,'OMS2007'!$A$3:$A$220,'OMS2007'!G$3:G$220))</f>
        <v>#N/A</v>
      </c>
      <c r="E1886" s="15">
        <f t="shared" si="203"/>
        <v>1</v>
      </c>
      <c r="F1886" s="15">
        <f>IF(OR(Medidas!D1886=1,Medidas!D1886="M",Medidas!D1886="m",Medidas!D1886=2,Medidas!D1886="F",Medidas!D1886="f"),0,1)</f>
        <v>1</v>
      </c>
      <c r="G1886" s="15">
        <f>IF(OR(ISBLANK(Medidas!G1886),(ISBLANK(Medidas!H1886))),1,0)</f>
        <v>1</v>
      </c>
      <c r="H1886" s="15">
        <f>IF(AND(NOT(G1886),OR(Medidas!G1886&lt;20,Medidas!G1886&gt;250,Medidas!H1886&lt;0.5,Medidas!H1886&gt;400)),1,0)</f>
        <v>0</v>
      </c>
      <c r="I1886" s="20">
        <f>(Medidas!F1886-Medidas!E1886)/30.4375</f>
        <v>0</v>
      </c>
      <c r="J1886" s="15" t="e">
        <f>Medidas!H1886/(Medidas!G1886^2)*10000</f>
        <v>#DIV/0!</v>
      </c>
      <c r="K1886" s="15" t="e">
        <f t="shared" si="204"/>
        <v>#DIV/0!</v>
      </c>
      <c r="L1886" s="15" t="e">
        <f t="shared" si="205"/>
        <v>#DIV/0!</v>
      </c>
      <c r="M1886" s="15" t="e">
        <f t="shared" si="206"/>
        <v>#DIV/0!</v>
      </c>
      <c r="N1886" s="15" t="e">
        <f t="shared" si="207"/>
        <v>#N/A</v>
      </c>
      <c r="O1886" s="15" t="e">
        <f t="shared" si="208"/>
        <v>#N/A</v>
      </c>
    </row>
    <row r="1887" spans="1:15" x14ac:dyDescent="0.15">
      <c r="A1887" s="106">
        <f t="shared" si="209"/>
        <v>1</v>
      </c>
      <c r="B1887" s="15" t="e">
        <f>IF(OR(Medidas!D1887=1,Medidas!D1887="M",Medidas!D1887="m"),$A1887*LOOKUP($I1887+1,'OMS2007'!$A$3:$A$220,'OMS2007'!B$3:B$220)+(1-$A1887)*LOOKUP($I1887,'OMS2007'!$A$3:$A$220,'OMS2007'!B$3:B$220),$A1887*LOOKUP($I1887+1,'OMS2007'!$A$3:$A$220,'OMS2007'!E$3:E$220)+(1-$A1887)*LOOKUP($I1887,'OMS2007'!$A$3:$A$220,'OMS2007'!E$3:E$220))</f>
        <v>#N/A</v>
      </c>
      <c r="C1887" s="15" t="e">
        <f>IF(OR(Medidas!D1887=1,Medidas!D1887="M",Medidas!D1887="m"),$A1887*LOOKUP($I1887+1,'OMS2007'!$A$3:$A$220,'OMS2007'!C$3:C$220)+(1-$A1887)*LOOKUP($I1887,'OMS2007'!$A$3:$A$220,'OMS2007'!C$3:C$220),$A1887*LOOKUP($I1887+1,'OMS2007'!$A$3:$A$220,'OMS2007'!F$3:F$220)+(1-$A1887)*LOOKUP($I1887,'OMS2007'!$A$3:$A$220,'OMS2007'!F$3:F$220))</f>
        <v>#N/A</v>
      </c>
      <c r="D1887" s="15" t="e">
        <f>IF(OR(Medidas!D1887=1,Medidas!D1887="M",Medidas!D1887="m"),$A1887*LOOKUP($I1887+1,'OMS2007'!$A$3:$A$220,'OMS2007'!D$3:D$220)+(1-$A1887)*LOOKUP($I1887,'OMS2007'!$A$3:$A$220,'OMS2007'!D$3:D$220),$A1887*LOOKUP($I1887+1,'OMS2007'!$A$3:$A$220,'OMS2007'!G$3:G$220)+(1-$A1887)*LOOKUP($I1887,'OMS2007'!$A$3:$A$220,'OMS2007'!G$3:G$220))</f>
        <v>#N/A</v>
      </c>
      <c r="E1887" s="15">
        <f t="shared" si="203"/>
        <v>1</v>
      </c>
      <c r="F1887" s="15">
        <f>IF(OR(Medidas!D1887=1,Medidas!D1887="M",Medidas!D1887="m",Medidas!D1887=2,Medidas!D1887="F",Medidas!D1887="f"),0,1)</f>
        <v>1</v>
      </c>
      <c r="G1887" s="15">
        <f>IF(OR(ISBLANK(Medidas!G1887),(ISBLANK(Medidas!H1887))),1,0)</f>
        <v>1</v>
      </c>
      <c r="H1887" s="15">
        <f>IF(AND(NOT(G1887),OR(Medidas!G1887&lt;20,Medidas!G1887&gt;250,Medidas!H1887&lt;0.5,Medidas!H1887&gt;400)),1,0)</f>
        <v>0</v>
      </c>
      <c r="I1887" s="20">
        <f>(Medidas!F1887-Medidas!E1887)/30.4375</f>
        <v>0</v>
      </c>
      <c r="J1887" s="15" t="e">
        <f>Medidas!H1887/(Medidas!G1887^2)*10000</f>
        <v>#DIV/0!</v>
      </c>
      <c r="K1887" s="15" t="e">
        <f t="shared" si="204"/>
        <v>#DIV/0!</v>
      </c>
      <c r="L1887" s="15" t="e">
        <f t="shared" si="205"/>
        <v>#DIV/0!</v>
      </c>
      <c r="M1887" s="15" t="e">
        <f t="shared" si="206"/>
        <v>#DIV/0!</v>
      </c>
      <c r="N1887" s="15" t="e">
        <f t="shared" si="207"/>
        <v>#N/A</v>
      </c>
      <c r="O1887" s="15" t="e">
        <f t="shared" si="208"/>
        <v>#N/A</v>
      </c>
    </row>
    <row r="1888" spans="1:15" x14ac:dyDescent="0.15">
      <c r="A1888" s="106">
        <f t="shared" si="209"/>
        <v>1</v>
      </c>
      <c r="B1888" s="15" t="e">
        <f>IF(OR(Medidas!D1888=1,Medidas!D1888="M",Medidas!D1888="m"),$A1888*LOOKUP($I1888+1,'OMS2007'!$A$3:$A$220,'OMS2007'!B$3:B$220)+(1-$A1888)*LOOKUP($I1888,'OMS2007'!$A$3:$A$220,'OMS2007'!B$3:B$220),$A1888*LOOKUP($I1888+1,'OMS2007'!$A$3:$A$220,'OMS2007'!E$3:E$220)+(1-$A1888)*LOOKUP($I1888,'OMS2007'!$A$3:$A$220,'OMS2007'!E$3:E$220))</f>
        <v>#N/A</v>
      </c>
      <c r="C1888" s="15" t="e">
        <f>IF(OR(Medidas!D1888=1,Medidas!D1888="M",Medidas!D1888="m"),$A1888*LOOKUP($I1888+1,'OMS2007'!$A$3:$A$220,'OMS2007'!C$3:C$220)+(1-$A1888)*LOOKUP($I1888,'OMS2007'!$A$3:$A$220,'OMS2007'!C$3:C$220),$A1888*LOOKUP($I1888+1,'OMS2007'!$A$3:$A$220,'OMS2007'!F$3:F$220)+(1-$A1888)*LOOKUP($I1888,'OMS2007'!$A$3:$A$220,'OMS2007'!F$3:F$220))</f>
        <v>#N/A</v>
      </c>
      <c r="D1888" s="15" t="e">
        <f>IF(OR(Medidas!D1888=1,Medidas!D1888="M",Medidas!D1888="m"),$A1888*LOOKUP($I1888+1,'OMS2007'!$A$3:$A$220,'OMS2007'!D$3:D$220)+(1-$A1888)*LOOKUP($I1888,'OMS2007'!$A$3:$A$220,'OMS2007'!D$3:D$220),$A1888*LOOKUP($I1888+1,'OMS2007'!$A$3:$A$220,'OMS2007'!G$3:G$220)+(1-$A1888)*LOOKUP($I1888,'OMS2007'!$A$3:$A$220,'OMS2007'!G$3:G$220))</f>
        <v>#N/A</v>
      </c>
      <c r="E1888" s="15">
        <f t="shared" si="203"/>
        <v>1</v>
      </c>
      <c r="F1888" s="15">
        <f>IF(OR(Medidas!D1888=1,Medidas!D1888="M",Medidas!D1888="m",Medidas!D1888=2,Medidas!D1888="F",Medidas!D1888="f"),0,1)</f>
        <v>1</v>
      </c>
      <c r="G1888" s="15">
        <f>IF(OR(ISBLANK(Medidas!G1888),(ISBLANK(Medidas!H1888))),1,0)</f>
        <v>1</v>
      </c>
      <c r="H1888" s="15">
        <f>IF(AND(NOT(G1888),OR(Medidas!G1888&lt;20,Medidas!G1888&gt;250,Medidas!H1888&lt;0.5,Medidas!H1888&gt;400)),1,0)</f>
        <v>0</v>
      </c>
      <c r="I1888" s="20">
        <f>(Medidas!F1888-Medidas!E1888)/30.4375</f>
        <v>0</v>
      </c>
      <c r="J1888" s="15" t="e">
        <f>Medidas!H1888/(Medidas!G1888^2)*10000</f>
        <v>#DIV/0!</v>
      </c>
      <c r="K1888" s="15" t="e">
        <f t="shared" si="204"/>
        <v>#DIV/0!</v>
      </c>
      <c r="L1888" s="15" t="e">
        <f t="shared" si="205"/>
        <v>#DIV/0!</v>
      </c>
      <c r="M1888" s="15" t="e">
        <f t="shared" si="206"/>
        <v>#DIV/0!</v>
      </c>
      <c r="N1888" s="15" t="e">
        <f t="shared" si="207"/>
        <v>#N/A</v>
      </c>
      <c r="O1888" s="15" t="e">
        <f t="shared" si="208"/>
        <v>#N/A</v>
      </c>
    </row>
    <row r="1889" spans="1:15" x14ac:dyDescent="0.15">
      <c r="A1889" s="106">
        <f t="shared" si="209"/>
        <v>1</v>
      </c>
      <c r="B1889" s="15" t="e">
        <f>IF(OR(Medidas!D1889=1,Medidas!D1889="M",Medidas!D1889="m"),$A1889*LOOKUP($I1889+1,'OMS2007'!$A$3:$A$220,'OMS2007'!B$3:B$220)+(1-$A1889)*LOOKUP($I1889,'OMS2007'!$A$3:$A$220,'OMS2007'!B$3:B$220),$A1889*LOOKUP($I1889+1,'OMS2007'!$A$3:$A$220,'OMS2007'!E$3:E$220)+(1-$A1889)*LOOKUP($I1889,'OMS2007'!$A$3:$A$220,'OMS2007'!E$3:E$220))</f>
        <v>#N/A</v>
      </c>
      <c r="C1889" s="15" t="e">
        <f>IF(OR(Medidas!D1889=1,Medidas!D1889="M",Medidas!D1889="m"),$A1889*LOOKUP($I1889+1,'OMS2007'!$A$3:$A$220,'OMS2007'!C$3:C$220)+(1-$A1889)*LOOKUP($I1889,'OMS2007'!$A$3:$A$220,'OMS2007'!C$3:C$220),$A1889*LOOKUP($I1889+1,'OMS2007'!$A$3:$A$220,'OMS2007'!F$3:F$220)+(1-$A1889)*LOOKUP($I1889,'OMS2007'!$A$3:$A$220,'OMS2007'!F$3:F$220))</f>
        <v>#N/A</v>
      </c>
      <c r="D1889" s="15" t="e">
        <f>IF(OR(Medidas!D1889=1,Medidas!D1889="M",Medidas!D1889="m"),$A1889*LOOKUP($I1889+1,'OMS2007'!$A$3:$A$220,'OMS2007'!D$3:D$220)+(1-$A1889)*LOOKUP($I1889,'OMS2007'!$A$3:$A$220,'OMS2007'!D$3:D$220),$A1889*LOOKUP($I1889+1,'OMS2007'!$A$3:$A$220,'OMS2007'!G$3:G$220)+(1-$A1889)*LOOKUP($I1889,'OMS2007'!$A$3:$A$220,'OMS2007'!G$3:G$220))</f>
        <v>#N/A</v>
      </c>
      <c r="E1889" s="15">
        <f t="shared" si="203"/>
        <v>1</v>
      </c>
      <c r="F1889" s="15">
        <f>IF(OR(Medidas!D1889=1,Medidas!D1889="M",Medidas!D1889="m",Medidas!D1889=2,Medidas!D1889="F",Medidas!D1889="f"),0,1)</f>
        <v>1</v>
      </c>
      <c r="G1889" s="15">
        <f>IF(OR(ISBLANK(Medidas!G1889),(ISBLANK(Medidas!H1889))),1,0)</f>
        <v>1</v>
      </c>
      <c r="H1889" s="15">
        <f>IF(AND(NOT(G1889),OR(Medidas!G1889&lt;20,Medidas!G1889&gt;250,Medidas!H1889&lt;0.5,Medidas!H1889&gt;400)),1,0)</f>
        <v>0</v>
      </c>
      <c r="I1889" s="20">
        <f>(Medidas!F1889-Medidas!E1889)/30.4375</f>
        <v>0</v>
      </c>
      <c r="J1889" s="15" t="e">
        <f>Medidas!H1889/(Medidas!G1889^2)*10000</f>
        <v>#DIV/0!</v>
      </c>
      <c r="K1889" s="15" t="e">
        <f t="shared" si="204"/>
        <v>#DIV/0!</v>
      </c>
      <c r="L1889" s="15" t="e">
        <f t="shared" si="205"/>
        <v>#DIV/0!</v>
      </c>
      <c r="M1889" s="15" t="e">
        <f t="shared" si="206"/>
        <v>#DIV/0!</v>
      </c>
      <c r="N1889" s="15" t="e">
        <f t="shared" si="207"/>
        <v>#N/A</v>
      </c>
      <c r="O1889" s="15" t="e">
        <f t="shared" si="208"/>
        <v>#N/A</v>
      </c>
    </row>
    <row r="1890" spans="1:15" x14ac:dyDescent="0.15">
      <c r="A1890" s="106">
        <f t="shared" si="209"/>
        <v>1</v>
      </c>
      <c r="B1890" s="15" t="e">
        <f>IF(OR(Medidas!D1890=1,Medidas!D1890="M",Medidas!D1890="m"),$A1890*LOOKUP($I1890+1,'OMS2007'!$A$3:$A$220,'OMS2007'!B$3:B$220)+(1-$A1890)*LOOKUP($I1890,'OMS2007'!$A$3:$A$220,'OMS2007'!B$3:B$220),$A1890*LOOKUP($I1890+1,'OMS2007'!$A$3:$A$220,'OMS2007'!E$3:E$220)+(1-$A1890)*LOOKUP($I1890,'OMS2007'!$A$3:$A$220,'OMS2007'!E$3:E$220))</f>
        <v>#N/A</v>
      </c>
      <c r="C1890" s="15" t="e">
        <f>IF(OR(Medidas!D1890=1,Medidas!D1890="M",Medidas!D1890="m"),$A1890*LOOKUP($I1890+1,'OMS2007'!$A$3:$A$220,'OMS2007'!C$3:C$220)+(1-$A1890)*LOOKUP($I1890,'OMS2007'!$A$3:$A$220,'OMS2007'!C$3:C$220),$A1890*LOOKUP($I1890+1,'OMS2007'!$A$3:$A$220,'OMS2007'!F$3:F$220)+(1-$A1890)*LOOKUP($I1890,'OMS2007'!$A$3:$A$220,'OMS2007'!F$3:F$220))</f>
        <v>#N/A</v>
      </c>
      <c r="D1890" s="15" t="e">
        <f>IF(OR(Medidas!D1890=1,Medidas!D1890="M",Medidas!D1890="m"),$A1890*LOOKUP($I1890+1,'OMS2007'!$A$3:$A$220,'OMS2007'!D$3:D$220)+(1-$A1890)*LOOKUP($I1890,'OMS2007'!$A$3:$A$220,'OMS2007'!D$3:D$220),$A1890*LOOKUP($I1890+1,'OMS2007'!$A$3:$A$220,'OMS2007'!G$3:G$220)+(1-$A1890)*LOOKUP($I1890,'OMS2007'!$A$3:$A$220,'OMS2007'!G$3:G$220))</f>
        <v>#N/A</v>
      </c>
      <c r="E1890" s="15">
        <f t="shared" si="203"/>
        <v>1</v>
      </c>
      <c r="F1890" s="15">
        <f>IF(OR(Medidas!D1890=1,Medidas!D1890="M",Medidas!D1890="m",Medidas!D1890=2,Medidas!D1890="F",Medidas!D1890="f"),0,1)</f>
        <v>1</v>
      </c>
      <c r="G1890" s="15">
        <f>IF(OR(ISBLANK(Medidas!G1890),(ISBLANK(Medidas!H1890))),1,0)</f>
        <v>1</v>
      </c>
      <c r="H1890" s="15">
        <f>IF(AND(NOT(G1890),OR(Medidas!G1890&lt;20,Medidas!G1890&gt;250,Medidas!H1890&lt;0.5,Medidas!H1890&gt;400)),1,0)</f>
        <v>0</v>
      </c>
      <c r="I1890" s="20">
        <f>(Medidas!F1890-Medidas!E1890)/30.4375</f>
        <v>0</v>
      </c>
      <c r="J1890" s="15" t="e">
        <f>Medidas!H1890/(Medidas!G1890^2)*10000</f>
        <v>#DIV/0!</v>
      </c>
      <c r="K1890" s="15" t="e">
        <f t="shared" si="204"/>
        <v>#DIV/0!</v>
      </c>
      <c r="L1890" s="15" t="e">
        <f t="shared" si="205"/>
        <v>#DIV/0!</v>
      </c>
      <c r="M1890" s="15" t="e">
        <f t="shared" si="206"/>
        <v>#DIV/0!</v>
      </c>
      <c r="N1890" s="15" t="e">
        <f t="shared" si="207"/>
        <v>#N/A</v>
      </c>
      <c r="O1890" s="15" t="e">
        <f t="shared" si="208"/>
        <v>#N/A</v>
      </c>
    </row>
    <row r="1891" spans="1:15" x14ac:dyDescent="0.15">
      <c r="A1891" s="106">
        <f t="shared" si="209"/>
        <v>1</v>
      </c>
      <c r="B1891" s="15" t="e">
        <f>IF(OR(Medidas!D1891=1,Medidas!D1891="M",Medidas!D1891="m"),$A1891*LOOKUP($I1891+1,'OMS2007'!$A$3:$A$220,'OMS2007'!B$3:B$220)+(1-$A1891)*LOOKUP($I1891,'OMS2007'!$A$3:$A$220,'OMS2007'!B$3:B$220),$A1891*LOOKUP($I1891+1,'OMS2007'!$A$3:$A$220,'OMS2007'!E$3:E$220)+(1-$A1891)*LOOKUP($I1891,'OMS2007'!$A$3:$A$220,'OMS2007'!E$3:E$220))</f>
        <v>#N/A</v>
      </c>
      <c r="C1891" s="15" t="e">
        <f>IF(OR(Medidas!D1891=1,Medidas!D1891="M",Medidas!D1891="m"),$A1891*LOOKUP($I1891+1,'OMS2007'!$A$3:$A$220,'OMS2007'!C$3:C$220)+(1-$A1891)*LOOKUP($I1891,'OMS2007'!$A$3:$A$220,'OMS2007'!C$3:C$220),$A1891*LOOKUP($I1891+1,'OMS2007'!$A$3:$A$220,'OMS2007'!F$3:F$220)+(1-$A1891)*LOOKUP($I1891,'OMS2007'!$A$3:$A$220,'OMS2007'!F$3:F$220))</f>
        <v>#N/A</v>
      </c>
      <c r="D1891" s="15" t="e">
        <f>IF(OR(Medidas!D1891=1,Medidas!D1891="M",Medidas!D1891="m"),$A1891*LOOKUP($I1891+1,'OMS2007'!$A$3:$A$220,'OMS2007'!D$3:D$220)+(1-$A1891)*LOOKUP($I1891,'OMS2007'!$A$3:$A$220,'OMS2007'!D$3:D$220),$A1891*LOOKUP($I1891+1,'OMS2007'!$A$3:$A$220,'OMS2007'!G$3:G$220)+(1-$A1891)*LOOKUP($I1891,'OMS2007'!$A$3:$A$220,'OMS2007'!G$3:G$220))</f>
        <v>#N/A</v>
      </c>
      <c r="E1891" s="15">
        <f t="shared" si="203"/>
        <v>1</v>
      </c>
      <c r="F1891" s="15">
        <f>IF(OR(Medidas!D1891=1,Medidas!D1891="M",Medidas!D1891="m",Medidas!D1891=2,Medidas!D1891="F",Medidas!D1891="f"),0,1)</f>
        <v>1</v>
      </c>
      <c r="G1891" s="15">
        <f>IF(OR(ISBLANK(Medidas!G1891),(ISBLANK(Medidas!H1891))),1,0)</f>
        <v>1</v>
      </c>
      <c r="H1891" s="15">
        <f>IF(AND(NOT(G1891),OR(Medidas!G1891&lt;20,Medidas!G1891&gt;250,Medidas!H1891&lt;0.5,Medidas!H1891&gt;400)),1,0)</f>
        <v>0</v>
      </c>
      <c r="I1891" s="20">
        <f>(Medidas!F1891-Medidas!E1891)/30.4375</f>
        <v>0</v>
      </c>
      <c r="J1891" s="15" t="e">
        <f>Medidas!H1891/(Medidas!G1891^2)*10000</f>
        <v>#DIV/0!</v>
      </c>
      <c r="K1891" s="15" t="e">
        <f t="shared" si="204"/>
        <v>#DIV/0!</v>
      </c>
      <c r="L1891" s="15" t="e">
        <f t="shared" si="205"/>
        <v>#DIV/0!</v>
      </c>
      <c r="M1891" s="15" t="e">
        <f t="shared" si="206"/>
        <v>#DIV/0!</v>
      </c>
      <c r="N1891" s="15" t="e">
        <f t="shared" si="207"/>
        <v>#N/A</v>
      </c>
      <c r="O1891" s="15" t="e">
        <f t="shared" si="208"/>
        <v>#N/A</v>
      </c>
    </row>
    <row r="1892" spans="1:15" x14ac:dyDescent="0.15">
      <c r="A1892" s="106">
        <f t="shared" si="209"/>
        <v>1</v>
      </c>
      <c r="B1892" s="15" t="e">
        <f>IF(OR(Medidas!D1892=1,Medidas!D1892="M",Medidas!D1892="m"),$A1892*LOOKUP($I1892+1,'OMS2007'!$A$3:$A$220,'OMS2007'!B$3:B$220)+(1-$A1892)*LOOKUP($I1892,'OMS2007'!$A$3:$A$220,'OMS2007'!B$3:B$220),$A1892*LOOKUP($I1892+1,'OMS2007'!$A$3:$A$220,'OMS2007'!E$3:E$220)+(1-$A1892)*LOOKUP($I1892,'OMS2007'!$A$3:$A$220,'OMS2007'!E$3:E$220))</f>
        <v>#N/A</v>
      </c>
      <c r="C1892" s="15" t="e">
        <f>IF(OR(Medidas!D1892=1,Medidas!D1892="M",Medidas!D1892="m"),$A1892*LOOKUP($I1892+1,'OMS2007'!$A$3:$A$220,'OMS2007'!C$3:C$220)+(1-$A1892)*LOOKUP($I1892,'OMS2007'!$A$3:$A$220,'OMS2007'!C$3:C$220),$A1892*LOOKUP($I1892+1,'OMS2007'!$A$3:$A$220,'OMS2007'!F$3:F$220)+(1-$A1892)*LOOKUP($I1892,'OMS2007'!$A$3:$A$220,'OMS2007'!F$3:F$220))</f>
        <v>#N/A</v>
      </c>
      <c r="D1892" s="15" t="e">
        <f>IF(OR(Medidas!D1892=1,Medidas!D1892="M",Medidas!D1892="m"),$A1892*LOOKUP($I1892+1,'OMS2007'!$A$3:$A$220,'OMS2007'!D$3:D$220)+(1-$A1892)*LOOKUP($I1892,'OMS2007'!$A$3:$A$220,'OMS2007'!D$3:D$220),$A1892*LOOKUP($I1892+1,'OMS2007'!$A$3:$A$220,'OMS2007'!G$3:G$220)+(1-$A1892)*LOOKUP($I1892,'OMS2007'!$A$3:$A$220,'OMS2007'!G$3:G$220))</f>
        <v>#N/A</v>
      </c>
      <c r="E1892" s="15">
        <f t="shared" si="203"/>
        <v>1</v>
      </c>
      <c r="F1892" s="15">
        <f>IF(OR(Medidas!D1892=1,Medidas!D1892="M",Medidas!D1892="m",Medidas!D1892=2,Medidas!D1892="F",Medidas!D1892="f"),0,1)</f>
        <v>1</v>
      </c>
      <c r="G1892" s="15">
        <f>IF(OR(ISBLANK(Medidas!G1892),(ISBLANK(Medidas!H1892))),1,0)</f>
        <v>1</v>
      </c>
      <c r="H1892" s="15">
        <f>IF(AND(NOT(G1892),OR(Medidas!G1892&lt;20,Medidas!G1892&gt;250,Medidas!H1892&lt;0.5,Medidas!H1892&gt;400)),1,0)</f>
        <v>0</v>
      </c>
      <c r="I1892" s="20">
        <f>(Medidas!F1892-Medidas!E1892)/30.4375</f>
        <v>0</v>
      </c>
      <c r="J1892" s="15" t="e">
        <f>Medidas!H1892/(Medidas!G1892^2)*10000</f>
        <v>#DIV/0!</v>
      </c>
      <c r="K1892" s="15" t="e">
        <f t="shared" si="204"/>
        <v>#DIV/0!</v>
      </c>
      <c r="L1892" s="15" t="e">
        <f t="shared" si="205"/>
        <v>#DIV/0!</v>
      </c>
      <c r="M1892" s="15" t="e">
        <f t="shared" si="206"/>
        <v>#DIV/0!</v>
      </c>
      <c r="N1892" s="15" t="e">
        <f t="shared" si="207"/>
        <v>#N/A</v>
      </c>
      <c r="O1892" s="15" t="e">
        <f t="shared" si="208"/>
        <v>#N/A</v>
      </c>
    </row>
    <row r="1893" spans="1:15" x14ac:dyDescent="0.15">
      <c r="A1893" s="106">
        <f t="shared" si="209"/>
        <v>1</v>
      </c>
      <c r="B1893" s="15" t="e">
        <f>IF(OR(Medidas!D1893=1,Medidas!D1893="M",Medidas!D1893="m"),$A1893*LOOKUP($I1893+1,'OMS2007'!$A$3:$A$220,'OMS2007'!B$3:B$220)+(1-$A1893)*LOOKUP($I1893,'OMS2007'!$A$3:$A$220,'OMS2007'!B$3:B$220),$A1893*LOOKUP($I1893+1,'OMS2007'!$A$3:$A$220,'OMS2007'!E$3:E$220)+(1-$A1893)*LOOKUP($I1893,'OMS2007'!$A$3:$A$220,'OMS2007'!E$3:E$220))</f>
        <v>#N/A</v>
      </c>
      <c r="C1893" s="15" t="e">
        <f>IF(OR(Medidas!D1893=1,Medidas!D1893="M",Medidas!D1893="m"),$A1893*LOOKUP($I1893+1,'OMS2007'!$A$3:$A$220,'OMS2007'!C$3:C$220)+(1-$A1893)*LOOKUP($I1893,'OMS2007'!$A$3:$A$220,'OMS2007'!C$3:C$220),$A1893*LOOKUP($I1893+1,'OMS2007'!$A$3:$A$220,'OMS2007'!F$3:F$220)+(1-$A1893)*LOOKUP($I1893,'OMS2007'!$A$3:$A$220,'OMS2007'!F$3:F$220))</f>
        <v>#N/A</v>
      </c>
      <c r="D1893" s="15" t="e">
        <f>IF(OR(Medidas!D1893=1,Medidas!D1893="M",Medidas!D1893="m"),$A1893*LOOKUP($I1893+1,'OMS2007'!$A$3:$A$220,'OMS2007'!D$3:D$220)+(1-$A1893)*LOOKUP($I1893,'OMS2007'!$A$3:$A$220,'OMS2007'!D$3:D$220),$A1893*LOOKUP($I1893+1,'OMS2007'!$A$3:$A$220,'OMS2007'!G$3:G$220)+(1-$A1893)*LOOKUP($I1893,'OMS2007'!$A$3:$A$220,'OMS2007'!G$3:G$220))</f>
        <v>#N/A</v>
      </c>
      <c r="E1893" s="15">
        <f t="shared" si="203"/>
        <v>1</v>
      </c>
      <c r="F1893" s="15">
        <f>IF(OR(Medidas!D1893=1,Medidas!D1893="M",Medidas!D1893="m",Medidas!D1893=2,Medidas!D1893="F",Medidas!D1893="f"),0,1)</f>
        <v>1</v>
      </c>
      <c r="G1893" s="15">
        <f>IF(OR(ISBLANK(Medidas!G1893),(ISBLANK(Medidas!H1893))),1,0)</f>
        <v>1</v>
      </c>
      <c r="H1893" s="15">
        <f>IF(AND(NOT(G1893),OR(Medidas!G1893&lt;20,Medidas!G1893&gt;250,Medidas!H1893&lt;0.5,Medidas!H1893&gt;400)),1,0)</f>
        <v>0</v>
      </c>
      <c r="I1893" s="20">
        <f>(Medidas!F1893-Medidas!E1893)/30.4375</f>
        <v>0</v>
      </c>
      <c r="J1893" s="15" t="e">
        <f>Medidas!H1893/(Medidas!G1893^2)*10000</f>
        <v>#DIV/0!</v>
      </c>
      <c r="K1893" s="15" t="e">
        <f t="shared" si="204"/>
        <v>#DIV/0!</v>
      </c>
      <c r="L1893" s="15" t="e">
        <f t="shared" si="205"/>
        <v>#DIV/0!</v>
      </c>
      <c r="M1893" s="15" t="e">
        <f t="shared" si="206"/>
        <v>#DIV/0!</v>
      </c>
      <c r="N1893" s="15" t="e">
        <f t="shared" si="207"/>
        <v>#N/A</v>
      </c>
      <c r="O1893" s="15" t="e">
        <f t="shared" si="208"/>
        <v>#N/A</v>
      </c>
    </row>
    <row r="1894" spans="1:15" x14ac:dyDescent="0.15">
      <c r="A1894" s="106">
        <f t="shared" si="209"/>
        <v>1</v>
      </c>
      <c r="B1894" s="15" t="e">
        <f>IF(OR(Medidas!D1894=1,Medidas!D1894="M",Medidas!D1894="m"),$A1894*LOOKUP($I1894+1,'OMS2007'!$A$3:$A$220,'OMS2007'!B$3:B$220)+(1-$A1894)*LOOKUP($I1894,'OMS2007'!$A$3:$A$220,'OMS2007'!B$3:B$220),$A1894*LOOKUP($I1894+1,'OMS2007'!$A$3:$A$220,'OMS2007'!E$3:E$220)+(1-$A1894)*LOOKUP($I1894,'OMS2007'!$A$3:$A$220,'OMS2007'!E$3:E$220))</f>
        <v>#N/A</v>
      </c>
      <c r="C1894" s="15" t="e">
        <f>IF(OR(Medidas!D1894=1,Medidas!D1894="M",Medidas!D1894="m"),$A1894*LOOKUP($I1894+1,'OMS2007'!$A$3:$A$220,'OMS2007'!C$3:C$220)+(1-$A1894)*LOOKUP($I1894,'OMS2007'!$A$3:$A$220,'OMS2007'!C$3:C$220),$A1894*LOOKUP($I1894+1,'OMS2007'!$A$3:$A$220,'OMS2007'!F$3:F$220)+(1-$A1894)*LOOKUP($I1894,'OMS2007'!$A$3:$A$220,'OMS2007'!F$3:F$220))</f>
        <v>#N/A</v>
      </c>
      <c r="D1894" s="15" t="e">
        <f>IF(OR(Medidas!D1894=1,Medidas!D1894="M",Medidas!D1894="m"),$A1894*LOOKUP($I1894+1,'OMS2007'!$A$3:$A$220,'OMS2007'!D$3:D$220)+(1-$A1894)*LOOKUP($I1894,'OMS2007'!$A$3:$A$220,'OMS2007'!D$3:D$220),$A1894*LOOKUP($I1894+1,'OMS2007'!$A$3:$A$220,'OMS2007'!G$3:G$220)+(1-$A1894)*LOOKUP($I1894,'OMS2007'!$A$3:$A$220,'OMS2007'!G$3:G$220))</f>
        <v>#N/A</v>
      </c>
      <c r="E1894" s="15">
        <f t="shared" si="203"/>
        <v>1</v>
      </c>
      <c r="F1894" s="15">
        <f>IF(OR(Medidas!D1894=1,Medidas!D1894="M",Medidas!D1894="m",Medidas!D1894=2,Medidas!D1894="F",Medidas!D1894="f"),0,1)</f>
        <v>1</v>
      </c>
      <c r="G1894" s="15">
        <f>IF(OR(ISBLANK(Medidas!G1894),(ISBLANK(Medidas!H1894))),1,0)</f>
        <v>1</v>
      </c>
      <c r="H1894" s="15">
        <f>IF(AND(NOT(G1894),OR(Medidas!G1894&lt;20,Medidas!G1894&gt;250,Medidas!H1894&lt;0.5,Medidas!H1894&gt;400)),1,0)</f>
        <v>0</v>
      </c>
      <c r="I1894" s="20">
        <f>(Medidas!F1894-Medidas!E1894)/30.4375</f>
        <v>0</v>
      </c>
      <c r="J1894" s="15" t="e">
        <f>Medidas!H1894/(Medidas!G1894^2)*10000</f>
        <v>#DIV/0!</v>
      </c>
      <c r="K1894" s="15" t="e">
        <f t="shared" si="204"/>
        <v>#DIV/0!</v>
      </c>
      <c r="L1894" s="15" t="e">
        <f t="shared" si="205"/>
        <v>#DIV/0!</v>
      </c>
      <c r="M1894" s="15" t="e">
        <f t="shared" si="206"/>
        <v>#DIV/0!</v>
      </c>
      <c r="N1894" s="15" t="e">
        <f t="shared" si="207"/>
        <v>#N/A</v>
      </c>
      <c r="O1894" s="15" t="e">
        <f t="shared" si="208"/>
        <v>#N/A</v>
      </c>
    </row>
    <row r="1895" spans="1:15" x14ac:dyDescent="0.15">
      <c r="A1895" s="106">
        <f t="shared" si="209"/>
        <v>1</v>
      </c>
      <c r="B1895" s="15" t="e">
        <f>IF(OR(Medidas!D1895=1,Medidas!D1895="M",Medidas!D1895="m"),$A1895*LOOKUP($I1895+1,'OMS2007'!$A$3:$A$220,'OMS2007'!B$3:B$220)+(1-$A1895)*LOOKUP($I1895,'OMS2007'!$A$3:$A$220,'OMS2007'!B$3:B$220),$A1895*LOOKUP($I1895+1,'OMS2007'!$A$3:$A$220,'OMS2007'!E$3:E$220)+(1-$A1895)*LOOKUP($I1895,'OMS2007'!$A$3:$A$220,'OMS2007'!E$3:E$220))</f>
        <v>#N/A</v>
      </c>
      <c r="C1895" s="15" t="e">
        <f>IF(OR(Medidas!D1895=1,Medidas!D1895="M",Medidas!D1895="m"),$A1895*LOOKUP($I1895+1,'OMS2007'!$A$3:$A$220,'OMS2007'!C$3:C$220)+(1-$A1895)*LOOKUP($I1895,'OMS2007'!$A$3:$A$220,'OMS2007'!C$3:C$220),$A1895*LOOKUP($I1895+1,'OMS2007'!$A$3:$A$220,'OMS2007'!F$3:F$220)+(1-$A1895)*LOOKUP($I1895,'OMS2007'!$A$3:$A$220,'OMS2007'!F$3:F$220))</f>
        <v>#N/A</v>
      </c>
      <c r="D1895" s="15" t="e">
        <f>IF(OR(Medidas!D1895=1,Medidas!D1895="M",Medidas!D1895="m"),$A1895*LOOKUP($I1895+1,'OMS2007'!$A$3:$A$220,'OMS2007'!D$3:D$220)+(1-$A1895)*LOOKUP($I1895,'OMS2007'!$A$3:$A$220,'OMS2007'!D$3:D$220),$A1895*LOOKUP($I1895+1,'OMS2007'!$A$3:$A$220,'OMS2007'!G$3:G$220)+(1-$A1895)*LOOKUP($I1895,'OMS2007'!$A$3:$A$220,'OMS2007'!G$3:G$220))</f>
        <v>#N/A</v>
      </c>
      <c r="E1895" s="15">
        <f t="shared" si="203"/>
        <v>1</v>
      </c>
      <c r="F1895" s="15">
        <f>IF(OR(Medidas!D1895=1,Medidas!D1895="M",Medidas!D1895="m",Medidas!D1895=2,Medidas!D1895="F",Medidas!D1895="f"),0,1)</f>
        <v>1</v>
      </c>
      <c r="G1895" s="15">
        <f>IF(OR(ISBLANK(Medidas!G1895),(ISBLANK(Medidas!H1895))),1,0)</f>
        <v>1</v>
      </c>
      <c r="H1895" s="15">
        <f>IF(AND(NOT(G1895),OR(Medidas!G1895&lt;20,Medidas!G1895&gt;250,Medidas!H1895&lt;0.5,Medidas!H1895&gt;400)),1,0)</f>
        <v>0</v>
      </c>
      <c r="I1895" s="20">
        <f>(Medidas!F1895-Medidas!E1895)/30.4375</f>
        <v>0</v>
      </c>
      <c r="J1895" s="15" t="e">
        <f>Medidas!H1895/(Medidas!G1895^2)*10000</f>
        <v>#DIV/0!</v>
      </c>
      <c r="K1895" s="15" t="e">
        <f t="shared" si="204"/>
        <v>#DIV/0!</v>
      </c>
      <c r="L1895" s="15" t="e">
        <f t="shared" si="205"/>
        <v>#DIV/0!</v>
      </c>
      <c r="M1895" s="15" t="e">
        <f t="shared" si="206"/>
        <v>#DIV/0!</v>
      </c>
      <c r="N1895" s="15" t="e">
        <f t="shared" si="207"/>
        <v>#N/A</v>
      </c>
      <c r="O1895" s="15" t="e">
        <f t="shared" si="208"/>
        <v>#N/A</v>
      </c>
    </row>
    <row r="1896" spans="1:15" x14ac:dyDescent="0.15">
      <c r="A1896" s="106">
        <f t="shared" si="209"/>
        <v>1</v>
      </c>
      <c r="B1896" s="15" t="e">
        <f>IF(OR(Medidas!D1896=1,Medidas!D1896="M",Medidas!D1896="m"),$A1896*LOOKUP($I1896+1,'OMS2007'!$A$3:$A$220,'OMS2007'!B$3:B$220)+(1-$A1896)*LOOKUP($I1896,'OMS2007'!$A$3:$A$220,'OMS2007'!B$3:B$220),$A1896*LOOKUP($I1896+1,'OMS2007'!$A$3:$A$220,'OMS2007'!E$3:E$220)+(1-$A1896)*LOOKUP($I1896,'OMS2007'!$A$3:$A$220,'OMS2007'!E$3:E$220))</f>
        <v>#N/A</v>
      </c>
      <c r="C1896" s="15" t="e">
        <f>IF(OR(Medidas!D1896=1,Medidas!D1896="M",Medidas!D1896="m"),$A1896*LOOKUP($I1896+1,'OMS2007'!$A$3:$A$220,'OMS2007'!C$3:C$220)+(1-$A1896)*LOOKUP($I1896,'OMS2007'!$A$3:$A$220,'OMS2007'!C$3:C$220),$A1896*LOOKUP($I1896+1,'OMS2007'!$A$3:$A$220,'OMS2007'!F$3:F$220)+(1-$A1896)*LOOKUP($I1896,'OMS2007'!$A$3:$A$220,'OMS2007'!F$3:F$220))</f>
        <v>#N/A</v>
      </c>
      <c r="D1896" s="15" t="e">
        <f>IF(OR(Medidas!D1896=1,Medidas!D1896="M",Medidas!D1896="m"),$A1896*LOOKUP($I1896+1,'OMS2007'!$A$3:$A$220,'OMS2007'!D$3:D$220)+(1-$A1896)*LOOKUP($I1896,'OMS2007'!$A$3:$A$220,'OMS2007'!D$3:D$220),$A1896*LOOKUP($I1896+1,'OMS2007'!$A$3:$A$220,'OMS2007'!G$3:G$220)+(1-$A1896)*LOOKUP($I1896,'OMS2007'!$A$3:$A$220,'OMS2007'!G$3:G$220))</f>
        <v>#N/A</v>
      </c>
      <c r="E1896" s="15">
        <f t="shared" si="203"/>
        <v>1</v>
      </c>
      <c r="F1896" s="15">
        <f>IF(OR(Medidas!D1896=1,Medidas!D1896="M",Medidas!D1896="m",Medidas!D1896=2,Medidas!D1896="F",Medidas!D1896="f"),0,1)</f>
        <v>1</v>
      </c>
      <c r="G1896" s="15">
        <f>IF(OR(ISBLANK(Medidas!G1896),(ISBLANK(Medidas!H1896))),1,0)</f>
        <v>1</v>
      </c>
      <c r="H1896" s="15">
        <f>IF(AND(NOT(G1896),OR(Medidas!G1896&lt;20,Medidas!G1896&gt;250,Medidas!H1896&lt;0.5,Medidas!H1896&gt;400)),1,0)</f>
        <v>0</v>
      </c>
      <c r="I1896" s="20">
        <f>(Medidas!F1896-Medidas!E1896)/30.4375</f>
        <v>0</v>
      </c>
      <c r="J1896" s="15" t="e">
        <f>Medidas!H1896/(Medidas!G1896^2)*10000</f>
        <v>#DIV/0!</v>
      </c>
      <c r="K1896" s="15" t="e">
        <f t="shared" si="204"/>
        <v>#DIV/0!</v>
      </c>
      <c r="L1896" s="15" t="e">
        <f t="shared" si="205"/>
        <v>#DIV/0!</v>
      </c>
      <c r="M1896" s="15" t="e">
        <f t="shared" si="206"/>
        <v>#DIV/0!</v>
      </c>
      <c r="N1896" s="15" t="e">
        <f t="shared" si="207"/>
        <v>#N/A</v>
      </c>
      <c r="O1896" s="15" t="e">
        <f t="shared" si="208"/>
        <v>#N/A</v>
      </c>
    </row>
    <row r="1897" spans="1:15" x14ac:dyDescent="0.15">
      <c r="A1897" s="106">
        <f t="shared" si="209"/>
        <v>1</v>
      </c>
      <c r="B1897" s="15" t="e">
        <f>IF(OR(Medidas!D1897=1,Medidas!D1897="M",Medidas!D1897="m"),$A1897*LOOKUP($I1897+1,'OMS2007'!$A$3:$A$220,'OMS2007'!B$3:B$220)+(1-$A1897)*LOOKUP($I1897,'OMS2007'!$A$3:$A$220,'OMS2007'!B$3:B$220),$A1897*LOOKUP($I1897+1,'OMS2007'!$A$3:$A$220,'OMS2007'!E$3:E$220)+(1-$A1897)*LOOKUP($I1897,'OMS2007'!$A$3:$A$220,'OMS2007'!E$3:E$220))</f>
        <v>#N/A</v>
      </c>
      <c r="C1897" s="15" t="e">
        <f>IF(OR(Medidas!D1897=1,Medidas!D1897="M",Medidas!D1897="m"),$A1897*LOOKUP($I1897+1,'OMS2007'!$A$3:$A$220,'OMS2007'!C$3:C$220)+(1-$A1897)*LOOKUP($I1897,'OMS2007'!$A$3:$A$220,'OMS2007'!C$3:C$220),$A1897*LOOKUP($I1897+1,'OMS2007'!$A$3:$A$220,'OMS2007'!F$3:F$220)+(1-$A1897)*LOOKUP($I1897,'OMS2007'!$A$3:$A$220,'OMS2007'!F$3:F$220))</f>
        <v>#N/A</v>
      </c>
      <c r="D1897" s="15" t="e">
        <f>IF(OR(Medidas!D1897=1,Medidas!D1897="M",Medidas!D1897="m"),$A1897*LOOKUP($I1897+1,'OMS2007'!$A$3:$A$220,'OMS2007'!D$3:D$220)+(1-$A1897)*LOOKUP($I1897,'OMS2007'!$A$3:$A$220,'OMS2007'!D$3:D$220),$A1897*LOOKUP($I1897+1,'OMS2007'!$A$3:$A$220,'OMS2007'!G$3:G$220)+(1-$A1897)*LOOKUP($I1897,'OMS2007'!$A$3:$A$220,'OMS2007'!G$3:G$220))</f>
        <v>#N/A</v>
      </c>
      <c r="E1897" s="15">
        <f t="shared" si="203"/>
        <v>1</v>
      </c>
      <c r="F1897" s="15">
        <f>IF(OR(Medidas!D1897=1,Medidas!D1897="M",Medidas!D1897="m",Medidas!D1897=2,Medidas!D1897="F",Medidas!D1897="f"),0,1)</f>
        <v>1</v>
      </c>
      <c r="G1897" s="15">
        <f>IF(OR(ISBLANK(Medidas!G1897),(ISBLANK(Medidas!H1897))),1,0)</f>
        <v>1</v>
      </c>
      <c r="H1897" s="15">
        <f>IF(AND(NOT(G1897),OR(Medidas!G1897&lt;20,Medidas!G1897&gt;250,Medidas!H1897&lt;0.5,Medidas!H1897&gt;400)),1,0)</f>
        <v>0</v>
      </c>
      <c r="I1897" s="20">
        <f>(Medidas!F1897-Medidas!E1897)/30.4375</f>
        <v>0</v>
      </c>
      <c r="J1897" s="15" t="e">
        <f>Medidas!H1897/(Medidas!G1897^2)*10000</f>
        <v>#DIV/0!</v>
      </c>
      <c r="K1897" s="15" t="e">
        <f t="shared" si="204"/>
        <v>#DIV/0!</v>
      </c>
      <c r="L1897" s="15" t="e">
        <f t="shared" si="205"/>
        <v>#DIV/0!</v>
      </c>
      <c r="M1897" s="15" t="e">
        <f t="shared" si="206"/>
        <v>#DIV/0!</v>
      </c>
      <c r="N1897" s="15" t="e">
        <f t="shared" si="207"/>
        <v>#N/A</v>
      </c>
      <c r="O1897" s="15" t="e">
        <f t="shared" si="208"/>
        <v>#N/A</v>
      </c>
    </row>
    <row r="1898" spans="1:15" x14ac:dyDescent="0.15">
      <c r="A1898" s="106">
        <f t="shared" si="209"/>
        <v>1</v>
      </c>
      <c r="B1898" s="15" t="e">
        <f>IF(OR(Medidas!D1898=1,Medidas!D1898="M",Medidas!D1898="m"),$A1898*LOOKUP($I1898+1,'OMS2007'!$A$3:$A$220,'OMS2007'!B$3:B$220)+(1-$A1898)*LOOKUP($I1898,'OMS2007'!$A$3:$A$220,'OMS2007'!B$3:B$220),$A1898*LOOKUP($I1898+1,'OMS2007'!$A$3:$A$220,'OMS2007'!E$3:E$220)+(1-$A1898)*LOOKUP($I1898,'OMS2007'!$A$3:$A$220,'OMS2007'!E$3:E$220))</f>
        <v>#N/A</v>
      </c>
      <c r="C1898" s="15" t="e">
        <f>IF(OR(Medidas!D1898=1,Medidas!D1898="M",Medidas!D1898="m"),$A1898*LOOKUP($I1898+1,'OMS2007'!$A$3:$A$220,'OMS2007'!C$3:C$220)+(1-$A1898)*LOOKUP($I1898,'OMS2007'!$A$3:$A$220,'OMS2007'!C$3:C$220),$A1898*LOOKUP($I1898+1,'OMS2007'!$A$3:$A$220,'OMS2007'!F$3:F$220)+(1-$A1898)*LOOKUP($I1898,'OMS2007'!$A$3:$A$220,'OMS2007'!F$3:F$220))</f>
        <v>#N/A</v>
      </c>
      <c r="D1898" s="15" t="e">
        <f>IF(OR(Medidas!D1898=1,Medidas!D1898="M",Medidas!D1898="m"),$A1898*LOOKUP($I1898+1,'OMS2007'!$A$3:$A$220,'OMS2007'!D$3:D$220)+(1-$A1898)*LOOKUP($I1898,'OMS2007'!$A$3:$A$220,'OMS2007'!D$3:D$220),$A1898*LOOKUP($I1898+1,'OMS2007'!$A$3:$A$220,'OMS2007'!G$3:G$220)+(1-$A1898)*LOOKUP($I1898,'OMS2007'!$A$3:$A$220,'OMS2007'!G$3:G$220))</f>
        <v>#N/A</v>
      </c>
      <c r="E1898" s="15">
        <f t="shared" si="203"/>
        <v>1</v>
      </c>
      <c r="F1898" s="15">
        <f>IF(OR(Medidas!D1898=1,Medidas!D1898="M",Medidas!D1898="m",Medidas!D1898=2,Medidas!D1898="F",Medidas!D1898="f"),0,1)</f>
        <v>1</v>
      </c>
      <c r="G1898" s="15">
        <f>IF(OR(ISBLANK(Medidas!G1898),(ISBLANK(Medidas!H1898))),1,0)</f>
        <v>1</v>
      </c>
      <c r="H1898" s="15">
        <f>IF(AND(NOT(G1898),OR(Medidas!G1898&lt;20,Medidas!G1898&gt;250,Medidas!H1898&lt;0.5,Medidas!H1898&gt;400)),1,0)</f>
        <v>0</v>
      </c>
      <c r="I1898" s="20">
        <f>(Medidas!F1898-Medidas!E1898)/30.4375</f>
        <v>0</v>
      </c>
      <c r="J1898" s="15" t="e">
        <f>Medidas!H1898/(Medidas!G1898^2)*10000</f>
        <v>#DIV/0!</v>
      </c>
      <c r="K1898" s="15" t="e">
        <f t="shared" si="204"/>
        <v>#DIV/0!</v>
      </c>
      <c r="L1898" s="15" t="e">
        <f t="shared" si="205"/>
        <v>#DIV/0!</v>
      </c>
      <c r="M1898" s="15" t="e">
        <f t="shared" si="206"/>
        <v>#DIV/0!</v>
      </c>
      <c r="N1898" s="15" t="e">
        <f t="shared" si="207"/>
        <v>#N/A</v>
      </c>
      <c r="O1898" s="15" t="e">
        <f t="shared" si="208"/>
        <v>#N/A</v>
      </c>
    </row>
    <row r="1899" spans="1:15" x14ac:dyDescent="0.15">
      <c r="A1899" s="106">
        <f t="shared" si="209"/>
        <v>1</v>
      </c>
      <c r="B1899" s="15" t="e">
        <f>IF(OR(Medidas!D1899=1,Medidas!D1899="M",Medidas!D1899="m"),$A1899*LOOKUP($I1899+1,'OMS2007'!$A$3:$A$220,'OMS2007'!B$3:B$220)+(1-$A1899)*LOOKUP($I1899,'OMS2007'!$A$3:$A$220,'OMS2007'!B$3:B$220),$A1899*LOOKUP($I1899+1,'OMS2007'!$A$3:$A$220,'OMS2007'!E$3:E$220)+(1-$A1899)*LOOKUP($I1899,'OMS2007'!$A$3:$A$220,'OMS2007'!E$3:E$220))</f>
        <v>#N/A</v>
      </c>
      <c r="C1899" s="15" t="e">
        <f>IF(OR(Medidas!D1899=1,Medidas!D1899="M",Medidas!D1899="m"),$A1899*LOOKUP($I1899+1,'OMS2007'!$A$3:$A$220,'OMS2007'!C$3:C$220)+(1-$A1899)*LOOKUP($I1899,'OMS2007'!$A$3:$A$220,'OMS2007'!C$3:C$220),$A1899*LOOKUP($I1899+1,'OMS2007'!$A$3:$A$220,'OMS2007'!F$3:F$220)+(1-$A1899)*LOOKUP($I1899,'OMS2007'!$A$3:$A$220,'OMS2007'!F$3:F$220))</f>
        <v>#N/A</v>
      </c>
      <c r="D1899" s="15" t="e">
        <f>IF(OR(Medidas!D1899=1,Medidas!D1899="M",Medidas!D1899="m"),$A1899*LOOKUP($I1899+1,'OMS2007'!$A$3:$A$220,'OMS2007'!D$3:D$220)+(1-$A1899)*LOOKUP($I1899,'OMS2007'!$A$3:$A$220,'OMS2007'!D$3:D$220),$A1899*LOOKUP($I1899+1,'OMS2007'!$A$3:$A$220,'OMS2007'!G$3:G$220)+(1-$A1899)*LOOKUP($I1899,'OMS2007'!$A$3:$A$220,'OMS2007'!G$3:G$220))</f>
        <v>#N/A</v>
      </c>
      <c r="E1899" s="15">
        <f t="shared" si="203"/>
        <v>1</v>
      </c>
      <c r="F1899" s="15">
        <f>IF(OR(Medidas!D1899=1,Medidas!D1899="M",Medidas!D1899="m",Medidas!D1899=2,Medidas!D1899="F",Medidas!D1899="f"),0,1)</f>
        <v>1</v>
      </c>
      <c r="G1899" s="15">
        <f>IF(OR(ISBLANK(Medidas!G1899),(ISBLANK(Medidas!H1899))),1,0)</f>
        <v>1</v>
      </c>
      <c r="H1899" s="15">
        <f>IF(AND(NOT(G1899),OR(Medidas!G1899&lt;20,Medidas!G1899&gt;250,Medidas!H1899&lt;0.5,Medidas!H1899&gt;400)),1,0)</f>
        <v>0</v>
      </c>
      <c r="I1899" s="20">
        <f>(Medidas!F1899-Medidas!E1899)/30.4375</f>
        <v>0</v>
      </c>
      <c r="J1899" s="15" t="e">
        <f>Medidas!H1899/(Medidas!G1899^2)*10000</f>
        <v>#DIV/0!</v>
      </c>
      <c r="K1899" s="15" t="e">
        <f t="shared" si="204"/>
        <v>#DIV/0!</v>
      </c>
      <c r="L1899" s="15" t="e">
        <f t="shared" si="205"/>
        <v>#DIV/0!</v>
      </c>
      <c r="M1899" s="15" t="e">
        <f t="shared" si="206"/>
        <v>#DIV/0!</v>
      </c>
      <c r="N1899" s="15" t="e">
        <f t="shared" si="207"/>
        <v>#N/A</v>
      </c>
      <c r="O1899" s="15" t="e">
        <f t="shared" si="208"/>
        <v>#N/A</v>
      </c>
    </row>
    <row r="1900" spans="1:15" x14ac:dyDescent="0.15">
      <c r="A1900" s="106">
        <f t="shared" si="209"/>
        <v>1</v>
      </c>
      <c r="B1900" s="15" t="e">
        <f>IF(OR(Medidas!D1900=1,Medidas!D1900="M",Medidas!D1900="m"),$A1900*LOOKUP($I1900+1,'OMS2007'!$A$3:$A$220,'OMS2007'!B$3:B$220)+(1-$A1900)*LOOKUP($I1900,'OMS2007'!$A$3:$A$220,'OMS2007'!B$3:B$220),$A1900*LOOKUP($I1900+1,'OMS2007'!$A$3:$A$220,'OMS2007'!E$3:E$220)+(1-$A1900)*LOOKUP($I1900,'OMS2007'!$A$3:$A$220,'OMS2007'!E$3:E$220))</f>
        <v>#N/A</v>
      </c>
      <c r="C1900" s="15" t="e">
        <f>IF(OR(Medidas!D1900=1,Medidas!D1900="M",Medidas!D1900="m"),$A1900*LOOKUP($I1900+1,'OMS2007'!$A$3:$A$220,'OMS2007'!C$3:C$220)+(1-$A1900)*LOOKUP($I1900,'OMS2007'!$A$3:$A$220,'OMS2007'!C$3:C$220),$A1900*LOOKUP($I1900+1,'OMS2007'!$A$3:$A$220,'OMS2007'!F$3:F$220)+(1-$A1900)*LOOKUP($I1900,'OMS2007'!$A$3:$A$220,'OMS2007'!F$3:F$220))</f>
        <v>#N/A</v>
      </c>
      <c r="D1900" s="15" t="e">
        <f>IF(OR(Medidas!D1900=1,Medidas!D1900="M",Medidas!D1900="m"),$A1900*LOOKUP($I1900+1,'OMS2007'!$A$3:$A$220,'OMS2007'!D$3:D$220)+(1-$A1900)*LOOKUP($I1900,'OMS2007'!$A$3:$A$220,'OMS2007'!D$3:D$220),$A1900*LOOKUP($I1900+1,'OMS2007'!$A$3:$A$220,'OMS2007'!G$3:G$220)+(1-$A1900)*LOOKUP($I1900,'OMS2007'!$A$3:$A$220,'OMS2007'!G$3:G$220))</f>
        <v>#N/A</v>
      </c>
      <c r="E1900" s="15">
        <f t="shared" si="203"/>
        <v>1</v>
      </c>
      <c r="F1900" s="15">
        <f>IF(OR(Medidas!D1900=1,Medidas!D1900="M",Medidas!D1900="m",Medidas!D1900=2,Medidas!D1900="F",Medidas!D1900="f"),0,1)</f>
        <v>1</v>
      </c>
      <c r="G1900" s="15">
        <f>IF(OR(ISBLANK(Medidas!G1900),(ISBLANK(Medidas!H1900))),1,0)</f>
        <v>1</v>
      </c>
      <c r="H1900" s="15">
        <f>IF(AND(NOT(G1900),OR(Medidas!G1900&lt;20,Medidas!G1900&gt;250,Medidas!H1900&lt;0.5,Medidas!H1900&gt;400)),1,0)</f>
        <v>0</v>
      </c>
      <c r="I1900" s="20">
        <f>(Medidas!F1900-Medidas!E1900)/30.4375</f>
        <v>0</v>
      </c>
      <c r="J1900" s="15" t="e">
        <f>Medidas!H1900/(Medidas!G1900^2)*10000</f>
        <v>#DIV/0!</v>
      </c>
      <c r="K1900" s="15" t="e">
        <f t="shared" si="204"/>
        <v>#DIV/0!</v>
      </c>
      <c r="L1900" s="15" t="e">
        <f t="shared" si="205"/>
        <v>#DIV/0!</v>
      </c>
      <c r="M1900" s="15" t="e">
        <f t="shared" si="206"/>
        <v>#DIV/0!</v>
      </c>
      <c r="N1900" s="15" t="e">
        <f t="shared" si="207"/>
        <v>#N/A</v>
      </c>
      <c r="O1900" s="15" t="e">
        <f t="shared" si="208"/>
        <v>#N/A</v>
      </c>
    </row>
    <row r="1901" spans="1:15" x14ac:dyDescent="0.15">
      <c r="A1901" s="106">
        <f t="shared" si="209"/>
        <v>1</v>
      </c>
      <c r="B1901" s="15" t="e">
        <f>IF(OR(Medidas!D1901=1,Medidas!D1901="M",Medidas!D1901="m"),$A1901*LOOKUP($I1901+1,'OMS2007'!$A$3:$A$220,'OMS2007'!B$3:B$220)+(1-$A1901)*LOOKUP($I1901,'OMS2007'!$A$3:$A$220,'OMS2007'!B$3:B$220),$A1901*LOOKUP($I1901+1,'OMS2007'!$A$3:$A$220,'OMS2007'!E$3:E$220)+(1-$A1901)*LOOKUP($I1901,'OMS2007'!$A$3:$A$220,'OMS2007'!E$3:E$220))</f>
        <v>#N/A</v>
      </c>
      <c r="C1901" s="15" t="e">
        <f>IF(OR(Medidas!D1901=1,Medidas!D1901="M",Medidas!D1901="m"),$A1901*LOOKUP($I1901+1,'OMS2007'!$A$3:$A$220,'OMS2007'!C$3:C$220)+(1-$A1901)*LOOKUP($I1901,'OMS2007'!$A$3:$A$220,'OMS2007'!C$3:C$220),$A1901*LOOKUP($I1901+1,'OMS2007'!$A$3:$A$220,'OMS2007'!F$3:F$220)+(1-$A1901)*LOOKUP($I1901,'OMS2007'!$A$3:$A$220,'OMS2007'!F$3:F$220))</f>
        <v>#N/A</v>
      </c>
      <c r="D1901" s="15" t="e">
        <f>IF(OR(Medidas!D1901=1,Medidas!D1901="M",Medidas!D1901="m"),$A1901*LOOKUP($I1901+1,'OMS2007'!$A$3:$A$220,'OMS2007'!D$3:D$220)+(1-$A1901)*LOOKUP($I1901,'OMS2007'!$A$3:$A$220,'OMS2007'!D$3:D$220),$A1901*LOOKUP($I1901+1,'OMS2007'!$A$3:$A$220,'OMS2007'!G$3:G$220)+(1-$A1901)*LOOKUP($I1901,'OMS2007'!$A$3:$A$220,'OMS2007'!G$3:G$220))</f>
        <v>#N/A</v>
      </c>
      <c r="E1901" s="15">
        <f t="shared" si="203"/>
        <v>1</v>
      </c>
      <c r="F1901" s="15">
        <f>IF(OR(Medidas!D1901=1,Medidas!D1901="M",Medidas!D1901="m",Medidas!D1901=2,Medidas!D1901="F",Medidas!D1901="f"),0,1)</f>
        <v>1</v>
      </c>
      <c r="G1901" s="15">
        <f>IF(OR(ISBLANK(Medidas!G1901),(ISBLANK(Medidas!H1901))),1,0)</f>
        <v>1</v>
      </c>
      <c r="H1901" s="15">
        <f>IF(AND(NOT(G1901),OR(Medidas!G1901&lt;20,Medidas!G1901&gt;250,Medidas!H1901&lt;0.5,Medidas!H1901&gt;400)),1,0)</f>
        <v>0</v>
      </c>
      <c r="I1901" s="20">
        <f>(Medidas!F1901-Medidas!E1901)/30.4375</f>
        <v>0</v>
      </c>
      <c r="J1901" s="15" t="e">
        <f>Medidas!H1901/(Medidas!G1901^2)*10000</f>
        <v>#DIV/0!</v>
      </c>
      <c r="K1901" s="15" t="e">
        <f t="shared" si="204"/>
        <v>#DIV/0!</v>
      </c>
      <c r="L1901" s="15" t="e">
        <f t="shared" si="205"/>
        <v>#DIV/0!</v>
      </c>
      <c r="M1901" s="15" t="e">
        <f t="shared" si="206"/>
        <v>#DIV/0!</v>
      </c>
      <c r="N1901" s="15" t="e">
        <f t="shared" si="207"/>
        <v>#N/A</v>
      </c>
      <c r="O1901" s="15" t="e">
        <f t="shared" si="208"/>
        <v>#N/A</v>
      </c>
    </row>
    <row r="1902" spans="1:15" x14ac:dyDescent="0.15">
      <c r="A1902" s="106">
        <f t="shared" si="209"/>
        <v>1</v>
      </c>
      <c r="B1902" s="15" t="e">
        <f>IF(OR(Medidas!D1902=1,Medidas!D1902="M",Medidas!D1902="m"),$A1902*LOOKUP($I1902+1,'OMS2007'!$A$3:$A$220,'OMS2007'!B$3:B$220)+(1-$A1902)*LOOKUP($I1902,'OMS2007'!$A$3:$A$220,'OMS2007'!B$3:B$220),$A1902*LOOKUP($I1902+1,'OMS2007'!$A$3:$A$220,'OMS2007'!E$3:E$220)+(1-$A1902)*LOOKUP($I1902,'OMS2007'!$A$3:$A$220,'OMS2007'!E$3:E$220))</f>
        <v>#N/A</v>
      </c>
      <c r="C1902" s="15" t="e">
        <f>IF(OR(Medidas!D1902=1,Medidas!D1902="M",Medidas!D1902="m"),$A1902*LOOKUP($I1902+1,'OMS2007'!$A$3:$A$220,'OMS2007'!C$3:C$220)+(1-$A1902)*LOOKUP($I1902,'OMS2007'!$A$3:$A$220,'OMS2007'!C$3:C$220),$A1902*LOOKUP($I1902+1,'OMS2007'!$A$3:$A$220,'OMS2007'!F$3:F$220)+(1-$A1902)*LOOKUP($I1902,'OMS2007'!$A$3:$A$220,'OMS2007'!F$3:F$220))</f>
        <v>#N/A</v>
      </c>
      <c r="D1902" s="15" t="e">
        <f>IF(OR(Medidas!D1902=1,Medidas!D1902="M",Medidas!D1902="m"),$A1902*LOOKUP($I1902+1,'OMS2007'!$A$3:$A$220,'OMS2007'!D$3:D$220)+(1-$A1902)*LOOKUP($I1902,'OMS2007'!$A$3:$A$220,'OMS2007'!D$3:D$220),$A1902*LOOKUP($I1902+1,'OMS2007'!$A$3:$A$220,'OMS2007'!G$3:G$220)+(1-$A1902)*LOOKUP($I1902,'OMS2007'!$A$3:$A$220,'OMS2007'!G$3:G$220))</f>
        <v>#N/A</v>
      </c>
      <c r="E1902" s="15">
        <f t="shared" si="203"/>
        <v>1</v>
      </c>
      <c r="F1902" s="15">
        <f>IF(OR(Medidas!D1902=1,Medidas!D1902="M",Medidas!D1902="m",Medidas!D1902=2,Medidas!D1902="F",Medidas!D1902="f"),0,1)</f>
        <v>1</v>
      </c>
      <c r="G1902" s="15">
        <f>IF(OR(ISBLANK(Medidas!G1902),(ISBLANK(Medidas!H1902))),1,0)</f>
        <v>1</v>
      </c>
      <c r="H1902" s="15">
        <f>IF(AND(NOT(G1902),OR(Medidas!G1902&lt;20,Medidas!G1902&gt;250,Medidas!H1902&lt;0.5,Medidas!H1902&gt;400)),1,0)</f>
        <v>0</v>
      </c>
      <c r="I1902" s="20">
        <f>(Medidas!F1902-Medidas!E1902)/30.4375</f>
        <v>0</v>
      </c>
      <c r="J1902" s="15" t="e">
        <f>Medidas!H1902/(Medidas!G1902^2)*10000</f>
        <v>#DIV/0!</v>
      </c>
      <c r="K1902" s="15" t="e">
        <f t="shared" si="204"/>
        <v>#DIV/0!</v>
      </c>
      <c r="L1902" s="15" t="e">
        <f t="shared" si="205"/>
        <v>#DIV/0!</v>
      </c>
      <c r="M1902" s="15" t="e">
        <f t="shared" si="206"/>
        <v>#DIV/0!</v>
      </c>
      <c r="N1902" s="15" t="e">
        <f t="shared" si="207"/>
        <v>#N/A</v>
      </c>
      <c r="O1902" s="15" t="e">
        <f t="shared" si="208"/>
        <v>#N/A</v>
      </c>
    </row>
    <row r="1903" spans="1:15" x14ac:dyDescent="0.15">
      <c r="A1903" s="106">
        <f t="shared" si="209"/>
        <v>1</v>
      </c>
      <c r="B1903" s="15" t="e">
        <f>IF(OR(Medidas!D1903=1,Medidas!D1903="M",Medidas!D1903="m"),$A1903*LOOKUP($I1903+1,'OMS2007'!$A$3:$A$220,'OMS2007'!B$3:B$220)+(1-$A1903)*LOOKUP($I1903,'OMS2007'!$A$3:$A$220,'OMS2007'!B$3:B$220),$A1903*LOOKUP($I1903+1,'OMS2007'!$A$3:$A$220,'OMS2007'!E$3:E$220)+(1-$A1903)*LOOKUP($I1903,'OMS2007'!$A$3:$A$220,'OMS2007'!E$3:E$220))</f>
        <v>#N/A</v>
      </c>
      <c r="C1903" s="15" t="e">
        <f>IF(OR(Medidas!D1903=1,Medidas!D1903="M",Medidas!D1903="m"),$A1903*LOOKUP($I1903+1,'OMS2007'!$A$3:$A$220,'OMS2007'!C$3:C$220)+(1-$A1903)*LOOKUP($I1903,'OMS2007'!$A$3:$A$220,'OMS2007'!C$3:C$220),$A1903*LOOKUP($I1903+1,'OMS2007'!$A$3:$A$220,'OMS2007'!F$3:F$220)+(1-$A1903)*LOOKUP($I1903,'OMS2007'!$A$3:$A$220,'OMS2007'!F$3:F$220))</f>
        <v>#N/A</v>
      </c>
      <c r="D1903" s="15" t="e">
        <f>IF(OR(Medidas!D1903=1,Medidas!D1903="M",Medidas!D1903="m"),$A1903*LOOKUP($I1903+1,'OMS2007'!$A$3:$A$220,'OMS2007'!D$3:D$220)+(1-$A1903)*LOOKUP($I1903,'OMS2007'!$A$3:$A$220,'OMS2007'!D$3:D$220),$A1903*LOOKUP($I1903+1,'OMS2007'!$A$3:$A$220,'OMS2007'!G$3:G$220)+(1-$A1903)*LOOKUP($I1903,'OMS2007'!$A$3:$A$220,'OMS2007'!G$3:G$220))</f>
        <v>#N/A</v>
      </c>
      <c r="E1903" s="15">
        <f t="shared" si="203"/>
        <v>1</v>
      </c>
      <c r="F1903" s="15">
        <f>IF(OR(Medidas!D1903=1,Medidas!D1903="M",Medidas!D1903="m",Medidas!D1903=2,Medidas!D1903="F",Medidas!D1903="f"),0,1)</f>
        <v>1</v>
      </c>
      <c r="G1903" s="15">
        <f>IF(OR(ISBLANK(Medidas!G1903),(ISBLANK(Medidas!H1903))),1,0)</f>
        <v>1</v>
      </c>
      <c r="H1903" s="15">
        <f>IF(AND(NOT(G1903),OR(Medidas!G1903&lt;20,Medidas!G1903&gt;250,Medidas!H1903&lt;0.5,Medidas!H1903&gt;400)),1,0)</f>
        <v>0</v>
      </c>
      <c r="I1903" s="20">
        <f>(Medidas!F1903-Medidas!E1903)/30.4375</f>
        <v>0</v>
      </c>
      <c r="J1903" s="15" t="e">
        <f>Medidas!H1903/(Medidas!G1903^2)*10000</f>
        <v>#DIV/0!</v>
      </c>
      <c r="K1903" s="15" t="e">
        <f t="shared" si="204"/>
        <v>#DIV/0!</v>
      </c>
      <c r="L1903" s="15" t="e">
        <f t="shared" si="205"/>
        <v>#DIV/0!</v>
      </c>
      <c r="M1903" s="15" t="e">
        <f t="shared" si="206"/>
        <v>#DIV/0!</v>
      </c>
      <c r="N1903" s="15" t="e">
        <f t="shared" si="207"/>
        <v>#N/A</v>
      </c>
      <c r="O1903" s="15" t="e">
        <f t="shared" si="208"/>
        <v>#N/A</v>
      </c>
    </row>
    <row r="1904" spans="1:15" x14ac:dyDescent="0.15">
      <c r="A1904" s="106">
        <f t="shared" si="209"/>
        <v>1</v>
      </c>
      <c r="B1904" s="15" t="e">
        <f>IF(OR(Medidas!D1904=1,Medidas!D1904="M",Medidas!D1904="m"),$A1904*LOOKUP($I1904+1,'OMS2007'!$A$3:$A$220,'OMS2007'!B$3:B$220)+(1-$A1904)*LOOKUP($I1904,'OMS2007'!$A$3:$A$220,'OMS2007'!B$3:B$220),$A1904*LOOKUP($I1904+1,'OMS2007'!$A$3:$A$220,'OMS2007'!E$3:E$220)+(1-$A1904)*LOOKUP($I1904,'OMS2007'!$A$3:$A$220,'OMS2007'!E$3:E$220))</f>
        <v>#N/A</v>
      </c>
      <c r="C1904" s="15" t="e">
        <f>IF(OR(Medidas!D1904=1,Medidas!D1904="M",Medidas!D1904="m"),$A1904*LOOKUP($I1904+1,'OMS2007'!$A$3:$A$220,'OMS2007'!C$3:C$220)+(1-$A1904)*LOOKUP($I1904,'OMS2007'!$A$3:$A$220,'OMS2007'!C$3:C$220),$A1904*LOOKUP($I1904+1,'OMS2007'!$A$3:$A$220,'OMS2007'!F$3:F$220)+(1-$A1904)*LOOKUP($I1904,'OMS2007'!$A$3:$A$220,'OMS2007'!F$3:F$220))</f>
        <v>#N/A</v>
      </c>
      <c r="D1904" s="15" t="e">
        <f>IF(OR(Medidas!D1904=1,Medidas!D1904="M",Medidas!D1904="m"),$A1904*LOOKUP($I1904+1,'OMS2007'!$A$3:$A$220,'OMS2007'!D$3:D$220)+(1-$A1904)*LOOKUP($I1904,'OMS2007'!$A$3:$A$220,'OMS2007'!D$3:D$220),$A1904*LOOKUP($I1904+1,'OMS2007'!$A$3:$A$220,'OMS2007'!G$3:G$220)+(1-$A1904)*LOOKUP($I1904,'OMS2007'!$A$3:$A$220,'OMS2007'!G$3:G$220))</f>
        <v>#N/A</v>
      </c>
      <c r="E1904" s="15">
        <f t="shared" si="203"/>
        <v>1</v>
      </c>
      <c r="F1904" s="15">
        <f>IF(OR(Medidas!D1904=1,Medidas!D1904="M",Medidas!D1904="m",Medidas!D1904=2,Medidas!D1904="F",Medidas!D1904="f"),0,1)</f>
        <v>1</v>
      </c>
      <c r="G1904" s="15">
        <f>IF(OR(ISBLANK(Medidas!G1904),(ISBLANK(Medidas!H1904))),1,0)</f>
        <v>1</v>
      </c>
      <c r="H1904" s="15">
        <f>IF(AND(NOT(G1904),OR(Medidas!G1904&lt;20,Medidas!G1904&gt;250,Medidas!H1904&lt;0.5,Medidas!H1904&gt;400)),1,0)</f>
        <v>0</v>
      </c>
      <c r="I1904" s="20">
        <f>(Medidas!F1904-Medidas!E1904)/30.4375</f>
        <v>0</v>
      </c>
      <c r="J1904" s="15" t="e">
        <f>Medidas!H1904/(Medidas!G1904^2)*10000</f>
        <v>#DIV/0!</v>
      </c>
      <c r="K1904" s="15" t="e">
        <f t="shared" si="204"/>
        <v>#DIV/0!</v>
      </c>
      <c r="L1904" s="15" t="e">
        <f t="shared" si="205"/>
        <v>#DIV/0!</v>
      </c>
      <c r="M1904" s="15" t="e">
        <f t="shared" si="206"/>
        <v>#DIV/0!</v>
      </c>
      <c r="N1904" s="15" t="e">
        <f t="shared" si="207"/>
        <v>#N/A</v>
      </c>
      <c r="O1904" s="15" t="e">
        <f t="shared" si="208"/>
        <v>#N/A</v>
      </c>
    </row>
    <row r="1905" spans="1:15" x14ac:dyDescent="0.15">
      <c r="A1905" s="106">
        <f t="shared" si="209"/>
        <v>1</v>
      </c>
      <c r="B1905" s="15" t="e">
        <f>IF(OR(Medidas!D1905=1,Medidas!D1905="M",Medidas!D1905="m"),$A1905*LOOKUP($I1905+1,'OMS2007'!$A$3:$A$220,'OMS2007'!B$3:B$220)+(1-$A1905)*LOOKUP($I1905,'OMS2007'!$A$3:$A$220,'OMS2007'!B$3:B$220),$A1905*LOOKUP($I1905+1,'OMS2007'!$A$3:$A$220,'OMS2007'!E$3:E$220)+(1-$A1905)*LOOKUP($I1905,'OMS2007'!$A$3:$A$220,'OMS2007'!E$3:E$220))</f>
        <v>#N/A</v>
      </c>
      <c r="C1905" s="15" t="e">
        <f>IF(OR(Medidas!D1905=1,Medidas!D1905="M",Medidas!D1905="m"),$A1905*LOOKUP($I1905+1,'OMS2007'!$A$3:$A$220,'OMS2007'!C$3:C$220)+(1-$A1905)*LOOKUP($I1905,'OMS2007'!$A$3:$A$220,'OMS2007'!C$3:C$220),$A1905*LOOKUP($I1905+1,'OMS2007'!$A$3:$A$220,'OMS2007'!F$3:F$220)+(1-$A1905)*LOOKUP($I1905,'OMS2007'!$A$3:$A$220,'OMS2007'!F$3:F$220))</f>
        <v>#N/A</v>
      </c>
      <c r="D1905" s="15" t="e">
        <f>IF(OR(Medidas!D1905=1,Medidas!D1905="M",Medidas!D1905="m"),$A1905*LOOKUP($I1905+1,'OMS2007'!$A$3:$A$220,'OMS2007'!D$3:D$220)+(1-$A1905)*LOOKUP($I1905,'OMS2007'!$A$3:$A$220,'OMS2007'!D$3:D$220),$A1905*LOOKUP($I1905+1,'OMS2007'!$A$3:$A$220,'OMS2007'!G$3:G$220)+(1-$A1905)*LOOKUP($I1905,'OMS2007'!$A$3:$A$220,'OMS2007'!G$3:G$220))</f>
        <v>#N/A</v>
      </c>
      <c r="E1905" s="15">
        <f t="shared" si="203"/>
        <v>1</v>
      </c>
      <c r="F1905" s="15">
        <f>IF(OR(Medidas!D1905=1,Medidas!D1905="M",Medidas!D1905="m",Medidas!D1905=2,Medidas!D1905="F",Medidas!D1905="f"),0,1)</f>
        <v>1</v>
      </c>
      <c r="G1905" s="15">
        <f>IF(OR(ISBLANK(Medidas!G1905),(ISBLANK(Medidas!H1905))),1,0)</f>
        <v>1</v>
      </c>
      <c r="H1905" s="15">
        <f>IF(AND(NOT(G1905),OR(Medidas!G1905&lt;20,Medidas!G1905&gt;250,Medidas!H1905&lt;0.5,Medidas!H1905&gt;400)),1,0)</f>
        <v>0</v>
      </c>
      <c r="I1905" s="20">
        <f>(Medidas!F1905-Medidas!E1905)/30.4375</f>
        <v>0</v>
      </c>
      <c r="J1905" s="15" t="e">
        <f>Medidas!H1905/(Medidas!G1905^2)*10000</f>
        <v>#DIV/0!</v>
      </c>
      <c r="K1905" s="15" t="e">
        <f t="shared" si="204"/>
        <v>#DIV/0!</v>
      </c>
      <c r="L1905" s="15" t="e">
        <f t="shared" si="205"/>
        <v>#DIV/0!</v>
      </c>
      <c r="M1905" s="15" t="e">
        <f t="shared" si="206"/>
        <v>#DIV/0!</v>
      </c>
      <c r="N1905" s="15" t="e">
        <f t="shared" si="207"/>
        <v>#N/A</v>
      </c>
      <c r="O1905" s="15" t="e">
        <f t="shared" si="208"/>
        <v>#N/A</v>
      </c>
    </row>
    <row r="1906" spans="1:15" x14ac:dyDescent="0.15">
      <c r="A1906" s="106">
        <f t="shared" si="209"/>
        <v>1</v>
      </c>
      <c r="B1906" s="15" t="e">
        <f>IF(OR(Medidas!D1906=1,Medidas!D1906="M",Medidas!D1906="m"),$A1906*LOOKUP($I1906+1,'OMS2007'!$A$3:$A$220,'OMS2007'!B$3:B$220)+(1-$A1906)*LOOKUP($I1906,'OMS2007'!$A$3:$A$220,'OMS2007'!B$3:B$220),$A1906*LOOKUP($I1906+1,'OMS2007'!$A$3:$A$220,'OMS2007'!E$3:E$220)+(1-$A1906)*LOOKUP($I1906,'OMS2007'!$A$3:$A$220,'OMS2007'!E$3:E$220))</f>
        <v>#N/A</v>
      </c>
      <c r="C1906" s="15" t="e">
        <f>IF(OR(Medidas!D1906=1,Medidas!D1906="M",Medidas!D1906="m"),$A1906*LOOKUP($I1906+1,'OMS2007'!$A$3:$A$220,'OMS2007'!C$3:C$220)+(1-$A1906)*LOOKUP($I1906,'OMS2007'!$A$3:$A$220,'OMS2007'!C$3:C$220),$A1906*LOOKUP($I1906+1,'OMS2007'!$A$3:$A$220,'OMS2007'!F$3:F$220)+(1-$A1906)*LOOKUP($I1906,'OMS2007'!$A$3:$A$220,'OMS2007'!F$3:F$220))</f>
        <v>#N/A</v>
      </c>
      <c r="D1906" s="15" t="e">
        <f>IF(OR(Medidas!D1906=1,Medidas!D1906="M",Medidas!D1906="m"),$A1906*LOOKUP($I1906+1,'OMS2007'!$A$3:$A$220,'OMS2007'!D$3:D$220)+(1-$A1906)*LOOKUP($I1906,'OMS2007'!$A$3:$A$220,'OMS2007'!D$3:D$220),$A1906*LOOKUP($I1906+1,'OMS2007'!$A$3:$A$220,'OMS2007'!G$3:G$220)+(1-$A1906)*LOOKUP($I1906,'OMS2007'!$A$3:$A$220,'OMS2007'!G$3:G$220))</f>
        <v>#N/A</v>
      </c>
      <c r="E1906" s="15">
        <f t="shared" si="203"/>
        <v>1</v>
      </c>
      <c r="F1906" s="15">
        <f>IF(OR(Medidas!D1906=1,Medidas!D1906="M",Medidas!D1906="m",Medidas!D1906=2,Medidas!D1906="F",Medidas!D1906="f"),0,1)</f>
        <v>1</v>
      </c>
      <c r="G1906" s="15">
        <f>IF(OR(ISBLANK(Medidas!G1906),(ISBLANK(Medidas!H1906))),1,0)</f>
        <v>1</v>
      </c>
      <c r="H1906" s="15">
        <f>IF(AND(NOT(G1906),OR(Medidas!G1906&lt;20,Medidas!G1906&gt;250,Medidas!H1906&lt;0.5,Medidas!H1906&gt;400)),1,0)</f>
        <v>0</v>
      </c>
      <c r="I1906" s="20">
        <f>(Medidas!F1906-Medidas!E1906)/30.4375</f>
        <v>0</v>
      </c>
      <c r="J1906" s="15" t="e">
        <f>Medidas!H1906/(Medidas!G1906^2)*10000</f>
        <v>#DIV/0!</v>
      </c>
      <c r="K1906" s="15" t="e">
        <f t="shared" si="204"/>
        <v>#DIV/0!</v>
      </c>
      <c r="L1906" s="15" t="e">
        <f t="shared" si="205"/>
        <v>#DIV/0!</v>
      </c>
      <c r="M1906" s="15" t="e">
        <f t="shared" si="206"/>
        <v>#DIV/0!</v>
      </c>
      <c r="N1906" s="15" t="e">
        <f t="shared" si="207"/>
        <v>#N/A</v>
      </c>
      <c r="O1906" s="15" t="e">
        <f t="shared" si="208"/>
        <v>#N/A</v>
      </c>
    </row>
    <row r="1907" spans="1:15" x14ac:dyDescent="0.15">
      <c r="A1907" s="106">
        <f t="shared" si="209"/>
        <v>1</v>
      </c>
      <c r="B1907" s="15" t="e">
        <f>IF(OR(Medidas!D1907=1,Medidas!D1907="M",Medidas!D1907="m"),$A1907*LOOKUP($I1907+1,'OMS2007'!$A$3:$A$220,'OMS2007'!B$3:B$220)+(1-$A1907)*LOOKUP($I1907,'OMS2007'!$A$3:$A$220,'OMS2007'!B$3:B$220),$A1907*LOOKUP($I1907+1,'OMS2007'!$A$3:$A$220,'OMS2007'!E$3:E$220)+(1-$A1907)*LOOKUP($I1907,'OMS2007'!$A$3:$A$220,'OMS2007'!E$3:E$220))</f>
        <v>#N/A</v>
      </c>
      <c r="C1907" s="15" t="e">
        <f>IF(OR(Medidas!D1907=1,Medidas!D1907="M",Medidas!D1907="m"),$A1907*LOOKUP($I1907+1,'OMS2007'!$A$3:$A$220,'OMS2007'!C$3:C$220)+(1-$A1907)*LOOKUP($I1907,'OMS2007'!$A$3:$A$220,'OMS2007'!C$3:C$220),$A1907*LOOKUP($I1907+1,'OMS2007'!$A$3:$A$220,'OMS2007'!F$3:F$220)+(1-$A1907)*LOOKUP($I1907,'OMS2007'!$A$3:$A$220,'OMS2007'!F$3:F$220))</f>
        <v>#N/A</v>
      </c>
      <c r="D1907" s="15" t="e">
        <f>IF(OR(Medidas!D1907=1,Medidas!D1907="M",Medidas!D1907="m"),$A1907*LOOKUP($I1907+1,'OMS2007'!$A$3:$A$220,'OMS2007'!D$3:D$220)+(1-$A1907)*LOOKUP($I1907,'OMS2007'!$A$3:$A$220,'OMS2007'!D$3:D$220),$A1907*LOOKUP($I1907+1,'OMS2007'!$A$3:$A$220,'OMS2007'!G$3:G$220)+(1-$A1907)*LOOKUP($I1907,'OMS2007'!$A$3:$A$220,'OMS2007'!G$3:G$220))</f>
        <v>#N/A</v>
      </c>
      <c r="E1907" s="15">
        <f t="shared" si="203"/>
        <v>1</v>
      </c>
      <c r="F1907" s="15">
        <f>IF(OR(Medidas!D1907=1,Medidas!D1907="M",Medidas!D1907="m",Medidas!D1907=2,Medidas!D1907="F",Medidas!D1907="f"),0,1)</f>
        <v>1</v>
      </c>
      <c r="G1907" s="15">
        <f>IF(OR(ISBLANK(Medidas!G1907),(ISBLANK(Medidas!H1907))),1,0)</f>
        <v>1</v>
      </c>
      <c r="H1907" s="15">
        <f>IF(AND(NOT(G1907),OR(Medidas!G1907&lt;20,Medidas!G1907&gt;250,Medidas!H1907&lt;0.5,Medidas!H1907&gt;400)),1,0)</f>
        <v>0</v>
      </c>
      <c r="I1907" s="20">
        <f>(Medidas!F1907-Medidas!E1907)/30.4375</f>
        <v>0</v>
      </c>
      <c r="J1907" s="15" t="e">
        <f>Medidas!H1907/(Medidas!G1907^2)*10000</f>
        <v>#DIV/0!</v>
      </c>
      <c r="K1907" s="15" t="e">
        <f t="shared" si="204"/>
        <v>#DIV/0!</v>
      </c>
      <c r="L1907" s="15" t="e">
        <f t="shared" si="205"/>
        <v>#DIV/0!</v>
      </c>
      <c r="M1907" s="15" t="e">
        <f t="shared" si="206"/>
        <v>#DIV/0!</v>
      </c>
      <c r="N1907" s="15" t="e">
        <f t="shared" si="207"/>
        <v>#N/A</v>
      </c>
      <c r="O1907" s="15" t="e">
        <f t="shared" si="208"/>
        <v>#N/A</v>
      </c>
    </row>
    <row r="1908" spans="1:15" x14ac:dyDescent="0.15">
      <c r="A1908" s="106">
        <f t="shared" si="209"/>
        <v>1</v>
      </c>
      <c r="B1908" s="15" t="e">
        <f>IF(OR(Medidas!D1908=1,Medidas!D1908="M",Medidas!D1908="m"),$A1908*LOOKUP($I1908+1,'OMS2007'!$A$3:$A$220,'OMS2007'!B$3:B$220)+(1-$A1908)*LOOKUP($I1908,'OMS2007'!$A$3:$A$220,'OMS2007'!B$3:B$220),$A1908*LOOKUP($I1908+1,'OMS2007'!$A$3:$A$220,'OMS2007'!E$3:E$220)+(1-$A1908)*LOOKUP($I1908,'OMS2007'!$A$3:$A$220,'OMS2007'!E$3:E$220))</f>
        <v>#N/A</v>
      </c>
      <c r="C1908" s="15" t="e">
        <f>IF(OR(Medidas!D1908=1,Medidas!D1908="M",Medidas!D1908="m"),$A1908*LOOKUP($I1908+1,'OMS2007'!$A$3:$A$220,'OMS2007'!C$3:C$220)+(1-$A1908)*LOOKUP($I1908,'OMS2007'!$A$3:$A$220,'OMS2007'!C$3:C$220),$A1908*LOOKUP($I1908+1,'OMS2007'!$A$3:$A$220,'OMS2007'!F$3:F$220)+(1-$A1908)*LOOKUP($I1908,'OMS2007'!$A$3:$A$220,'OMS2007'!F$3:F$220))</f>
        <v>#N/A</v>
      </c>
      <c r="D1908" s="15" t="e">
        <f>IF(OR(Medidas!D1908=1,Medidas!D1908="M",Medidas!D1908="m"),$A1908*LOOKUP($I1908+1,'OMS2007'!$A$3:$A$220,'OMS2007'!D$3:D$220)+(1-$A1908)*LOOKUP($I1908,'OMS2007'!$A$3:$A$220,'OMS2007'!D$3:D$220),$A1908*LOOKUP($I1908+1,'OMS2007'!$A$3:$A$220,'OMS2007'!G$3:G$220)+(1-$A1908)*LOOKUP($I1908,'OMS2007'!$A$3:$A$220,'OMS2007'!G$3:G$220))</f>
        <v>#N/A</v>
      </c>
      <c r="E1908" s="15">
        <f t="shared" si="203"/>
        <v>1</v>
      </c>
      <c r="F1908" s="15">
        <f>IF(OR(Medidas!D1908=1,Medidas!D1908="M",Medidas!D1908="m",Medidas!D1908=2,Medidas!D1908="F",Medidas!D1908="f"),0,1)</f>
        <v>1</v>
      </c>
      <c r="G1908" s="15">
        <f>IF(OR(ISBLANK(Medidas!G1908),(ISBLANK(Medidas!H1908))),1,0)</f>
        <v>1</v>
      </c>
      <c r="H1908" s="15">
        <f>IF(AND(NOT(G1908),OR(Medidas!G1908&lt;20,Medidas!G1908&gt;250,Medidas!H1908&lt;0.5,Medidas!H1908&gt;400)),1,0)</f>
        <v>0</v>
      </c>
      <c r="I1908" s="20">
        <f>(Medidas!F1908-Medidas!E1908)/30.4375</f>
        <v>0</v>
      </c>
      <c r="J1908" s="15" t="e">
        <f>Medidas!H1908/(Medidas!G1908^2)*10000</f>
        <v>#DIV/0!</v>
      </c>
      <c r="K1908" s="15" t="e">
        <f t="shared" si="204"/>
        <v>#DIV/0!</v>
      </c>
      <c r="L1908" s="15" t="e">
        <f t="shared" si="205"/>
        <v>#DIV/0!</v>
      </c>
      <c r="M1908" s="15" t="e">
        <f t="shared" si="206"/>
        <v>#DIV/0!</v>
      </c>
      <c r="N1908" s="15" t="e">
        <f t="shared" si="207"/>
        <v>#N/A</v>
      </c>
      <c r="O1908" s="15" t="e">
        <f t="shared" si="208"/>
        <v>#N/A</v>
      </c>
    </row>
    <row r="1909" spans="1:15" x14ac:dyDescent="0.15">
      <c r="A1909" s="106">
        <f t="shared" si="209"/>
        <v>1</v>
      </c>
      <c r="B1909" s="15" t="e">
        <f>IF(OR(Medidas!D1909=1,Medidas!D1909="M",Medidas!D1909="m"),$A1909*LOOKUP($I1909+1,'OMS2007'!$A$3:$A$220,'OMS2007'!B$3:B$220)+(1-$A1909)*LOOKUP($I1909,'OMS2007'!$A$3:$A$220,'OMS2007'!B$3:B$220),$A1909*LOOKUP($I1909+1,'OMS2007'!$A$3:$A$220,'OMS2007'!E$3:E$220)+(1-$A1909)*LOOKUP($I1909,'OMS2007'!$A$3:$A$220,'OMS2007'!E$3:E$220))</f>
        <v>#N/A</v>
      </c>
      <c r="C1909" s="15" t="e">
        <f>IF(OR(Medidas!D1909=1,Medidas!D1909="M",Medidas!D1909="m"),$A1909*LOOKUP($I1909+1,'OMS2007'!$A$3:$A$220,'OMS2007'!C$3:C$220)+(1-$A1909)*LOOKUP($I1909,'OMS2007'!$A$3:$A$220,'OMS2007'!C$3:C$220),$A1909*LOOKUP($I1909+1,'OMS2007'!$A$3:$A$220,'OMS2007'!F$3:F$220)+(1-$A1909)*LOOKUP($I1909,'OMS2007'!$A$3:$A$220,'OMS2007'!F$3:F$220))</f>
        <v>#N/A</v>
      </c>
      <c r="D1909" s="15" t="e">
        <f>IF(OR(Medidas!D1909=1,Medidas!D1909="M",Medidas!D1909="m"),$A1909*LOOKUP($I1909+1,'OMS2007'!$A$3:$A$220,'OMS2007'!D$3:D$220)+(1-$A1909)*LOOKUP($I1909,'OMS2007'!$A$3:$A$220,'OMS2007'!D$3:D$220),$A1909*LOOKUP($I1909+1,'OMS2007'!$A$3:$A$220,'OMS2007'!G$3:G$220)+(1-$A1909)*LOOKUP($I1909,'OMS2007'!$A$3:$A$220,'OMS2007'!G$3:G$220))</f>
        <v>#N/A</v>
      </c>
      <c r="E1909" s="15">
        <f t="shared" si="203"/>
        <v>1</v>
      </c>
      <c r="F1909" s="15">
        <f>IF(OR(Medidas!D1909=1,Medidas!D1909="M",Medidas!D1909="m",Medidas!D1909=2,Medidas!D1909="F",Medidas!D1909="f"),0,1)</f>
        <v>1</v>
      </c>
      <c r="G1909" s="15">
        <f>IF(OR(ISBLANK(Medidas!G1909),(ISBLANK(Medidas!H1909))),1,0)</f>
        <v>1</v>
      </c>
      <c r="H1909" s="15">
        <f>IF(AND(NOT(G1909),OR(Medidas!G1909&lt;20,Medidas!G1909&gt;250,Medidas!H1909&lt;0.5,Medidas!H1909&gt;400)),1,0)</f>
        <v>0</v>
      </c>
      <c r="I1909" s="20">
        <f>(Medidas!F1909-Medidas!E1909)/30.4375</f>
        <v>0</v>
      </c>
      <c r="J1909" s="15" t="e">
        <f>Medidas!H1909/(Medidas!G1909^2)*10000</f>
        <v>#DIV/0!</v>
      </c>
      <c r="K1909" s="15" t="e">
        <f t="shared" si="204"/>
        <v>#DIV/0!</v>
      </c>
      <c r="L1909" s="15" t="e">
        <f t="shared" si="205"/>
        <v>#DIV/0!</v>
      </c>
      <c r="M1909" s="15" t="e">
        <f t="shared" si="206"/>
        <v>#DIV/0!</v>
      </c>
      <c r="N1909" s="15" t="e">
        <f t="shared" si="207"/>
        <v>#N/A</v>
      </c>
      <c r="O1909" s="15" t="e">
        <f t="shared" si="208"/>
        <v>#N/A</v>
      </c>
    </row>
    <row r="1910" spans="1:15" x14ac:dyDescent="0.15">
      <c r="A1910" s="106">
        <f t="shared" si="209"/>
        <v>1</v>
      </c>
      <c r="B1910" s="15" t="e">
        <f>IF(OR(Medidas!D1910=1,Medidas!D1910="M",Medidas!D1910="m"),$A1910*LOOKUP($I1910+1,'OMS2007'!$A$3:$A$220,'OMS2007'!B$3:B$220)+(1-$A1910)*LOOKUP($I1910,'OMS2007'!$A$3:$A$220,'OMS2007'!B$3:B$220),$A1910*LOOKUP($I1910+1,'OMS2007'!$A$3:$A$220,'OMS2007'!E$3:E$220)+(1-$A1910)*LOOKUP($I1910,'OMS2007'!$A$3:$A$220,'OMS2007'!E$3:E$220))</f>
        <v>#N/A</v>
      </c>
      <c r="C1910" s="15" t="e">
        <f>IF(OR(Medidas!D1910=1,Medidas!D1910="M",Medidas!D1910="m"),$A1910*LOOKUP($I1910+1,'OMS2007'!$A$3:$A$220,'OMS2007'!C$3:C$220)+(1-$A1910)*LOOKUP($I1910,'OMS2007'!$A$3:$A$220,'OMS2007'!C$3:C$220),$A1910*LOOKUP($I1910+1,'OMS2007'!$A$3:$A$220,'OMS2007'!F$3:F$220)+(1-$A1910)*LOOKUP($I1910,'OMS2007'!$A$3:$A$220,'OMS2007'!F$3:F$220))</f>
        <v>#N/A</v>
      </c>
      <c r="D1910" s="15" t="e">
        <f>IF(OR(Medidas!D1910=1,Medidas!D1910="M",Medidas!D1910="m"),$A1910*LOOKUP($I1910+1,'OMS2007'!$A$3:$A$220,'OMS2007'!D$3:D$220)+(1-$A1910)*LOOKUP($I1910,'OMS2007'!$A$3:$A$220,'OMS2007'!D$3:D$220),$A1910*LOOKUP($I1910+1,'OMS2007'!$A$3:$A$220,'OMS2007'!G$3:G$220)+(1-$A1910)*LOOKUP($I1910,'OMS2007'!$A$3:$A$220,'OMS2007'!G$3:G$220))</f>
        <v>#N/A</v>
      </c>
      <c r="E1910" s="15">
        <f t="shared" si="203"/>
        <v>1</v>
      </c>
      <c r="F1910" s="15">
        <f>IF(OR(Medidas!D1910=1,Medidas!D1910="M",Medidas!D1910="m",Medidas!D1910=2,Medidas!D1910="F",Medidas!D1910="f"),0,1)</f>
        <v>1</v>
      </c>
      <c r="G1910" s="15">
        <f>IF(OR(ISBLANK(Medidas!G1910),(ISBLANK(Medidas!H1910))),1,0)</f>
        <v>1</v>
      </c>
      <c r="H1910" s="15">
        <f>IF(AND(NOT(G1910),OR(Medidas!G1910&lt;20,Medidas!G1910&gt;250,Medidas!H1910&lt;0.5,Medidas!H1910&gt;400)),1,0)</f>
        <v>0</v>
      </c>
      <c r="I1910" s="20">
        <f>(Medidas!F1910-Medidas!E1910)/30.4375</f>
        <v>0</v>
      </c>
      <c r="J1910" s="15" t="e">
        <f>Medidas!H1910/(Medidas!G1910^2)*10000</f>
        <v>#DIV/0!</v>
      </c>
      <c r="K1910" s="15" t="e">
        <f t="shared" si="204"/>
        <v>#DIV/0!</v>
      </c>
      <c r="L1910" s="15" t="e">
        <f t="shared" si="205"/>
        <v>#DIV/0!</v>
      </c>
      <c r="M1910" s="15" t="e">
        <f t="shared" si="206"/>
        <v>#DIV/0!</v>
      </c>
      <c r="N1910" s="15" t="e">
        <f t="shared" si="207"/>
        <v>#N/A</v>
      </c>
      <c r="O1910" s="15" t="e">
        <f t="shared" si="208"/>
        <v>#N/A</v>
      </c>
    </row>
    <row r="1911" spans="1:15" x14ac:dyDescent="0.15">
      <c r="A1911" s="106">
        <f t="shared" si="209"/>
        <v>1</v>
      </c>
      <c r="B1911" s="15" t="e">
        <f>IF(OR(Medidas!D1911=1,Medidas!D1911="M",Medidas!D1911="m"),$A1911*LOOKUP($I1911+1,'OMS2007'!$A$3:$A$220,'OMS2007'!B$3:B$220)+(1-$A1911)*LOOKUP($I1911,'OMS2007'!$A$3:$A$220,'OMS2007'!B$3:B$220),$A1911*LOOKUP($I1911+1,'OMS2007'!$A$3:$A$220,'OMS2007'!E$3:E$220)+(1-$A1911)*LOOKUP($I1911,'OMS2007'!$A$3:$A$220,'OMS2007'!E$3:E$220))</f>
        <v>#N/A</v>
      </c>
      <c r="C1911" s="15" t="e">
        <f>IF(OR(Medidas!D1911=1,Medidas!D1911="M",Medidas!D1911="m"),$A1911*LOOKUP($I1911+1,'OMS2007'!$A$3:$A$220,'OMS2007'!C$3:C$220)+(1-$A1911)*LOOKUP($I1911,'OMS2007'!$A$3:$A$220,'OMS2007'!C$3:C$220),$A1911*LOOKUP($I1911+1,'OMS2007'!$A$3:$A$220,'OMS2007'!F$3:F$220)+(1-$A1911)*LOOKUP($I1911,'OMS2007'!$A$3:$A$220,'OMS2007'!F$3:F$220))</f>
        <v>#N/A</v>
      </c>
      <c r="D1911" s="15" t="e">
        <f>IF(OR(Medidas!D1911=1,Medidas!D1911="M",Medidas!D1911="m"),$A1911*LOOKUP($I1911+1,'OMS2007'!$A$3:$A$220,'OMS2007'!D$3:D$220)+(1-$A1911)*LOOKUP($I1911,'OMS2007'!$A$3:$A$220,'OMS2007'!D$3:D$220),$A1911*LOOKUP($I1911+1,'OMS2007'!$A$3:$A$220,'OMS2007'!G$3:G$220)+(1-$A1911)*LOOKUP($I1911,'OMS2007'!$A$3:$A$220,'OMS2007'!G$3:G$220))</f>
        <v>#N/A</v>
      </c>
      <c r="E1911" s="15">
        <f t="shared" si="203"/>
        <v>1</v>
      </c>
      <c r="F1911" s="15">
        <f>IF(OR(Medidas!D1911=1,Medidas!D1911="M",Medidas!D1911="m",Medidas!D1911=2,Medidas!D1911="F",Medidas!D1911="f"),0,1)</f>
        <v>1</v>
      </c>
      <c r="G1911" s="15">
        <f>IF(OR(ISBLANK(Medidas!G1911),(ISBLANK(Medidas!H1911))),1,0)</f>
        <v>1</v>
      </c>
      <c r="H1911" s="15">
        <f>IF(AND(NOT(G1911),OR(Medidas!G1911&lt;20,Medidas!G1911&gt;250,Medidas!H1911&lt;0.5,Medidas!H1911&gt;400)),1,0)</f>
        <v>0</v>
      </c>
      <c r="I1911" s="20">
        <f>(Medidas!F1911-Medidas!E1911)/30.4375</f>
        <v>0</v>
      </c>
      <c r="J1911" s="15" t="e">
        <f>Medidas!H1911/(Medidas!G1911^2)*10000</f>
        <v>#DIV/0!</v>
      </c>
      <c r="K1911" s="15" t="e">
        <f t="shared" si="204"/>
        <v>#DIV/0!</v>
      </c>
      <c r="L1911" s="15" t="e">
        <f t="shared" si="205"/>
        <v>#DIV/0!</v>
      </c>
      <c r="M1911" s="15" t="e">
        <f t="shared" si="206"/>
        <v>#DIV/0!</v>
      </c>
      <c r="N1911" s="15" t="e">
        <f t="shared" si="207"/>
        <v>#N/A</v>
      </c>
      <c r="O1911" s="15" t="e">
        <f t="shared" si="208"/>
        <v>#N/A</v>
      </c>
    </row>
    <row r="1912" spans="1:15" x14ac:dyDescent="0.15">
      <c r="A1912" s="106">
        <f t="shared" si="209"/>
        <v>1</v>
      </c>
      <c r="B1912" s="15" t="e">
        <f>IF(OR(Medidas!D1912=1,Medidas!D1912="M",Medidas!D1912="m"),$A1912*LOOKUP($I1912+1,'OMS2007'!$A$3:$A$220,'OMS2007'!B$3:B$220)+(1-$A1912)*LOOKUP($I1912,'OMS2007'!$A$3:$A$220,'OMS2007'!B$3:B$220),$A1912*LOOKUP($I1912+1,'OMS2007'!$A$3:$A$220,'OMS2007'!E$3:E$220)+(1-$A1912)*LOOKUP($I1912,'OMS2007'!$A$3:$A$220,'OMS2007'!E$3:E$220))</f>
        <v>#N/A</v>
      </c>
      <c r="C1912" s="15" t="e">
        <f>IF(OR(Medidas!D1912=1,Medidas!D1912="M",Medidas!D1912="m"),$A1912*LOOKUP($I1912+1,'OMS2007'!$A$3:$A$220,'OMS2007'!C$3:C$220)+(1-$A1912)*LOOKUP($I1912,'OMS2007'!$A$3:$A$220,'OMS2007'!C$3:C$220),$A1912*LOOKUP($I1912+1,'OMS2007'!$A$3:$A$220,'OMS2007'!F$3:F$220)+(1-$A1912)*LOOKUP($I1912,'OMS2007'!$A$3:$A$220,'OMS2007'!F$3:F$220))</f>
        <v>#N/A</v>
      </c>
      <c r="D1912" s="15" t="e">
        <f>IF(OR(Medidas!D1912=1,Medidas!D1912="M",Medidas!D1912="m"),$A1912*LOOKUP($I1912+1,'OMS2007'!$A$3:$A$220,'OMS2007'!D$3:D$220)+(1-$A1912)*LOOKUP($I1912,'OMS2007'!$A$3:$A$220,'OMS2007'!D$3:D$220),$A1912*LOOKUP($I1912+1,'OMS2007'!$A$3:$A$220,'OMS2007'!G$3:G$220)+(1-$A1912)*LOOKUP($I1912,'OMS2007'!$A$3:$A$220,'OMS2007'!G$3:G$220))</f>
        <v>#N/A</v>
      </c>
      <c r="E1912" s="15">
        <f t="shared" si="203"/>
        <v>1</v>
      </c>
      <c r="F1912" s="15">
        <f>IF(OR(Medidas!D1912=1,Medidas!D1912="M",Medidas!D1912="m",Medidas!D1912=2,Medidas!D1912="F",Medidas!D1912="f"),0,1)</f>
        <v>1</v>
      </c>
      <c r="G1912" s="15">
        <f>IF(OR(ISBLANK(Medidas!G1912),(ISBLANK(Medidas!H1912))),1,0)</f>
        <v>1</v>
      </c>
      <c r="H1912" s="15">
        <f>IF(AND(NOT(G1912),OR(Medidas!G1912&lt;20,Medidas!G1912&gt;250,Medidas!H1912&lt;0.5,Medidas!H1912&gt;400)),1,0)</f>
        <v>0</v>
      </c>
      <c r="I1912" s="20">
        <f>(Medidas!F1912-Medidas!E1912)/30.4375</f>
        <v>0</v>
      </c>
      <c r="J1912" s="15" t="e">
        <f>Medidas!H1912/(Medidas!G1912^2)*10000</f>
        <v>#DIV/0!</v>
      </c>
      <c r="K1912" s="15" t="e">
        <f t="shared" si="204"/>
        <v>#DIV/0!</v>
      </c>
      <c r="L1912" s="15" t="e">
        <f t="shared" si="205"/>
        <v>#DIV/0!</v>
      </c>
      <c r="M1912" s="15" t="e">
        <f t="shared" si="206"/>
        <v>#DIV/0!</v>
      </c>
      <c r="N1912" s="15" t="e">
        <f t="shared" si="207"/>
        <v>#N/A</v>
      </c>
      <c r="O1912" s="15" t="e">
        <f t="shared" si="208"/>
        <v>#N/A</v>
      </c>
    </row>
    <row r="1913" spans="1:15" x14ac:dyDescent="0.15">
      <c r="A1913" s="106">
        <f t="shared" si="209"/>
        <v>1</v>
      </c>
      <c r="B1913" s="15" t="e">
        <f>IF(OR(Medidas!D1913=1,Medidas!D1913="M",Medidas!D1913="m"),$A1913*LOOKUP($I1913+1,'OMS2007'!$A$3:$A$220,'OMS2007'!B$3:B$220)+(1-$A1913)*LOOKUP($I1913,'OMS2007'!$A$3:$A$220,'OMS2007'!B$3:B$220),$A1913*LOOKUP($I1913+1,'OMS2007'!$A$3:$A$220,'OMS2007'!E$3:E$220)+(1-$A1913)*LOOKUP($I1913,'OMS2007'!$A$3:$A$220,'OMS2007'!E$3:E$220))</f>
        <v>#N/A</v>
      </c>
      <c r="C1913" s="15" t="e">
        <f>IF(OR(Medidas!D1913=1,Medidas!D1913="M",Medidas!D1913="m"),$A1913*LOOKUP($I1913+1,'OMS2007'!$A$3:$A$220,'OMS2007'!C$3:C$220)+(1-$A1913)*LOOKUP($I1913,'OMS2007'!$A$3:$A$220,'OMS2007'!C$3:C$220),$A1913*LOOKUP($I1913+1,'OMS2007'!$A$3:$A$220,'OMS2007'!F$3:F$220)+(1-$A1913)*LOOKUP($I1913,'OMS2007'!$A$3:$A$220,'OMS2007'!F$3:F$220))</f>
        <v>#N/A</v>
      </c>
      <c r="D1913" s="15" t="e">
        <f>IF(OR(Medidas!D1913=1,Medidas!D1913="M",Medidas!D1913="m"),$A1913*LOOKUP($I1913+1,'OMS2007'!$A$3:$A$220,'OMS2007'!D$3:D$220)+(1-$A1913)*LOOKUP($I1913,'OMS2007'!$A$3:$A$220,'OMS2007'!D$3:D$220),$A1913*LOOKUP($I1913+1,'OMS2007'!$A$3:$A$220,'OMS2007'!G$3:G$220)+(1-$A1913)*LOOKUP($I1913,'OMS2007'!$A$3:$A$220,'OMS2007'!G$3:G$220))</f>
        <v>#N/A</v>
      </c>
      <c r="E1913" s="15">
        <f t="shared" si="203"/>
        <v>1</v>
      </c>
      <c r="F1913" s="15">
        <f>IF(OR(Medidas!D1913=1,Medidas!D1913="M",Medidas!D1913="m",Medidas!D1913=2,Medidas!D1913="F",Medidas!D1913="f"),0,1)</f>
        <v>1</v>
      </c>
      <c r="G1913" s="15">
        <f>IF(OR(ISBLANK(Medidas!G1913),(ISBLANK(Medidas!H1913))),1,0)</f>
        <v>1</v>
      </c>
      <c r="H1913" s="15">
        <f>IF(AND(NOT(G1913),OR(Medidas!G1913&lt;20,Medidas!G1913&gt;250,Medidas!H1913&lt;0.5,Medidas!H1913&gt;400)),1,0)</f>
        <v>0</v>
      </c>
      <c r="I1913" s="20">
        <f>(Medidas!F1913-Medidas!E1913)/30.4375</f>
        <v>0</v>
      </c>
      <c r="J1913" s="15" t="e">
        <f>Medidas!H1913/(Medidas!G1913^2)*10000</f>
        <v>#DIV/0!</v>
      </c>
      <c r="K1913" s="15" t="e">
        <f t="shared" si="204"/>
        <v>#DIV/0!</v>
      </c>
      <c r="L1913" s="15" t="e">
        <f t="shared" si="205"/>
        <v>#DIV/0!</v>
      </c>
      <c r="M1913" s="15" t="e">
        <f t="shared" si="206"/>
        <v>#DIV/0!</v>
      </c>
      <c r="N1913" s="15" t="e">
        <f t="shared" si="207"/>
        <v>#N/A</v>
      </c>
      <c r="O1913" s="15" t="e">
        <f t="shared" si="208"/>
        <v>#N/A</v>
      </c>
    </row>
    <row r="1914" spans="1:15" x14ac:dyDescent="0.15">
      <c r="A1914" s="106">
        <f t="shared" si="209"/>
        <v>1</v>
      </c>
      <c r="B1914" s="15" t="e">
        <f>IF(OR(Medidas!D1914=1,Medidas!D1914="M",Medidas!D1914="m"),$A1914*LOOKUP($I1914+1,'OMS2007'!$A$3:$A$220,'OMS2007'!B$3:B$220)+(1-$A1914)*LOOKUP($I1914,'OMS2007'!$A$3:$A$220,'OMS2007'!B$3:B$220),$A1914*LOOKUP($I1914+1,'OMS2007'!$A$3:$A$220,'OMS2007'!E$3:E$220)+(1-$A1914)*LOOKUP($I1914,'OMS2007'!$A$3:$A$220,'OMS2007'!E$3:E$220))</f>
        <v>#N/A</v>
      </c>
      <c r="C1914" s="15" t="e">
        <f>IF(OR(Medidas!D1914=1,Medidas!D1914="M",Medidas!D1914="m"),$A1914*LOOKUP($I1914+1,'OMS2007'!$A$3:$A$220,'OMS2007'!C$3:C$220)+(1-$A1914)*LOOKUP($I1914,'OMS2007'!$A$3:$A$220,'OMS2007'!C$3:C$220),$A1914*LOOKUP($I1914+1,'OMS2007'!$A$3:$A$220,'OMS2007'!F$3:F$220)+(1-$A1914)*LOOKUP($I1914,'OMS2007'!$A$3:$A$220,'OMS2007'!F$3:F$220))</f>
        <v>#N/A</v>
      </c>
      <c r="D1914" s="15" t="e">
        <f>IF(OR(Medidas!D1914=1,Medidas!D1914="M",Medidas!D1914="m"),$A1914*LOOKUP($I1914+1,'OMS2007'!$A$3:$A$220,'OMS2007'!D$3:D$220)+(1-$A1914)*LOOKUP($I1914,'OMS2007'!$A$3:$A$220,'OMS2007'!D$3:D$220),$A1914*LOOKUP($I1914+1,'OMS2007'!$A$3:$A$220,'OMS2007'!G$3:G$220)+(1-$A1914)*LOOKUP($I1914,'OMS2007'!$A$3:$A$220,'OMS2007'!G$3:G$220))</f>
        <v>#N/A</v>
      </c>
      <c r="E1914" s="15">
        <f t="shared" si="203"/>
        <v>1</v>
      </c>
      <c r="F1914" s="15">
        <f>IF(OR(Medidas!D1914=1,Medidas!D1914="M",Medidas!D1914="m",Medidas!D1914=2,Medidas!D1914="F",Medidas!D1914="f"),0,1)</f>
        <v>1</v>
      </c>
      <c r="G1914" s="15">
        <f>IF(OR(ISBLANK(Medidas!G1914),(ISBLANK(Medidas!H1914))),1,0)</f>
        <v>1</v>
      </c>
      <c r="H1914" s="15">
        <f>IF(AND(NOT(G1914),OR(Medidas!G1914&lt;20,Medidas!G1914&gt;250,Medidas!H1914&lt;0.5,Medidas!H1914&gt;400)),1,0)</f>
        <v>0</v>
      </c>
      <c r="I1914" s="20">
        <f>(Medidas!F1914-Medidas!E1914)/30.4375</f>
        <v>0</v>
      </c>
      <c r="J1914" s="15" t="e">
        <f>Medidas!H1914/(Medidas!G1914^2)*10000</f>
        <v>#DIV/0!</v>
      </c>
      <c r="K1914" s="15" t="e">
        <f t="shared" si="204"/>
        <v>#DIV/0!</v>
      </c>
      <c r="L1914" s="15" t="e">
        <f t="shared" si="205"/>
        <v>#DIV/0!</v>
      </c>
      <c r="M1914" s="15" t="e">
        <f t="shared" si="206"/>
        <v>#DIV/0!</v>
      </c>
      <c r="N1914" s="15" t="e">
        <f t="shared" si="207"/>
        <v>#N/A</v>
      </c>
      <c r="O1914" s="15" t="e">
        <f t="shared" si="208"/>
        <v>#N/A</v>
      </c>
    </row>
    <row r="1915" spans="1:15" x14ac:dyDescent="0.15">
      <c r="A1915" s="106">
        <f t="shared" si="209"/>
        <v>1</v>
      </c>
      <c r="B1915" s="15" t="e">
        <f>IF(OR(Medidas!D1915=1,Medidas!D1915="M",Medidas!D1915="m"),$A1915*LOOKUP($I1915+1,'OMS2007'!$A$3:$A$220,'OMS2007'!B$3:B$220)+(1-$A1915)*LOOKUP($I1915,'OMS2007'!$A$3:$A$220,'OMS2007'!B$3:B$220),$A1915*LOOKUP($I1915+1,'OMS2007'!$A$3:$A$220,'OMS2007'!E$3:E$220)+(1-$A1915)*LOOKUP($I1915,'OMS2007'!$A$3:$A$220,'OMS2007'!E$3:E$220))</f>
        <v>#N/A</v>
      </c>
      <c r="C1915" s="15" t="e">
        <f>IF(OR(Medidas!D1915=1,Medidas!D1915="M",Medidas!D1915="m"),$A1915*LOOKUP($I1915+1,'OMS2007'!$A$3:$A$220,'OMS2007'!C$3:C$220)+(1-$A1915)*LOOKUP($I1915,'OMS2007'!$A$3:$A$220,'OMS2007'!C$3:C$220),$A1915*LOOKUP($I1915+1,'OMS2007'!$A$3:$A$220,'OMS2007'!F$3:F$220)+(1-$A1915)*LOOKUP($I1915,'OMS2007'!$A$3:$A$220,'OMS2007'!F$3:F$220))</f>
        <v>#N/A</v>
      </c>
      <c r="D1915" s="15" t="e">
        <f>IF(OR(Medidas!D1915=1,Medidas!D1915="M",Medidas!D1915="m"),$A1915*LOOKUP($I1915+1,'OMS2007'!$A$3:$A$220,'OMS2007'!D$3:D$220)+(1-$A1915)*LOOKUP($I1915,'OMS2007'!$A$3:$A$220,'OMS2007'!D$3:D$220),$A1915*LOOKUP($I1915+1,'OMS2007'!$A$3:$A$220,'OMS2007'!G$3:G$220)+(1-$A1915)*LOOKUP($I1915,'OMS2007'!$A$3:$A$220,'OMS2007'!G$3:G$220))</f>
        <v>#N/A</v>
      </c>
      <c r="E1915" s="15">
        <f t="shared" si="203"/>
        <v>1</v>
      </c>
      <c r="F1915" s="15">
        <f>IF(OR(Medidas!D1915=1,Medidas!D1915="M",Medidas!D1915="m",Medidas!D1915=2,Medidas!D1915="F",Medidas!D1915="f"),0,1)</f>
        <v>1</v>
      </c>
      <c r="G1915" s="15">
        <f>IF(OR(ISBLANK(Medidas!G1915),(ISBLANK(Medidas!H1915))),1,0)</f>
        <v>1</v>
      </c>
      <c r="H1915" s="15">
        <f>IF(AND(NOT(G1915),OR(Medidas!G1915&lt;20,Medidas!G1915&gt;250,Medidas!H1915&lt;0.5,Medidas!H1915&gt;400)),1,0)</f>
        <v>0</v>
      </c>
      <c r="I1915" s="20">
        <f>(Medidas!F1915-Medidas!E1915)/30.4375</f>
        <v>0</v>
      </c>
      <c r="J1915" s="15" t="e">
        <f>Medidas!H1915/(Medidas!G1915^2)*10000</f>
        <v>#DIV/0!</v>
      </c>
      <c r="K1915" s="15" t="e">
        <f t="shared" si="204"/>
        <v>#DIV/0!</v>
      </c>
      <c r="L1915" s="15" t="e">
        <f t="shared" si="205"/>
        <v>#DIV/0!</v>
      </c>
      <c r="M1915" s="15" t="e">
        <f t="shared" si="206"/>
        <v>#DIV/0!</v>
      </c>
      <c r="N1915" s="15" t="e">
        <f t="shared" si="207"/>
        <v>#N/A</v>
      </c>
      <c r="O1915" s="15" t="e">
        <f t="shared" si="208"/>
        <v>#N/A</v>
      </c>
    </row>
    <row r="1916" spans="1:15" x14ac:dyDescent="0.15">
      <c r="A1916" s="106">
        <f t="shared" si="209"/>
        <v>1</v>
      </c>
      <c r="B1916" s="15" t="e">
        <f>IF(OR(Medidas!D1916=1,Medidas!D1916="M",Medidas!D1916="m"),$A1916*LOOKUP($I1916+1,'OMS2007'!$A$3:$A$220,'OMS2007'!B$3:B$220)+(1-$A1916)*LOOKUP($I1916,'OMS2007'!$A$3:$A$220,'OMS2007'!B$3:B$220),$A1916*LOOKUP($I1916+1,'OMS2007'!$A$3:$A$220,'OMS2007'!E$3:E$220)+(1-$A1916)*LOOKUP($I1916,'OMS2007'!$A$3:$A$220,'OMS2007'!E$3:E$220))</f>
        <v>#N/A</v>
      </c>
      <c r="C1916" s="15" t="e">
        <f>IF(OR(Medidas!D1916=1,Medidas!D1916="M",Medidas!D1916="m"),$A1916*LOOKUP($I1916+1,'OMS2007'!$A$3:$A$220,'OMS2007'!C$3:C$220)+(1-$A1916)*LOOKUP($I1916,'OMS2007'!$A$3:$A$220,'OMS2007'!C$3:C$220),$A1916*LOOKUP($I1916+1,'OMS2007'!$A$3:$A$220,'OMS2007'!F$3:F$220)+(1-$A1916)*LOOKUP($I1916,'OMS2007'!$A$3:$A$220,'OMS2007'!F$3:F$220))</f>
        <v>#N/A</v>
      </c>
      <c r="D1916" s="15" t="e">
        <f>IF(OR(Medidas!D1916=1,Medidas!D1916="M",Medidas!D1916="m"),$A1916*LOOKUP($I1916+1,'OMS2007'!$A$3:$A$220,'OMS2007'!D$3:D$220)+(1-$A1916)*LOOKUP($I1916,'OMS2007'!$A$3:$A$220,'OMS2007'!D$3:D$220),$A1916*LOOKUP($I1916+1,'OMS2007'!$A$3:$A$220,'OMS2007'!G$3:G$220)+(1-$A1916)*LOOKUP($I1916,'OMS2007'!$A$3:$A$220,'OMS2007'!G$3:G$220))</f>
        <v>#N/A</v>
      </c>
      <c r="E1916" s="15">
        <f t="shared" si="203"/>
        <v>1</v>
      </c>
      <c r="F1916" s="15">
        <f>IF(OR(Medidas!D1916=1,Medidas!D1916="M",Medidas!D1916="m",Medidas!D1916=2,Medidas!D1916="F",Medidas!D1916="f"),0,1)</f>
        <v>1</v>
      </c>
      <c r="G1916" s="15">
        <f>IF(OR(ISBLANK(Medidas!G1916),(ISBLANK(Medidas!H1916))),1,0)</f>
        <v>1</v>
      </c>
      <c r="H1916" s="15">
        <f>IF(AND(NOT(G1916),OR(Medidas!G1916&lt;20,Medidas!G1916&gt;250,Medidas!H1916&lt;0.5,Medidas!H1916&gt;400)),1,0)</f>
        <v>0</v>
      </c>
      <c r="I1916" s="20">
        <f>(Medidas!F1916-Medidas!E1916)/30.4375</f>
        <v>0</v>
      </c>
      <c r="J1916" s="15" t="e">
        <f>Medidas!H1916/(Medidas!G1916^2)*10000</f>
        <v>#DIV/0!</v>
      </c>
      <c r="K1916" s="15" t="e">
        <f t="shared" si="204"/>
        <v>#DIV/0!</v>
      </c>
      <c r="L1916" s="15" t="e">
        <f t="shared" si="205"/>
        <v>#DIV/0!</v>
      </c>
      <c r="M1916" s="15" t="e">
        <f t="shared" si="206"/>
        <v>#DIV/0!</v>
      </c>
      <c r="N1916" s="15" t="e">
        <f t="shared" si="207"/>
        <v>#N/A</v>
      </c>
      <c r="O1916" s="15" t="e">
        <f t="shared" si="208"/>
        <v>#N/A</v>
      </c>
    </row>
    <row r="1917" spans="1:15" x14ac:dyDescent="0.15">
      <c r="A1917" s="106">
        <f t="shared" si="209"/>
        <v>1</v>
      </c>
      <c r="B1917" s="15" t="e">
        <f>IF(OR(Medidas!D1917=1,Medidas!D1917="M",Medidas!D1917="m"),$A1917*LOOKUP($I1917+1,'OMS2007'!$A$3:$A$220,'OMS2007'!B$3:B$220)+(1-$A1917)*LOOKUP($I1917,'OMS2007'!$A$3:$A$220,'OMS2007'!B$3:B$220),$A1917*LOOKUP($I1917+1,'OMS2007'!$A$3:$A$220,'OMS2007'!E$3:E$220)+(1-$A1917)*LOOKUP($I1917,'OMS2007'!$A$3:$A$220,'OMS2007'!E$3:E$220))</f>
        <v>#N/A</v>
      </c>
      <c r="C1917" s="15" t="e">
        <f>IF(OR(Medidas!D1917=1,Medidas!D1917="M",Medidas!D1917="m"),$A1917*LOOKUP($I1917+1,'OMS2007'!$A$3:$A$220,'OMS2007'!C$3:C$220)+(1-$A1917)*LOOKUP($I1917,'OMS2007'!$A$3:$A$220,'OMS2007'!C$3:C$220),$A1917*LOOKUP($I1917+1,'OMS2007'!$A$3:$A$220,'OMS2007'!F$3:F$220)+(1-$A1917)*LOOKUP($I1917,'OMS2007'!$A$3:$A$220,'OMS2007'!F$3:F$220))</f>
        <v>#N/A</v>
      </c>
      <c r="D1917" s="15" t="e">
        <f>IF(OR(Medidas!D1917=1,Medidas!D1917="M",Medidas!D1917="m"),$A1917*LOOKUP($I1917+1,'OMS2007'!$A$3:$A$220,'OMS2007'!D$3:D$220)+(1-$A1917)*LOOKUP($I1917,'OMS2007'!$A$3:$A$220,'OMS2007'!D$3:D$220),$A1917*LOOKUP($I1917+1,'OMS2007'!$A$3:$A$220,'OMS2007'!G$3:G$220)+(1-$A1917)*LOOKUP($I1917,'OMS2007'!$A$3:$A$220,'OMS2007'!G$3:G$220))</f>
        <v>#N/A</v>
      </c>
      <c r="E1917" s="15">
        <f t="shared" si="203"/>
        <v>1</v>
      </c>
      <c r="F1917" s="15">
        <f>IF(OR(Medidas!D1917=1,Medidas!D1917="M",Medidas!D1917="m",Medidas!D1917=2,Medidas!D1917="F",Medidas!D1917="f"),0,1)</f>
        <v>1</v>
      </c>
      <c r="G1917" s="15">
        <f>IF(OR(ISBLANK(Medidas!G1917),(ISBLANK(Medidas!H1917))),1,0)</f>
        <v>1</v>
      </c>
      <c r="H1917" s="15">
        <f>IF(AND(NOT(G1917),OR(Medidas!G1917&lt;20,Medidas!G1917&gt;250,Medidas!H1917&lt;0.5,Medidas!H1917&gt;400)),1,0)</f>
        <v>0</v>
      </c>
      <c r="I1917" s="20">
        <f>(Medidas!F1917-Medidas!E1917)/30.4375</f>
        <v>0</v>
      </c>
      <c r="J1917" s="15" t="e">
        <f>Medidas!H1917/(Medidas!G1917^2)*10000</f>
        <v>#DIV/0!</v>
      </c>
      <c r="K1917" s="15" t="e">
        <f t="shared" si="204"/>
        <v>#DIV/0!</v>
      </c>
      <c r="L1917" s="15" t="e">
        <f t="shared" si="205"/>
        <v>#DIV/0!</v>
      </c>
      <c r="M1917" s="15" t="e">
        <f t="shared" si="206"/>
        <v>#DIV/0!</v>
      </c>
      <c r="N1917" s="15" t="e">
        <f t="shared" si="207"/>
        <v>#N/A</v>
      </c>
      <c r="O1917" s="15" t="e">
        <f t="shared" si="208"/>
        <v>#N/A</v>
      </c>
    </row>
    <row r="1918" spans="1:15" x14ac:dyDescent="0.15">
      <c r="A1918" s="106">
        <f t="shared" si="209"/>
        <v>1</v>
      </c>
      <c r="B1918" s="15" t="e">
        <f>IF(OR(Medidas!D1918=1,Medidas!D1918="M",Medidas!D1918="m"),$A1918*LOOKUP($I1918+1,'OMS2007'!$A$3:$A$220,'OMS2007'!B$3:B$220)+(1-$A1918)*LOOKUP($I1918,'OMS2007'!$A$3:$A$220,'OMS2007'!B$3:B$220),$A1918*LOOKUP($I1918+1,'OMS2007'!$A$3:$A$220,'OMS2007'!E$3:E$220)+(1-$A1918)*LOOKUP($I1918,'OMS2007'!$A$3:$A$220,'OMS2007'!E$3:E$220))</f>
        <v>#N/A</v>
      </c>
      <c r="C1918" s="15" t="e">
        <f>IF(OR(Medidas!D1918=1,Medidas!D1918="M",Medidas!D1918="m"),$A1918*LOOKUP($I1918+1,'OMS2007'!$A$3:$A$220,'OMS2007'!C$3:C$220)+(1-$A1918)*LOOKUP($I1918,'OMS2007'!$A$3:$A$220,'OMS2007'!C$3:C$220),$A1918*LOOKUP($I1918+1,'OMS2007'!$A$3:$A$220,'OMS2007'!F$3:F$220)+(1-$A1918)*LOOKUP($I1918,'OMS2007'!$A$3:$A$220,'OMS2007'!F$3:F$220))</f>
        <v>#N/A</v>
      </c>
      <c r="D1918" s="15" t="e">
        <f>IF(OR(Medidas!D1918=1,Medidas!D1918="M",Medidas!D1918="m"),$A1918*LOOKUP($I1918+1,'OMS2007'!$A$3:$A$220,'OMS2007'!D$3:D$220)+(1-$A1918)*LOOKUP($I1918,'OMS2007'!$A$3:$A$220,'OMS2007'!D$3:D$220),$A1918*LOOKUP($I1918+1,'OMS2007'!$A$3:$A$220,'OMS2007'!G$3:G$220)+(1-$A1918)*LOOKUP($I1918,'OMS2007'!$A$3:$A$220,'OMS2007'!G$3:G$220))</f>
        <v>#N/A</v>
      </c>
      <c r="E1918" s="15">
        <f t="shared" si="203"/>
        <v>1</v>
      </c>
      <c r="F1918" s="15">
        <f>IF(OR(Medidas!D1918=1,Medidas!D1918="M",Medidas!D1918="m",Medidas!D1918=2,Medidas!D1918="F",Medidas!D1918="f"),0,1)</f>
        <v>1</v>
      </c>
      <c r="G1918" s="15">
        <f>IF(OR(ISBLANK(Medidas!G1918),(ISBLANK(Medidas!H1918))),1,0)</f>
        <v>1</v>
      </c>
      <c r="H1918" s="15">
        <f>IF(AND(NOT(G1918),OR(Medidas!G1918&lt;20,Medidas!G1918&gt;250,Medidas!H1918&lt;0.5,Medidas!H1918&gt;400)),1,0)</f>
        <v>0</v>
      </c>
      <c r="I1918" s="20">
        <f>(Medidas!F1918-Medidas!E1918)/30.4375</f>
        <v>0</v>
      </c>
      <c r="J1918" s="15" t="e">
        <f>Medidas!H1918/(Medidas!G1918^2)*10000</f>
        <v>#DIV/0!</v>
      </c>
      <c r="K1918" s="15" t="e">
        <f t="shared" si="204"/>
        <v>#DIV/0!</v>
      </c>
      <c r="L1918" s="15" t="e">
        <f t="shared" si="205"/>
        <v>#DIV/0!</v>
      </c>
      <c r="M1918" s="15" t="e">
        <f t="shared" si="206"/>
        <v>#DIV/0!</v>
      </c>
      <c r="N1918" s="15" t="e">
        <f t="shared" si="207"/>
        <v>#N/A</v>
      </c>
      <c r="O1918" s="15" t="e">
        <f t="shared" si="208"/>
        <v>#N/A</v>
      </c>
    </row>
    <row r="1919" spans="1:15" x14ac:dyDescent="0.15">
      <c r="A1919" s="106">
        <f t="shared" si="209"/>
        <v>1</v>
      </c>
      <c r="B1919" s="15" t="e">
        <f>IF(OR(Medidas!D1919=1,Medidas!D1919="M",Medidas!D1919="m"),$A1919*LOOKUP($I1919+1,'OMS2007'!$A$3:$A$220,'OMS2007'!B$3:B$220)+(1-$A1919)*LOOKUP($I1919,'OMS2007'!$A$3:$A$220,'OMS2007'!B$3:B$220),$A1919*LOOKUP($I1919+1,'OMS2007'!$A$3:$A$220,'OMS2007'!E$3:E$220)+(1-$A1919)*LOOKUP($I1919,'OMS2007'!$A$3:$A$220,'OMS2007'!E$3:E$220))</f>
        <v>#N/A</v>
      </c>
      <c r="C1919" s="15" t="e">
        <f>IF(OR(Medidas!D1919=1,Medidas!D1919="M",Medidas!D1919="m"),$A1919*LOOKUP($I1919+1,'OMS2007'!$A$3:$A$220,'OMS2007'!C$3:C$220)+(1-$A1919)*LOOKUP($I1919,'OMS2007'!$A$3:$A$220,'OMS2007'!C$3:C$220),$A1919*LOOKUP($I1919+1,'OMS2007'!$A$3:$A$220,'OMS2007'!F$3:F$220)+(1-$A1919)*LOOKUP($I1919,'OMS2007'!$A$3:$A$220,'OMS2007'!F$3:F$220))</f>
        <v>#N/A</v>
      </c>
      <c r="D1919" s="15" t="e">
        <f>IF(OR(Medidas!D1919=1,Medidas!D1919="M",Medidas!D1919="m"),$A1919*LOOKUP($I1919+1,'OMS2007'!$A$3:$A$220,'OMS2007'!D$3:D$220)+(1-$A1919)*LOOKUP($I1919,'OMS2007'!$A$3:$A$220,'OMS2007'!D$3:D$220),$A1919*LOOKUP($I1919+1,'OMS2007'!$A$3:$A$220,'OMS2007'!G$3:G$220)+(1-$A1919)*LOOKUP($I1919,'OMS2007'!$A$3:$A$220,'OMS2007'!G$3:G$220))</f>
        <v>#N/A</v>
      </c>
      <c r="E1919" s="15">
        <f t="shared" si="203"/>
        <v>1</v>
      </c>
      <c r="F1919" s="15">
        <f>IF(OR(Medidas!D1919=1,Medidas!D1919="M",Medidas!D1919="m",Medidas!D1919=2,Medidas!D1919="F",Medidas!D1919="f"),0,1)</f>
        <v>1</v>
      </c>
      <c r="G1919" s="15">
        <f>IF(OR(ISBLANK(Medidas!G1919),(ISBLANK(Medidas!H1919))),1,0)</f>
        <v>1</v>
      </c>
      <c r="H1919" s="15">
        <f>IF(AND(NOT(G1919),OR(Medidas!G1919&lt;20,Medidas!G1919&gt;250,Medidas!H1919&lt;0.5,Medidas!H1919&gt;400)),1,0)</f>
        <v>0</v>
      </c>
      <c r="I1919" s="20">
        <f>(Medidas!F1919-Medidas!E1919)/30.4375</f>
        <v>0</v>
      </c>
      <c r="J1919" s="15" t="e">
        <f>Medidas!H1919/(Medidas!G1919^2)*10000</f>
        <v>#DIV/0!</v>
      </c>
      <c r="K1919" s="15" t="e">
        <f t="shared" si="204"/>
        <v>#DIV/0!</v>
      </c>
      <c r="L1919" s="15" t="e">
        <f t="shared" si="205"/>
        <v>#DIV/0!</v>
      </c>
      <c r="M1919" s="15" t="e">
        <f t="shared" si="206"/>
        <v>#DIV/0!</v>
      </c>
      <c r="N1919" s="15" t="e">
        <f t="shared" si="207"/>
        <v>#N/A</v>
      </c>
      <c r="O1919" s="15" t="e">
        <f t="shared" si="208"/>
        <v>#N/A</v>
      </c>
    </row>
    <row r="1920" spans="1:15" x14ac:dyDescent="0.15">
      <c r="A1920" s="106">
        <f t="shared" si="209"/>
        <v>1</v>
      </c>
      <c r="B1920" s="15" t="e">
        <f>IF(OR(Medidas!D1920=1,Medidas!D1920="M",Medidas!D1920="m"),$A1920*LOOKUP($I1920+1,'OMS2007'!$A$3:$A$220,'OMS2007'!B$3:B$220)+(1-$A1920)*LOOKUP($I1920,'OMS2007'!$A$3:$A$220,'OMS2007'!B$3:B$220),$A1920*LOOKUP($I1920+1,'OMS2007'!$A$3:$A$220,'OMS2007'!E$3:E$220)+(1-$A1920)*LOOKUP($I1920,'OMS2007'!$A$3:$A$220,'OMS2007'!E$3:E$220))</f>
        <v>#N/A</v>
      </c>
      <c r="C1920" s="15" t="e">
        <f>IF(OR(Medidas!D1920=1,Medidas!D1920="M",Medidas!D1920="m"),$A1920*LOOKUP($I1920+1,'OMS2007'!$A$3:$A$220,'OMS2007'!C$3:C$220)+(1-$A1920)*LOOKUP($I1920,'OMS2007'!$A$3:$A$220,'OMS2007'!C$3:C$220),$A1920*LOOKUP($I1920+1,'OMS2007'!$A$3:$A$220,'OMS2007'!F$3:F$220)+(1-$A1920)*LOOKUP($I1920,'OMS2007'!$A$3:$A$220,'OMS2007'!F$3:F$220))</f>
        <v>#N/A</v>
      </c>
      <c r="D1920" s="15" t="e">
        <f>IF(OR(Medidas!D1920=1,Medidas!D1920="M",Medidas!D1920="m"),$A1920*LOOKUP($I1920+1,'OMS2007'!$A$3:$A$220,'OMS2007'!D$3:D$220)+(1-$A1920)*LOOKUP($I1920,'OMS2007'!$A$3:$A$220,'OMS2007'!D$3:D$220),$A1920*LOOKUP($I1920+1,'OMS2007'!$A$3:$A$220,'OMS2007'!G$3:G$220)+(1-$A1920)*LOOKUP($I1920,'OMS2007'!$A$3:$A$220,'OMS2007'!G$3:G$220))</f>
        <v>#N/A</v>
      </c>
      <c r="E1920" s="15">
        <f t="shared" si="203"/>
        <v>1</v>
      </c>
      <c r="F1920" s="15">
        <f>IF(OR(Medidas!D1920=1,Medidas!D1920="M",Medidas!D1920="m",Medidas!D1920=2,Medidas!D1920="F",Medidas!D1920="f"),0,1)</f>
        <v>1</v>
      </c>
      <c r="G1920" s="15">
        <f>IF(OR(ISBLANK(Medidas!G1920),(ISBLANK(Medidas!H1920))),1,0)</f>
        <v>1</v>
      </c>
      <c r="H1920" s="15">
        <f>IF(AND(NOT(G1920),OR(Medidas!G1920&lt;20,Medidas!G1920&gt;250,Medidas!H1920&lt;0.5,Medidas!H1920&gt;400)),1,0)</f>
        <v>0</v>
      </c>
      <c r="I1920" s="20">
        <f>(Medidas!F1920-Medidas!E1920)/30.4375</f>
        <v>0</v>
      </c>
      <c r="J1920" s="15" t="e">
        <f>Medidas!H1920/(Medidas!G1920^2)*10000</f>
        <v>#DIV/0!</v>
      </c>
      <c r="K1920" s="15" t="e">
        <f t="shared" si="204"/>
        <v>#DIV/0!</v>
      </c>
      <c r="L1920" s="15" t="e">
        <f t="shared" si="205"/>
        <v>#DIV/0!</v>
      </c>
      <c r="M1920" s="15" t="e">
        <f t="shared" si="206"/>
        <v>#DIV/0!</v>
      </c>
      <c r="N1920" s="15" t="e">
        <f t="shared" si="207"/>
        <v>#N/A</v>
      </c>
      <c r="O1920" s="15" t="e">
        <f t="shared" si="208"/>
        <v>#N/A</v>
      </c>
    </row>
    <row r="1921" spans="1:15" x14ac:dyDescent="0.15">
      <c r="A1921" s="106">
        <f t="shared" si="209"/>
        <v>1</v>
      </c>
      <c r="B1921" s="15" t="e">
        <f>IF(OR(Medidas!D1921=1,Medidas!D1921="M",Medidas!D1921="m"),$A1921*LOOKUP($I1921+1,'OMS2007'!$A$3:$A$220,'OMS2007'!B$3:B$220)+(1-$A1921)*LOOKUP($I1921,'OMS2007'!$A$3:$A$220,'OMS2007'!B$3:B$220),$A1921*LOOKUP($I1921+1,'OMS2007'!$A$3:$A$220,'OMS2007'!E$3:E$220)+(1-$A1921)*LOOKUP($I1921,'OMS2007'!$A$3:$A$220,'OMS2007'!E$3:E$220))</f>
        <v>#N/A</v>
      </c>
      <c r="C1921" s="15" t="e">
        <f>IF(OR(Medidas!D1921=1,Medidas!D1921="M",Medidas!D1921="m"),$A1921*LOOKUP($I1921+1,'OMS2007'!$A$3:$A$220,'OMS2007'!C$3:C$220)+(1-$A1921)*LOOKUP($I1921,'OMS2007'!$A$3:$A$220,'OMS2007'!C$3:C$220),$A1921*LOOKUP($I1921+1,'OMS2007'!$A$3:$A$220,'OMS2007'!F$3:F$220)+(1-$A1921)*LOOKUP($I1921,'OMS2007'!$A$3:$A$220,'OMS2007'!F$3:F$220))</f>
        <v>#N/A</v>
      </c>
      <c r="D1921" s="15" t="e">
        <f>IF(OR(Medidas!D1921=1,Medidas!D1921="M",Medidas!D1921="m"),$A1921*LOOKUP($I1921+1,'OMS2007'!$A$3:$A$220,'OMS2007'!D$3:D$220)+(1-$A1921)*LOOKUP($I1921,'OMS2007'!$A$3:$A$220,'OMS2007'!D$3:D$220),$A1921*LOOKUP($I1921+1,'OMS2007'!$A$3:$A$220,'OMS2007'!G$3:G$220)+(1-$A1921)*LOOKUP($I1921,'OMS2007'!$A$3:$A$220,'OMS2007'!G$3:G$220))</f>
        <v>#N/A</v>
      </c>
      <c r="E1921" s="15">
        <f t="shared" si="203"/>
        <v>1</v>
      </c>
      <c r="F1921" s="15">
        <f>IF(OR(Medidas!D1921=1,Medidas!D1921="M",Medidas!D1921="m",Medidas!D1921=2,Medidas!D1921="F",Medidas!D1921="f"),0,1)</f>
        <v>1</v>
      </c>
      <c r="G1921" s="15">
        <f>IF(OR(ISBLANK(Medidas!G1921),(ISBLANK(Medidas!H1921))),1,0)</f>
        <v>1</v>
      </c>
      <c r="H1921" s="15">
        <f>IF(AND(NOT(G1921),OR(Medidas!G1921&lt;20,Medidas!G1921&gt;250,Medidas!H1921&lt;0.5,Medidas!H1921&gt;400)),1,0)</f>
        <v>0</v>
      </c>
      <c r="I1921" s="20">
        <f>(Medidas!F1921-Medidas!E1921)/30.4375</f>
        <v>0</v>
      </c>
      <c r="J1921" s="15" t="e">
        <f>Medidas!H1921/(Medidas!G1921^2)*10000</f>
        <v>#DIV/0!</v>
      </c>
      <c r="K1921" s="15" t="e">
        <f t="shared" si="204"/>
        <v>#DIV/0!</v>
      </c>
      <c r="L1921" s="15" t="e">
        <f t="shared" si="205"/>
        <v>#DIV/0!</v>
      </c>
      <c r="M1921" s="15" t="e">
        <f t="shared" si="206"/>
        <v>#DIV/0!</v>
      </c>
      <c r="N1921" s="15" t="e">
        <f t="shared" si="207"/>
        <v>#N/A</v>
      </c>
      <c r="O1921" s="15" t="e">
        <f t="shared" si="208"/>
        <v>#N/A</v>
      </c>
    </row>
    <row r="1922" spans="1:15" x14ac:dyDescent="0.15">
      <c r="A1922" s="106">
        <f t="shared" si="209"/>
        <v>1</v>
      </c>
      <c r="B1922" s="15" t="e">
        <f>IF(OR(Medidas!D1922=1,Medidas!D1922="M",Medidas!D1922="m"),$A1922*LOOKUP($I1922+1,'OMS2007'!$A$3:$A$220,'OMS2007'!B$3:B$220)+(1-$A1922)*LOOKUP($I1922,'OMS2007'!$A$3:$A$220,'OMS2007'!B$3:B$220),$A1922*LOOKUP($I1922+1,'OMS2007'!$A$3:$A$220,'OMS2007'!E$3:E$220)+(1-$A1922)*LOOKUP($I1922,'OMS2007'!$A$3:$A$220,'OMS2007'!E$3:E$220))</f>
        <v>#N/A</v>
      </c>
      <c r="C1922" s="15" t="e">
        <f>IF(OR(Medidas!D1922=1,Medidas!D1922="M",Medidas!D1922="m"),$A1922*LOOKUP($I1922+1,'OMS2007'!$A$3:$A$220,'OMS2007'!C$3:C$220)+(1-$A1922)*LOOKUP($I1922,'OMS2007'!$A$3:$A$220,'OMS2007'!C$3:C$220),$A1922*LOOKUP($I1922+1,'OMS2007'!$A$3:$A$220,'OMS2007'!F$3:F$220)+(1-$A1922)*LOOKUP($I1922,'OMS2007'!$A$3:$A$220,'OMS2007'!F$3:F$220))</f>
        <v>#N/A</v>
      </c>
      <c r="D1922" s="15" t="e">
        <f>IF(OR(Medidas!D1922=1,Medidas!D1922="M",Medidas!D1922="m"),$A1922*LOOKUP($I1922+1,'OMS2007'!$A$3:$A$220,'OMS2007'!D$3:D$220)+(1-$A1922)*LOOKUP($I1922,'OMS2007'!$A$3:$A$220,'OMS2007'!D$3:D$220),$A1922*LOOKUP($I1922+1,'OMS2007'!$A$3:$A$220,'OMS2007'!G$3:G$220)+(1-$A1922)*LOOKUP($I1922,'OMS2007'!$A$3:$A$220,'OMS2007'!G$3:G$220))</f>
        <v>#N/A</v>
      </c>
      <c r="E1922" s="15">
        <f t="shared" si="203"/>
        <v>1</v>
      </c>
      <c r="F1922" s="15">
        <f>IF(OR(Medidas!D1922=1,Medidas!D1922="M",Medidas!D1922="m",Medidas!D1922=2,Medidas!D1922="F",Medidas!D1922="f"),0,1)</f>
        <v>1</v>
      </c>
      <c r="G1922" s="15">
        <f>IF(OR(ISBLANK(Medidas!G1922),(ISBLANK(Medidas!H1922))),1,0)</f>
        <v>1</v>
      </c>
      <c r="H1922" s="15">
        <f>IF(AND(NOT(G1922),OR(Medidas!G1922&lt;20,Medidas!G1922&gt;250,Medidas!H1922&lt;0.5,Medidas!H1922&gt;400)),1,0)</f>
        <v>0</v>
      </c>
      <c r="I1922" s="20">
        <f>(Medidas!F1922-Medidas!E1922)/30.4375</f>
        <v>0</v>
      </c>
      <c r="J1922" s="15" t="e">
        <f>Medidas!H1922/(Medidas!G1922^2)*10000</f>
        <v>#DIV/0!</v>
      </c>
      <c r="K1922" s="15" t="e">
        <f t="shared" si="204"/>
        <v>#DIV/0!</v>
      </c>
      <c r="L1922" s="15" t="e">
        <f t="shared" si="205"/>
        <v>#DIV/0!</v>
      </c>
      <c r="M1922" s="15" t="e">
        <f t="shared" si="206"/>
        <v>#DIV/0!</v>
      </c>
      <c r="N1922" s="15" t="e">
        <f t="shared" si="207"/>
        <v>#N/A</v>
      </c>
      <c r="O1922" s="15" t="e">
        <f t="shared" si="208"/>
        <v>#N/A</v>
      </c>
    </row>
    <row r="1923" spans="1:15" x14ac:dyDescent="0.15">
      <c r="A1923" s="106">
        <f t="shared" si="209"/>
        <v>1</v>
      </c>
      <c r="B1923" s="15" t="e">
        <f>IF(OR(Medidas!D1923=1,Medidas!D1923="M",Medidas!D1923="m"),$A1923*LOOKUP($I1923+1,'OMS2007'!$A$3:$A$220,'OMS2007'!B$3:B$220)+(1-$A1923)*LOOKUP($I1923,'OMS2007'!$A$3:$A$220,'OMS2007'!B$3:B$220),$A1923*LOOKUP($I1923+1,'OMS2007'!$A$3:$A$220,'OMS2007'!E$3:E$220)+(1-$A1923)*LOOKUP($I1923,'OMS2007'!$A$3:$A$220,'OMS2007'!E$3:E$220))</f>
        <v>#N/A</v>
      </c>
      <c r="C1923" s="15" t="e">
        <f>IF(OR(Medidas!D1923=1,Medidas!D1923="M",Medidas!D1923="m"),$A1923*LOOKUP($I1923+1,'OMS2007'!$A$3:$A$220,'OMS2007'!C$3:C$220)+(1-$A1923)*LOOKUP($I1923,'OMS2007'!$A$3:$A$220,'OMS2007'!C$3:C$220),$A1923*LOOKUP($I1923+1,'OMS2007'!$A$3:$A$220,'OMS2007'!F$3:F$220)+(1-$A1923)*LOOKUP($I1923,'OMS2007'!$A$3:$A$220,'OMS2007'!F$3:F$220))</f>
        <v>#N/A</v>
      </c>
      <c r="D1923" s="15" t="e">
        <f>IF(OR(Medidas!D1923=1,Medidas!D1923="M",Medidas!D1923="m"),$A1923*LOOKUP($I1923+1,'OMS2007'!$A$3:$A$220,'OMS2007'!D$3:D$220)+(1-$A1923)*LOOKUP($I1923,'OMS2007'!$A$3:$A$220,'OMS2007'!D$3:D$220),$A1923*LOOKUP($I1923+1,'OMS2007'!$A$3:$A$220,'OMS2007'!G$3:G$220)+(1-$A1923)*LOOKUP($I1923,'OMS2007'!$A$3:$A$220,'OMS2007'!G$3:G$220))</f>
        <v>#N/A</v>
      </c>
      <c r="E1923" s="15">
        <f t="shared" si="203"/>
        <v>1</v>
      </c>
      <c r="F1923" s="15">
        <f>IF(OR(Medidas!D1923=1,Medidas!D1923="M",Medidas!D1923="m",Medidas!D1923=2,Medidas!D1923="F",Medidas!D1923="f"),0,1)</f>
        <v>1</v>
      </c>
      <c r="G1923" s="15">
        <f>IF(OR(ISBLANK(Medidas!G1923),(ISBLANK(Medidas!H1923))),1,0)</f>
        <v>1</v>
      </c>
      <c r="H1923" s="15">
        <f>IF(AND(NOT(G1923),OR(Medidas!G1923&lt;20,Medidas!G1923&gt;250,Medidas!H1923&lt;0.5,Medidas!H1923&gt;400)),1,0)</f>
        <v>0</v>
      </c>
      <c r="I1923" s="20">
        <f>(Medidas!F1923-Medidas!E1923)/30.4375</f>
        <v>0</v>
      </c>
      <c r="J1923" s="15" t="e">
        <f>Medidas!H1923/(Medidas!G1923^2)*10000</f>
        <v>#DIV/0!</v>
      </c>
      <c r="K1923" s="15" t="e">
        <f t="shared" si="204"/>
        <v>#DIV/0!</v>
      </c>
      <c r="L1923" s="15" t="e">
        <f t="shared" si="205"/>
        <v>#DIV/0!</v>
      </c>
      <c r="M1923" s="15" t="e">
        <f t="shared" si="206"/>
        <v>#DIV/0!</v>
      </c>
      <c r="N1923" s="15" t="e">
        <f t="shared" si="207"/>
        <v>#N/A</v>
      </c>
      <c r="O1923" s="15" t="e">
        <f t="shared" si="208"/>
        <v>#N/A</v>
      </c>
    </row>
    <row r="1924" spans="1:15" x14ac:dyDescent="0.15">
      <c r="A1924" s="106">
        <f t="shared" si="209"/>
        <v>1</v>
      </c>
      <c r="B1924" s="15" t="e">
        <f>IF(OR(Medidas!D1924=1,Medidas!D1924="M",Medidas!D1924="m"),$A1924*LOOKUP($I1924+1,'OMS2007'!$A$3:$A$220,'OMS2007'!B$3:B$220)+(1-$A1924)*LOOKUP($I1924,'OMS2007'!$A$3:$A$220,'OMS2007'!B$3:B$220),$A1924*LOOKUP($I1924+1,'OMS2007'!$A$3:$A$220,'OMS2007'!E$3:E$220)+(1-$A1924)*LOOKUP($I1924,'OMS2007'!$A$3:$A$220,'OMS2007'!E$3:E$220))</f>
        <v>#N/A</v>
      </c>
      <c r="C1924" s="15" t="e">
        <f>IF(OR(Medidas!D1924=1,Medidas!D1924="M",Medidas!D1924="m"),$A1924*LOOKUP($I1924+1,'OMS2007'!$A$3:$A$220,'OMS2007'!C$3:C$220)+(1-$A1924)*LOOKUP($I1924,'OMS2007'!$A$3:$A$220,'OMS2007'!C$3:C$220),$A1924*LOOKUP($I1924+1,'OMS2007'!$A$3:$A$220,'OMS2007'!F$3:F$220)+(1-$A1924)*LOOKUP($I1924,'OMS2007'!$A$3:$A$220,'OMS2007'!F$3:F$220))</f>
        <v>#N/A</v>
      </c>
      <c r="D1924" s="15" t="e">
        <f>IF(OR(Medidas!D1924=1,Medidas!D1924="M",Medidas!D1924="m"),$A1924*LOOKUP($I1924+1,'OMS2007'!$A$3:$A$220,'OMS2007'!D$3:D$220)+(1-$A1924)*LOOKUP($I1924,'OMS2007'!$A$3:$A$220,'OMS2007'!D$3:D$220),$A1924*LOOKUP($I1924+1,'OMS2007'!$A$3:$A$220,'OMS2007'!G$3:G$220)+(1-$A1924)*LOOKUP($I1924,'OMS2007'!$A$3:$A$220,'OMS2007'!G$3:G$220))</f>
        <v>#N/A</v>
      </c>
      <c r="E1924" s="15">
        <f t="shared" ref="E1924:E1987" si="210">IF(OR(I1924&lt;24,I1924&gt;240),1,0)</f>
        <v>1</v>
      </c>
      <c r="F1924" s="15">
        <f>IF(OR(Medidas!D1924=1,Medidas!D1924="M",Medidas!D1924="m",Medidas!D1924=2,Medidas!D1924="F",Medidas!D1924="f"),0,1)</f>
        <v>1</v>
      </c>
      <c r="G1924" s="15">
        <f>IF(OR(ISBLANK(Medidas!G1924),(ISBLANK(Medidas!H1924))),1,0)</f>
        <v>1</v>
      </c>
      <c r="H1924" s="15">
        <f>IF(AND(NOT(G1924),OR(Medidas!G1924&lt;20,Medidas!G1924&gt;250,Medidas!H1924&lt;0.5,Medidas!H1924&gt;400)),1,0)</f>
        <v>0</v>
      </c>
      <c r="I1924" s="20">
        <f>(Medidas!F1924-Medidas!E1924)/30.4375</f>
        <v>0</v>
      </c>
      <c r="J1924" s="15" t="e">
        <f>Medidas!H1924/(Medidas!G1924^2)*10000</f>
        <v>#DIV/0!</v>
      </c>
      <c r="K1924" s="15" t="e">
        <f t="shared" ref="K1924:K1987" si="211">(((J1924/C1924)^B1924)-1)/(B1924*D1924)</f>
        <v>#DIV/0!</v>
      </c>
      <c r="L1924" s="15" t="e">
        <f t="shared" ref="L1924:L1987" si="212">INT(NORMSDIST(K1924)*1000)/10</f>
        <v>#DIV/0!</v>
      </c>
      <c r="M1924" s="15" t="e">
        <f t="shared" ref="M1924:M1987" si="213">IF(OR((J1924-C1924)/N1924&lt;-4,(J1924-C1924)/O1924&gt;8),1,0)</f>
        <v>#DIV/0!</v>
      </c>
      <c r="N1924" s="15" t="e">
        <f t="shared" ref="N1924:N1987" si="214">(C1924-(C1924*(1+B1924*D1924*(-2))^(1/B1924)))/2</f>
        <v>#N/A</v>
      </c>
      <c r="O1924" s="15" t="e">
        <f t="shared" ref="O1924:O1987" si="215">((C1924*(1+B1924*D1924*2)^(1/B1924))-C1924)/2</f>
        <v>#N/A</v>
      </c>
    </row>
    <row r="1925" spans="1:15" x14ac:dyDescent="0.15">
      <c r="A1925" s="106">
        <f t="shared" ref="A1925:A1988" si="216">I1925-INT(I1925+0.5)+1</f>
        <v>1</v>
      </c>
      <c r="B1925" s="15" t="e">
        <f>IF(OR(Medidas!D1925=1,Medidas!D1925="M",Medidas!D1925="m"),$A1925*LOOKUP($I1925+1,'OMS2007'!$A$3:$A$220,'OMS2007'!B$3:B$220)+(1-$A1925)*LOOKUP($I1925,'OMS2007'!$A$3:$A$220,'OMS2007'!B$3:B$220),$A1925*LOOKUP($I1925+1,'OMS2007'!$A$3:$A$220,'OMS2007'!E$3:E$220)+(1-$A1925)*LOOKUP($I1925,'OMS2007'!$A$3:$A$220,'OMS2007'!E$3:E$220))</f>
        <v>#N/A</v>
      </c>
      <c r="C1925" s="15" t="e">
        <f>IF(OR(Medidas!D1925=1,Medidas!D1925="M",Medidas!D1925="m"),$A1925*LOOKUP($I1925+1,'OMS2007'!$A$3:$A$220,'OMS2007'!C$3:C$220)+(1-$A1925)*LOOKUP($I1925,'OMS2007'!$A$3:$A$220,'OMS2007'!C$3:C$220),$A1925*LOOKUP($I1925+1,'OMS2007'!$A$3:$A$220,'OMS2007'!F$3:F$220)+(1-$A1925)*LOOKUP($I1925,'OMS2007'!$A$3:$A$220,'OMS2007'!F$3:F$220))</f>
        <v>#N/A</v>
      </c>
      <c r="D1925" s="15" t="e">
        <f>IF(OR(Medidas!D1925=1,Medidas!D1925="M",Medidas!D1925="m"),$A1925*LOOKUP($I1925+1,'OMS2007'!$A$3:$A$220,'OMS2007'!D$3:D$220)+(1-$A1925)*LOOKUP($I1925,'OMS2007'!$A$3:$A$220,'OMS2007'!D$3:D$220),$A1925*LOOKUP($I1925+1,'OMS2007'!$A$3:$A$220,'OMS2007'!G$3:G$220)+(1-$A1925)*LOOKUP($I1925,'OMS2007'!$A$3:$A$220,'OMS2007'!G$3:G$220))</f>
        <v>#N/A</v>
      </c>
      <c r="E1925" s="15">
        <f t="shared" si="210"/>
        <v>1</v>
      </c>
      <c r="F1925" s="15">
        <f>IF(OR(Medidas!D1925=1,Medidas!D1925="M",Medidas!D1925="m",Medidas!D1925=2,Medidas!D1925="F",Medidas!D1925="f"),0,1)</f>
        <v>1</v>
      </c>
      <c r="G1925" s="15">
        <f>IF(OR(ISBLANK(Medidas!G1925),(ISBLANK(Medidas!H1925))),1,0)</f>
        <v>1</v>
      </c>
      <c r="H1925" s="15">
        <f>IF(AND(NOT(G1925),OR(Medidas!G1925&lt;20,Medidas!G1925&gt;250,Medidas!H1925&lt;0.5,Medidas!H1925&gt;400)),1,0)</f>
        <v>0</v>
      </c>
      <c r="I1925" s="20">
        <f>(Medidas!F1925-Medidas!E1925)/30.4375</f>
        <v>0</v>
      </c>
      <c r="J1925" s="15" t="e">
        <f>Medidas!H1925/(Medidas!G1925^2)*10000</f>
        <v>#DIV/0!</v>
      </c>
      <c r="K1925" s="15" t="e">
        <f t="shared" si="211"/>
        <v>#DIV/0!</v>
      </c>
      <c r="L1925" s="15" t="e">
        <f t="shared" si="212"/>
        <v>#DIV/0!</v>
      </c>
      <c r="M1925" s="15" t="e">
        <f t="shared" si="213"/>
        <v>#DIV/0!</v>
      </c>
      <c r="N1925" s="15" t="e">
        <f t="shared" si="214"/>
        <v>#N/A</v>
      </c>
      <c r="O1925" s="15" t="e">
        <f t="shared" si="215"/>
        <v>#N/A</v>
      </c>
    </row>
    <row r="1926" spans="1:15" x14ac:dyDescent="0.15">
      <c r="A1926" s="106">
        <f t="shared" si="216"/>
        <v>1</v>
      </c>
      <c r="B1926" s="15" t="e">
        <f>IF(OR(Medidas!D1926=1,Medidas!D1926="M",Medidas!D1926="m"),$A1926*LOOKUP($I1926+1,'OMS2007'!$A$3:$A$220,'OMS2007'!B$3:B$220)+(1-$A1926)*LOOKUP($I1926,'OMS2007'!$A$3:$A$220,'OMS2007'!B$3:B$220),$A1926*LOOKUP($I1926+1,'OMS2007'!$A$3:$A$220,'OMS2007'!E$3:E$220)+(1-$A1926)*LOOKUP($I1926,'OMS2007'!$A$3:$A$220,'OMS2007'!E$3:E$220))</f>
        <v>#N/A</v>
      </c>
      <c r="C1926" s="15" t="e">
        <f>IF(OR(Medidas!D1926=1,Medidas!D1926="M",Medidas!D1926="m"),$A1926*LOOKUP($I1926+1,'OMS2007'!$A$3:$A$220,'OMS2007'!C$3:C$220)+(1-$A1926)*LOOKUP($I1926,'OMS2007'!$A$3:$A$220,'OMS2007'!C$3:C$220),$A1926*LOOKUP($I1926+1,'OMS2007'!$A$3:$A$220,'OMS2007'!F$3:F$220)+(1-$A1926)*LOOKUP($I1926,'OMS2007'!$A$3:$A$220,'OMS2007'!F$3:F$220))</f>
        <v>#N/A</v>
      </c>
      <c r="D1926" s="15" t="e">
        <f>IF(OR(Medidas!D1926=1,Medidas!D1926="M",Medidas!D1926="m"),$A1926*LOOKUP($I1926+1,'OMS2007'!$A$3:$A$220,'OMS2007'!D$3:D$220)+(1-$A1926)*LOOKUP($I1926,'OMS2007'!$A$3:$A$220,'OMS2007'!D$3:D$220),$A1926*LOOKUP($I1926+1,'OMS2007'!$A$3:$A$220,'OMS2007'!G$3:G$220)+(1-$A1926)*LOOKUP($I1926,'OMS2007'!$A$3:$A$220,'OMS2007'!G$3:G$220))</f>
        <v>#N/A</v>
      </c>
      <c r="E1926" s="15">
        <f t="shared" si="210"/>
        <v>1</v>
      </c>
      <c r="F1926" s="15">
        <f>IF(OR(Medidas!D1926=1,Medidas!D1926="M",Medidas!D1926="m",Medidas!D1926=2,Medidas!D1926="F",Medidas!D1926="f"),0,1)</f>
        <v>1</v>
      </c>
      <c r="G1926" s="15">
        <f>IF(OR(ISBLANK(Medidas!G1926),(ISBLANK(Medidas!H1926))),1,0)</f>
        <v>1</v>
      </c>
      <c r="H1926" s="15">
        <f>IF(AND(NOT(G1926),OR(Medidas!G1926&lt;20,Medidas!G1926&gt;250,Medidas!H1926&lt;0.5,Medidas!H1926&gt;400)),1,0)</f>
        <v>0</v>
      </c>
      <c r="I1926" s="20">
        <f>(Medidas!F1926-Medidas!E1926)/30.4375</f>
        <v>0</v>
      </c>
      <c r="J1926" s="15" t="e">
        <f>Medidas!H1926/(Medidas!G1926^2)*10000</f>
        <v>#DIV/0!</v>
      </c>
      <c r="K1926" s="15" t="e">
        <f t="shared" si="211"/>
        <v>#DIV/0!</v>
      </c>
      <c r="L1926" s="15" t="e">
        <f t="shared" si="212"/>
        <v>#DIV/0!</v>
      </c>
      <c r="M1926" s="15" t="e">
        <f t="shared" si="213"/>
        <v>#DIV/0!</v>
      </c>
      <c r="N1926" s="15" t="e">
        <f t="shared" si="214"/>
        <v>#N/A</v>
      </c>
      <c r="O1926" s="15" t="e">
        <f t="shared" si="215"/>
        <v>#N/A</v>
      </c>
    </row>
    <row r="1927" spans="1:15" x14ac:dyDescent="0.15">
      <c r="A1927" s="106">
        <f t="shared" si="216"/>
        <v>1</v>
      </c>
      <c r="B1927" s="15" t="e">
        <f>IF(OR(Medidas!D1927=1,Medidas!D1927="M",Medidas!D1927="m"),$A1927*LOOKUP($I1927+1,'OMS2007'!$A$3:$A$220,'OMS2007'!B$3:B$220)+(1-$A1927)*LOOKUP($I1927,'OMS2007'!$A$3:$A$220,'OMS2007'!B$3:B$220),$A1927*LOOKUP($I1927+1,'OMS2007'!$A$3:$A$220,'OMS2007'!E$3:E$220)+(1-$A1927)*LOOKUP($I1927,'OMS2007'!$A$3:$A$220,'OMS2007'!E$3:E$220))</f>
        <v>#N/A</v>
      </c>
      <c r="C1927" s="15" t="e">
        <f>IF(OR(Medidas!D1927=1,Medidas!D1927="M",Medidas!D1927="m"),$A1927*LOOKUP($I1927+1,'OMS2007'!$A$3:$A$220,'OMS2007'!C$3:C$220)+(1-$A1927)*LOOKUP($I1927,'OMS2007'!$A$3:$A$220,'OMS2007'!C$3:C$220),$A1927*LOOKUP($I1927+1,'OMS2007'!$A$3:$A$220,'OMS2007'!F$3:F$220)+(1-$A1927)*LOOKUP($I1927,'OMS2007'!$A$3:$A$220,'OMS2007'!F$3:F$220))</f>
        <v>#N/A</v>
      </c>
      <c r="D1927" s="15" t="e">
        <f>IF(OR(Medidas!D1927=1,Medidas!D1927="M",Medidas!D1927="m"),$A1927*LOOKUP($I1927+1,'OMS2007'!$A$3:$A$220,'OMS2007'!D$3:D$220)+(1-$A1927)*LOOKUP($I1927,'OMS2007'!$A$3:$A$220,'OMS2007'!D$3:D$220),$A1927*LOOKUP($I1927+1,'OMS2007'!$A$3:$A$220,'OMS2007'!G$3:G$220)+(1-$A1927)*LOOKUP($I1927,'OMS2007'!$A$3:$A$220,'OMS2007'!G$3:G$220))</f>
        <v>#N/A</v>
      </c>
      <c r="E1927" s="15">
        <f t="shared" si="210"/>
        <v>1</v>
      </c>
      <c r="F1927" s="15">
        <f>IF(OR(Medidas!D1927=1,Medidas!D1927="M",Medidas!D1927="m",Medidas!D1927=2,Medidas!D1927="F",Medidas!D1927="f"),0,1)</f>
        <v>1</v>
      </c>
      <c r="G1927" s="15">
        <f>IF(OR(ISBLANK(Medidas!G1927),(ISBLANK(Medidas!H1927))),1,0)</f>
        <v>1</v>
      </c>
      <c r="H1927" s="15">
        <f>IF(AND(NOT(G1927),OR(Medidas!G1927&lt;20,Medidas!G1927&gt;250,Medidas!H1927&lt;0.5,Medidas!H1927&gt;400)),1,0)</f>
        <v>0</v>
      </c>
      <c r="I1927" s="20">
        <f>(Medidas!F1927-Medidas!E1927)/30.4375</f>
        <v>0</v>
      </c>
      <c r="J1927" s="15" t="e">
        <f>Medidas!H1927/(Medidas!G1927^2)*10000</f>
        <v>#DIV/0!</v>
      </c>
      <c r="K1927" s="15" t="e">
        <f t="shared" si="211"/>
        <v>#DIV/0!</v>
      </c>
      <c r="L1927" s="15" t="e">
        <f t="shared" si="212"/>
        <v>#DIV/0!</v>
      </c>
      <c r="M1927" s="15" t="e">
        <f t="shared" si="213"/>
        <v>#DIV/0!</v>
      </c>
      <c r="N1927" s="15" t="e">
        <f t="shared" si="214"/>
        <v>#N/A</v>
      </c>
      <c r="O1927" s="15" t="e">
        <f t="shared" si="215"/>
        <v>#N/A</v>
      </c>
    </row>
    <row r="1928" spans="1:15" x14ac:dyDescent="0.15">
      <c r="A1928" s="106">
        <f t="shared" si="216"/>
        <v>1</v>
      </c>
      <c r="B1928" s="15" t="e">
        <f>IF(OR(Medidas!D1928=1,Medidas!D1928="M",Medidas!D1928="m"),$A1928*LOOKUP($I1928+1,'OMS2007'!$A$3:$A$220,'OMS2007'!B$3:B$220)+(1-$A1928)*LOOKUP($I1928,'OMS2007'!$A$3:$A$220,'OMS2007'!B$3:B$220),$A1928*LOOKUP($I1928+1,'OMS2007'!$A$3:$A$220,'OMS2007'!E$3:E$220)+(1-$A1928)*LOOKUP($I1928,'OMS2007'!$A$3:$A$220,'OMS2007'!E$3:E$220))</f>
        <v>#N/A</v>
      </c>
      <c r="C1928" s="15" t="e">
        <f>IF(OR(Medidas!D1928=1,Medidas!D1928="M",Medidas!D1928="m"),$A1928*LOOKUP($I1928+1,'OMS2007'!$A$3:$A$220,'OMS2007'!C$3:C$220)+(1-$A1928)*LOOKUP($I1928,'OMS2007'!$A$3:$A$220,'OMS2007'!C$3:C$220),$A1928*LOOKUP($I1928+1,'OMS2007'!$A$3:$A$220,'OMS2007'!F$3:F$220)+(1-$A1928)*LOOKUP($I1928,'OMS2007'!$A$3:$A$220,'OMS2007'!F$3:F$220))</f>
        <v>#N/A</v>
      </c>
      <c r="D1928" s="15" t="e">
        <f>IF(OR(Medidas!D1928=1,Medidas!D1928="M",Medidas!D1928="m"),$A1928*LOOKUP($I1928+1,'OMS2007'!$A$3:$A$220,'OMS2007'!D$3:D$220)+(1-$A1928)*LOOKUP($I1928,'OMS2007'!$A$3:$A$220,'OMS2007'!D$3:D$220),$A1928*LOOKUP($I1928+1,'OMS2007'!$A$3:$A$220,'OMS2007'!G$3:G$220)+(1-$A1928)*LOOKUP($I1928,'OMS2007'!$A$3:$A$220,'OMS2007'!G$3:G$220))</f>
        <v>#N/A</v>
      </c>
      <c r="E1928" s="15">
        <f t="shared" si="210"/>
        <v>1</v>
      </c>
      <c r="F1928" s="15">
        <f>IF(OR(Medidas!D1928=1,Medidas!D1928="M",Medidas!D1928="m",Medidas!D1928=2,Medidas!D1928="F",Medidas!D1928="f"),0,1)</f>
        <v>1</v>
      </c>
      <c r="G1928" s="15">
        <f>IF(OR(ISBLANK(Medidas!G1928),(ISBLANK(Medidas!H1928))),1,0)</f>
        <v>1</v>
      </c>
      <c r="H1928" s="15">
        <f>IF(AND(NOT(G1928),OR(Medidas!G1928&lt;20,Medidas!G1928&gt;250,Medidas!H1928&lt;0.5,Medidas!H1928&gt;400)),1,0)</f>
        <v>0</v>
      </c>
      <c r="I1928" s="20">
        <f>(Medidas!F1928-Medidas!E1928)/30.4375</f>
        <v>0</v>
      </c>
      <c r="J1928" s="15" t="e">
        <f>Medidas!H1928/(Medidas!G1928^2)*10000</f>
        <v>#DIV/0!</v>
      </c>
      <c r="K1928" s="15" t="e">
        <f t="shared" si="211"/>
        <v>#DIV/0!</v>
      </c>
      <c r="L1928" s="15" t="e">
        <f t="shared" si="212"/>
        <v>#DIV/0!</v>
      </c>
      <c r="M1928" s="15" t="e">
        <f t="shared" si="213"/>
        <v>#DIV/0!</v>
      </c>
      <c r="N1928" s="15" t="e">
        <f t="shared" si="214"/>
        <v>#N/A</v>
      </c>
      <c r="O1928" s="15" t="e">
        <f t="shared" si="215"/>
        <v>#N/A</v>
      </c>
    </row>
    <row r="1929" spans="1:15" x14ac:dyDescent="0.15">
      <c r="A1929" s="106">
        <f t="shared" si="216"/>
        <v>1</v>
      </c>
      <c r="B1929" s="15" t="e">
        <f>IF(OR(Medidas!D1929=1,Medidas!D1929="M",Medidas!D1929="m"),$A1929*LOOKUP($I1929+1,'OMS2007'!$A$3:$A$220,'OMS2007'!B$3:B$220)+(1-$A1929)*LOOKUP($I1929,'OMS2007'!$A$3:$A$220,'OMS2007'!B$3:B$220),$A1929*LOOKUP($I1929+1,'OMS2007'!$A$3:$A$220,'OMS2007'!E$3:E$220)+(1-$A1929)*LOOKUP($I1929,'OMS2007'!$A$3:$A$220,'OMS2007'!E$3:E$220))</f>
        <v>#N/A</v>
      </c>
      <c r="C1929" s="15" t="e">
        <f>IF(OR(Medidas!D1929=1,Medidas!D1929="M",Medidas!D1929="m"),$A1929*LOOKUP($I1929+1,'OMS2007'!$A$3:$A$220,'OMS2007'!C$3:C$220)+(1-$A1929)*LOOKUP($I1929,'OMS2007'!$A$3:$A$220,'OMS2007'!C$3:C$220),$A1929*LOOKUP($I1929+1,'OMS2007'!$A$3:$A$220,'OMS2007'!F$3:F$220)+(1-$A1929)*LOOKUP($I1929,'OMS2007'!$A$3:$A$220,'OMS2007'!F$3:F$220))</f>
        <v>#N/A</v>
      </c>
      <c r="D1929" s="15" t="e">
        <f>IF(OR(Medidas!D1929=1,Medidas!D1929="M",Medidas!D1929="m"),$A1929*LOOKUP($I1929+1,'OMS2007'!$A$3:$A$220,'OMS2007'!D$3:D$220)+(1-$A1929)*LOOKUP($I1929,'OMS2007'!$A$3:$A$220,'OMS2007'!D$3:D$220),$A1929*LOOKUP($I1929+1,'OMS2007'!$A$3:$A$220,'OMS2007'!G$3:G$220)+(1-$A1929)*LOOKUP($I1929,'OMS2007'!$A$3:$A$220,'OMS2007'!G$3:G$220))</f>
        <v>#N/A</v>
      </c>
      <c r="E1929" s="15">
        <f t="shared" si="210"/>
        <v>1</v>
      </c>
      <c r="F1929" s="15">
        <f>IF(OR(Medidas!D1929=1,Medidas!D1929="M",Medidas!D1929="m",Medidas!D1929=2,Medidas!D1929="F",Medidas!D1929="f"),0,1)</f>
        <v>1</v>
      </c>
      <c r="G1929" s="15">
        <f>IF(OR(ISBLANK(Medidas!G1929),(ISBLANK(Medidas!H1929))),1,0)</f>
        <v>1</v>
      </c>
      <c r="H1929" s="15">
        <f>IF(AND(NOT(G1929),OR(Medidas!G1929&lt;20,Medidas!G1929&gt;250,Medidas!H1929&lt;0.5,Medidas!H1929&gt;400)),1,0)</f>
        <v>0</v>
      </c>
      <c r="I1929" s="20">
        <f>(Medidas!F1929-Medidas!E1929)/30.4375</f>
        <v>0</v>
      </c>
      <c r="J1929" s="15" t="e">
        <f>Medidas!H1929/(Medidas!G1929^2)*10000</f>
        <v>#DIV/0!</v>
      </c>
      <c r="K1929" s="15" t="e">
        <f t="shared" si="211"/>
        <v>#DIV/0!</v>
      </c>
      <c r="L1929" s="15" t="e">
        <f t="shared" si="212"/>
        <v>#DIV/0!</v>
      </c>
      <c r="M1929" s="15" t="e">
        <f t="shared" si="213"/>
        <v>#DIV/0!</v>
      </c>
      <c r="N1929" s="15" t="e">
        <f t="shared" si="214"/>
        <v>#N/A</v>
      </c>
      <c r="O1929" s="15" t="e">
        <f t="shared" si="215"/>
        <v>#N/A</v>
      </c>
    </row>
    <row r="1930" spans="1:15" x14ac:dyDescent="0.15">
      <c r="A1930" s="106">
        <f t="shared" si="216"/>
        <v>1</v>
      </c>
      <c r="B1930" s="15" t="e">
        <f>IF(OR(Medidas!D1930=1,Medidas!D1930="M",Medidas!D1930="m"),$A1930*LOOKUP($I1930+1,'OMS2007'!$A$3:$A$220,'OMS2007'!B$3:B$220)+(1-$A1930)*LOOKUP($I1930,'OMS2007'!$A$3:$A$220,'OMS2007'!B$3:B$220),$A1930*LOOKUP($I1930+1,'OMS2007'!$A$3:$A$220,'OMS2007'!E$3:E$220)+(1-$A1930)*LOOKUP($I1930,'OMS2007'!$A$3:$A$220,'OMS2007'!E$3:E$220))</f>
        <v>#N/A</v>
      </c>
      <c r="C1930" s="15" t="e">
        <f>IF(OR(Medidas!D1930=1,Medidas!D1930="M",Medidas!D1930="m"),$A1930*LOOKUP($I1930+1,'OMS2007'!$A$3:$A$220,'OMS2007'!C$3:C$220)+(1-$A1930)*LOOKUP($I1930,'OMS2007'!$A$3:$A$220,'OMS2007'!C$3:C$220),$A1930*LOOKUP($I1930+1,'OMS2007'!$A$3:$A$220,'OMS2007'!F$3:F$220)+(1-$A1930)*LOOKUP($I1930,'OMS2007'!$A$3:$A$220,'OMS2007'!F$3:F$220))</f>
        <v>#N/A</v>
      </c>
      <c r="D1930" s="15" t="e">
        <f>IF(OR(Medidas!D1930=1,Medidas!D1930="M",Medidas!D1930="m"),$A1930*LOOKUP($I1930+1,'OMS2007'!$A$3:$A$220,'OMS2007'!D$3:D$220)+(1-$A1930)*LOOKUP($I1930,'OMS2007'!$A$3:$A$220,'OMS2007'!D$3:D$220),$A1930*LOOKUP($I1930+1,'OMS2007'!$A$3:$A$220,'OMS2007'!G$3:G$220)+(1-$A1930)*LOOKUP($I1930,'OMS2007'!$A$3:$A$220,'OMS2007'!G$3:G$220))</f>
        <v>#N/A</v>
      </c>
      <c r="E1930" s="15">
        <f t="shared" si="210"/>
        <v>1</v>
      </c>
      <c r="F1930" s="15">
        <f>IF(OR(Medidas!D1930=1,Medidas!D1930="M",Medidas!D1930="m",Medidas!D1930=2,Medidas!D1930="F",Medidas!D1930="f"),0,1)</f>
        <v>1</v>
      </c>
      <c r="G1930" s="15">
        <f>IF(OR(ISBLANK(Medidas!G1930),(ISBLANK(Medidas!H1930))),1,0)</f>
        <v>1</v>
      </c>
      <c r="H1930" s="15">
        <f>IF(AND(NOT(G1930),OR(Medidas!G1930&lt;20,Medidas!G1930&gt;250,Medidas!H1930&lt;0.5,Medidas!H1930&gt;400)),1,0)</f>
        <v>0</v>
      </c>
      <c r="I1930" s="20">
        <f>(Medidas!F1930-Medidas!E1930)/30.4375</f>
        <v>0</v>
      </c>
      <c r="J1930" s="15" t="e">
        <f>Medidas!H1930/(Medidas!G1930^2)*10000</f>
        <v>#DIV/0!</v>
      </c>
      <c r="K1930" s="15" t="e">
        <f t="shared" si="211"/>
        <v>#DIV/0!</v>
      </c>
      <c r="L1930" s="15" t="e">
        <f t="shared" si="212"/>
        <v>#DIV/0!</v>
      </c>
      <c r="M1930" s="15" t="e">
        <f t="shared" si="213"/>
        <v>#DIV/0!</v>
      </c>
      <c r="N1930" s="15" t="e">
        <f t="shared" si="214"/>
        <v>#N/A</v>
      </c>
      <c r="O1930" s="15" t="e">
        <f t="shared" si="215"/>
        <v>#N/A</v>
      </c>
    </row>
    <row r="1931" spans="1:15" x14ac:dyDescent="0.15">
      <c r="A1931" s="106">
        <f t="shared" si="216"/>
        <v>1</v>
      </c>
      <c r="B1931" s="15" t="e">
        <f>IF(OR(Medidas!D1931=1,Medidas!D1931="M",Medidas!D1931="m"),$A1931*LOOKUP($I1931+1,'OMS2007'!$A$3:$A$220,'OMS2007'!B$3:B$220)+(1-$A1931)*LOOKUP($I1931,'OMS2007'!$A$3:$A$220,'OMS2007'!B$3:B$220),$A1931*LOOKUP($I1931+1,'OMS2007'!$A$3:$A$220,'OMS2007'!E$3:E$220)+(1-$A1931)*LOOKUP($I1931,'OMS2007'!$A$3:$A$220,'OMS2007'!E$3:E$220))</f>
        <v>#N/A</v>
      </c>
      <c r="C1931" s="15" t="e">
        <f>IF(OR(Medidas!D1931=1,Medidas!D1931="M",Medidas!D1931="m"),$A1931*LOOKUP($I1931+1,'OMS2007'!$A$3:$A$220,'OMS2007'!C$3:C$220)+(1-$A1931)*LOOKUP($I1931,'OMS2007'!$A$3:$A$220,'OMS2007'!C$3:C$220),$A1931*LOOKUP($I1931+1,'OMS2007'!$A$3:$A$220,'OMS2007'!F$3:F$220)+(1-$A1931)*LOOKUP($I1931,'OMS2007'!$A$3:$A$220,'OMS2007'!F$3:F$220))</f>
        <v>#N/A</v>
      </c>
      <c r="D1931" s="15" t="e">
        <f>IF(OR(Medidas!D1931=1,Medidas!D1931="M",Medidas!D1931="m"),$A1931*LOOKUP($I1931+1,'OMS2007'!$A$3:$A$220,'OMS2007'!D$3:D$220)+(1-$A1931)*LOOKUP($I1931,'OMS2007'!$A$3:$A$220,'OMS2007'!D$3:D$220),$A1931*LOOKUP($I1931+1,'OMS2007'!$A$3:$A$220,'OMS2007'!G$3:G$220)+(1-$A1931)*LOOKUP($I1931,'OMS2007'!$A$3:$A$220,'OMS2007'!G$3:G$220))</f>
        <v>#N/A</v>
      </c>
      <c r="E1931" s="15">
        <f t="shared" si="210"/>
        <v>1</v>
      </c>
      <c r="F1931" s="15">
        <f>IF(OR(Medidas!D1931=1,Medidas!D1931="M",Medidas!D1931="m",Medidas!D1931=2,Medidas!D1931="F",Medidas!D1931="f"),0,1)</f>
        <v>1</v>
      </c>
      <c r="G1931" s="15">
        <f>IF(OR(ISBLANK(Medidas!G1931),(ISBLANK(Medidas!H1931))),1,0)</f>
        <v>1</v>
      </c>
      <c r="H1931" s="15">
        <f>IF(AND(NOT(G1931),OR(Medidas!G1931&lt;20,Medidas!G1931&gt;250,Medidas!H1931&lt;0.5,Medidas!H1931&gt;400)),1,0)</f>
        <v>0</v>
      </c>
      <c r="I1931" s="20">
        <f>(Medidas!F1931-Medidas!E1931)/30.4375</f>
        <v>0</v>
      </c>
      <c r="J1931" s="15" t="e">
        <f>Medidas!H1931/(Medidas!G1931^2)*10000</f>
        <v>#DIV/0!</v>
      </c>
      <c r="K1931" s="15" t="e">
        <f t="shared" si="211"/>
        <v>#DIV/0!</v>
      </c>
      <c r="L1931" s="15" t="e">
        <f t="shared" si="212"/>
        <v>#DIV/0!</v>
      </c>
      <c r="M1931" s="15" t="e">
        <f t="shared" si="213"/>
        <v>#DIV/0!</v>
      </c>
      <c r="N1931" s="15" t="e">
        <f t="shared" si="214"/>
        <v>#N/A</v>
      </c>
      <c r="O1931" s="15" t="e">
        <f t="shared" si="215"/>
        <v>#N/A</v>
      </c>
    </row>
    <row r="1932" spans="1:15" x14ac:dyDescent="0.15">
      <c r="A1932" s="106">
        <f t="shared" si="216"/>
        <v>1</v>
      </c>
      <c r="B1932" s="15" t="e">
        <f>IF(OR(Medidas!D1932=1,Medidas!D1932="M",Medidas!D1932="m"),$A1932*LOOKUP($I1932+1,'OMS2007'!$A$3:$A$220,'OMS2007'!B$3:B$220)+(1-$A1932)*LOOKUP($I1932,'OMS2007'!$A$3:$A$220,'OMS2007'!B$3:B$220),$A1932*LOOKUP($I1932+1,'OMS2007'!$A$3:$A$220,'OMS2007'!E$3:E$220)+(1-$A1932)*LOOKUP($I1932,'OMS2007'!$A$3:$A$220,'OMS2007'!E$3:E$220))</f>
        <v>#N/A</v>
      </c>
      <c r="C1932" s="15" t="e">
        <f>IF(OR(Medidas!D1932=1,Medidas!D1932="M",Medidas!D1932="m"),$A1932*LOOKUP($I1932+1,'OMS2007'!$A$3:$A$220,'OMS2007'!C$3:C$220)+(1-$A1932)*LOOKUP($I1932,'OMS2007'!$A$3:$A$220,'OMS2007'!C$3:C$220),$A1932*LOOKUP($I1932+1,'OMS2007'!$A$3:$A$220,'OMS2007'!F$3:F$220)+(1-$A1932)*LOOKUP($I1932,'OMS2007'!$A$3:$A$220,'OMS2007'!F$3:F$220))</f>
        <v>#N/A</v>
      </c>
      <c r="D1932" s="15" t="e">
        <f>IF(OR(Medidas!D1932=1,Medidas!D1932="M",Medidas!D1932="m"),$A1932*LOOKUP($I1932+1,'OMS2007'!$A$3:$A$220,'OMS2007'!D$3:D$220)+(1-$A1932)*LOOKUP($I1932,'OMS2007'!$A$3:$A$220,'OMS2007'!D$3:D$220),$A1932*LOOKUP($I1932+1,'OMS2007'!$A$3:$A$220,'OMS2007'!G$3:G$220)+(1-$A1932)*LOOKUP($I1932,'OMS2007'!$A$3:$A$220,'OMS2007'!G$3:G$220))</f>
        <v>#N/A</v>
      </c>
      <c r="E1932" s="15">
        <f t="shared" si="210"/>
        <v>1</v>
      </c>
      <c r="F1932" s="15">
        <f>IF(OR(Medidas!D1932=1,Medidas!D1932="M",Medidas!D1932="m",Medidas!D1932=2,Medidas!D1932="F",Medidas!D1932="f"),0,1)</f>
        <v>1</v>
      </c>
      <c r="G1932" s="15">
        <f>IF(OR(ISBLANK(Medidas!G1932),(ISBLANK(Medidas!H1932))),1,0)</f>
        <v>1</v>
      </c>
      <c r="H1932" s="15">
        <f>IF(AND(NOT(G1932),OR(Medidas!G1932&lt;20,Medidas!G1932&gt;250,Medidas!H1932&lt;0.5,Medidas!H1932&gt;400)),1,0)</f>
        <v>0</v>
      </c>
      <c r="I1932" s="20">
        <f>(Medidas!F1932-Medidas!E1932)/30.4375</f>
        <v>0</v>
      </c>
      <c r="J1932" s="15" t="e">
        <f>Medidas!H1932/(Medidas!G1932^2)*10000</f>
        <v>#DIV/0!</v>
      </c>
      <c r="K1932" s="15" t="e">
        <f t="shared" si="211"/>
        <v>#DIV/0!</v>
      </c>
      <c r="L1932" s="15" t="e">
        <f t="shared" si="212"/>
        <v>#DIV/0!</v>
      </c>
      <c r="M1932" s="15" t="e">
        <f t="shared" si="213"/>
        <v>#DIV/0!</v>
      </c>
      <c r="N1932" s="15" t="e">
        <f t="shared" si="214"/>
        <v>#N/A</v>
      </c>
      <c r="O1932" s="15" t="e">
        <f t="shared" si="215"/>
        <v>#N/A</v>
      </c>
    </row>
    <row r="1933" spans="1:15" x14ac:dyDescent="0.15">
      <c r="A1933" s="106">
        <f t="shared" si="216"/>
        <v>1</v>
      </c>
      <c r="B1933" s="15" t="e">
        <f>IF(OR(Medidas!D1933=1,Medidas!D1933="M",Medidas!D1933="m"),$A1933*LOOKUP($I1933+1,'OMS2007'!$A$3:$A$220,'OMS2007'!B$3:B$220)+(1-$A1933)*LOOKUP($I1933,'OMS2007'!$A$3:$A$220,'OMS2007'!B$3:B$220),$A1933*LOOKUP($I1933+1,'OMS2007'!$A$3:$A$220,'OMS2007'!E$3:E$220)+(1-$A1933)*LOOKUP($I1933,'OMS2007'!$A$3:$A$220,'OMS2007'!E$3:E$220))</f>
        <v>#N/A</v>
      </c>
      <c r="C1933" s="15" t="e">
        <f>IF(OR(Medidas!D1933=1,Medidas!D1933="M",Medidas!D1933="m"),$A1933*LOOKUP($I1933+1,'OMS2007'!$A$3:$A$220,'OMS2007'!C$3:C$220)+(1-$A1933)*LOOKUP($I1933,'OMS2007'!$A$3:$A$220,'OMS2007'!C$3:C$220),$A1933*LOOKUP($I1933+1,'OMS2007'!$A$3:$A$220,'OMS2007'!F$3:F$220)+(1-$A1933)*LOOKUP($I1933,'OMS2007'!$A$3:$A$220,'OMS2007'!F$3:F$220))</f>
        <v>#N/A</v>
      </c>
      <c r="D1933" s="15" t="e">
        <f>IF(OR(Medidas!D1933=1,Medidas!D1933="M",Medidas!D1933="m"),$A1933*LOOKUP($I1933+1,'OMS2007'!$A$3:$A$220,'OMS2007'!D$3:D$220)+(1-$A1933)*LOOKUP($I1933,'OMS2007'!$A$3:$A$220,'OMS2007'!D$3:D$220),$A1933*LOOKUP($I1933+1,'OMS2007'!$A$3:$A$220,'OMS2007'!G$3:G$220)+(1-$A1933)*LOOKUP($I1933,'OMS2007'!$A$3:$A$220,'OMS2007'!G$3:G$220))</f>
        <v>#N/A</v>
      </c>
      <c r="E1933" s="15">
        <f t="shared" si="210"/>
        <v>1</v>
      </c>
      <c r="F1933" s="15">
        <f>IF(OR(Medidas!D1933=1,Medidas!D1933="M",Medidas!D1933="m",Medidas!D1933=2,Medidas!D1933="F",Medidas!D1933="f"),0,1)</f>
        <v>1</v>
      </c>
      <c r="G1933" s="15">
        <f>IF(OR(ISBLANK(Medidas!G1933),(ISBLANK(Medidas!H1933))),1,0)</f>
        <v>1</v>
      </c>
      <c r="H1933" s="15">
        <f>IF(AND(NOT(G1933),OR(Medidas!G1933&lt;20,Medidas!G1933&gt;250,Medidas!H1933&lt;0.5,Medidas!H1933&gt;400)),1,0)</f>
        <v>0</v>
      </c>
      <c r="I1933" s="20">
        <f>(Medidas!F1933-Medidas!E1933)/30.4375</f>
        <v>0</v>
      </c>
      <c r="J1933" s="15" t="e">
        <f>Medidas!H1933/(Medidas!G1933^2)*10000</f>
        <v>#DIV/0!</v>
      </c>
      <c r="K1933" s="15" t="e">
        <f t="shared" si="211"/>
        <v>#DIV/0!</v>
      </c>
      <c r="L1933" s="15" t="e">
        <f t="shared" si="212"/>
        <v>#DIV/0!</v>
      </c>
      <c r="M1933" s="15" t="e">
        <f t="shared" si="213"/>
        <v>#DIV/0!</v>
      </c>
      <c r="N1933" s="15" t="e">
        <f t="shared" si="214"/>
        <v>#N/A</v>
      </c>
      <c r="O1933" s="15" t="e">
        <f t="shared" si="215"/>
        <v>#N/A</v>
      </c>
    </row>
    <row r="1934" spans="1:15" x14ac:dyDescent="0.15">
      <c r="A1934" s="106">
        <f t="shared" si="216"/>
        <v>1</v>
      </c>
      <c r="B1934" s="15" t="e">
        <f>IF(OR(Medidas!D1934=1,Medidas!D1934="M",Medidas!D1934="m"),$A1934*LOOKUP($I1934+1,'OMS2007'!$A$3:$A$220,'OMS2007'!B$3:B$220)+(1-$A1934)*LOOKUP($I1934,'OMS2007'!$A$3:$A$220,'OMS2007'!B$3:B$220),$A1934*LOOKUP($I1934+1,'OMS2007'!$A$3:$A$220,'OMS2007'!E$3:E$220)+(1-$A1934)*LOOKUP($I1934,'OMS2007'!$A$3:$A$220,'OMS2007'!E$3:E$220))</f>
        <v>#N/A</v>
      </c>
      <c r="C1934" s="15" t="e">
        <f>IF(OR(Medidas!D1934=1,Medidas!D1934="M",Medidas!D1934="m"),$A1934*LOOKUP($I1934+1,'OMS2007'!$A$3:$A$220,'OMS2007'!C$3:C$220)+(1-$A1934)*LOOKUP($I1934,'OMS2007'!$A$3:$A$220,'OMS2007'!C$3:C$220),$A1934*LOOKUP($I1934+1,'OMS2007'!$A$3:$A$220,'OMS2007'!F$3:F$220)+(1-$A1934)*LOOKUP($I1934,'OMS2007'!$A$3:$A$220,'OMS2007'!F$3:F$220))</f>
        <v>#N/A</v>
      </c>
      <c r="D1934" s="15" t="e">
        <f>IF(OR(Medidas!D1934=1,Medidas!D1934="M",Medidas!D1934="m"),$A1934*LOOKUP($I1934+1,'OMS2007'!$A$3:$A$220,'OMS2007'!D$3:D$220)+(1-$A1934)*LOOKUP($I1934,'OMS2007'!$A$3:$A$220,'OMS2007'!D$3:D$220),$A1934*LOOKUP($I1934+1,'OMS2007'!$A$3:$A$220,'OMS2007'!G$3:G$220)+(1-$A1934)*LOOKUP($I1934,'OMS2007'!$A$3:$A$220,'OMS2007'!G$3:G$220))</f>
        <v>#N/A</v>
      </c>
      <c r="E1934" s="15">
        <f t="shared" si="210"/>
        <v>1</v>
      </c>
      <c r="F1934" s="15">
        <f>IF(OR(Medidas!D1934=1,Medidas!D1934="M",Medidas!D1934="m",Medidas!D1934=2,Medidas!D1934="F",Medidas!D1934="f"),0,1)</f>
        <v>1</v>
      </c>
      <c r="G1934" s="15">
        <f>IF(OR(ISBLANK(Medidas!G1934),(ISBLANK(Medidas!H1934))),1,0)</f>
        <v>1</v>
      </c>
      <c r="H1934" s="15">
        <f>IF(AND(NOT(G1934),OR(Medidas!G1934&lt;20,Medidas!G1934&gt;250,Medidas!H1934&lt;0.5,Medidas!H1934&gt;400)),1,0)</f>
        <v>0</v>
      </c>
      <c r="I1934" s="20">
        <f>(Medidas!F1934-Medidas!E1934)/30.4375</f>
        <v>0</v>
      </c>
      <c r="J1934" s="15" t="e">
        <f>Medidas!H1934/(Medidas!G1934^2)*10000</f>
        <v>#DIV/0!</v>
      </c>
      <c r="K1934" s="15" t="e">
        <f t="shared" si="211"/>
        <v>#DIV/0!</v>
      </c>
      <c r="L1934" s="15" t="e">
        <f t="shared" si="212"/>
        <v>#DIV/0!</v>
      </c>
      <c r="M1934" s="15" t="e">
        <f t="shared" si="213"/>
        <v>#DIV/0!</v>
      </c>
      <c r="N1934" s="15" t="e">
        <f t="shared" si="214"/>
        <v>#N/A</v>
      </c>
      <c r="O1934" s="15" t="e">
        <f t="shared" si="215"/>
        <v>#N/A</v>
      </c>
    </row>
    <row r="1935" spans="1:15" x14ac:dyDescent="0.15">
      <c r="A1935" s="106">
        <f t="shared" si="216"/>
        <v>1</v>
      </c>
      <c r="B1935" s="15" t="e">
        <f>IF(OR(Medidas!D1935=1,Medidas!D1935="M",Medidas!D1935="m"),$A1935*LOOKUP($I1935+1,'OMS2007'!$A$3:$A$220,'OMS2007'!B$3:B$220)+(1-$A1935)*LOOKUP($I1935,'OMS2007'!$A$3:$A$220,'OMS2007'!B$3:B$220),$A1935*LOOKUP($I1935+1,'OMS2007'!$A$3:$A$220,'OMS2007'!E$3:E$220)+(1-$A1935)*LOOKUP($I1935,'OMS2007'!$A$3:$A$220,'OMS2007'!E$3:E$220))</f>
        <v>#N/A</v>
      </c>
      <c r="C1935" s="15" t="e">
        <f>IF(OR(Medidas!D1935=1,Medidas!D1935="M",Medidas!D1935="m"),$A1935*LOOKUP($I1935+1,'OMS2007'!$A$3:$A$220,'OMS2007'!C$3:C$220)+(1-$A1935)*LOOKUP($I1935,'OMS2007'!$A$3:$A$220,'OMS2007'!C$3:C$220),$A1935*LOOKUP($I1935+1,'OMS2007'!$A$3:$A$220,'OMS2007'!F$3:F$220)+(1-$A1935)*LOOKUP($I1935,'OMS2007'!$A$3:$A$220,'OMS2007'!F$3:F$220))</f>
        <v>#N/A</v>
      </c>
      <c r="D1935" s="15" t="e">
        <f>IF(OR(Medidas!D1935=1,Medidas!D1935="M",Medidas!D1935="m"),$A1935*LOOKUP($I1935+1,'OMS2007'!$A$3:$A$220,'OMS2007'!D$3:D$220)+(1-$A1935)*LOOKUP($I1935,'OMS2007'!$A$3:$A$220,'OMS2007'!D$3:D$220),$A1935*LOOKUP($I1935+1,'OMS2007'!$A$3:$A$220,'OMS2007'!G$3:G$220)+(1-$A1935)*LOOKUP($I1935,'OMS2007'!$A$3:$A$220,'OMS2007'!G$3:G$220))</f>
        <v>#N/A</v>
      </c>
      <c r="E1935" s="15">
        <f t="shared" si="210"/>
        <v>1</v>
      </c>
      <c r="F1935" s="15">
        <f>IF(OR(Medidas!D1935=1,Medidas!D1935="M",Medidas!D1935="m",Medidas!D1935=2,Medidas!D1935="F",Medidas!D1935="f"),0,1)</f>
        <v>1</v>
      </c>
      <c r="G1935" s="15">
        <f>IF(OR(ISBLANK(Medidas!G1935),(ISBLANK(Medidas!H1935))),1,0)</f>
        <v>1</v>
      </c>
      <c r="H1935" s="15">
        <f>IF(AND(NOT(G1935),OR(Medidas!G1935&lt;20,Medidas!G1935&gt;250,Medidas!H1935&lt;0.5,Medidas!H1935&gt;400)),1,0)</f>
        <v>0</v>
      </c>
      <c r="I1935" s="20">
        <f>(Medidas!F1935-Medidas!E1935)/30.4375</f>
        <v>0</v>
      </c>
      <c r="J1935" s="15" t="e">
        <f>Medidas!H1935/(Medidas!G1935^2)*10000</f>
        <v>#DIV/0!</v>
      </c>
      <c r="K1935" s="15" t="e">
        <f t="shared" si="211"/>
        <v>#DIV/0!</v>
      </c>
      <c r="L1935" s="15" t="e">
        <f t="shared" si="212"/>
        <v>#DIV/0!</v>
      </c>
      <c r="M1935" s="15" t="e">
        <f t="shared" si="213"/>
        <v>#DIV/0!</v>
      </c>
      <c r="N1935" s="15" t="e">
        <f t="shared" si="214"/>
        <v>#N/A</v>
      </c>
      <c r="O1935" s="15" t="e">
        <f t="shared" si="215"/>
        <v>#N/A</v>
      </c>
    </row>
    <row r="1936" spans="1:15" x14ac:dyDescent="0.15">
      <c r="A1936" s="106">
        <f t="shared" si="216"/>
        <v>1</v>
      </c>
      <c r="B1936" s="15" t="e">
        <f>IF(OR(Medidas!D1936=1,Medidas!D1936="M",Medidas!D1936="m"),$A1936*LOOKUP($I1936+1,'OMS2007'!$A$3:$A$220,'OMS2007'!B$3:B$220)+(1-$A1936)*LOOKUP($I1936,'OMS2007'!$A$3:$A$220,'OMS2007'!B$3:B$220),$A1936*LOOKUP($I1936+1,'OMS2007'!$A$3:$A$220,'OMS2007'!E$3:E$220)+(1-$A1936)*LOOKUP($I1936,'OMS2007'!$A$3:$A$220,'OMS2007'!E$3:E$220))</f>
        <v>#N/A</v>
      </c>
      <c r="C1936" s="15" t="e">
        <f>IF(OR(Medidas!D1936=1,Medidas!D1936="M",Medidas!D1936="m"),$A1936*LOOKUP($I1936+1,'OMS2007'!$A$3:$A$220,'OMS2007'!C$3:C$220)+(1-$A1936)*LOOKUP($I1936,'OMS2007'!$A$3:$A$220,'OMS2007'!C$3:C$220),$A1936*LOOKUP($I1936+1,'OMS2007'!$A$3:$A$220,'OMS2007'!F$3:F$220)+(1-$A1936)*LOOKUP($I1936,'OMS2007'!$A$3:$A$220,'OMS2007'!F$3:F$220))</f>
        <v>#N/A</v>
      </c>
      <c r="D1936" s="15" t="e">
        <f>IF(OR(Medidas!D1936=1,Medidas!D1936="M",Medidas!D1936="m"),$A1936*LOOKUP($I1936+1,'OMS2007'!$A$3:$A$220,'OMS2007'!D$3:D$220)+(1-$A1936)*LOOKUP($I1936,'OMS2007'!$A$3:$A$220,'OMS2007'!D$3:D$220),$A1936*LOOKUP($I1936+1,'OMS2007'!$A$3:$A$220,'OMS2007'!G$3:G$220)+(1-$A1936)*LOOKUP($I1936,'OMS2007'!$A$3:$A$220,'OMS2007'!G$3:G$220))</f>
        <v>#N/A</v>
      </c>
      <c r="E1936" s="15">
        <f t="shared" si="210"/>
        <v>1</v>
      </c>
      <c r="F1936" s="15">
        <f>IF(OR(Medidas!D1936=1,Medidas!D1936="M",Medidas!D1936="m",Medidas!D1936=2,Medidas!D1936="F",Medidas!D1936="f"),0,1)</f>
        <v>1</v>
      </c>
      <c r="G1936" s="15">
        <f>IF(OR(ISBLANK(Medidas!G1936),(ISBLANK(Medidas!H1936))),1,0)</f>
        <v>1</v>
      </c>
      <c r="H1936" s="15">
        <f>IF(AND(NOT(G1936),OR(Medidas!G1936&lt;20,Medidas!G1936&gt;250,Medidas!H1936&lt;0.5,Medidas!H1936&gt;400)),1,0)</f>
        <v>0</v>
      </c>
      <c r="I1936" s="20">
        <f>(Medidas!F1936-Medidas!E1936)/30.4375</f>
        <v>0</v>
      </c>
      <c r="J1936" s="15" t="e">
        <f>Medidas!H1936/(Medidas!G1936^2)*10000</f>
        <v>#DIV/0!</v>
      </c>
      <c r="K1936" s="15" t="e">
        <f t="shared" si="211"/>
        <v>#DIV/0!</v>
      </c>
      <c r="L1936" s="15" t="e">
        <f t="shared" si="212"/>
        <v>#DIV/0!</v>
      </c>
      <c r="M1936" s="15" t="e">
        <f t="shared" si="213"/>
        <v>#DIV/0!</v>
      </c>
      <c r="N1936" s="15" t="e">
        <f t="shared" si="214"/>
        <v>#N/A</v>
      </c>
      <c r="O1936" s="15" t="e">
        <f t="shared" si="215"/>
        <v>#N/A</v>
      </c>
    </row>
    <row r="1937" spans="1:15" x14ac:dyDescent="0.15">
      <c r="A1937" s="106">
        <f t="shared" si="216"/>
        <v>1</v>
      </c>
      <c r="B1937" s="15" t="e">
        <f>IF(OR(Medidas!D1937=1,Medidas!D1937="M",Medidas!D1937="m"),$A1937*LOOKUP($I1937+1,'OMS2007'!$A$3:$A$220,'OMS2007'!B$3:B$220)+(1-$A1937)*LOOKUP($I1937,'OMS2007'!$A$3:$A$220,'OMS2007'!B$3:B$220),$A1937*LOOKUP($I1937+1,'OMS2007'!$A$3:$A$220,'OMS2007'!E$3:E$220)+(1-$A1937)*LOOKUP($I1937,'OMS2007'!$A$3:$A$220,'OMS2007'!E$3:E$220))</f>
        <v>#N/A</v>
      </c>
      <c r="C1937" s="15" t="e">
        <f>IF(OR(Medidas!D1937=1,Medidas!D1937="M",Medidas!D1937="m"),$A1937*LOOKUP($I1937+1,'OMS2007'!$A$3:$A$220,'OMS2007'!C$3:C$220)+(1-$A1937)*LOOKUP($I1937,'OMS2007'!$A$3:$A$220,'OMS2007'!C$3:C$220),$A1937*LOOKUP($I1937+1,'OMS2007'!$A$3:$A$220,'OMS2007'!F$3:F$220)+(1-$A1937)*LOOKUP($I1937,'OMS2007'!$A$3:$A$220,'OMS2007'!F$3:F$220))</f>
        <v>#N/A</v>
      </c>
      <c r="D1937" s="15" t="e">
        <f>IF(OR(Medidas!D1937=1,Medidas!D1937="M",Medidas!D1937="m"),$A1937*LOOKUP($I1937+1,'OMS2007'!$A$3:$A$220,'OMS2007'!D$3:D$220)+(1-$A1937)*LOOKUP($I1937,'OMS2007'!$A$3:$A$220,'OMS2007'!D$3:D$220),$A1937*LOOKUP($I1937+1,'OMS2007'!$A$3:$A$220,'OMS2007'!G$3:G$220)+(1-$A1937)*LOOKUP($I1937,'OMS2007'!$A$3:$A$220,'OMS2007'!G$3:G$220))</f>
        <v>#N/A</v>
      </c>
      <c r="E1937" s="15">
        <f t="shared" si="210"/>
        <v>1</v>
      </c>
      <c r="F1937" s="15">
        <f>IF(OR(Medidas!D1937=1,Medidas!D1937="M",Medidas!D1937="m",Medidas!D1937=2,Medidas!D1937="F",Medidas!D1937="f"),0,1)</f>
        <v>1</v>
      </c>
      <c r="G1937" s="15">
        <f>IF(OR(ISBLANK(Medidas!G1937),(ISBLANK(Medidas!H1937))),1,0)</f>
        <v>1</v>
      </c>
      <c r="H1937" s="15">
        <f>IF(AND(NOT(G1937),OR(Medidas!G1937&lt;20,Medidas!G1937&gt;250,Medidas!H1937&lt;0.5,Medidas!H1937&gt;400)),1,0)</f>
        <v>0</v>
      </c>
      <c r="I1937" s="20">
        <f>(Medidas!F1937-Medidas!E1937)/30.4375</f>
        <v>0</v>
      </c>
      <c r="J1937" s="15" t="e">
        <f>Medidas!H1937/(Medidas!G1937^2)*10000</f>
        <v>#DIV/0!</v>
      </c>
      <c r="K1937" s="15" t="e">
        <f t="shared" si="211"/>
        <v>#DIV/0!</v>
      </c>
      <c r="L1937" s="15" t="e">
        <f t="shared" si="212"/>
        <v>#DIV/0!</v>
      </c>
      <c r="M1937" s="15" t="e">
        <f t="shared" si="213"/>
        <v>#DIV/0!</v>
      </c>
      <c r="N1937" s="15" t="e">
        <f t="shared" si="214"/>
        <v>#N/A</v>
      </c>
      <c r="O1937" s="15" t="e">
        <f t="shared" si="215"/>
        <v>#N/A</v>
      </c>
    </row>
    <row r="1938" spans="1:15" x14ac:dyDescent="0.15">
      <c r="A1938" s="106">
        <f t="shared" si="216"/>
        <v>1</v>
      </c>
      <c r="B1938" s="15" t="e">
        <f>IF(OR(Medidas!D1938=1,Medidas!D1938="M",Medidas!D1938="m"),$A1938*LOOKUP($I1938+1,'OMS2007'!$A$3:$A$220,'OMS2007'!B$3:B$220)+(1-$A1938)*LOOKUP($I1938,'OMS2007'!$A$3:$A$220,'OMS2007'!B$3:B$220),$A1938*LOOKUP($I1938+1,'OMS2007'!$A$3:$A$220,'OMS2007'!E$3:E$220)+(1-$A1938)*LOOKUP($I1938,'OMS2007'!$A$3:$A$220,'OMS2007'!E$3:E$220))</f>
        <v>#N/A</v>
      </c>
      <c r="C1938" s="15" t="e">
        <f>IF(OR(Medidas!D1938=1,Medidas!D1938="M",Medidas!D1938="m"),$A1938*LOOKUP($I1938+1,'OMS2007'!$A$3:$A$220,'OMS2007'!C$3:C$220)+(1-$A1938)*LOOKUP($I1938,'OMS2007'!$A$3:$A$220,'OMS2007'!C$3:C$220),$A1938*LOOKUP($I1938+1,'OMS2007'!$A$3:$A$220,'OMS2007'!F$3:F$220)+(1-$A1938)*LOOKUP($I1938,'OMS2007'!$A$3:$A$220,'OMS2007'!F$3:F$220))</f>
        <v>#N/A</v>
      </c>
      <c r="D1938" s="15" t="e">
        <f>IF(OR(Medidas!D1938=1,Medidas!D1938="M",Medidas!D1938="m"),$A1938*LOOKUP($I1938+1,'OMS2007'!$A$3:$A$220,'OMS2007'!D$3:D$220)+(1-$A1938)*LOOKUP($I1938,'OMS2007'!$A$3:$A$220,'OMS2007'!D$3:D$220),$A1938*LOOKUP($I1938+1,'OMS2007'!$A$3:$A$220,'OMS2007'!G$3:G$220)+(1-$A1938)*LOOKUP($I1938,'OMS2007'!$A$3:$A$220,'OMS2007'!G$3:G$220))</f>
        <v>#N/A</v>
      </c>
      <c r="E1938" s="15">
        <f t="shared" si="210"/>
        <v>1</v>
      </c>
      <c r="F1938" s="15">
        <f>IF(OR(Medidas!D1938=1,Medidas!D1938="M",Medidas!D1938="m",Medidas!D1938=2,Medidas!D1938="F",Medidas!D1938="f"),0,1)</f>
        <v>1</v>
      </c>
      <c r="G1938" s="15">
        <f>IF(OR(ISBLANK(Medidas!G1938),(ISBLANK(Medidas!H1938))),1,0)</f>
        <v>1</v>
      </c>
      <c r="H1938" s="15">
        <f>IF(AND(NOT(G1938),OR(Medidas!G1938&lt;20,Medidas!G1938&gt;250,Medidas!H1938&lt;0.5,Medidas!H1938&gt;400)),1,0)</f>
        <v>0</v>
      </c>
      <c r="I1938" s="20">
        <f>(Medidas!F1938-Medidas!E1938)/30.4375</f>
        <v>0</v>
      </c>
      <c r="J1938" s="15" t="e">
        <f>Medidas!H1938/(Medidas!G1938^2)*10000</f>
        <v>#DIV/0!</v>
      </c>
      <c r="K1938" s="15" t="e">
        <f t="shared" si="211"/>
        <v>#DIV/0!</v>
      </c>
      <c r="L1938" s="15" t="e">
        <f t="shared" si="212"/>
        <v>#DIV/0!</v>
      </c>
      <c r="M1938" s="15" t="e">
        <f t="shared" si="213"/>
        <v>#DIV/0!</v>
      </c>
      <c r="N1938" s="15" t="e">
        <f t="shared" si="214"/>
        <v>#N/A</v>
      </c>
      <c r="O1938" s="15" t="e">
        <f t="shared" si="215"/>
        <v>#N/A</v>
      </c>
    </row>
    <row r="1939" spans="1:15" x14ac:dyDescent="0.15">
      <c r="A1939" s="106">
        <f t="shared" si="216"/>
        <v>1</v>
      </c>
      <c r="B1939" s="15" t="e">
        <f>IF(OR(Medidas!D1939=1,Medidas!D1939="M",Medidas!D1939="m"),$A1939*LOOKUP($I1939+1,'OMS2007'!$A$3:$A$220,'OMS2007'!B$3:B$220)+(1-$A1939)*LOOKUP($I1939,'OMS2007'!$A$3:$A$220,'OMS2007'!B$3:B$220),$A1939*LOOKUP($I1939+1,'OMS2007'!$A$3:$A$220,'OMS2007'!E$3:E$220)+(1-$A1939)*LOOKUP($I1939,'OMS2007'!$A$3:$A$220,'OMS2007'!E$3:E$220))</f>
        <v>#N/A</v>
      </c>
      <c r="C1939" s="15" t="e">
        <f>IF(OR(Medidas!D1939=1,Medidas!D1939="M",Medidas!D1939="m"),$A1939*LOOKUP($I1939+1,'OMS2007'!$A$3:$A$220,'OMS2007'!C$3:C$220)+(1-$A1939)*LOOKUP($I1939,'OMS2007'!$A$3:$A$220,'OMS2007'!C$3:C$220),$A1939*LOOKUP($I1939+1,'OMS2007'!$A$3:$A$220,'OMS2007'!F$3:F$220)+(1-$A1939)*LOOKUP($I1939,'OMS2007'!$A$3:$A$220,'OMS2007'!F$3:F$220))</f>
        <v>#N/A</v>
      </c>
      <c r="D1939" s="15" t="e">
        <f>IF(OR(Medidas!D1939=1,Medidas!D1939="M",Medidas!D1939="m"),$A1939*LOOKUP($I1939+1,'OMS2007'!$A$3:$A$220,'OMS2007'!D$3:D$220)+(1-$A1939)*LOOKUP($I1939,'OMS2007'!$A$3:$A$220,'OMS2007'!D$3:D$220),$A1939*LOOKUP($I1939+1,'OMS2007'!$A$3:$A$220,'OMS2007'!G$3:G$220)+(1-$A1939)*LOOKUP($I1939,'OMS2007'!$A$3:$A$220,'OMS2007'!G$3:G$220))</f>
        <v>#N/A</v>
      </c>
      <c r="E1939" s="15">
        <f t="shared" si="210"/>
        <v>1</v>
      </c>
      <c r="F1939" s="15">
        <f>IF(OR(Medidas!D1939=1,Medidas!D1939="M",Medidas!D1939="m",Medidas!D1939=2,Medidas!D1939="F",Medidas!D1939="f"),0,1)</f>
        <v>1</v>
      </c>
      <c r="G1939" s="15">
        <f>IF(OR(ISBLANK(Medidas!G1939),(ISBLANK(Medidas!H1939))),1,0)</f>
        <v>1</v>
      </c>
      <c r="H1939" s="15">
        <f>IF(AND(NOT(G1939),OR(Medidas!G1939&lt;20,Medidas!G1939&gt;250,Medidas!H1939&lt;0.5,Medidas!H1939&gt;400)),1,0)</f>
        <v>0</v>
      </c>
      <c r="I1939" s="20">
        <f>(Medidas!F1939-Medidas!E1939)/30.4375</f>
        <v>0</v>
      </c>
      <c r="J1939" s="15" t="e">
        <f>Medidas!H1939/(Medidas!G1939^2)*10000</f>
        <v>#DIV/0!</v>
      </c>
      <c r="K1939" s="15" t="e">
        <f t="shared" si="211"/>
        <v>#DIV/0!</v>
      </c>
      <c r="L1939" s="15" t="e">
        <f t="shared" si="212"/>
        <v>#DIV/0!</v>
      </c>
      <c r="M1939" s="15" t="e">
        <f t="shared" si="213"/>
        <v>#DIV/0!</v>
      </c>
      <c r="N1939" s="15" t="e">
        <f t="shared" si="214"/>
        <v>#N/A</v>
      </c>
      <c r="O1939" s="15" t="e">
        <f t="shared" si="215"/>
        <v>#N/A</v>
      </c>
    </row>
    <row r="1940" spans="1:15" x14ac:dyDescent="0.15">
      <c r="A1940" s="106">
        <f t="shared" si="216"/>
        <v>1</v>
      </c>
      <c r="B1940" s="15" t="e">
        <f>IF(OR(Medidas!D1940=1,Medidas!D1940="M",Medidas!D1940="m"),$A1940*LOOKUP($I1940+1,'OMS2007'!$A$3:$A$220,'OMS2007'!B$3:B$220)+(1-$A1940)*LOOKUP($I1940,'OMS2007'!$A$3:$A$220,'OMS2007'!B$3:B$220),$A1940*LOOKUP($I1940+1,'OMS2007'!$A$3:$A$220,'OMS2007'!E$3:E$220)+(1-$A1940)*LOOKUP($I1940,'OMS2007'!$A$3:$A$220,'OMS2007'!E$3:E$220))</f>
        <v>#N/A</v>
      </c>
      <c r="C1940" s="15" t="e">
        <f>IF(OR(Medidas!D1940=1,Medidas!D1940="M",Medidas!D1940="m"),$A1940*LOOKUP($I1940+1,'OMS2007'!$A$3:$A$220,'OMS2007'!C$3:C$220)+(1-$A1940)*LOOKUP($I1940,'OMS2007'!$A$3:$A$220,'OMS2007'!C$3:C$220),$A1940*LOOKUP($I1940+1,'OMS2007'!$A$3:$A$220,'OMS2007'!F$3:F$220)+(1-$A1940)*LOOKUP($I1940,'OMS2007'!$A$3:$A$220,'OMS2007'!F$3:F$220))</f>
        <v>#N/A</v>
      </c>
      <c r="D1940" s="15" t="e">
        <f>IF(OR(Medidas!D1940=1,Medidas!D1940="M",Medidas!D1940="m"),$A1940*LOOKUP($I1940+1,'OMS2007'!$A$3:$A$220,'OMS2007'!D$3:D$220)+(1-$A1940)*LOOKUP($I1940,'OMS2007'!$A$3:$A$220,'OMS2007'!D$3:D$220),$A1940*LOOKUP($I1940+1,'OMS2007'!$A$3:$A$220,'OMS2007'!G$3:G$220)+(1-$A1940)*LOOKUP($I1940,'OMS2007'!$A$3:$A$220,'OMS2007'!G$3:G$220))</f>
        <v>#N/A</v>
      </c>
      <c r="E1940" s="15">
        <f t="shared" si="210"/>
        <v>1</v>
      </c>
      <c r="F1940" s="15">
        <f>IF(OR(Medidas!D1940=1,Medidas!D1940="M",Medidas!D1940="m",Medidas!D1940=2,Medidas!D1940="F",Medidas!D1940="f"),0,1)</f>
        <v>1</v>
      </c>
      <c r="G1940" s="15">
        <f>IF(OR(ISBLANK(Medidas!G1940),(ISBLANK(Medidas!H1940))),1,0)</f>
        <v>1</v>
      </c>
      <c r="H1940" s="15">
        <f>IF(AND(NOT(G1940),OR(Medidas!G1940&lt;20,Medidas!G1940&gt;250,Medidas!H1940&lt;0.5,Medidas!H1940&gt;400)),1,0)</f>
        <v>0</v>
      </c>
      <c r="I1940" s="20">
        <f>(Medidas!F1940-Medidas!E1940)/30.4375</f>
        <v>0</v>
      </c>
      <c r="J1940" s="15" t="e">
        <f>Medidas!H1940/(Medidas!G1940^2)*10000</f>
        <v>#DIV/0!</v>
      </c>
      <c r="K1940" s="15" t="e">
        <f t="shared" si="211"/>
        <v>#DIV/0!</v>
      </c>
      <c r="L1940" s="15" t="e">
        <f t="shared" si="212"/>
        <v>#DIV/0!</v>
      </c>
      <c r="M1940" s="15" t="e">
        <f t="shared" si="213"/>
        <v>#DIV/0!</v>
      </c>
      <c r="N1940" s="15" t="e">
        <f t="shared" si="214"/>
        <v>#N/A</v>
      </c>
      <c r="O1940" s="15" t="e">
        <f t="shared" si="215"/>
        <v>#N/A</v>
      </c>
    </row>
    <row r="1941" spans="1:15" x14ac:dyDescent="0.15">
      <c r="A1941" s="106">
        <f t="shared" si="216"/>
        <v>1</v>
      </c>
      <c r="B1941" s="15" t="e">
        <f>IF(OR(Medidas!D1941=1,Medidas!D1941="M",Medidas!D1941="m"),$A1941*LOOKUP($I1941+1,'OMS2007'!$A$3:$A$220,'OMS2007'!B$3:B$220)+(1-$A1941)*LOOKUP($I1941,'OMS2007'!$A$3:$A$220,'OMS2007'!B$3:B$220),$A1941*LOOKUP($I1941+1,'OMS2007'!$A$3:$A$220,'OMS2007'!E$3:E$220)+(1-$A1941)*LOOKUP($I1941,'OMS2007'!$A$3:$A$220,'OMS2007'!E$3:E$220))</f>
        <v>#N/A</v>
      </c>
      <c r="C1941" s="15" t="e">
        <f>IF(OR(Medidas!D1941=1,Medidas!D1941="M",Medidas!D1941="m"),$A1941*LOOKUP($I1941+1,'OMS2007'!$A$3:$A$220,'OMS2007'!C$3:C$220)+(1-$A1941)*LOOKUP($I1941,'OMS2007'!$A$3:$A$220,'OMS2007'!C$3:C$220),$A1941*LOOKUP($I1941+1,'OMS2007'!$A$3:$A$220,'OMS2007'!F$3:F$220)+(1-$A1941)*LOOKUP($I1941,'OMS2007'!$A$3:$A$220,'OMS2007'!F$3:F$220))</f>
        <v>#N/A</v>
      </c>
      <c r="D1941" s="15" t="e">
        <f>IF(OR(Medidas!D1941=1,Medidas!D1941="M",Medidas!D1941="m"),$A1941*LOOKUP($I1941+1,'OMS2007'!$A$3:$A$220,'OMS2007'!D$3:D$220)+(1-$A1941)*LOOKUP($I1941,'OMS2007'!$A$3:$A$220,'OMS2007'!D$3:D$220),$A1941*LOOKUP($I1941+1,'OMS2007'!$A$3:$A$220,'OMS2007'!G$3:G$220)+(1-$A1941)*LOOKUP($I1941,'OMS2007'!$A$3:$A$220,'OMS2007'!G$3:G$220))</f>
        <v>#N/A</v>
      </c>
      <c r="E1941" s="15">
        <f t="shared" si="210"/>
        <v>1</v>
      </c>
      <c r="F1941" s="15">
        <f>IF(OR(Medidas!D1941=1,Medidas!D1941="M",Medidas!D1941="m",Medidas!D1941=2,Medidas!D1941="F",Medidas!D1941="f"),0,1)</f>
        <v>1</v>
      </c>
      <c r="G1941" s="15">
        <f>IF(OR(ISBLANK(Medidas!G1941),(ISBLANK(Medidas!H1941))),1,0)</f>
        <v>1</v>
      </c>
      <c r="H1941" s="15">
        <f>IF(AND(NOT(G1941),OR(Medidas!G1941&lt;20,Medidas!G1941&gt;250,Medidas!H1941&lt;0.5,Medidas!H1941&gt;400)),1,0)</f>
        <v>0</v>
      </c>
      <c r="I1941" s="20">
        <f>(Medidas!F1941-Medidas!E1941)/30.4375</f>
        <v>0</v>
      </c>
      <c r="J1941" s="15" t="e">
        <f>Medidas!H1941/(Medidas!G1941^2)*10000</f>
        <v>#DIV/0!</v>
      </c>
      <c r="K1941" s="15" t="e">
        <f t="shared" si="211"/>
        <v>#DIV/0!</v>
      </c>
      <c r="L1941" s="15" t="e">
        <f t="shared" si="212"/>
        <v>#DIV/0!</v>
      </c>
      <c r="M1941" s="15" t="e">
        <f t="shared" si="213"/>
        <v>#DIV/0!</v>
      </c>
      <c r="N1941" s="15" t="e">
        <f t="shared" si="214"/>
        <v>#N/A</v>
      </c>
      <c r="O1941" s="15" t="e">
        <f t="shared" si="215"/>
        <v>#N/A</v>
      </c>
    </row>
    <row r="1942" spans="1:15" x14ac:dyDescent="0.15">
      <c r="A1942" s="106">
        <f t="shared" si="216"/>
        <v>1</v>
      </c>
      <c r="B1942" s="15" t="e">
        <f>IF(OR(Medidas!D1942=1,Medidas!D1942="M",Medidas!D1942="m"),$A1942*LOOKUP($I1942+1,'OMS2007'!$A$3:$A$220,'OMS2007'!B$3:B$220)+(1-$A1942)*LOOKUP($I1942,'OMS2007'!$A$3:$A$220,'OMS2007'!B$3:B$220),$A1942*LOOKUP($I1942+1,'OMS2007'!$A$3:$A$220,'OMS2007'!E$3:E$220)+(1-$A1942)*LOOKUP($I1942,'OMS2007'!$A$3:$A$220,'OMS2007'!E$3:E$220))</f>
        <v>#N/A</v>
      </c>
      <c r="C1942" s="15" t="e">
        <f>IF(OR(Medidas!D1942=1,Medidas!D1942="M",Medidas!D1942="m"),$A1942*LOOKUP($I1942+1,'OMS2007'!$A$3:$A$220,'OMS2007'!C$3:C$220)+(1-$A1942)*LOOKUP($I1942,'OMS2007'!$A$3:$A$220,'OMS2007'!C$3:C$220),$A1942*LOOKUP($I1942+1,'OMS2007'!$A$3:$A$220,'OMS2007'!F$3:F$220)+(1-$A1942)*LOOKUP($I1942,'OMS2007'!$A$3:$A$220,'OMS2007'!F$3:F$220))</f>
        <v>#N/A</v>
      </c>
      <c r="D1942" s="15" t="e">
        <f>IF(OR(Medidas!D1942=1,Medidas!D1942="M",Medidas!D1942="m"),$A1942*LOOKUP($I1942+1,'OMS2007'!$A$3:$A$220,'OMS2007'!D$3:D$220)+(1-$A1942)*LOOKUP($I1942,'OMS2007'!$A$3:$A$220,'OMS2007'!D$3:D$220),$A1942*LOOKUP($I1942+1,'OMS2007'!$A$3:$A$220,'OMS2007'!G$3:G$220)+(1-$A1942)*LOOKUP($I1942,'OMS2007'!$A$3:$A$220,'OMS2007'!G$3:G$220))</f>
        <v>#N/A</v>
      </c>
      <c r="E1942" s="15">
        <f t="shared" si="210"/>
        <v>1</v>
      </c>
      <c r="F1942" s="15">
        <f>IF(OR(Medidas!D1942=1,Medidas!D1942="M",Medidas!D1942="m",Medidas!D1942=2,Medidas!D1942="F",Medidas!D1942="f"),0,1)</f>
        <v>1</v>
      </c>
      <c r="G1942" s="15">
        <f>IF(OR(ISBLANK(Medidas!G1942),(ISBLANK(Medidas!H1942))),1,0)</f>
        <v>1</v>
      </c>
      <c r="H1942" s="15">
        <f>IF(AND(NOT(G1942),OR(Medidas!G1942&lt;20,Medidas!G1942&gt;250,Medidas!H1942&lt;0.5,Medidas!H1942&gt;400)),1,0)</f>
        <v>0</v>
      </c>
      <c r="I1942" s="20">
        <f>(Medidas!F1942-Medidas!E1942)/30.4375</f>
        <v>0</v>
      </c>
      <c r="J1942" s="15" t="e">
        <f>Medidas!H1942/(Medidas!G1942^2)*10000</f>
        <v>#DIV/0!</v>
      </c>
      <c r="K1942" s="15" t="e">
        <f t="shared" si="211"/>
        <v>#DIV/0!</v>
      </c>
      <c r="L1942" s="15" t="e">
        <f t="shared" si="212"/>
        <v>#DIV/0!</v>
      </c>
      <c r="M1942" s="15" t="e">
        <f t="shared" si="213"/>
        <v>#DIV/0!</v>
      </c>
      <c r="N1942" s="15" t="e">
        <f t="shared" si="214"/>
        <v>#N/A</v>
      </c>
      <c r="O1942" s="15" t="e">
        <f t="shared" si="215"/>
        <v>#N/A</v>
      </c>
    </row>
    <row r="1943" spans="1:15" x14ac:dyDescent="0.15">
      <c r="A1943" s="106">
        <f t="shared" si="216"/>
        <v>1</v>
      </c>
      <c r="B1943" s="15" t="e">
        <f>IF(OR(Medidas!D1943=1,Medidas!D1943="M",Medidas!D1943="m"),$A1943*LOOKUP($I1943+1,'OMS2007'!$A$3:$A$220,'OMS2007'!B$3:B$220)+(1-$A1943)*LOOKUP($I1943,'OMS2007'!$A$3:$A$220,'OMS2007'!B$3:B$220),$A1943*LOOKUP($I1943+1,'OMS2007'!$A$3:$A$220,'OMS2007'!E$3:E$220)+(1-$A1943)*LOOKUP($I1943,'OMS2007'!$A$3:$A$220,'OMS2007'!E$3:E$220))</f>
        <v>#N/A</v>
      </c>
      <c r="C1943" s="15" t="e">
        <f>IF(OR(Medidas!D1943=1,Medidas!D1943="M",Medidas!D1943="m"),$A1943*LOOKUP($I1943+1,'OMS2007'!$A$3:$A$220,'OMS2007'!C$3:C$220)+(1-$A1943)*LOOKUP($I1943,'OMS2007'!$A$3:$A$220,'OMS2007'!C$3:C$220),$A1943*LOOKUP($I1943+1,'OMS2007'!$A$3:$A$220,'OMS2007'!F$3:F$220)+(1-$A1943)*LOOKUP($I1943,'OMS2007'!$A$3:$A$220,'OMS2007'!F$3:F$220))</f>
        <v>#N/A</v>
      </c>
      <c r="D1943" s="15" t="e">
        <f>IF(OR(Medidas!D1943=1,Medidas!D1943="M",Medidas!D1943="m"),$A1943*LOOKUP($I1943+1,'OMS2007'!$A$3:$A$220,'OMS2007'!D$3:D$220)+(1-$A1943)*LOOKUP($I1943,'OMS2007'!$A$3:$A$220,'OMS2007'!D$3:D$220),$A1943*LOOKUP($I1943+1,'OMS2007'!$A$3:$A$220,'OMS2007'!G$3:G$220)+(1-$A1943)*LOOKUP($I1943,'OMS2007'!$A$3:$A$220,'OMS2007'!G$3:G$220))</f>
        <v>#N/A</v>
      </c>
      <c r="E1943" s="15">
        <f t="shared" si="210"/>
        <v>1</v>
      </c>
      <c r="F1943" s="15">
        <f>IF(OR(Medidas!D1943=1,Medidas!D1943="M",Medidas!D1943="m",Medidas!D1943=2,Medidas!D1943="F",Medidas!D1943="f"),0,1)</f>
        <v>1</v>
      </c>
      <c r="G1943" s="15">
        <f>IF(OR(ISBLANK(Medidas!G1943),(ISBLANK(Medidas!H1943))),1,0)</f>
        <v>1</v>
      </c>
      <c r="H1943" s="15">
        <f>IF(AND(NOT(G1943),OR(Medidas!G1943&lt;20,Medidas!G1943&gt;250,Medidas!H1943&lt;0.5,Medidas!H1943&gt;400)),1,0)</f>
        <v>0</v>
      </c>
      <c r="I1943" s="20">
        <f>(Medidas!F1943-Medidas!E1943)/30.4375</f>
        <v>0</v>
      </c>
      <c r="J1943" s="15" t="e">
        <f>Medidas!H1943/(Medidas!G1943^2)*10000</f>
        <v>#DIV/0!</v>
      </c>
      <c r="K1943" s="15" t="e">
        <f t="shared" si="211"/>
        <v>#DIV/0!</v>
      </c>
      <c r="L1943" s="15" t="e">
        <f t="shared" si="212"/>
        <v>#DIV/0!</v>
      </c>
      <c r="M1943" s="15" t="e">
        <f t="shared" si="213"/>
        <v>#DIV/0!</v>
      </c>
      <c r="N1943" s="15" t="e">
        <f t="shared" si="214"/>
        <v>#N/A</v>
      </c>
      <c r="O1943" s="15" t="e">
        <f t="shared" si="215"/>
        <v>#N/A</v>
      </c>
    </row>
    <row r="1944" spans="1:15" x14ac:dyDescent="0.15">
      <c r="A1944" s="106">
        <f t="shared" si="216"/>
        <v>1</v>
      </c>
      <c r="B1944" s="15" t="e">
        <f>IF(OR(Medidas!D1944=1,Medidas!D1944="M",Medidas!D1944="m"),$A1944*LOOKUP($I1944+1,'OMS2007'!$A$3:$A$220,'OMS2007'!B$3:B$220)+(1-$A1944)*LOOKUP($I1944,'OMS2007'!$A$3:$A$220,'OMS2007'!B$3:B$220),$A1944*LOOKUP($I1944+1,'OMS2007'!$A$3:$A$220,'OMS2007'!E$3:E$220)+(1-$A1944)*LOOKUP($I1944,'OMS2007'!$A$3:$A$220,'OMS2007'!E$3:E$220))</f>
        <v>#N/A</v>
      </c>
      <c r="C1944" s="15" t="e">
        <f>IF(OR(Medidas!D1944=1,Medidas!D1944="M",Medidas!D1944="m"),$A1944*LOOKUP($I1944+1,'OMS2007'!$A$3:$A$220,'OMS2007'!C$3:C$220)+(1-$A1944)*LOOKUP($I1944,'OMS2007'!$A$3:$A$220,'OMS2007'!C$3:C$220),$A1944*LOOKUP($I1944+1,'OMS2007'!$A$3:$A$220,'OMS2007'!F$3:F$220)+(1-$A1944)*LOOKUP($I1944,'OMS2007'!$A$3:$A$220,'OMS2007'!F$3:F$220))</f>
        <v>#N/A</v>
      </c>
      <c r="D1944" s="15" t="e">
        <f>IF(OR(Medidas!D1944=1,Medidas!D1944="M",Medidas!D1944="m"),$A1944*LOOKUP($I1944+1,'OMS2007'!$A$3:$A$220,'OMS2007'!D$3:D$220)+(1-$A1944)*LOOKUP($I1944,'OMS2007'!$A$3:$A$220,'OMS2007'!D$3:D$220),$A1944*LOOKUP($I1944+1,'OMS2007'!$A$3:$A$220,'OMS2007'!G$3:G$220)+(1-$A1944)*LOOKUP($I1944,'OMS2007'!$A$3:$A$220,'OMS2007'!G$3:G$220))</f>
        <v>#N/A</v>
      </c>
      <c r="E1944" s="15">
        <f t="shared" si="210"/>
        <v>1</v>
      </c>
      <c r="F1944" s="15">
        <f>IF(OR(Medidas!D1944=1,Medidas!D1944="M",Medidas!D1944="m",Medidas!D1944=2,Medidas!D1944="F",Medidas!D1944="f"),0,1)</f>
        <v>1</v>
      </c>
      <c r="G1944" s="15">
        <f>IF(OR(ISBLANK(Medidas!G1944),(ISBLANK(Medidas!H1944))),1,0)</f>
        <v>1</v>
      </c>
      <c r="H1944" s="15">
        <f>IF(AND(NOT(G1944),OR(Medidas!G1944&lt;20,Medidas!G1944&gt;250,Medidas!H1944&lt;0.5,Medidas!H1944&gt;400)),1,0)</f>
        <v>0</v>
      </c>
      <c r="I1944" s="20">
        <f>(Medidas!F1944-Medidas!E1944)/30.4375</f>
        <v>0</v>
      </c>
      <c r="J1944" s="15" t="e">
        <f>Medidas!H1944/(Medidas!G1944^2)*10000</f>
        <v>#DIV/0!</v>
      </c>
      <c r="K1944" s="15" t="e">
        <f t="shared" si="211"/>
        <v>#DIV/0!</v>
      </c>
      <c r="L1944" s="15" t="e">
        <f t="shared" si="212"/>
        <v>#DIV/0!</v>
      </c>
      <c r="M1944" s="15" t="e">
        <f t="shared" si="213"/>
        <v>#DIV/0!</v>
      </c>
      <c r="N1944" s="15" t="e">
        <f t="shared" si="214"/>
        <v>#N/A</v>
      </c>
      <c r="O1944" s="15" t="e">
        <f t="shared" si="215"/>
        <v>#N/A</v>
      </c>
    </row>
    <row r="1945" spans="1:15" x14ac:dyDescent="0.15">
      <c r="A1945" s="106">
        <f t="shared" si="216"/>
        <v>1</v>
      </c>
      <c r="B1945" s="15" t="e">
        <f>IF(OR(Medidas!D1945=1,Medidas!D1945="M",Medidas!D1945="m"),$A1945*LOOKUP($I1945+1,'OMS2007'!$A$3:$A$220,'OMS2007'!B$3:B$220)+(1-$A1945)*LOOKUP($I1945,'OMS2007'!$A$3:$A$220,'OMS2007'!B$3:B$220),$A1945*LOOKUP($I1945+1,'OMS2007'!$A$3:$A$220,'OMS2007'!E$3:E$220)+(1-$A1945)*LOOKUP($I1945,'OMS2007'!$A$3:$A$220,'OMS2007'!E$3:E$220))</f>
        <v>#N/A</v>
      </c>
      <c r="C1945" s="15" t="e">
        <f>IF(OR(Medidas!D1945=1,Medidas!D1945="M",Medidas!D1945="m"),$A1945*LOOKUP($I1945+1,'OMS2007'!$A$3:$A$220,'OMS2007'!C$3:C$220)+(1-$A1945)*LOOKUP($I1945,'OMS2007'!$A$3:$A$220,'OMS2007'!C$3:C$220),$A1945*LOOKUP($I1945+1,'OMS2007'!$A$3:$A$220,'OMS2007'!F$3:F$220)+(1-$A1945)*LOOKUP($I1945,'OMS2007'!$A$3:$A$220,'OMS2007'!F$3:F$220))</f>
        <v>#N/A</v>
      </c>
      <c r="D1945" s="15" t="e">
        <f>IF(OR(Medidas!D1945=1,Medidas!D1945="M",Medidas!D1945="m"),$A1945*LOOKUP($I1945+1,'OMS2007'!$A$3:$A$220,'OMS2007'!D$3:D$220)+(1-$A1945)*LOOKUP($I1945,'OMS2007'!$A$3:$A$220,'OMS2007'!D$3:D$220),$A1945*LOOKUP($I1945+1,'OMS2007'!$A$3:$A$220,'OMS2007'!G$3:G$220)+(1-$A1945)*LOOKUP($I1945,'OMS2007'!$A$3:$A$220,'OMS2007'!G$3:G$220))</f>
        <v>#N/A</v>
      </c>
      <c r="E1945" s="15">
        <f t="shared" si="210"/>
        <v>1</v>
      </c>
      <c r="F1945" s="15">
        <f>IF(OR(Medidas!D1945=1,Medidas!D1945="M",Medidas!D1945="m",Medidas!D1945=2,Medidas!D1945="F",Medidas!D1945="f"),0,1)</f>
        <v>1</v>
      </c>
      <c r="G1945" s="15">
        <f>IF(OR(ISBLANK(Medidas!G1945),(ISBLANK(Medidas!H1945))),1,0)</f>
        <v>1</v>
      </c>
      <c r="H1945" s="15">
        <f>IF(AND(NOT(G1945),OR(Medidas!G1945&lt;20,Medidas!G1945&gt;250,Medidas!H1945&lt;0.5,Medidas!H1945&gt;400)),1,0)</f>
        <v>0</v>
      </c>
      <c r="I1945" s="20">
        <f>(Medidas!F1945-Medidas!E1945)/30.4375</f>
        <v>0</v>
      </c>
      <c r="J1945" s="15" t="e">
        <f>Medidas!H1945/(Medidas!G1945^2)*10000</f>
        <v>#DIV/0!</v>
      </c>
      <c r="K1945" s="15" t="e">
        <f t="shared" si="211"/>
        <v>#DIV/0!</v>
      </c>
      <c r="L1945" s="15" t="e">
        <f t="shared" si="212"/>
        <v>#DIV/0!</v>
      </c>
      <c r="M1945" s="15" t="e">
        <f t="shared" si="213"/>
        <v>#DIV/0!</v>
      </c>
      <c r="N1945" s="15" t="e">
        <f t="shared" si="214"/>
        <v>#N/A</v>
      </c>
      <c r="O1945" s="15" t="e">
        <f t="shared" si="215"/>
        <v>#N/A</v>
      </c>
    </row>
    <row r="1946" spans="1:15" x14ac:dyDescent="0.15">
      <c r="A1946" s="106">
        <f t="shared" si="216"/>
        <v>1</v>
      </c>
      <c r="B1946" s="15" t="e">
        <f>IF(OR(Medidas!D1946=1,Medidas!D1946="M",Medidas!D1946="m"),$A1946*LOOKUP($I1946+1,'OMS2007'!$A$3:$A$220,'OMS2007'!B$3:B$220)+(1-$A1946)*LOOKUP($I1946,'OMS2007'!$A$3:$A$220,'OMS2007'!B$3:B$220),$A1946*LOOKUP($I1946+1,'OMS2007'!$A$3:$A$220,'OMS2007'!E$3:E$220)+(1-$A1946)*LOOKUP($I1946,'OMS2007'!$A$3:$A$220,'OMS2007'!E$3:E$220))</f>
        <v>#N/A</v>
      </c>
      <c r="C1946" s="15" t="e">
        <f>IF(OR(Medidas!D1946=1,Medidas!D1946="M",Medidas!D1946="m"),$A1946*LOOKUP($I1946+1,'OMS2007'!$A$3:$A$220,'OMS2007'!C$3:C$220)+(1-$A1946)*LOOKUP($I1946,'OMS2007'!$A$3:$A$220,'OMS2007'!C$3:C$220),$A1946*LOOKUP($I1946+1,'OMS2007'!$A$3:$A$220,'OMS2007'!F$3:F$220)+(1-$A1946)*LOOKUP($I1946,'OMS2007'!$A$3:$A$220,'OMS2007'!F$3:F$220))</f>
        <v>#N/A</v>
      </c>
      <c r="D1946" s="15" t="e">
        <f>IF(OR(Medidas!D1946=1,Medidas!D1946="M",Medidas!D1946="m"),$A1946*LOOKUP($I1946+1,'OMS2007'!$A$3:$A$220,'OMS2007'!D$3:D$220)+(1-$A1946)*LOOKUP($I1946,'OMS2007'!$A$3:$A$220,'OMS2007'!D$3:D$220),$A1946*LOOKUP($I1946+1,'OMS2007'!$A$3:$A$220,'OMS2007'!G$3:G$220)+(1-$A1946)*LOOKUP($I1946,'OMS2007'!$A$3:$A$220,'OMS2007'!G$3:G$220))</f>
        <v>#N/A</v>
      </c>
      <c r="E1946" s="15">
        <f t="shared" si="210"/>
        <v>1</v>
      </c>
      <c r="F1946" s="15">
        <f>IF(OR(Medidas!D1946=1,Medidas!D1946="M",Medidas!D1946="m",Medidas!D1946=2,Medidas!D1946="F",Medidas!D1946="f"),0,1)</f>
        <v>1</v>
      </c>
      <c r="G1946" s="15">
        <f>IF(OR(ISBLANK(Medidas!G1946),(ISBLANK(Medidas!H1946))),1,0)</f>
        <v>1</v>
      </c>
      <c r="H1946" s="15">
        <f>IF(AND(NOT(G1946),OR(Medidas!G1946&lt;20,Medidas!G1946&gt;250,Medidas!H1946&lt;0.5,Medidas!H1946&gt;400)),1,0)</f>
        <v>0</v>
      </c>
      <c r="I1946" s="20">
        <f>(Medidas!F1946-Medidas!E1946)/30.4375</f>
        <v>0</v>
      </c>
      <c r="J1946" s="15" t="e">
        <f>Medidas!H1946/(Medidas!G1946^2)*10000</f>
        <v>#DIV/0!</v>
      </c>
      <c r="K1946" s="15" t="e">
        <f t="shared" si="211"/>
        <v>#DIV/0!</v>
      </c>
      <c r="L1946" s="15" t="e">
        <f t="shared" si="212"/>
        <v>#DIV/0!</v>
      </c>
      <c r="M1946" s="15" t="e">
        <f t="shared" si="213"/>
        <v>#DIV/0!</v>
      </c>
      <c r="N1946" s="15" t="e">
        <f t="shared" si="214"/>
        <v>#N/A</v>
      </c>
      <c r="O1946" s="15" t="e">
        <f t="shared" si="215"/>
        <v>#N/A</v>
      </c>
    </row>
    <row r="1947" spans="1:15" x14ac:dyDescent="0.15">
      <c r="A1947" s="106">
        <f t="shared" si="216"/>
        <v>1</v>
      </c>
      <c r="B1947" s="15" t="e">
        <f>IF(OR(Medidas!D1947=1,Medidas!D1947="M",Medidas!D1947="m"),$A1947*LOOKUP($I1947+1,'OMS2007'!$A$3:$A$220,'OMS2007'!B$3:B$220)+(1-$A1947)*LOOKUP($I1947,'OMS2007'!$A$3:$A$220,'OMS2007'!B$3:B$220),$A1947*LOOKUP($I1947+1,'OMS2007'!$A$3:$A$220,'OMS2007'!E$3:E$220)+(1-$A1947)*LOOKUP($I1947,'OMS2007'!$A$3:$A$220,'OMS2007'!E$3:E$220))</f>
        <v>#N/A</v>
      </c>
      <c r="C1947" s="15" t="e">
        <f>IF(OR(Medidas!D1947=1,Medidas!D1947="M",Medidas!D1947="m"),$A1947*LOOKUP($I1947+1,'OMS2007'!$A$3:$A$220,'OMS2007'!C$3:C$220)+(1-$A1947)*LOOKUP($I1947,'OMS2007'!$A$3:$A$220,'OMS2007'!C$3:C$220),$A1947*LOOKUP($I1947+1,'OMS2007'!$A$3:$A$220,'OMS2007'!F$3:F$220)+(1-$A1947)*LOOKUP($I1947,'OMS2007'!$A$3:$A$220,'OMS2007'!F$3:F$220))</f>
        <v>#N/A</v>
      </c>
      <c r="D1947" s="15" t="e">
        <f>IF(OR(Medidas!D1947=1,Medidas!D1947="M",Medidas!D1947="m"),$A1947*LOOKUP($I1947+1,'OMS2007'!$A$3:$A$220,'OMS2007'!D$3:D$220)+(1-$A1947)*LOOKUP($I1947,'OMS2007'!$A$3:$A$220,'OMS2007'!D$3:D$220),$A1947*LOOKUP($I1947+1,'OMS2007'!$A$3:$A$220,'OMS2007'!G$3:G$220)+(1-$A1947)*LOOKUP($I1947,'OMS2007'!$A$3:$A$220,'OMS2007'!G$3:G$220))</f>
        <v>#N/A</v>
      </c>
      <c r="E1947" s="15">
        <f t="shared" si="210"/>
        <v>1</v>
      </c>
      <c r="F1947" s="15">
        <f>IF(OR(Medidas!D1947=1,Medidas!D1947="M",Medidas!D1947="m",Medidas!D1947=2,Medidas!D1947="F",Medidas!D1947="f"),0,1)</f>
        <v>1</v>
      </c>
      <c r="G1947" s="15">
        <f>IF(OR(ISBLANK(Medidas!G1947),(ISBLANK(Medidas!H1947))),1,0)</f>
        <v>1</v>
      </c>
      <c r="H1947" s="15">
        <f>IF(AND(NOT(G1947),OR(Medidas!G1947&lt;20,Medidas!G1947&gt;250,Medidas!H1947&lt;0.5,Medidas!H1947&gt;400)),1,0)</f>
        <v>0</v>
      </c>
      <c r="I1947" s="20">
        <f>(Medidas!F1947-Medidas!E1947)/30.4375</f>
        <v>0</v>
      </c>
      <c r="J1947" s="15" t="e">
        <f>Medidas!H1947/(Medidas!G1947^2)*10000</f>
        <v>#DIV/0!</v>
      </c>
      <c r="K1947" s="15" t="e">
        <f t="shared" si="211"/>
        <v>#DIV/0!</v>
      </c>
      <c r="L1947" s="15" t="e">
        <f t="shared" si="212"/>
        <v>#DIV/0!</v>
      </c>
      <c r="M1947" s="15" t="e">
        <f t="shared" si="213"/>
        <v>#DIV/0!</v>
      </c>
      <c r="N1947" s="15" t="e">
        <f t="shared" si="214"/>
        <v>#N/A</v>
      </c>
      <c r="O1947" s="15" t="e">
        <f t="shared" si="215"/>
        <v>#N/A</v>
      </c>
    </row>
    <row r="1948" spans="1:15" x14ac:dyDescent="0.15">
      <c r="A1948" s="106">
        <f t="shared" si="216"/>
        <v>1</v>
      </c>
      <c r="B1948" s="15" t="e">
        <f>IF(OR(Medidas!D1948=1,Medidas!D1948="M",Medidas!D1948="m"),$A1948*LOOKUP($I1948+1,'OMS2007'!$A$3:$A$220,'OMS2007'!B$3:B$220)+(1-$A1948)*LOOKUP($I1948,'OMS2007'!$A$3:$A$220,'OMS2007'!B$3:B$220),$A1948*LOOKUP($I1948+1,'OMS2007'!$A$3:$A$220,'OMS2007'!E$3:E$220)+(1-$A1948)*LOOKUP($I1948,'OMS2007'!$A$3:$A$220,'OMS2007'!E$3:E$220))</f>
        <v>#N/A</v>
      </c>
      <c r="C1948" s="15" t="e">
        <f>IF(OR(Medidas!D1948=1,Medidas!D1948="M",Medidas!D1948="m"),$A1948*LOOKUP($I1948+1,'OMS2007'!$A$3:$A$220,'OMS2007'!C$3:C$220)+(1-$A1948)*LOOKUP($I1948,'OMS2007'!$A$3:$A$220,'OMS2007'!C$3:C$220),$A1948*LOOKUP($I1948+1,'OMS2007'!$A$3:$A$220,'OMS2007'!F$3:F$220)+(1-$A1948)*LOOKUP($I1948,'OMS2007'!$A$3:$A$220,'OMS2007'!F$3:F$220))</f>
        <v>#N/A</v>
      </c>
      <c r="D1948" s="15" t="e">
        <f>IF(OR(Medidas!D1948=1,Medidas!D1948="M",Medidas!D1948="m"),$A1948*LOOKUP($I1948+1,'OMS2007'!$A$3:$A$220,'OMS2007'!D$3:D$220)+(1-$A1948)*LOOKUP($I1948,'OMS2007'!$A$3:$A$220,'OMS2007'!D$3:D$220),$A1948*LOOKUP($I1948+1,'OMS2007'!$A$3:$A$220,'OMS2007'!G$3:G$220)+(1-$A1948)*LOOKUP($I1948,'OMS2007'!$A$3:$A$220,'OMS2007'!G$3:G$220))</f>
        <v>#N/A</v>
      </c>
      <c r="E1948" s="15">
        <f t="shared" si="210"/>
        <v>1</v>
      </c>
      <c r="F1948" s="15">
        <f>IF(OR(Medidas!D1948=1,Medidas!D1948="M",Medidas!D1948="m",Medidas!D1948=2,Medidas!D1948="F",Medidas!D1948="f"),0,1)</f>
        <v>1</v>
      </c>
      <c r="G1948" s="15">
        <f>IF(OR(ISBLANK(Medidas!G1948),(ISBLANK(Medidas!H1948))),1,0)</f>
        <v>1</v>
      </c>
      <c r="H1948" s="15">
        <f>IF(AND(NOT(G1948),OR(Medidas!G1948&lt;20,Medidas!G1948&gt;250,Medidas!H1948&lt;0.5,Medidas!H1948&gt;400)),1,0)</f>
        <v>0</v>
      </c>
      <c r="I1948" s="20">
        <f>(Medidas!F1948-Medidas!E1948)/30.4375</f>
        <v>0</v>
      </c>
      <c r="J1948" s="15" t="e">
        <f>Medidas!H1948/(Medidas!G1948^2)*10000</f>
        <v>#DIV/0!</v>
      </c>
      <c r="K1948" s="15" t="e">
        <f t="shared" si="211"/>
        <v>#DIV/0!</v>
      </c>
      <c r="L1948" s="15" t="e">
        <f t="shared" si="212"/>
        <v>#DIV/0!</v>
      </c>
      <c r="M1948" s="15" t="e">
        <f t="shared" si="213"/>
        <v>#DIV/0!</v>
      </c>
      <c r="N1948" s="15" t="e">
        <f t="shared" si="214"/>
        <v>#N/A</v>
      </c>
      <c r="O1948" s="15" t="e">
        <f t="shared" si="215"/>
        <v>#N/A</v>
      </c>
    </row>
    <row r="1949" spans="1:15" x14ac:dyDescent="0.15">
      <c r="A1949" s="106">
        <f t="shared" si="216"/>
        <v>1</v>
      </c>
      <c r="B1949" s="15" t="e">
        <f>IF(OR(Medidas!D1949=1,Medidas!D1949="M",Medidas!D1949="m"),$A1949*LOOKUP($I1949+1,'OMS2007'!$A$3:$A$220,'OMS2007'!B$3:B$220)+(1-$A1949)*LOOKUP($I1949,'OMS2007'!$A$3:$A$220,'OMS2007'!B$3:B$220),$A1949*LOOKUP($I1949+1,'OMS2007'!$A$3:$A$220,'OMS2007'!E$3:E$220)+(1-$A1949)*LOOKUP($I1949,'OMS2007'!$A$3:$A$220,'OMS2007'!E$3:E$220))</f>
        <v>#N/A</v>
      </c>
      <c r="C1949" s="15" t="e">
        <f>IF(OR(Medidas!D1949=1,Medidas!D1949="M",Medidas!D1949="m"),$A1949*LOOKUP($I1949+1,'OMS2007'!$A$3:$A$220,'OMS2007'!C$3:C$220)+(1-$A1949)*LOOKUP($I1949,'OMS2007'!$A$3:$A$220,'OMS2007'!C$3:C$220),$A1949*LOOKUP($I1949+1,'OMS2007'!$A$3:$A$220,'OMS2007'!F$3:F$220)+(1-$A1949)*LOOKUP($I1949,'OMS2007'!$A$3:$A$220,'OMS2007'!F$3:F$220))</f>
        <v>#N/A</v>
      </c>
      <c r="D1949" s="15" t="e">
        <f>IF(OR(Medidas!D1949=1,Medidas!D1949="M",Medidas!D1949="m"),$A1949*LOOKUP($I1949+1,'OMS2007'!$A$3:$A$220,'OMS2007'!D$3:D$220)+(1-$A1949)*LOOKUP($I1949,'OMS2007'!$A$3:$A$220,'OMS2007'!D$3:D$220),$A1949*LOOKUP($I1949+1,'OMS2007'!$A$3:$A$220,'OMS2007'!G$3:G$220)+(1-$A1949)*LOOKUP($I1949,'OMS2007'!$A$3:$A$220,'OMS2007'!G$3:G$220))</f>
        <v>#N/A</v>
      </c>
      <c r="E1949" s="15">
        <f t="shared" si="210"/>
        <v>1</v>
      </c>
      <c r="F1949" s="15">
        <f>IF(OR(Medidas!D1949=1,Medidas!D1949="M",Medidas!D1949="m",Medidas!D1949=2,Medidas!D1949="F",Medidas!D1949="f"),0,1)</f>
        <v>1</v>
      </c>
      <c r="G1949" s="15">
        <f>IF(OR(ISBLANK(Medidas!G1949),(ISBLANK(Medidas!H1949))),1,0)</f>
        <v>1</v>
      </c>
      <c r="H1949" s="15">
        <f>IF(AND(NOT(G1949),OR(Medidas!G1949&lt;20,Medidas!G1949&gt;250,Medidas!H1949&lt;0.5,Medidas!H1949&gt;400)),1,0)</f>
        <v>0</v>
      </c>
      <c r="I1949" s="20">
        <f>(Medidas!F1949-Medidas!E1949)/30.4375</f>
        <v>0</v>
      </c>
      <c r="J1949" s="15" t="e">
        <f>Medidas!H1949/(Medidas!G1949^2)*10000</f>
        <v>#DIV/0!</v>
      </c>
      <c r="K1949" s="15" t="e">
        <f t="shared" si="211"/>
        <v>#DIV/0!</v>
      </c>
      <c r="L1949" s="15" t="e">
        <f t="shared" si="212"/>
        <v>#DIV/0!</v>
      </c>
      <c r="M1949" s="15" t="e">
        <f t="shared" si="213"/>
        <v>#DIV/0!</v>
      </c>
      <c r="N1949" s="15" t="e">
        <f t="shared" si="214"/>
        <v>#N/A</v>
      </c>
      <c r="O1949" s="15" t="e">
        <f t="shared" si="215"/>
        <v>#N/A</v>
      </c>
    </row>
    <row r="1950" spans="1:15" x14ac:dyDescent="0.15">
      <c r="A1950" s="106">
        <f t="shared" si="216"/>
        <v>1</v>
      </c>
      <c r="B1950" s="15" t="e">
        <f>IF(OR(Medidas!D1950=1,Medidas!D1950="M",Medidas!D1950="m"),$A1950*LOOKUP($I1950+1,'OMS2007'!$A$3:$A$220,'OMS2007'!B$3:B$220)+(1-$A1950)*LOOKUP($I1950,'OMS2007'!$A$3:$A$220,'OMS2007'!B$3:B$220),$A1950*LOOKUP($I1950+1,'OMS2007'!$A$3:$A$220,'OMS2007'!E$3:E$220)+(1-$A1950)*LOOKUP($I1950,'OMS2007'!$A$3:$A$220,'OMS2007'!E$3:E$220))</f>
        <v>#N/A</v>
      </c>
      <c r="C1950" s="15" t="e">
        <f>IF(OR(Medidas!D1950=1,Medidas!D1950="M",Medidas!D1950="m"),$A1950*LOOKUP($I1950+1,'OMS2007'!$A$3:$A$220,'OMS2007'!C$3:C$220)+(1-$A1950)*LOOKUP($I1950,'OMS2007'!$A$3:$A$220,'OMS2007'!C$3:C$220),$A1950*LOOKUP($I1950+1,'OMS2007'!$A$3:$A$220,'OMS2007'!F$3:F$220)+(1-$A1950)*LOOKUP($I1950,'OMS2007'!$A$3:$A$220,'OMS2007'!F$3:F$220))</f>
        <v>#N/A</v>
      </c>
      <c r="D1950" s="15" t="e">
        <f>IF(OR(Medidas!D1950=1,Medidas!D1950="M",Medidas!D1950="m"),$A1950*LOOKUP($I1950+1,'OMS2007'!$A$3:$A$220,'OMS2007'!D$3:D$220)+(1-$A1950)*LOOKUP($I1950,'OMS2007'!$A$3:$A$220,'OMS2007'!D$3:D$220),$A1950*LOOKUP($I1950+1,'OMS2007'!$A$3:$A$220,'OMS2007'!G$3:G$220)+(1-$A1950)*LOOKUP($I1950,'OMS2007'!$A$3:$A$220,'OMS2007'!G$3:G$220))</f>
        <v>#N/A</v>
      </c>
      <c r="E1950" s="15">
        <f t="shared" si="210"/>
        <v>1</v>
      </c>
      <c r="F1950" s="15">
        <f>IF(OR(Medidas!D1950=1,Medidas!D1950="M",Medidas!D1950="m",Medidas!D1950=2,Medidas!D1950="F",Medidas!D1950="f"),0,1)</f>
        <v>1</v>
      </c>
      <c r="G1950" s="15">
        <f>IF(OR(ISBLANK(Medidas!G1950),(ISBLANK(Medidas!H1950))),1,0)</f>
        <v>1</v>
      </c>
      <c r="H1950" s="15">
        <f>IF(AND(NOT(G1950),OR(Medidas!G1950&lt;20,Medidas!G1950&gt;250,Medidas!H1950&lt;0.5,Medidas!H1950&gt;400)),1,0)</f>
        <v>0</v>
      </c>
      <c r="I1950" s="20">
        <f>(Medidas!F1950-Medidas!E1950)/30.4375</f>
        <v>0</v>
      </c>
      <c r="J1950" s="15" t="e">
        <f>Medidas!H1950/(Medidas!G1950^2)*10000</f>
        <v>#DIV/0!</v>
      </c>
      <c r="K1950" s="15" t="e">
        <f t="shared" si="211"/>
        <v>#DIV/0!</v>
      </c>
      <c r="L1950" s="15" t="e">
        <f t="shared" si="212"/>
        <v>#DIV/0!</v>
      </c>
      <c r="M1950" s="15" t="e">
        <f t="shared" si="213"/>
        <v>#DIV/0!</v>
      </c>
      <c r="N1950" s="15" t="e">
        <f t="shared" si="214"/>
        <v>#N/A</v>
      </c>
      <c r="O1950" s="15" t="e">
        <f t="shared" si="215"/>
        <v>#N/A</v>
      </c>
    </row>
    <row r="1951" spans="1:15" x14ac:dyDescent="0.15">
      <c r="A1951" s="106">
        <f t="shared" si="216"/>
        <v>1</v>
      </c>
      <c r="B1951" s="15" t="e">
        <f>IF(OR(Medidas!D1951=1,Medidas!D1951="M",Medidas!D1951="m"),$A1951*LOOKUP($I1951+1,'OMS2007'!$A$3:$A$220,'OMS2007'!B$3:B$220)+(1-$A1951)*LOOKUP($I1951,'OMS2007'!$A$3:$A$220,'OMS2007'!B$3:B$220),$A1951*LOOKUP($I1951+1,'OMS2007'!$A$3:$A$220,'OMS2007'!E$3:E$220)+(1-$A1951)*LOOKUP($I1951,'OMS2007'!$A$3:$A$220,'OMS2007'!E$3:E$220))</f>
        <v>#N/A</v>
      </c>
      <c r="C1951" s="15" t="e">
        <f>IF(OR(Medidas!D1951=1,Medidas!D1951="M",Medidas!D1951="m"),$A1951*LOOKUP($I1951+1,'OMS2007'!$A$3:$A$220,'OMS2007'!C$3:C$220)+(1-$A1951)*LOOKUP($I1951,'OMS2007'!$A$3:$A$220,'OMS2007'!C$3:C$220),$A1951*LOOKUP($I1951+1,'OMS2007'!$A$3:$A$220,'OMS2007'!F$3:F$220)+(1-$A1951)*LOOKUP($I1951,'OMS2007'!$A$3:$A$220,'OMS2007'!F$3:F$220))</f>
        <v>#N/A</v>
      </c>
      <c r="D1951" s="15" t="e">
        <f>IF(OR(Medidas!D1951=1,Medidas!D1951="M",Medidas!D1951="m"),$A1951*LOOKUP($I1951+1,'OMS2007'!$A$3:$A$220,'OMS2007'!D$3:D$220)+(1-$A1951)*LOOKUP($I1951,'OMS2007'!$A$3:$A$220,'OMS2007'!D$3:D$220),$A1951*LOOKUP($I1951+1,'OMS2007'!$A$3:$A$220,'OMS2007'!G$3:G$220)+(1-$A1951)*LOOKUP($I1951,'OMS2007'!$A$3:$A$220,'OMS2007'!G$3:G$220))</f>
        <v>#N/A</v>
      </c>
      <c r="E1951" s="15">
        <f t="shared" si="210"/>
        <v>1</v>
      </c>
      <c r="F1951" s="15">
        <f>IF(OR(Medidas!D1951=1,Medidas!D1951="M",Medidas!D1951="m",Medidas!D1951=2,Medidas!D1951="F",Medidas!D1951="f"),0,1)</f>
        <v>1</v>
      </c>
      <c r="G1951" s="15">
        <f>IF(OR(ISBLANK(Medidas!G1951),(ISBLANK(Medidas!H1951))),1,0)</f>
        <v>1</v>
      </c>
      <c r="H1951" s="15">
        <f>IF(AND(NOT(G1951),OR(Medidas!G1951&lt;20,Medidas!G1951&gt;250,Medidas!H1951&lt;0.5,Medidas!H1951&gt;400)),1,0)</f>
        <v>0</v>
      </c>
      <c r="I1951" s="20">
        <f>(Medidas!F1951-Medidas!E1951)/30.4375</f>
        <v>0</v>
      </c>
      <c r="J1951" s="15" t="e">
        <f>Medidas!H1951/(Medidas!G1951^2)*10000</f>
        <v>#DIV/0!</v>
      </c>
      <c r="K1951" s="15" t="e">
        <f t="shared" si="211"/>
        <v>#DIV/0!</v>
      </c>
      <c r="L1951" s="15" t="e">
        <f t="shared" si="212"/>
        <v>#DIV/0!</v>
      </c>
      <c r="M1951" s="15" t="e">
        <f t="shared" si="213"/>
        <v>#DIV/0!</v>
      </c>
      <c r="N1951" s="15" t="e">
        <f t="shared" si="214"/>
        <v>#N/A</v>
      </c>
      <c r="O1951" s="15" t="e">
        <f t="shared" si="215"/>
        <v>#N/A</v>
      </c>
    </row>
    <row r="1952" spans="1:15" x14ac:dyDescent="0.15">
      <c r="A1952" s="106">
        <f t="shared" si="216"/>
        <v>1</v>
      </c>
      <c r="B1952" s="15" t="e">
        <f>IF(OR(Medidas!D1952=1,Medidas!D1952="M",Medidas!D1952="m"),$A1952*LOOKUP($I1952+1,'OMS2007'!$A$3:$A$220,'OMS2007'!B$3:B$220)+(1-$A1952)*LOOKUP($I1952,'OMS2007'!$A$3:$A$220,'OMS2007'!B$3:B$220),$A1952*LOOKUP($I1952+1,'OMS2007'!$A$3:$A$220,'OMS2007'!E$3:E$220)+(1-$A1952)*LOOKUP($I1952,'OMS2007'!$A$3:$A$220,'OMS2007'!E$3:E$220))</f>
        <v>#N/A</v>
      </c>
      <c r="C1952" s="15" t="e">
        <f>IF(OR(Medidas!D1952=1,Medidas!D1952="M",Medidas!D1952="m"),$A1952*LOOKUP($I1952+1,'OMS2007'!$A$3:$A$220,'OMS2007'!C$3:C$220)+(1-$A1952)*LOOKUP($I1952,'OMS2007'!$A$3:$A$220,'OMS2007'!C$3:C$220),$A1952*LOOKUP($I1952+1,'OMS2007'!$A$3:$A$220,'OMS2007'!F$3:F$220)+(1-$A1952)*LOOKUP($I1952,'OMS2007'!$A$3:$A$220,'OMS2007'!F$3:F$220))</f>
        <v>#N/A</v>
      </c>
      <c r="D1952" s="15" t="e">
        <f>IF(OR(Medidas!D1952=1,Medidas!D1952="M",Medidas!D1952="m"),$A1952*LOOKUP($I1952+1,'OMS2007'!$A$3:$A$220,'OMS2007'!D$3:D$220)+(1-$A1952)*LOOKUP($I1952,'OMS2007'!$A$3:$A$220,'OMS2007'!D$3:D$220),$A1952*LOOKUP($I1952+1,'OMS2007'!$A$3:$A$220,'OMS2007'!G$3:G$220)+(1-$A1952)*LOOKUP($I1952,'OMS2007'!$A$3:$A$220,'OMS2007'!G$3:G$220))</f>
        <v>#N/A</v>
      </c>
      <c r="E1952" s="15">
        <f t="shared" si="210"/>
        <v>1</v>
      </c>
      <c r="F1952" s="15">
        <f>IF(OR(Medidas!D1952=1,Medidas!D1952="M",Medidas!D1952="m",Medidas!D1952=2,Medidas!D1952="F",Medidas!D1952="f"),0,1)</f>
        <v>1</v>
      </c>
      <c r="G1952" s="15">
        <f>IF(OR(ISBLANK(Medidas!G1952),(ISBLANK(Medidas!H1952))),1,0)</f>
        <v>1</v>
      </c>
      <c r="H1952" s="15">
        <f>IF(AND(NOT(G1952),OR(Medidas!G1952&lt;20,Medidas!G1952&gt;250,Medidas!H1952&lt;0.5,Medidas!H1952&gt;400)),1,0)</f>
        <v>0</v>
      </c>
      <c r="I1952" s="20">
        <f>(Medidas!F1952-Medidas!E1952)/30.4375</f>
        <v>0</v>
      </c>
      <c r="J1952" s="15" t="e">
        <f>Medidas!H1952/(Medidas!G1952^2)*10000</f>
        <v>#DIV/0!</v>
      </c>
      <c r="K1952" s="15" t="e">
        <f t="shared" si="211"/>
        <v>#DIV/0!</v>
      </c>
      <c r="L1952" s="15" t="e">
        <f t="shared" si="212"/>
        <v>#DIV/0!</v>
      </c>
      <c r="M1952" s="15" t="e">
        <f t="shared" si="213"/>
        <v>#DIV/0!</v>
      </c>
      <c r="N1952" s="15" t="e">
        <f t="shared" si="214"/>
        <v>#N/A</v>
      </c>
      <c r="O1952" s="15" t="e">
        <f t="shared" si="215"/>
        <v>#N/A</v>
      </c>
    </row>
    <row r="1953" spans="1:15" x14ac:dyDescent="0.15">
      <c r="A1953" s="106">
        <f t="shared" si="216"/>
        <v>1</v>
      </c>
      <c r="B1953" s="15" t="e">
        <f>IF(OR(Medidas!D1953=1,Medidas!D1953="M",Medidas!D1953="m"),$A1953*LOOKUP($I1953+1,'OMS2007'!$A$3:$A$220,'OMS2007'!B$3:B$220)+(1-$A1953)*LOOKUP($I1953,'OMS2007'!$A$3:$A$220,'OMS2007'!B$3:B$220),$A1953*LOOKUP($I1953+1,'OMS2007'!$A$3:$A$220,'OMS2007'!E$3:E$220)+(1-$A1953)*LOOKUP($I1953,'OMS2007'!$A$3:$A$220,'OMS2007'!E$3:E$220))</f>
        <v>#N/A</v>
      </c>
      <c r="C1953" s="15" t="e">
        <f>IF(OR(Medidas!D1953=1,Medidas!D1953="M",Medidas!D1953="m"),$A1953*LOOKUP($I1953+1,'OMS2007'!$A$3:$A$220,'OMS2007'!C$3:C$220)+(1-$A1953)*LOOKUP($I1953,'OMS2007'!$A$3:$A$220,'OMS2007'!C$3:C$220),$A1953*LOOKUP($I1953+1,'OMS2007'!$A$3:$A$220,'OMS2007'!F$3:F$220)+(1-$A1953)*LOOKUP($I1953,'OMS2007'!$A$3:$A$220,'OMS2007'!F$3:F$220))</f>
        <v>#N/A</v>
      </c>
      <c r="D1953" s="15" t="e">
        <f>IF(OR(Medidas!D1953=1,Medidas!D1953="M",Medidas!D1953="m"),$A1953*LOOKUP($I1953+1,'OMS2007'!$A$3:$A$220,'OMS2007'!D$3:D$220)+(1-$A1953)*LOOKUP($I1953,'OMS2007'!$A$3:$A$220,'OMS2007'!D$3:D$220),$A1953*LOOKUP($I1953+1,'OMS2007'!$A$3:$A$220,'OMS2007'!G$3:G$220)+(1-$A1953)*LOOKUP($I1953,'OMS2007'!$A$3:$A$220,'OMS2007'!G$3:G$220))</f>
        <v>#N/A</v>
      </c>
      <c r="E1953" s="15">
        <f t="shared" si="210"/>
        <v>1</v>
      </c>
      <c r="F1953" s="15">
        <f>IF(OR(Medidas!D1953=1,Medidas!D1953="M",Medidas!D1953="m",Medidas!D1953=2,Medidas!D1953="F",Medidas!D1953="f"),0,1)</f>
        <v>1</v>
      </c>
      <c r="G1953" s="15">
        <f>IF(OR(ISBLANK(Medidas!G1953),(ISBLANK(Medidas!H1953))),1,0)</f>
        <v>1</v>
      </c>
      <c r="H1953" s="15">
        <f>IF(AND(NOT(G1953),OR(Medidas!G1953&lt;20,Medidas!G1953&gt;250,Medidas!H1953&lt;0.5,Medidas!H1953&gt;400)),1,0)</f>
        <v>0</v>
      </c>
      <c r="I1953" s="20">
        <f>(Medidas!F1953-Medidas!E1953)/30.4375</f>
        <v>0</v>
      </c>
      <c r="J1953" s="15" t="e">
        <f>Medidas!H1953/(Medidas!G1953^2)*10000</f>
        <v>#DIV/0!</v>
      </c>
      <c r="K1953" s="15" t="e">
        <f t="shared" si="211"/>
        <v>#DIV/0!</v>
      </c>
      <c r="L1953" s="15" t="e">
        <f t="shared" si="212"/>
        <v>#DIV/0!</v>
      </c>
      <c r="M1953" s="15" t="e">
        <f t="shared" si="213"/>
        <v>#DIV/0!</v>
      </c>
      <c r="N1953" s="15" t="e">
        <f t="shared" si="214"/>
        <v>#N/A</v>
      </c>
      <c r="O1953" s="15" t="e">
        <f t="shared" si="215"/>
        <v>#N/A</v>
      </c>
    </row>
    <row r="1954" spans="1:15" x14ac:dyDescent="0.15">
      <c r="A1954" s="106">
        <f t="shared" si="216"/>
        <v>1</v>
      </c>
      <c r="B1954" s="15" t="e">
        <f>IF(OR(Medidas!D1954=1,Medidas!D1954="M",Medidas!D1954="m"),$A1954*LOOKUP($I1954+1,'OMS2007'!$A$3:$A$220,'OMS2007'!B$3:B$220)+(1-$A1954)*LOOKUP($I1954,'OMS2007'!$A$3:$A$220,'OMS2007'!B$3:B$220),$A1954*LOOKUP($I1954+1,'OMS2007'!$A$3:$A$220,'OMS2007'!E$3:E$220)+(1-$A1954)*LOOKUP($I1954,'OMS2007'!$A$3:$A$220,'OMS2007'!E$3:E$220))</f>
        <v>#N/A</v>
      </c>
      <c r="C1954" s="15" t="e">
        <f>IF(OR(Medidas!D1954=1,Medidas!D1954="M",Medidas!D1954="m"),$A1954*LOOKUP($I1954+1,'OMS2007'!$A$3:$A$220,'OMS2007'!C$3:C$220)+(1-$A1954)*LOOKUP($I1954,'OMS2007'!$A$3:$A$220,'OMS2007'!C$3:C$220),$A1954*LOOKUP($I1954+1,'OMS2007'!$A$3:$A$220,'OMS2007'!F$3:F$220)+(1-$A1954)*LOOKUP($I1954,'OMS2007'!$A$3:$A$220,'OMS2007'!F$3:F$220))</f>
        <v>#N/A</v>
      </c>
      <c r="D1954" s="15" t="e">
        <f>IF(OR(Medidas!D1954=1,Medidas!D1954="M",Medidas!D1954="m"),$A1954*LOOKUP($I1954+1,'OMS2007'!$A$3:$A$220,'OMS2007'!D$3:D$220)+(1-$A1954)*LOOKUP($I1954,'OMS2007'!$A$3:$A$220,'OMS2007'!D$3:D$220),$A1954*LOOKUP($I1954+1,'OMS2007'!$A$3:$A$220,'OMS2007'!G$3:G$220)+(1-$A1954)*LOOKUP($I1954,'OMS2007'!$A$3:$A$220,'OMS2007'!G$3:G$220))</f>
        <v>#N/A</v>
      </c>
      <c r="E1954" s="15">
        <f t="shared" si="210"/>
        <v>1</v>
      </c>
      <c r="F1954" s="15">
        <f>IF(OR(Medidas!D1954=1,Medidas!D1954="M",Medidas!D1954="m",Medidas!D1954=2,Medidas!D1954="F",Medidas!D1954="f"),0,1)</f>
        <v>1</v>
      </c>
      <c r="G1954" s="15">
        <f>IF(OR(ISBLANK(Medidas!G1954),(ISBLANK(Medidas!H1954))),1,0)</f>
        <v>1</v>
      </c>
      <c r="H1954" s="15">
        <f>IF(AND(NOT(G1954),OR(Medidas!G1954&lt;20,Medidas!G1954&gt;250,Medidas!H1954&lt;0.5,Medidas!H1954&gt;400)),1,0)</f>
        <v>0</v>
      </c>
      <c r="I1954" s="20">
        <f>(Medidas!F1954-Medidas!E1954)/30.4375</f>
        <v>0</v>
      </c>
      <c r="J1954" s="15" t="e">
        <f>Medidas!H1954/(Medidas!G1954^2)*10000</f>
        <v>#DIV/0!</v>
      </c>
      <c r="K1954" s="15" t="e">
        <f t="shared" si="211"/>
        <v>#DIV/0!</v>
      </c>
      <c r="L1954" s="15" t="e">
        <f t="shared" si="212"/>
        <v>#DIV/0!</v>
      </c>
      <c r="M1954" s="15" t="e">
        <f t="shared" si="213"/>
        <v>#DIV/0!</v>
      </c>
      <c r="N1954" s="15" t="e">
        <f t="shared" si="214"/>
        <v>#N/A</v>
      </c>
      <c r="O1954" s="15" t="e">
        <f t="shared" si="215"/>
        <v>#N/A</v>
      </c>
    </row>
    <row r="1955" spans="1:15" x14ac:dyDescent="0.15">
      <c r="A1955" s="106">
        <f t="shared" si="216"/>
        <v>1</v>
      </c>
      <c r="B1955" s="15" t="e">
        <f>IF(OR(Medidas!D1955=1,Medidas!D1955="M",Medidas!D1955="m"),$A1955*LOOKUP($I1955+1,'OMS2007'!$A$3:$A$220,'OMS2007'!B$3:B$220)+(1-$A1955)*LOOKUP($I1955,'OMS2007'!$A$3:$A$220,'OMS2007'!B$3:B$220),$A1955*LOOKUP($I1955+1,'OMS2007'!$A$3:$A$220,'OMS2007'!E$3:E$220)+(1-$A1955)*LOOKUP($I1955,'OMS2007'!$A$3:$A$220,'OMS2007'!E$3:E$220))</f>
        <v>#N/A</v>
      </c>
      <c r="C1955" s="15" t="e">
        <f>IF(OR(Medidas!D1955=1,Medidas!D1955="M",Medidas!D1955="m"),$A1955*LOOKUP($I1955+1,'OMS2007'!$A$3:$A$220,'OMS2007'!C$3:C$220)+(1-$A1955)*LOOKUP($I1955,'OMS2007'!$A$3:$A$220,'OMS2007'!C$3:C$220),$A1955*LOOKUP($I1955+1,'OMS2007'!$A$3:$A$220,'OMS2007'!F$3:F$220)+(1-$A1955)*LOOKUP($I1955,'OMS2007'!$A$3:$A$220,'OMS2007'!F$3:F$220))</f>
        <v>#N/A</v>
      </c>
      <c r="D1955" s="15" t="e">
        <f>IF(OR(Medidas!D1955=1,Medidas!D1955="M",Medidas!D1955="m"),$A1955*LOOKUP($I1955+1,'OMS2007'!$A$3:$A$220,'OMS2007'!D$3:D$220)+(1-$A1955)*LOOKUP($I1955,'OMS2007'!$A$3:$A$220,'OMS2007'!D$3:D$220),$A1955*LOOKUP($I1955+1,'OMS2007'!$A$3:$A$220,'OMS2007'!G$3:G$220)+(1-$A1955)*LOOKUP($I1955,'OMS2007'!$A$3:$A$220,'OMS2007'!G$3:G$220))</f>
        <v>#N/A</v>
      </c>
      <c r="E1955" s="15">
        <f t="shared" si="210"/>
        <v>1</v>
      </c>
      <c r="F1955" s="15">
        <f>IF(OR(Medidas!D1955=1,Medidas!D1955="M",Medidas!D1955="m",Medidas!D1955=2,Medidas!D1955="F",Medidas!D1955="f"),0,1)</f>
        <v>1</v>
      </c>
      <c r="G1955" s="15">
        <f>IF(OR(ISBLANK(Medidas!G1955),(ISBLANK(Medidas!H1955))),1,0)</f>
        <v>1</v>
      </c>
      <c r="H1955" s="15">
        <f>IF(AND(NOT(G1955),OR(Medidas!G1955&lt;20,Medidas!G1955&gt;250,Medidas!H1955&lt;0.5,Medidas!H1955&gt;400)),1,0)</f>
        <v>0</v>
      </c>
      <c r="I1955" s="20">
        <f>(Medidas!F1955-Medidas!E1955)/30.4375</f>
        <v>0</v>
      </c>
      <c r="J1955" s="15" t="e">
        <f>Medidas!H1955/(Medidas!G1955^2)*10000</f>
        <v>#DIV/0!</v>
      </c>
      <c r="K1955" s="15" t="e">
        <f t="shared" si="211"/>
        <v>#DIV/0!</v>
      </c>
      <c r="L1955" s="15" t="e">
        <f t="shared" si="212"/>
        <v>#DIV/0!</v>
      </c>
      <c r="M1955" s="15" t="e">
        <f t="shared" si="213"/>
        <v>#DIV/0!</v>
      </c>
      <c r="N1955" s="15" t="e">
        <f t="shared" si="214"/>
        <v>#N/A</v>
      </c>
      <c r="O1955" s="15" t="e">
        <f t="shared" si="215"/>
        <v>#N/A</v>
      </c>
    </row>
    <row r="1956" spans="1:15" x14ac:dyDescent="0.15">
      <c r="A1956" s="106">
        <f t="shared" si="216"/>
        <v>1</v>
      </c>
      <c r="B1956" s="15" t="e">
        <f>IF(OR(Medidas!D1956=1,Medidas!D1956="M",Medidas!D1956="m"),$A1956*LOOKUP($I1956+1,'OMS2007'!$A$3:$A$220,'OMS2007'!B$3:B$220)+(1-$A1956)*LOOKUP($I1956,'OMS2007'!$A$3:$A$220,'OMS2007'!B$3:B$220),$A1956*LOOKUP($I1956+1,'OMS2007'!$A$3:$A$220,'OMS2007'!E$3:E$220)+(1-$A1956)*LOOKUP($I1956,'OMS2007'!$A$3:$A$220,'OMS2007'!E$3:E$220))</f>
        <v>#N/A</v>
      </c>
      <c r="C1956" s="15" t="e">
        <f>IF(OR(Medidas!D1956=1,Medidas!D1956="M",Medidas!D1956="m"),$A1956*LOOKUP($I1956+1,'OMS2007'!$A$3:$A$220,'OMS2007'!C$3:C$220)+(1-$A1956)*LOOKUP($I1956,'OMS2007'!$A$3:$A$220,'OMS2007'!C$3:C$220),$A1956*LOOKUP($I1956+1,'OMS2007'!$A$3:$A$220,'OMS2007'!F$3:F$220)+(1-$A1956)*LOOKUP($I1956,'OMS2007'!$A$3:$A$220,'OMS2007'!F$3:F$220))</f>
        <v>#N/A</v>
      </c>
      <c r="D1956" s="15" t="e">
        <f>IF(OR(Medidas!D1956=1,Medidas!D1956="M",Medidas!D1956="m"),$A1956*LOOKUP($I1956+1,'OMS2007'!$A$3:$A$220,'OMS2007'!D$3:D$220)+(1-$A1956)*LOOKUP($I1956,'OMS2007'!$A$3:$A$220,'OMS2007'!D$3:D$220),$A1956*LOOKUP($I1956+1,'OMS2007'!$A$3:$A$220,'OMS2007'!G$3:G$220)+(1-$A1956)*LOOKUP($I1956,'OMS2007'!$A$3:$A$220,'OMS2007'!G$3:G$220))</f>
        <v>#N/A</v>
      </c>
      <c r="E1956" s="15">
        <f t="shared" si="210"/>
        <v>1</v>
      </c>
      <c r="F1956" s="15">
        <f>IF(OR(Medidas!D1956=1,Medidas!D1956="M",Medidas!D1956="m",Medidas!D1956=2,Medidas!D1956="F",Medidas!D1956="f"),0,1)</f>
        <v>1</v>
      </c>
      <c r="G1956" s="15">
        <f>IF(OR(ISBLANK(Medidas!G1956),(ISBLANK(Medidas!H1956))),1,0)</f>
        <v>1</v>
      </c>
      <c r="H1956" s="15">
        <f>IF(AND(NOT(G1956),OR(Medidas!G1956&lt;20,Medidas!G1956&gt;250,Medidas!H1956&lt;0.5,Medidas!H1956&gt;400)),1,0)</f>
        <v>0</v>
      </c>
      <c r="I1956" s="20">
        <f>(Medidas!F1956-Medidas!E1956)/30.4375</f>
        <v>0</v>
      </c>
      <c r="J1956" s="15" t="e">
        <f>Medidas!H1956/(Medidas!G1956^2)*10000</f>
        <v>#DIV/0!</v>
      </c>
      <c r="K1956" s="15" t="e">
        <f t="shared" si="211"/>
        <v>#DIV/0!</v>
      </c>
      <c r="L1956" s="15" t="e">
        <f t="shared" si="212"/>
        <v>#DIV/0!</v>
      </c>
      <c r="M1956" s="15" t="e">
        <f t="shared" si="213"/>
        <v>#DIV/0!</v>
      </c>
      <c r="N1956" s="15" t="e">
        <f t="shared" si="214"/>
        <v>#N/A</v>
      </c>
      <c r="O1956" s="15" t="e">
        <f t="shared" si="215"/>
        <v>#N/A</v>
      </c>
    </row>
    <row r="1957" spans="1:15" x14ac:dyDescent="0.15">
      <c r="A1957" s="106">
        <f t="shared" si="216"/>
        <v>1</v>
      </c>
      <c r="B1957" s="15" t="e">
        <f>IF(OR(Medidas!D1957=1,Medidas!D1957="M",Medidas!D1957="m"),$A1957*LOOKUP($I1957+1,'OMS2007'!$A$3:$A$220,'OMS2007'!B$3:B$220)+(1-$A1957)*LOOKUP($I1957,'OMS2007'!$A$3:$A$220,'OMS2007'!B$3:B$220),$A1957*LOOKUP($I1957+1,'OMS2007'!$A$3:$A$220,'OMS2007'!E$3:E$220)+(1-$A1957)*LOOKUP($I1957,'OMS2007'!$A$3:$A$220,'OMS2007'!E$3:E$220))</f>
        <v>#N/A</v>
      </c>
      <c r="C1957" s="15" t="e">
        <f>IF(OR(Medidas!D1957=1,Medidas!D1957="M",Medidas!D1957="m"),$A1957*LOOKUP($I1957+1,'OMS2007'!$A$3:$A$220,'OMS2007'!C$3:C$220)+(1-$A1957)*LOOKUP($I1957,'OMS2007'!$A$3:$A$220,'OMS2007'!C$3:C$220),$A1957*LOOKUP($I1957+1,'OMS2007'!$A$3:$A$220,'OMS2007'!F$3:F$220)+(1-$A1957)*LOOKUP($I1957,'OMS2007'!$A$3:$A$220,'OMS2007'!F$3:F$220))</f>
        <v>#N/A</v>
      </c>
      <c r="D1957" s="15" t="e">
        <f>IF(OR(Medidas!D1957=1,Medidas!D1957="M",Medidas!D1957="m"),$A1957*LOOKUP($I1957+1,'OMS2007'!$A$3:$A$220,'OMS2007'!D$3:D$220)+(1-$A1957)*LOOKUP($I1957,'OMS2007'!$A$3:$A$220,'OMS2007'!D$3:D$220),$A1957*LOOKUP($I1957+1,'OMS2007'!$A$3:$A$220,'OMS2007'!G$3:G$220)+(1-$A1957)*LOOKUP($I1957,'OMS2007'!$A$3:$A$220,'OMS2007'!G$3:G$220))</f>
        <v>#N/A</v>
      </c>
      <c r="E1957" s="15">
        <f t="shared" si="210"/>
        <v>1</v>
      </c>
      <c r="F1957" s="15">
        <f>IF(OR(Medidas!D1957=1,Medidas!D1957="M",Medidas!D1957="m",Medidas!D1957=2,Medidas!D1957="F",Medidas!D1957="f"),0,1)</f>
        <v>1</v>
      </c>
      <c r="G1957" s="15">
        <f>IF(OR(ISBLANK(Medidas!G1957),(ISBLANK(Medidas!H1957))),1,0)</f>
        <v>1</v>
      </c>
      <c r="H1957" s="15">
        <f>IF(AND(NOT(G1957),OR(Medidas!G1957&lt;20,Medidas!G1957&gt;250,Medidas!H1957&lt;0.5,Medidas!H1957&gt;400)),1,0)</f>
        <v>0</v>
      </c>
      <c r="I1957" s="20">
        <f>(Medidas!F1957-Medidas!E1957)/30.4375</f>
        <v>0</v>
      </c>
      <c r="J1957" s="15" t="e">
        <f>Medidas!H1957/(Medidas!G1957^2)*10000</f>
        <v>#DIV/0!</v>
      </c>
      <c r="K1957" s="15" t="e">
        <f t="shared" si="211"/>
        <v>#DIV/0!</v>
      </c>
      <c r="L1957" s="15" t="e">
        <f t="shared" si="212"/>
        <v>#DIV/0!</v>
      </c>
      <c r="M1957" s="15" t="e">
        <f t="shared" si="213"/>
        <v>#DIV/0!</v>
      </c>
      <c r="N1957" s="15" t="e">
        <f t="shared" si="214"/>
        <v>#N/A</v>
      </c>
      <c r="O1957" s="15" t="e">
        <f t="shared" si="215"/>
        <v>#N/A</v>
      </c>
    </row>
    <row r="1958" spans="1:15" x14ac:dyDescent="0.15">
      <c r="A1958" s="106">
        <f t="shared" si="216"/>
        <v>1</v>
      </c>
      <c r="B1958" s="15" t="e">
        <f>IF(OR(Medidas!D1958=1,Medidas!D1958="M",Medidas!D1958="m"),$A1958*LOOKUP($I1958+1,'OMS2007'!$A$3:$A$220,'OMS2007'!B$3:B$220)+(1-$A1958)*LOOKUP($I1958,'OMS2007'!$A$3:$A$220,'OMS2007'!B$3:B$220),$A1958*LOOKUP($I1958+1,'OMS2007'!$A$3:$A$220,'OMS2007'!E$3:E$220)+(1-$A1958)*LOOKUP($I1958,'OMS2007'!$A$3:$A$220,'OMS2007'!E$3:E$220))</f>
        <v>#N/A</v>
      </c>
      <c r="C1958" s="15" t="e">
        <f>IF(OR(Medidas!D1958=1,Medidas!D1958="M",Medidas!D1958="m"),$A1958*LOOKUP($I1958+1,'OMS2007'!$A$3:$A$220,'OMS2007'!C$3:C$220)+(1-$A1958)*LOOKUP($I1958,'OMS2007'!$A$3:$A$220,'OMS2007'!C$3:C$220),$A1958*LOOKUP($I1958+1,'OMS2007'!$A$3:$A$220,'OMS2007'!F$3:F$220)+(1-$A1958)*LOOKUP($I1958,'OMS2007'!$A$3:$A$220,'OMS2007'!F$3:F$220))</f>
        <v>#N/A</v>
      </c>
      <c r="D1958" s="15" t="e">
        <f>IF(OR(Medidas!D1958=1,Medidas!D1958="M",Medidas!D1958="m"),$A1958*LOOKUP($I1958+1,'OMS2007'!$A$3:$A$220,'OMS2007'!D$3:D$220)+(1-$A1958)*LOOKUP($I1958,'OMS2007'!$A$3:$A$220,'OMS2007'!D$3:D$220),$A1958*LOOKUP($I1958+1,'OMS2007'!$A$3:$A$220,'OMS2007'!G$3:G$220)+(1-$A1958)*LOOKUP($I1958,'OMS2007'!$A$3:$A$220,'OMS2007'!G$3:G$220))</f>
        <v>#N/A</v>
      </c>
      <c r="E1958" s="15">
        <f t="shared" si="210"/>
        <v>1</v>
      </c>
      <c r="F1958" s="15">
        <f>IF(OR(Medidas!D1958=1,Medidas!D1958="M",Medidas!D1958="m",Medidas!D1958=2,Medidas!D1958="F",Medidas!D1958="f"),0,1)</f>
        <v>1</v>
      </c>
      <c r="G1958" s="15">
        <f>IF(OR(ISBLANK(Medidas!G1958),(ISBLANK(Medidas!H1958))),1,0)</f>
        <v>1</v>
      </c>
      <c r="H1958" s="15">
        <f>IF(AND(NOT(G1958),OR(Medidas!G1958&lt;20,Medidas!G1958&gt;250,Medidas!H1958&lt;0.5,Medidas!H1958&gt;400)),1,0)</f>
        <v>0</v>
      </c>
      <c r="I1958" s="20">
        <f>(Medidas!F1958-Medidas!E1958)/30.4375</f>
        <v>0</v>
      </c>
      <c r="J1958" s="15" t="e">
        <f>Medidas!H1958/(Medidas!G1958^2)*10000</f>
        <v>#DIV/0!</v>
      </c>
      <c r="K1958" s="15" t="e">
        <f t="shared" si="211"/>
        <v>#DIV/0!</v>
      </c>
      <c r="L1958" s="15" t="e">
        <f t="shared" si="212"/>
        <v>#DIV/0!</v>
      </c>
      <c r="M1958" s="15" t="e">
        <f t="shared" si="213"/>
        <v>#DIV/0!</v>
      </c>
      <c r="N1958" s="15" t="e">
        <f t="shared" si="214"/>
        <v>#N/A</v>
      </c>
      <c r="O1958" s="15" t="e">
        <f t="shared" si="215"/>
        <v>#N/A</v>
      </c>
    </row>
    <row r="1959" spans="1:15" x14ac:dyDescent="0.15">
      <c r="A1959" s="106">
        <f t="shared" si="216"/>
        <v>1</v>
      </c>
      <c r="B1959" s="15" t="e">
        <f>IF(OR(Medidas!D1959=1,Medidas!D1959="M",Medidas!D1959="m"),$A1959*LOOKUP($I1959+1,'OMS2007'!$A$3:$A$220,'OMS2007'!B$3:B$220)+(1-$A1959)*LOOKUP($I1959,'OMS2007'!$A$3:$A$220,'OMS2007'!B$3:B$220),$A1959*LOOKUP($I1959+1,'OMS2007'!$A$3:$A$220,'OMS2007'!E$3:E$220)+(1-$A1959)*LOOKUP($I1959,'OMS2007'!$A$3:$A$220,'OMS2007'!E$3:E$220))</f>
        <v>#N/A</v>
      </c>
      <c r="C1959" s="15" t="e">
        <f>IF(OR(Medidas!D1959=1,Medidas!D1959="M",Medidas!D1959="m"),$A1959*LOOKUP($I1959+1,'OMS2007'!$A$3:$A$220,'OMS2007'!C$3:C$220)+(1-$A1959)*LOOKUP($I1959,'OMS2007'!$A$3:$A$220,'OMS2007'!C$3:C$220),$A1959*LOOKUP($I1959+1,'OMS2007'!$A$3:$A$220,'OMS2007'!F$3:F$220)+(1-$A1959)*LOOKUP($I1959,'OMS2007'!$A$3:$A$220,'OMS2007'!F$3:F$220))</f>
        <v>#N/A</v>
      </c>
      <c r="D1959" s="15" t="e">
        <f>IF(OR(Medidas!D1959=1,Medidas!D1959="M",Medidas!D1959="m"),$A1959*LOOKUP($I1959+1,'OMS2007'!$A$3:$A$220,'OMS2007'!D$3:D$220)+(1-$A1959)*LOOKUP($I1959,'OMS2007'!$A$3:$A$220,'OMS2007'!D$3:D$220),$A1959*LOOKUP($I1959+1,'OMS2007'!$A$3:$A$220,'OMS2007'!G$3:G$220)+(1-$A1959)*LOOKUP($I1959,'OMS2007'!$A$3:$A$220,'OMS2007'!G$3:G$220))</f>
        <v>#N/A</v>
      </c>
      <c r="E1959" s="15">
        <f t="shared" si="210"/>
        <v>1</v>
      </c>
      <c r="F1959" s="15">
        <f>IF(OR(Medidas!D1959=1,Medidas!D1959="M",Medidas!D1959="m",Medidas!D1959=2,Medidas!D1959="F",Medidas!D1959="f"),0,1)</f>
        <v>1</v>
      </c>
      <c r="G1959" s="15">
        <f>IF(OR(ISBLANK(Medidas!G1959),(ISBLANK(Medidas!H1959))),1,0)</f>
        <v>1</v>
      </c>
      <c r="H1959" s="15">
        <f>IF(AND(NOT(G1959),OR(Medidas!G1959&lt;20,Medidas!G1959&gt;250,Medidas!H1959&lt;0.5,Medidas!H1959&gt;400)),1,0)</f>
        <v>0</v>
      </c>
      <c r="I1959" s="20">
        <f>(Medidas!F1959-Medidas!E1959)/30.4375</f>
        <v>0</v>
      </c>
      <c r="J1959" s="15" t="e">
        <f>Medidas!H1959/(Medidas!G1959^2)*10000</f>
        <v>#DIV/0!</v>
      </c>
      <c r="K1959" s="15" t="e">
        <f t="shared" si="211"/>
        <v>#DIV/0!</v>
      </c>
      <c r="L1959" s="15" t="e">
        <f t="shared" si="212"/>
        <v>#DIV/0!</v>
      </c>
      <c r="M1959" s="15" t="e">
        <f t="shared" si="213"/>
        <v>#DIV/0!</v>
      </c>
      <c r="N1959" s="15" t="e">
        <f t="shared" si="214"/>
        <v>#N/A</v>
      </c>
      <c r="O1959" s="15" t="e">
        <f t="shared" si="215"/>
        <v>#N/A</v>
      </c>
    </row>
    <row r="1960" spans="1:15" x14ac:dyDescent="0.15">
      <c r="A1960" s="106">
        <f t="shared" si="216"/>
        <v>1</v>
      </c>
      <c r="B1960" s="15" t="e">
        <f>IF(OR(Medidas!D1960=1,Medidas!D1960="M",Medidas!D1960="m"),$A1960*LOOKUP($I1960+1,'OMS2007'!$A$3:$A$220,'OMS2007'!B$3:B$220)+(1-$A1960)*LOOKUP($I1960,'OMS2007'!$A$3:$A$220,'OMS2007'!B$3:B$220),$A1960*LOOKUP($I1960+1,'OMS2007'!$A$3:$A$220,'OMS2007'!E$3:E$220)+(1-$A1960)*LOOKUP($I1960,'OMS2007'!$A$3:$A$220,'OMS2007'!E$3:E$220))</f>
        <v>#N/A</v>
      </c>
      <c r="C1960" s="15" t="e">
        <f>IF(OR(Medidas!D1960=1,Medidas!D1960="M",Medidas!D1960="m"),$A1960*LOOKUP($I1960+1,'OMS2007'!$A$3:$A$220,'OMS2007'!C$3:C$220)+(1-$A1960)*LOOKUP($I1960,'OMS2007'!$A$3:$A$220,'OMS2007'!C$3:C$220),$A1960*LOOKUP($I1960+1,'OMS2007'!$A$3:$A$220,'OMS2007'!F$3:F$220)+(1-$A1960)*LOOKUP($I1960,'OMS2007'!$A$3:$A$220,'OMS2007'!F$3:F$220))</f>
        <v>#N/A</v>
      </c>
      <c r="D1960" s="15" t="e">
        <f>IF(OR(Medidas!D1960=1,Medidas!D1960="M",Medidas!D1960="m"),$A1960*LOOKUP($I1960+1,'OMS2007'!$A$3:$A$220,'OMS2007'!D$3:D$220)+(1-$A1960)*LOOKUP($I1960,'OMS2007'!$A$3:$A$220,'OMS2007'!D$3:D$220),$A1960*LOOKUP($I1960+1,'OMS2007'!$A$3:$A$220,'OMS2007'!G$3:G$220)+(1-$A1960)*LOOKUP($I1960,'OMS2007'!$A$3:$A$220,'OMS2007'!G$3:G$220))</f>
        <v>#N/A</v>
      </c>
      <c r="E1960" s="15">
        <f t="shared" si="210"/>
        <v>1</v>
      </c>
      <c r="F1960" s="15">
        <f>IF(OR(Medidas!D1960=1,Medidas!D1960="M",Medidas!D1960="m",Medidas!D1960=2,Medidas!D1960="F",Medidas!D1960="f"),0,1)</f>
        <v>1</v>
      </c>
      <c r="G1960" s="15">
        <f>IF(OR(ISBLANK(Medidas!G1960),(ISBLANK(Medidas!H1960))),1,0)</f>
        <v>1</v>
      </c>
      <c r="H1960" s="15">
        <f>IF(AND(NOT(G1960),OR(Medidas!G1960&lt;20,Medidas!G1960&gt;250,Medidas!H1960&lt;0.5,Medidas!H1960&gt;400)),1,0)</f>
        <v>0</v>
      </c>
      <c r="I1960" s="20">
        <f>(Medidas!F1960-Medidas!E1960)/30.4375</f>
        <v>0</v>
      </c>
      <c r="J1960" s="15" t="e">
        <f>Medidas!H1960/(Medidas!G1960^2)*10000</f>
        <v>#DIV/0!</v>
      </c>
      <c r="K1960" s="15" t="e">
        <f t="shared" si="211"/>
        <v>#DIV/0!</v>
      </c>
      <c r="L1960" s="15" t="e">
        <f t="shared" si="212"/>
        <v>#DIV/0!</v>
      </c>
      <c r="M1960" s="15" t="e">
        <f t="shared" si="213"/>
        <v>#DIV/0!</v>
      </c>
      <c r="N1960" s="15" t="e">
        <f t="shared" si="214"/>
        <v>#N/A</v>
      </c>
      <c r="O1960" s="15" t="e">
        <f t="shared" si="215"/>
        <v>#N/A</v>
      </c>
    </row>
    <row r="1961" spans="1:15" x14ac:dyDescent="0.15">
      <c r="A1961" s="106">
        <f t="shared" si="216"/>
        <v>1</v>
      </c>
      <c r="B1961" s="15" t="e">
        <f>IF(OR(Medidas!D1961=1,Medidas!D1961="M",Medidas!D1961="m"),$A1961*LOOKUP($I1961+1,'OMS2007'!$A$3:$A$220,'OMS2007'!B$3:B$220)+(1-$A1961)*LOOKUP($I1961,'OMS2007'!$A$3:$A$220,'OMS2007'!B$3:B$220),$A1961*LOOKUP($I1961+1,'OMS2007'!$A$3:$A$220,'OMS2007'!E$3:E$220)+(1-$A1961)*LOOKUP($I1961,'OMS2007'!$A$3:$A$220,'OMS2007'!E$3:E$220))</f>
        <v>#N/A</v>
      </c>
      <c r="C1961" s="15" t="e">
        <f>IF(OR(Medidas!D1961=1,Medidas!D1961="M",Medidas!D1961="m"),$A1961*LOOKUP($I1961+1,'OMS2007'!$A$3:$A$220,'OMS2007'!C$3:C$220)+(1-$A1961)*LOOKUP($I1961,'OMS2007'!$A$3:$A$220,'OMS2007'!C$3:C$220),$A1961*LOOKUP($I1961+1,'OMS2007'!$A$3:$A$220,'OMS2007'!F$3:F$220)+(1-$A1961)*LOOKUP($I1961,'OMS2007'!$A$3:$A$220,'OMS2007'!F$3:F$220))</f>
        <v>#N/A</v>
      </c>
      <c r="D1961" s="15" t="e">
        <f>IF(OR(Medidas!D1961=1,Medidas!D1961="M",Medidas!D1961="m"),$A1961*LOOKUP($I1961+1,'OMS2007'!$A$3:$A$220,'OMS2007'!D$3:D$220)+(1-$A1961)*LOOKUP($I1961,'OMS2007'!$A$3:$A$220,'OMS2007'!D$3:D$220),$A1961*LOOKUP($I1961+1,'OMS2007'!$A$3:$A$220,'OMS2007'!G$3:G$220)+(1-$A1961)*LOOKUP($I1961,'OMS2007'!$A$3:$A$220,'OMS2007'!G$3:G$220))</f>
        <v>#N/A</v>
      </c>
      <c r="E1961" s="15">
        <f t="shared" si="210"/>
        <v>1</v>
      </c>
      <c r="F1961" s="15">
        <f>IF(OR(Medidas!D1961=1,Medidas!D1961="M",Medidas!D1961="m",Medidas!D1961=2,Medidas!D1961="F",Medidas!D1961="f"),0,1)</f>
        <v>1</v>
      </c>
      <c r="G1961" s="15">
        <f>IF(OR(ISBLANK(Medidas!G1961),(ISBLANK(Medidas!H1961))),1,0)</f>
        <v>1</v>
      </c>
      <c r="H1961" s="15">
        <f>IF(AND(NOT(G1961),OR(Medidas!G1961&lt;20,Medidas!G1961&gt;250,Medidas!H1961&lt;0.5,Medidas!H1961&gt;400)),1,0)</f>
        <v>0</v>
      </c>
      <c r="I1961" s="20">
        <f>(Medidas!F1961-Medidas!E1961)/30.4375</f>
        <v>0</v>
      </c>
      <c r="J1961" s="15" t="e">
        <f>Medidas!H1961/(Medidas!G1961^2)*10000</f>
        <v>#DIV/0!</v>
      </c>
      <c r="K1961" s="15" t="e">
        <f t="shared" si="211"/>
        <v>#DIV/0!</v>
      </c>
      <c r="L1961" s="15" t="e">
        <f t="shared" si="212"/>
        <v>#DIV/0!</v>
      </c>
      <c r="M1961" s="15" t="e">
        <f t="shared" si="213"/>
        <v>#DIV/0!</v>
      </c>
      <c r="N1961" s="15" t="e">
        <f t="shared" si="214"/>
        <v>#N/A</v>
      </c>
      <c r="O1961" s="15" t="e">
        <f t="shared" si="215"/>
        <v>#N/A</v>
      </c>
    </row>
    <row r="1962" spans="1:15" x14ac:dyDescent="0.15">
      <c r="A1962" s="106">
        <f t="shared" si="216"/>
        <v>1</v>
      </c>
      <c r="B1962" s="15" t="e">
        <f>IF(OR(Medidas!D1962=1,Medidas!D1962="M",Medidas!D1962="m"),$A1962*LOOKUP($I1962+1,'OMS2007'!$A$3:$A$220,'OMS2007'!B$3:B$220)+(1-$A1962)*LOOKUP($I1962,'OMS2007'!$A$3:$A$220,'OMS2007'!B$3:B$220),$A1962*LOOKUP($I1962+1,'OMS2007'!$A$3:$A$220,'OMS2007'!E$3:E$220)+(1-$A1962)*LOOKUP($I1962,'OMS2007'!$A$3:$A$220,'OMS2007'!E$3:E$220))</f>
        <v>#N/A</v>
      </c>
      <c r="C1962" s="15" t="e">
        <f>IF(OR(Medidas!D1962=1,Medidas!D1962="M",Medidas!D1962="m"),$A1962*LOOKUP($I1962+1,'OMS2007'!$A$3:$A$220,'OMS2007'!C$3:C$220)+(1-$A1962)*LOOKUP($I1962,'OMS2007'!$A$3:$A$220,'OMS2007'!C$3:C$220),$A1962*LOOKUP($I1962+1,'OMS2007'!$A$3:$A$220,'OMS2007'!F$3:F$220)+(1-$A1962)*LOOKUP($I1962,'OMS2007'!$A$3:$A$220,'OMS2007'!F$3:F$220))</f>
        <v>#N/A</v>
      </c>
      <c r="D1962" s="15" t="e">
        <f>IF(OR(Medidas!D1962=1,Medidas!D1962="M",Medidas!D1962="m"),$A1962*LOOKUP($I1962+1,'OMS2007'!$A$3:$A$220,'OMS2007'!D$3:D$220)+(1-$A1962)*LOOKUP($I1962,'OMS2007'!$A$3:$A$220,'OMS2007'!D$3:D$220),$A1962*LOOKUP($I1962+1,'OMS2007'!$A$3:$A$220,'OMS2007'!G$3:G$220)+(1-$A1962)*LOOKUP($I1962,'OMS2007'!$A$3:$A$220,'OMS2007'!G$3:G$220))</f>
        <v>#N/A</v>
      </c>
      <c r="E1962" s="15">
        <f t="shared" si="210"/>
        <v>1</v>
      </c>
      <c r="F1962" s="15">
        <f>IF(OR(Medidas!D1962=1,Medidas!D1962="M",Medidas!D1962="m",Medidas!D1962=2,Medidas!D1962="F",Medidas!D1962="f"),0,1)</f>
        <v>1</v>
      </c>
      <c r="G1962" s="15">
        <f>IF(OR(ISBLANK(Medidas!G1962),(ISBLANK(Medidas!H1962))),1,0)</f>
        <v>1</v>
      </c>
      <c r="H1962" s="15">
        <f>IF(AND(NOT(G1962),OR(Medidas!G1962&lt;20,Medidas!G1962&gt;250,Medidas!H1962&lt;0.5,Medidas!H1962&gt;400)),1,0)</f>
        <v>0</v>
      </c>
      <c r="I1962" s="20">
        <f>(Medidas!F1962-Medidas!E1962)/30.4375</f>
        <v>0</v>
      </c>
      <c r="J1962" s="15" t="e">
        <f>Medidas!H1962/(Medidas!G1962^2)*10000</f>
        <v>#DIV/0!</v>
      </c>
      <c r="K1962" s="15" t="e">
        <f t="shared" si="211"/>
        <v>#DIV/0!</v>
      </c>
      <c r="L1962" s="15" t="e">
        <f t="shared" si="212"/>
        <v>#DIV/0!</v>
      </c>
      <c r="M1962" s="15" t="e">
        <f t="shared" si="213"/>
        <v>#DIV/0!</v>
      </c>
      <c r="N1962" s="15" t="e">
        <f t="shared" si="214"/>
        <v>#N/A</v>
      </c>
      <c r="O1962" s="15" t="e">
        <f t="shared" si="215"/>
        <v>#N/A</v>
      </c>
    </row>
    <row r="1963" spans="1:15" x14ac:dyDescent="0.15">
      <c r="A1963" s="106">
        <f t="shared" si="216"/>
        <v>1</v>
      </c>
      <c r="B1963" s="15" t="e">
        <f>IF(OR(Medidas!D1963=1,Medidas!D1963="M",Medidas!D1963="m"),$A1963*LOOKUP($I1963+1,'OMS2007'!$A$3:$A$220,'OMS2007'!B$3:B$220)+(1-$A1963)*LOOKUP($I1963,'OMS2007'!$A$3:$A$220,'OMS2007'!B$3:B$220),$A1963*LOOKUP($I1963+1,'OMS2007'!$A$3:$A$220,'OMS2007'!E$3:E$220)+(1-$A1963)*LOOKUP($I1963,'OMS2007'!$A$3:$A$220,'OMS2007'!E$3:E$220))</f>
        <v>#N/A</v>
      </c>
      <c r="C1963" s="15" t="e">
        <f>IF(OR(Medidas!D1963=1,Medidas!D1963="M",Medidas!D1963="m"),$A1963*LOOKUP($I1963+1,'OMS2007'!$A$3:$A$220,'OMS2007'!C$3:C$220)+(1-$A1963)*LOOKUP($I1963,'OMS2007'!$A$3:$A$220,'OMS2007'!C$3:C$220),$A1963*LOOKUP($I1963+1,'OMS2007'!$A$3:$A$220,'OMS2007'!F$3:F$220)+(1-$A1963)*LOOKUP($I1963,'OMS2007'!$A$3:$A$220,'OMS2007'!F$3:F$220))</f>
        <v>#N/A</v>
      </c>
      <c r="D1963" s="15" t="e">
        <f>IF(OR(Medidas!D1963=1,Medidas!D1963="M",Medidas!D1963="m"),$A1963*LOOKUP($I1963+1,'OMS2007'!$A$3:$A$220,'OMS2007'!D$3:D$220)+(1-$A1963)*LOOKUP($I1963,'OMS2007'!$A$3:$A$220,'OMS2007'!D$3:D$220),$A1963*LOOKUP($I1963+1,'OMS2007'!$A$3:$A$220,'OMS2007'!G$3:G$220)+(1-$A1963)*LOOKUP($I1963,'OMS2007'!$A$3:$A$220,'OMS2007'!G$3:G$220))</f>
        <v>#N/A</v>
      </c>
      <c r="E1963" s="15">
        <f t="shared" si="210"/>
        <v>1</v>
      </c>
      <c r="F1963" s="15">
        <f>IF(OR(Medidas!D1963=1,Medidas!D1963="M",Medidas!D1963="m",Medidas!D1963=2,Medidas!D1963="F",Medidas!D1963="f"),0,1)</f>
        <v>1</v>
      </c>
      <c r="G1963" s="15">
        <f>IF(OR(ISBLANK(Medidas!G1963),(ISBLANK(Medidas!H1963))),1,0)</f>
        <v>1</v>
      </c>
      <c r="H1963" s="15">
        <f>IF(AND(NOT(G1963),OR(Medidas!G1963&lt;20,Medidas!G1963&gt;250,Medidas!H1963&lt;0.5,Medidas!H1963&gt;400)),1,0)</f>
        <v>0</v>
      </c>
      <c r="I1963" s="20">
        <f>(Medidas!F1963-Medidas!E1963)/30.4375</f>
        <v>0</v>
      </c>
      <c r="J1963" s="15" t="e">
        <f>Medidas!H1963/(Medidas!G1963^2)*10000</f>
        <v>#DIV/0!</v>
      </c>
      <c r="K1963" s="15" t="e">
        <f t="shared" si="211"/>
        <v>#DIV/0!</v>
      </c>
      <c r="L1963" s="15" t="e">
        <f t="shared" si="212"/>
        <v>#DIV/0!</v>
      </c>
      <c r="M1963" s="15" t="e">
        <f t="shared" si="213"/>
        <v>#DIV/0!</v>
      </c>
      <c r="N1963" s="15" t="e">
        <f t="shared" si="214"/>
        <v>#N/A</v>
      </c>
      <c r="O1963" s="15" t="e">
        <f t="shared" si="215"/>
        <v>#N/A</v>
      </c>
    </row>
    <row r="1964" spans="1:15" x14ac:dyDescent="0.15">
      <c r="A1964" s="106">
        <f t="shared" si="216"/>
        <v>1</v>
      </c>
      <c r="B1964" s="15" t="e">
        <f>IF(OR(Medidas!D1964=1,Medidas!D1964="M",Medidas!D1964="m"),$A1964*LOOKUP($I1964+1,'OMS2007'!$A$3:$A$220,'OMS2007'!B$3:B$220)+(1-$A1964)*LOOKUP($I1964,'OMS2007'!$A$3:$A$220,'OMS2007'!B$3:B$220),$A1964*LOOKUP($I1964+1,'OMS2007'!$A$3:$A$220,'OMS2007'!E$3:E$220)+(1-$A1964)*LOOKUP($I1964,'OMS2007'!$A$3:$A$220,'OMS2007'!E$3:E$220))</f>
        <v>#N/A</v>
      </c>
      <c r="C1964" s="15" t="e">
        <f>IF(OR(Medidas!D1964=1,Medidas!D1964="M",Medidas!D1964="m"),$A1964*LOOKUP($I1964+1,'OMS2007'!$A$3:$A$220,'OMS2007'!C$3:C$220)+(1-$A1964)*LOOKUP($I1964,'OMS2007'!$A$3:$A$220,'OMS2007'!C$3:C$220),$A1964*LOOKUP($I1964+1,'OMS2007'!$A$3:$A$220,'OMS2007'!F$3:F$220)+(1-$A1964)*LOOKUP($I1964,'OMS2007'!$A$3:$A$220,'OMS2007'!F$3:F$220))</f>
        <v>#N/A</v>
      </c>
      <c r="D1964" s="15" t="e">
        <f>IF(OR(Medidas!D1964=1,Medidas!D1964="M",Medidas!D1964="m"),$A1964*LOOKUP($I1964+1,'OMS2007'!$A$3:$A$220,'OMS2007'!D$3:D$220)+(1-$A1964)*LOOKUP($I1964,'OMS2007'!$A$3:$A$220,'OMS2007'!D$3:D$220),$A1964*LOOKUP($I1964+1,'OMS2007'!$A$3:$A$220,'OMS2007'!G$3:G$220)+(1-$A1964)*LOOKUP($I1964,'OMS2007'!$A$3:$A$220,'OMS2007'!G$3:G$220))</f>
        <v>#N/A</v>
      </c>
      <c r="E1964" s="15">
        <f t="shared" si="210"/>
        <v>1</v>
      </c>
      <c r="F1964" s="15">
        <f>IF(OR(Medidas!D1964=1,Medidas!D1964="M",Medidas!D1964="m",Medidas!D1964=2,Medidas!D1964="F",Medidas!D1964="f"),0,1)</f>
        <v>1</v>
      </c>
      <c r="G1964" s="15">
        <f>IF(OR(ISBLANK(Medidas!G1964),(ISBLANK(Medidas!H1964))),1,0)</f>
        <v>1</v>
      </c>
      <c r="H1964" s="15">
        <f>IF(AND(NOT(G1964),OR(Medidas!G1964&lt;20,Medidas!G1964&gt;250,Medidas!H1964&lt;0.5,Medidas!H1964&gt;400)),1,0)</f>
        <v>0</v>
      </c>
      <c r="I1964" s="20">
        <f>(Medidas!F1964-Medidas!E1964)/30.4375</f>
        <v>0</v>
      </c>
      <c r="J1964" s="15" t="e">
        <f>Medidas!H1964/(Medidas!G1964^2)*10000</f>
        <v>#DIV/0!</v>
      </c>
      <c r="K1964" s="15" t="e">
        <f t="shared" si="211"/>
        <v>#DIV/0!</v>
      </c>
      <c r="L1964" s="15" t="e">
        <f t="shared" si="212"/>
        <v>#DIV/0!</v>
      </c>
      <c r="M1964" s="15" t="e">
        <f t="shared" si="213"/>
        <v>#DIV/0!</v>
      </c>
      <c r="N1964" s="15" t="e">
        <f t="shared" si="214"/>
        <v>#N/A</v>
      </c>
      <c r="O1964" s="15" t="e">
        <f t="shared" si="215"/>
        <v>#N/A</v>
      </c>
    </row>
    <row r="1965" spans="1:15" x14ac:dyDescent="0.15">
      <c r="A1965" s="106">
        <f t="shared" si="216"/>
        <v>1</v>
      </c>
      <c r="B1965" s="15" t="e">
        <f>IF(OR(Medidas!D1965=1,Medidas!D1965="M",Medidas!D1965="m"),$A1965*LOOKUP($I1965+1,'OMS2007'!$A$3:$A$220,'OMS2007'!B$3:B$220)+(1-$A1965)*LOOKUP($I1965,'OMS2007'!$A$3:$A$220,'OMS2007'!B$3:B$220),$A1965*LOOKUP($I1965+1,'OMS2007'!$A$3:$A$220,'OMS2007'!E$3:E$220)+(1-$A1965)*LOOKUP($I1965,'OMS2007'!$A$3:$A$220,'OMS2007'!E$3:E$220))</f>
        <v>#N/A</v>
      </c>
      <c r="C1965" s="15" t="e">
        <f>IF(OR(Medidas!D1965=1,Medidas!D1965="M",Medidas!D1965="m"),$A1965*LOOKUP($I1965+1,'OMS2007'!$A$3:$A$220,'OMS2007'!C$3:C$220)+(1-$A1965)*LOOKUP($I1965,'OMS2007'!$A$3:$A$220,'OMS2007'!C$3:C$220),$A1965*LOOKUP($I1965+1,'OMS2007'!$A$3:$A$220,'OMS2007'!F$3:F$220)+(1-$A1965)*LOOKUP($I1965,'OMS2007'!$A$3:$A$220,'OMS2007'!F$3:F$220))</f>
        <v>#N/A</v>
      </c>
      <c r="D1965" s="15" t="e">
        <f>IF(OR(Medidas!D1965=1,Medidas!D1965="M",Medidas!D1965="m"),$A1965*LOOKUP($I1965+1,'OMS2007'!$A$3:$A$220,'OMS2007'!D$3:D$220)+(1-$A1965)*LOOKUP($I1965,'OMS2007'!$A$3:$A$220,'OMS2007'!D$3:D$220),$A1965*LOOKUP($I1965+1,'OMS2007'!$A$3:$A$220,'OMS2007'!G$3:G$220)+(1-$A1965)*LOOKUP($I1965,'OMS2007'!$A$3:$A$220,'OMS2007'!G$3:G$220))</f>
        <v>#N/A</v>
      </c>
      <c r="E1965" s="15">
        <f t="shared" si="210"/>
        <v>1</v>
      </c>
      <c r="F1965" s="15">
        <f>IF(OR(Medidas!D1965=1,Medidas!D1965="M",Medidas!D1965="m",Medidas!D1965=2,Medidas!D1965="F",Medidas!D1965="f"),0,1)</f>
        <v>1</v>
      </c>
      <c r="G1965" s="15">
        <f>IF(OR(ISBLANK(Medidas!G1965),(ISBLANK(Medidas!H1965))),1,0)</f>
        <v>1</v>
      </c>
      <c r="H1965" s="15">
        <f>IF(AND(NOT(G1965),OR(Medidas!G1965&lt;20,Medidas!G1965&gt;250,Medidas!H1965&lt;0.5,Medidas!H1965&gt;400)),1,0)</f>
        <v>0</v>
      </c>
      <c r="I1965" s="20">
        <f>(Medidas!F1965-Medidas!E1965)/30.4375</f>
        <v>0</v>
      </c>
      <c r="J1965" s="15" t="e">
        <f>Medidas!H1965/(Medidas!G1965^2)*10000</f>
        <v>#DIV/0!</v>
      </c>
      <c r="K1965" s="15" t="e">
        <f t="shared" si="211"/>
        <v>#DIV/0!</v>
      </c>
      <c r="L1965" s="15" t="e">
        <f t="shared" si="212"/>
        <v>#DIV/0!</v>
      </c>
      <c r="M1965" s="15" t="e">
        <f t="shared" si="213"/>
        <v>#DIV/0!</v>
      </c>
      <c r="N1965" s="15" t="e">
        <f t="shared" si="214"/>
        <v>#N/A</v>
      </c>
      <c r="O1965" s="15" t="e">
        <f t="shared" si="215"/>
        <v>#N/A</v>
      </c>
    </row>
    <row r="1966" spans="1:15" x14ac:dyDescent="0.15">
      <c r="A1966" s="106">
        <f t="shared" si="216"/>
        <v>1</v>
      </c>
      <c r="B1966" s="15" t="e">
        <f>IF(OR(Medidas!D1966=1,Medidas!D1966="M",Medidas!D1966="m"),$A1966*LOOKUP($I1966+1,'OMS2007'!$A$3:$A$220,'OMS2007'!B$3:B$220)+(1-$A1966)*LOOKUP($I1966,'OMS2007'!$A$3:$A$220,'OMS2007'!B$3:B$220),$A1966*LOOKUP($I1966+1,'OMS2007'!$A$3:$A$220,'OMS2007'!E$3:E$220)+(1-$A1966)*LOOKUP($I1966,'OMS2007'!$A$3:$A$220,'OMS2007'!E$3:E$220))</f>
        <v>#N/A</v>
      </c>
      <c r="C1966" s="15" t="e">
        <f>IF(OR(Medidas!D1966=1,Medidas!D1966="M",Medidas!D1966="m"),$A1966*LOOKUP($I1966+1,'OMS2007'!$A$3:$A$220,'OMS2007'!C$3:C$220)+(1-$A1966)*LOOKUP($I1966,'OMS2007'!$A$3:$A$220,'OMS2007'!C$3:C$220),$A1966*LOOKUP($I1966+1,'OMS2007'!$A$3:$A$220,'OMS2007'!F$3:F$220)+(1-$A1966)*LOOKUP($I1966,'OMS2007'!$A$3:$A$220,'OMS2007'!F$3:F$220))</f>
        <v>#N/A</v>
      </c>
      <c r="D1966" s="15" t="e">
        <f>IF(OR(Medidas!D1966=1,Medidas!D1966="M",Medidas!D1966="m"),$A1966*LOOKUP($I1966+1,'OMS2007'!$A$3:$A$220,'OMS2007'!D$3:D$220)+(1-$A1966)*LOOKUP($I1966,'OMS2007'!$A$3:$A$220,'OMS2007'!D$3:D$220),$A1966*LOOKUP($I1966+1,'OMS2007'!$A$3:$A$220,'OMS2007'!G$3:G$220)+(1-$A1966)*LOOKUP($I1966,'OMS2007'!$A$3:$A$220,'OMS2007'!G$3:G$220))</f>
        <v>#N/A</v>
      </c>
      <c r="E1966" s="15">
        <f t="shared" si="210"/>
        <v>1</v>
      </c>
      <c r="F1966" s="15">
        <f>IF(OR(Medidas!D1966=1,Medidas!D1966="M",Medidas!D1966="m",Medidas!D1966=2,Medidas!D1966="F",Medidas!D1966="f"),0,1)</f>
        <v>1</v>
      </c>
      <c r="G1966" s="15">
        <f>IF(OR(ISBLANK(Medidas!G1966),(ISBLANK(Medidas!H1966))),1,0)</f>
        <v>1</v>
      </c>
      <c r="H1966" s="15">
        <f>IF(AND(NOT(G1966),OR(Medidas!G1966&lt;20,Medidas!G1966&gt;250,Medidas!H1966&lt;0.5,Medidas!H1966&gt;400)),1,0)</f>
        <v>0</v>
      </c>
      <c r="I1966" s="20">
        <f>(Medidas!F1966-Medidas!E1966)/30.4375</f>
        <v>0</v>
      </c>
      <c r="J1966" s="15" t="e">
        <f>Medidas!H1966/(Medidas!G1966^2)*10000</f>
        <v>#DIV/0!</v>
      </c>
      <c r="K1966" s="15" t="e">
        <f t="shared" si="211"/>
        <v>#DIV/0!</v>
      </c>
      <c r="L1966" s="15" t="e">
        <f t="shared" si="212"/>
        <v>#DIV/0!</v>
      </c>
      <c r="M1966" s="15" t="e">
        <f t="shared" si="213"/>
        <v>#DIV/0!</v>
      </c>
      <c r="N1966" s="15" t="e">
        <f t="shared" si="214"/>
        <v>#N/A</v>
      </c>
      <c r="O1966" s="15" t="e">
        <f t="shared" si="215"/>
        <v>#N/A</v>
      </c>
    </row>
    <row r="1967" spans="1:15" x14ac:dyDescent="0.15">
      <c r="A1967" s="106">
        <f t="shared" si="216"/>
        <v>1</v>
      </c>
      <c r="B1967" s="15" t="e">
        <f>IF(OR(Medidas!D1967=1,Medidas!D1967="M",Medidas!D1967="m"),$A1967*LOOKUP($I1967+1,'OMS2007'!$A$3:$A$220,'OMS2007'!B$3:B$220)+(1-$A1967)*LOOKUP($I1967,'OMS2007'!$A$3:$A$220,'OMS2007'!B$3:B$220),$A1967*LOOKUP($I1967+1,'OMS2007'!$A$3:$A$220,'OMS2007'!E$3:E$220)+(1-$A1967)*LOOKUP($I1967,'OMS2007'!$A$3:$A$220,'OMS2007'!E$3:E$220))</f>
        <v>#N/A</v>
      </c>
      <c r="C1967" s="15" t="e">
        <f>IF(OR(Medidas!D1967=1,Medidas!D1967="M",Medidas!D1967="m"),$A1967*LOOKUP($I1967+1,'OMS2007'!$A$3:$A$220,'OMS2007'!C$3:C$220)+(1-$A1967)*LOOKUP($I1967,'OMS2007'!$A$3:$A$220,'OMS2007'!C$3:C$220),$A1967*LOOKUP($I1967+1,'OMS2007'!$A$3:$A$220,'OMS2007'!F$3:F$220)+(1-$A1967)*LOOKUP($I1967,'OMS2007'!$A$3:$A$220,'OMS2007'!F$3:F$220))</f>
        <v>#N/A</v>
      </c>
      <c r="D1967" s="15" t="e">
        <f>IF(OR(Medidas!D1967=1,Medidas!D1967="M",Medidas!D1967="m"),$A1967*LOOKUP($I1967+1,'OMS2007'!$A$3:$A$220,'OMS2007'!D$3:D$220)+(1-$A1967)*LOOKUP($I1967,'OMS2007'!$A$3:$A$220,'OMS2007'!D$3:D$220),$A1967*LOOKUP($I1967+1,'OMS2007'!$A$3:$A$220,'OMS2007'!G$3:G$220)+(1-$A1967)*LOOKUP($I1967,'OMS2007'!$A$3:$A$220,'OMS2007'!G$3:G$220))</f>
        <v>#N/A</v>
      </c>
      <c r="E1967" s="15">
        <f t="shared" si="210"/>
        <v>1</v>
      </c>
      <c r="F1967" s="15">
        <f>IF(OR(Medidas!D1967=1,Medidas!D1967="M",Medidas!D1967="m",Medidas!D1967=2,Medidas!D1967="F",Medidas!D1967="f"),0,1)</f>
        <v>1</v>
      </c>
      <c r="G1967" s="15">
        <f>IF(OR(ISBLANK(Medidas!G1967),(ISBLANK(Medidas!H1967))),1,0)</f>
        <v>1</v>
      </c>
      <c r="H1967" s="15">
        <f>IF(AND(NOT(G1967),OR(Medidas!G1967&lt;20,Medidas!G1967&gt;250,Medidas!H1967&lt;0.5,Medidas!H1967&gt;400)),1,0)</f>
        <v>0</v>
      </c>
      <c r="I1967" s="20">
        <f>(Medidas!F1967-Medidas!E1967)/30.4375</f>
        <v>0</v>
      </c>
      <c r="J1967" s="15" t="e">
        <f>Medidas!H1967/(Medidas!G1967^2)*10000</f>
        <v>#DIV/0!</v>
      </c>
      <c r="K1967" s="15" t="e">
        <f t="shared" si="211"/>
        <v>#DIV/0!</v>
      </c>
      <c r="L1967" s="15" t="e">
        <f t="shared" si="212"/>
        <v>#DIV/0!</v>
      </c>
      <c r="M1967" s="15" t="e">
        <f t="shared" si="213"/>
        <v>#DIV/0!</v>
      </c>
      <c r="N1967" s="15" t="e">
        <f t="shared" si="214"/>
        <v>#N/A</v>
      </c>
      <c r="O1967" s="15" t="e">
        <f t="shared" si="215"/>
        <v>#N/A</v>
      </c>
    </row>
    <row r="1968" spans="1:15" x14ac:dyDescent="0.15">
      <c r="A1968" s="106">
        <f t="shared" si="216"/>
        <v>1</v>
      </c>
      <c r="B1968" s="15" t="e">
        <f>IF(OR(Medidas!D1968=1,Medidas!D1968="M",Medidas!D1968="m"),$A1968*LOOKUP($I1968+1,'OMS2007'!$A$3:$A$220,'OMS2007'!B$3:B$220)+(1-$A1968)*LOOKUP($I1968,'OMS2007'!$A$3:$A$220,'OMS2007'!B$3:B$220),$A1968*LOOKUP($I1968+1,'OMS2007'!$A$3:$A$220,'OMS2007'!E$3:E$220)+(1-$A1968)*LOOKUP($I1968,'OMS2007'!$A$3:$A$220,'OMS2007'!E$3:E$220))</f>
        <v>#N/A</v>
      </c>
      <c r="C1968" s="15" t="e">
        <f>IF(OR(Medidas!D1968=1,Medidas!D1968="M",Medidas!D1968="m"),$A1968*LOOKUP($I1968+1,'OMS2007'!$A$3:$A$220,'OMS2007'!C$3:C$220)+(1-$A1968)*LOOKUP($I1968,'OMS2007'!$A$3:$A$220,'OMS2007'!C$3:C$220),$A1968*LOOKUP($I1968+1,'OMS2007'!$A$3:$A$220,'OMS2007'!F$3:F$220)+(1-$A1968)*LOOKUP($I1968,'OMS2007'!$A$3:$A$220,'OMS2007'!F$3:F$220))</f>
        <v>#N/A</v>
      </c>
      <c r="D1968" s="15" t="e">
        <f>IF(OR(Medidas!D1968=1,Medidas!D1968="M",Medidas!D1968="m"),$A1968*LOOKUP($I1968+1,'OMS2007'!$A$3:$A$220,'OMS2007'!D$3:D$220)+(1-$A1968)*LOOKUP($I1968,'OMS2007'!$A$3:$A$220,'OMS2007'!D$3:D$220),$A1968*LOOKUP($I1968+1,'OMS2007'!$A$3:$A$220,'OMS2007'!G$3:G$220)+(1-$A1968)*LOOKUP($I1968,'OMS2007'!$A$3:$A$220,'OMS2007'!G$3:G$220))</f>
        <v>#N/A</v>
      </c>
      <c r="E1968" s="15">
        <f t="shared" si="210"/>
        <v>1</v>
      </c>
      <c r="F1968" s="15">
        <f>IF(OR(Medidas!D1968=1,Medidas!D1968="M",Medidas!D1968="m",Medidas!D1968=2,Medidas!D1968="F",Medidas!D1968="f"),0,1)</f>
        <v>1</v>
      </c>
      <c r="G1968" s="15">
        <f>IF(OR(ISBLANK(Medidas!G1968),(ISBLANK(Medidas!H1968))),1,0)</f>
        <v>1</v>
      </c>
      <c r="H1968" s="15">
        <f>IF(AND(NOT(G1968),OR(Medidas!G1968&lt;20,Medidas!G1968&gt;250,Medidas!H1968&lt;0.5,Medidas!H1968&gt;400)),1,0)</f>
        <v>0</v>
      </c>
      <c r="I1968" s="20">
        <f>(Medidas!F1968-Medidas!E1968)/30.4375</f>
        <v>0</v>
      </c>
      <c r="J1968" s="15" t="e">
        <f>Medidas!H1968/(Medidas!G1968^2)*10000</f>
        <v>#DIV/0!</v>
      </c>
      <c r="K1968" s="15" t="e">
        <f t="shared" si="211"/>
        <v>#DIV/0!</v>
      </c>
      <c r="L1968" s="15" t="e">
        <f t="shared" si="212"/>
        <v>#DIV/0!</v>
      </c>
      <c r="M1968" s="15" t="e">
        <f t="shared" si="213"/>
        <v>#DIV/0!</v>
      </c>
      <c r="N1968" s="15" t="e">
        <f t="shared" si="214"/>
        <v>#N/A</v>
      </c>
      <c r="O1968" s="15" t="e">
        <f t="shared" si="215"/>
        <v>#N/A</v>
      </c>
    </row>
    <row r="1969" spans="1:15" x14ac:dyDescent="0.15">
      <c r="A1969" s="106">
        <f t="shared" si="216"/>
        <v>1</v>
      </c>
      <c r="B1969" s="15" t="e">
        <f>IF(OR(Medidas!D1969=1,Medidas!D1969="M",Medidas!D1969="m"),$A1969*LOOKUP($I1969+1,'OMS2007'!$A$3:$A$220,'OMS2007'!B$3:B$220)+(1-$A1969)*LOOKUP($I1969,'OMS2007'!$A$3:$A$220,'OMS2007'!B$3:B$220),$A1969*LOOKUP($I1969+1,'OMS2007'!$A$3:$A$220,'OMS2007'!E$3:E$220)+(1-$A1969)*LOOKUP($I1969,'OMS2007'!$A$3:$A$220,'OMS2007'!E$3:E$220))</f>
        <v>#N/A</v>
      </c>
      <c r="C1969" s="15" t="e">
        <f>IF(OR(Medidas!D1969=1,Medidas!D1969="M",Medidas!D1969="m"),$A1969*LOOKUP($I1969+1,'OMS2007'!$A$3:$A$220,'OMS2007'!C$3:C$220)+(1-$A1969)*LOOKUP($I1969,'OMS2007'!$A$3:$A$220,'OMS2007'!C$3:C$220),$A1969*LOOKUP($I1969+1,'OMS2007'!$A$3:$A$220,'OMS2007'!F$3:F$220)+(1-$A1969)*LOOKUP($I1969,'OMS2007'!$A$3:$A$220,'OMS2007'!F$3:F$220))</f>
        <v>#N/A</v>
      </c>
      <c r="D1969" s="15" t="e">
        <f>IF(OR(Medidas!D1969=1,Medidas!D1969="M",Medidas!D1969="m"),$A1969*LOOKUP($I1969+1,'OMS2007'!$A$3:$A$220,'OMS2007'!D$3:D$220)+(1-$A1969)*LOOKUP($I1969,'OMS2007'!$A$3:$A$220,'OMS2007'!D$3:D$220),$A1969*LOOKUP($I1969+1,'OMS2007'!$A$3:$A$220,'OMS2007'!G$3:G$220)+(1-$A1969)*LOOKUP($I1969,'OMS2007'!$A$3:$A$220,'OMS2007'!G$3:G$220))</f>
        <v>#N/A</v>
      </c>
      <c r="E1969" s="15">
        <f t="shared" si="210"/>
        <v>1</v>
      </c>
      <c r="F1969" s="15">
        <f>IF(OR(Medidas!D1969=1,Medidas!D1969="M",Medidas!D1969="m",Medidas!D1969=2,Medidas!D1969="F",Medidas!D1969="f"),0,1)</f>
        <v>1</v>
      </c>
      <c r="G1969" s="15">
        <f>IF(OR(ISBLANK(Medidas!G1969),(ISBLANK(Medidas!H1969))),1,0)</f>
        <v>1</v>
      </c>
      <c r="H1969" s="15">
        <f>IF(AND(NOT(G1969),OR(Medidas!G1969&lt;20,Medidas!G1969&gt;250,Medidas!H1969&lt;0.5,Medidas!H1969&gt;400)),1,0)</f>
        <v>0</v>
      </c>
      <c r="I1969" s="20">
        <f>(Medidas!F1969-Medidas!E1969)/30.4375</f>
        <v>0</v>
      </c>
      <c r="J1969" s="15" t="e">
        <f>Medidas!H1969/(Medidas!G1969^2)*10000</f>
        <v>#DIV/0!</v>
      </c>
      <c r="K1969" s="15" t="e">
        <f t="shared" si="211"/>
        <v>#DIV/0!</v>
      </c>
      <c r="L1969" s="15" t="e">
        <f t="shared" si="212"/>
        <v>#DIV/0!</v>
      </c>
      <c r="M1969" s="15" t="e">
        <f t="shared" si="213"/>
        <v>#DIV/0!</v>
      </c>
      <c r="N1969" s="15" t="e">
        <f t="shared" si="214"/>
        <v>#N/A</v>
      </c>
      <c r="O1969" s="15" t="e">
        <f t="shared" si="215"/>
        <v>#N/A</v>
      </c>
    </row>
    <row r="1970" spans="1:15" x14ac:dyDescent="0.15">
      <c r="A1970" s="106">
        <f t="shared" si="216"/>
        <v>1</v>
      </c>
      <c r="B1970" s="15" t="e">
        <f>IF(OR(Medidas!D1970=1,Medidas!D1970="M",Medidas!D1970="m"),$A1970*LOOKUP($I1970+1,'OMS2007'!$A$3:$A$220,'OMS2007'!B$3:B$220)+(1-$A1970)*LOOKUP($I1970,'OMS2007'!$A$3:$A$220,'OMS2007'!B$3:B$220),$A1970*LOOKUP($I1970+1,'OMS2007'!$A$3:$A$220,'OMS2007'!E$3:E$220)+(1-$A1970)*LOOKUP($I1970,'OMS2007'!$A$3:$A$220,'OMS2007'!E$3:E$220))</f>
        <v>#N/A</v>
      </c>
      <c r="C1970" s="15" t="e">
        <f>IF(OR(Medidas!D1970=1,Medidas!D1970="M",Medidas!D1970="m"),$A1970*LOOKUP($I1970+1,'OMS2007'!$A$3:$A$220,'OMS2007'!C$3:C$220)+(1-$A1970)*LOOKUP($I1970,'OMS2007'!$A$3:$A$220,'OMS2007'!C$3:C$220),$A1970*LOOKUP($I1970+1,'OMS2007'!$A$3:$A$220,'OMS2007'!F$3:F$220)+(1-$A1970)*LOOKUP($I1970,'OMS2007'!$A$3:$A$220,'OMS2007'!F$3:F$220))</f>
        <v>#N/A</v>
      </c>
      <c r="D1970" s="15" t="e">
        <f>IF(OR(Medidas!D1970=1,Medidas!D1970="M",Medidas!D1970="m"),$A1970*LOOKUP($I1970+1,'OMS2007'!$A$3:$A$220,'OMS2007'!D$3:D$220)+(1-$A1970)*LOOKUP($I1970,'OMS2007'!$A$3:$A$220,'OMS2007'!D$3:D$220),$A1970*LOOKUP($I1970+1,'OMS2007'!$A$3:$A$220,'OMS2007'!G$3:G$220)+(1-$A1970)*LOOKUP($I1970,'OMS2007'!$A$3:$A$220,'OMS2007'!G$3:G$220))</f>
        <v>#N/A</v>
      </c>
      <c r="E1970" s="15">
        <f t="shared" si="210"/>
        <v>1</v>
      </c>
      <c r="F1970" s="15">
        <f>IF(OR(Medidas!D1970=1,Medidas!D1970="M",Medidas!D1970="m",Medidas!D1970=2,Medidas!D1970="F",Medidas!D1970="f"),0,1)</f>
        <v>1</v>
      </c>
      <c r="G1970" s="15">
        <f>IF(OR(ISBLANK(Medidas!G1970),(ISBLANK(Medidas!H1970))),1,0)</f>
        <v>1</v>
      </c>
      <c r="H1970" s="15">
        <f>IF(AND(NOT(G1970),OR(Medidas!G1970&lt;20,Medidas!G1970&gt;250,Medidas!H1970&lt;0.5,Medidas!H1970&gt;400)),1,0)</f>
        <v>0</v>
      </c>
      <c r="I1970" s="20">
        <f>(Medidas!F1970-Medidas!E1970)/30.4375</f>
        <v>0</v>
      </c>
      <c r="J1970" s="15" t="e">
        <f>Medidas!H1970/(Medidas!G1970^2)*10000</f>
        <v>#DIV/0!</v>
      </c>
      <c r="K1970" s="15" t="e">
        <f t="shared" si="211"/>
        <v>#DIV/0!</v>
      </c>
      <c r="L1970" s="15" t="e">
        <f t="shared" si="212"/>
        <v>#DIV/0!</v>
      </c>
      <c r="M1970" s="15" t="e">
        <f t="shared" si="213"/>
        <v>#DIV/0!</v>
      </c>
      <c r="N1970" s="15" t="e">
        <f t="shared" si="214"/>
        <v>#N/A</v>
      </c>
      <c r="O1970" s="15" t="e">
        <f t="shared" si="215"/>
        <v>#N/A</v>
      </c>
    </row>
    <row r="1971" spans="1:15" x14ac:dyDescent="0.15">
      <c r="A1971" s="106">
        <f t="shared" si="216"/>
        <v>1</v>
      </c>
      <c r="B1971" s="15" t="e">
        <f>IF(OR(Medidas!D1971=1,Medidas!D1971="M",Medidas!D1971="m"),$A1971*LOOKUP($I1971+1,'OMS2007'!$A$3:$A$220,'OMS2007'!B$3:B$220)+(1-$A1971)*LOOKUP($I1971,'OMS2007'!$A$3:$A$220,'OMS2007'!B$3:B$220),$A1971*LOOKUP($I1971+1,'OMS2007'!$A$3:$A$220,'OMS2007'!E$3:E$220)+(1-$A1971)*LOOKUP($I1971,'OMS2007'!$A$3:$A$220,'OMS2007'!E$3:E$220))</f>
        <v>#N/A</v>
      </c>
      <c r="C1971" s="15" t="e">
        <f>IF(OR(Medidas!D1971=1,Medidas!D1971="M",Medidas!D1971="m"),$A1971*LOOKUP($I1971+1,'OMS2007'!$A$3:$A$220,'OMS2007'!C$3:C$220)+(1-$A1971)*LOOKUP($I1971,'OMS2007'!$A$3:$A$220,'OMS2007'!C$3:C$220),$A1971*LOOKUP($I1971+1,'OMS2007'!$A$3:$A$220,'OMS2007'!F$3:F$220)+(1-$A1971)*LOOKUP($I1971,'OMS2007'!$A$3:$A$220,'OMS2007'!F$3:F$220))</f>
        <v>#N/A</v>
      </c>
      <c r="D1971" s="15" t="e">
        <f>IF(OR(Medidas!D1971=1,Medidas!D1971="M",Medidas!D1971="m"),$A1971*LOOKUP($I1971+1,'OMS2007'!$A$3:$A$220,'OMS2007'!D$3:D$220)+(1-$A1971)*LOOKUP($I1971,'OMS2007'!$A$3:$A$220,'OMS2007'!D$3:D$220),$A1971*LOOKUP($I1971+1,'OMS2007'!$A$3:$A$220,'OMS2007'!G$3:G$220)+(1-$A1971)*LOOKUP($I1971,'OMS2007'!$A$3:$A$220,'OMS2007'!G$3:G$220))</f>
        <v>#N/A</v>
      </c>
      <c r="E1971" s="15">
        <f t="shared" si="210"/>
        <v>1</v>
      </c>
      <c r="F1971" s="15">
        <f>IF(OR(Medidas!D1971=1,Medidas!D1971="M",Medidas!D1971="m",Medidas!D1971=2,Medidas!D1971="F",Medidas!D1971="f"),0,1)</f>
        <v>1</v>
      </c>
      <c r="G1971" s="15">
        <f>IF(OR(ISBLANK(Medidas!G1971),(ISBLANK(Medidas!H1971))),1,0)</f>
        <v>1</v>
      </c>
      <c r="H1971" s="15">
        <f>IF(AND(NOT(G1971),OR(Medidas!G1971&lt;20,Medidas!G1971&gt;250,Medidas!H1971&lt;0.5,Medidas!H1971&gt;400)),1,0)</f>
        <v>0</v>
      </c>
      <c r="I1971" s="20">
        <f>(Medidas!F1971-Medidas!E1971)/30.4375</f>
        <v>0</v>
      </c>
      <c r="J1971" s="15" t="e">
        <f>Medidas!H1971/(Medidas!G1971^2)*10000</f>
        <v>#DIV/0!</v>
      </c>
      <c r="K1971" s="15" t="e">
        <f t="shared" si="211"/>
        <v>#DIV/0!</v>
      </c>
      <c r="L1971" s="15" t="e">
        <f t="shared" si="212"/>
        <v>#DIV/0!</v>
      </c>
      <c r="M1971" s="15" t="e">
        <f t="shared" si="213"/>
        <v>#DIV/0!</v>
      </c>
      <c r="N1971" s="15" t="e">
        <f t="shared" si="214"/>
        <v>#N/A</v>
      </c>
      <c r="O1971" s="15" t="e">
        <f t="shared" si="215"/>
        <v>#N/A</v>
      </c>
    </row>
    <row r="1972" spans="1:15" x14ac:dyDescent="0.15">
      <c r="A1972" s="106">
        <f t="shared" si="216"/>
        <v>1</v>
      </c>
      <c r="B1972" s="15" t="e">
        <f>IF(OR(Medidas!D1972=1,Medidas!D1972="M",Medidas!D1972="m"),$A1972*LOOKUP($I1972+1,'OMS2007'!$A$3:$A$220,'OMS2007'!B$3:B$220)+(1-$A1972)*LOOKUP($I1972,'OMS2007'!$A$3:$A$220,'OMS2007'!B$3:B$220),$A1972*LOOKUP($I1972+1,'OMS2007'!$A$3:$A$220,'OMS2007'!E$3:E$220)+(1-$A1972)*LOOKUP($I1972,'OMS2007'!$A$3:$A$220,'OMS2007'!E$3:E$220))</f>
        <v>#N/A</v>
      </c>
      <c r="C1972" s="15" t="e">
        <f>IF(OR(Medidas!D1972=1,Medidas!D1972="M",Medidas!D1972="m"),$A1972*LOOKUP($I1972+1,'OMS2007'!$A$3:$A$220,'OMS2007'!C$3:C$220)+(1-$A1972)*LOOKUP($I1972,'OMS2007'!$A$3:$A$220,'OMS2007'!C$3:C$220),$A1972*LOOKUP($I1972+1,'OMS2007'!$A$3:$A$220,'OMS2007'!F$3:F$220)+(1-$A1972)*LOOKUP($I1972,'OMS2007'!$A$3:$A$220,'OMS2007'!F$3:F$220))</f>
        <v>#N/A</v>
      </c>
      <c r="D1972" s="15" t="e">
        <f>IF(OR(Medidas!D1972=1,Medidas!D1972="M",Medidas!D1972="m"),$A1972*LOOKUP($I1972+1,'OMS2007'!$A$3:$A$220,'OMS2007'!D$3:D$220)+(1-$A1972)*LOOKUP($I1972,'OMS2007'!$A$3:$A$220,'OMS2007'!D$3:D$220),$A1972*LOOKUP($I1972+1,'OMS2007'!$A$3:$A$220,'OMS2007'!G$3:G$220)+(1-$A1972)*LOOKUP($I1972,'OMS2007'!$A$3:$A$220,'OMS2007'!G$3:G$220))</f>
        <v>#N/A</v>
      </c>
      <c r="E1972" s="15">
        <f t="shared" si="210"/>
        <v>1</v>
      </c>
      <c r="F1972" s="15">
        <f>IF(OR(Medidas!D1972=1,Medidas!D1972="M",Medidas!D1972="m",Medidas!D1972=2,Medidas!D1972="F",Medidas!D1972="f"),0,1)</f>
        <v>1</v>
      </c>
      <c r="G1972" s="15">
        <f>IF(OR(ISBLANK(Medidas!G1972),(ISBLANK(Medidas!H1972))),1,0)</f>
        <v>1</v>
      </c>
      <c r="H1972" s="15">
        <f>IF(AND(NOT(G1972),OR(Medidas!G1972&lt;20,Medidas!G1972&gt;250,Medidas!H1972&lt;0.5,Medidas!H1972&gt;400)),1,0)</f>
        <v>0</v>
      </c>
      <c r="I1972" s="20">
        <f>(Medidas!F1972-Medidas!E1972)/30.4375</f>
        <v>0</v>
      </c>
      <c r="J1972" s="15" t="e">
        <f>Medidas!H1972/(Medidas!G1972^2)*10000</f>
        <v>#DIV/0!</v>
      </c>
      <c r="K1972" s="15" t="e">
        <f t="shared" si="211"/>
        <v>#DIV/0!</v>
      </c>
      <c r="L1972" s="15" t="e">
        <f t="shared" si="212"/>
        <v>#DIV/0!</v>
      </c>
      <c r="M1972" s="15" t="e">
        <f t="shared" si="213"/>
        <v>#DIV/0!</v>
      </c>
      <c r="N1972" s="15" t="e">
        <f t="shared" si="214"/>
        <v>#N/A</v>
      </c>
      <c r="O1972" s="15" t="e">
        <f t="shared" si="215"/>
        <v>#N/A</v>
      </c>
    </row>
    <row r="1973" spans="1:15" x14ac:dyDescent="0.15">
      <c r="A1973" s="106">
        <f t="shared" si="216"/>
        <v>1</v>
      </c>
      <c r="B1973" s="15" t="e">
        <f>IF(OR(Medidas!D1973=1,Medidas!D1973="M",Medidas!D1973="m"),$A1973*LOOKUP($I1973+1,'OMS2007'!$A$3:$A$220,'OMS2007'!B$3:B$220)+(1-$A1973)*LOOKUP($I1973,'OMS2007'!$A$3:$A$220,'OMS2007'!B$3:B$220),$A1973*LOOKUP($I1973+1,'OMS2007'!$A$3:$A$220,'OMS2007'!E$3:E$220)+(1-$A1973)*LOOKUP($I1973,'OMS2007'!$A$3:$A$220,'OMS2007'!E$3:E$220))</f>
        <v>#N/A</v>
      </c>
      <c r="C1973" s="15" t="e">
        <f>IF(OR(Medidas!D1973=1,Medidas!D1973="M",Medidas!D1973="m"),$A1973*LOOKUP($I1973+1,'OMS2007'!$A$3:$A$220,'OMS2007'!C$3:C$220)+(1-$A1973)*LOOKUP($I1973,'OMS2007'!$A$3:$A$220,'OMS2007'!C$3:C$220),$A1973*LOOKUP($I1973+1,'OMS2007'!$A$3:$A$220,'OMS2007'!F$3:F$220)+(1-$A1973)*LOOKUP($I1973,'OMS2007'!$A$3:$A$220,'OMS2007'!F$3:F$220))</f>
        <v>#N/A</v>
      </c>
      <c r="D1973" s="15" t="e">
        <f>IF(OR(Medidas!D1973=1,Medidas!D1973="M",Medidas!D1973="m"),$A1973*LOOKUP($I1973+1,'OMS2007'!$A$3:$A$220,'OMS2007'!D$3:D$220)+(1-$A1973)*LOOKUP($I1973,'OMS2007'!$A$3:$A$220,'OMS2007'!D$3:D$220),$A1973*LOOKUP($I1973+1,'OMS2007'!$A$3:$A$220,'OMS2007'!G$3:G$220)+(1-$A1973)*LOOKUP($I1973,'OMS2007'!$A$3:$A$220,'OMS2007'!G$3:G$220))</f>
        <v>#N/A</v>
      </c>
      <c r="E1973" s="15">
        <f t="shared" si="210"/>
        <v>1</v>
      </c>
      <c r="F1973" s="15">
        <f>IF(OR(Medidas!D1973=1,Medidas!D1973="M",Medidas!D1973="m",Medidas!D1973=2,Medidas!D1973="F",Medidas!D1973="f"),0,1)</f>
        <v>1</v>
      </c>
      <c r="G1973" s="15">
        <f>IF(OR(ISBLANK(Medidas!G1973),(ISBLANK(Medidas!H1973))),1,0)</f>
        <v>1</v>
      </c>
      <c r="H1973" s="15">
        <f>IF(AND(NOT(G1973),OR(Medidas!G1973&lt;20,Medidas!G1973&gt;250,Medidas!H1973&lt;0.5,Medidas!H1973&gt;400)),1,0)</f>
        <v>0</v>
      </c>
      <c r="I1973" s="20">
        <f>(Medidas!F1973-Medidas!E1973)/30.4375</f>
        <v>0</v>
      </c>
      <c r="J1973" s="15" t="e">
        <f>Medidas!H1973/(Medidas!G1973^2)*10000</f>
        <v>#DIV/0!</v>
      </c>
      <c r="K1973" s="15" t="e">
        <f t="shared" si="211"/>
        <v>#DIV/0!</v>
      </c>
      <c r="L1973" s="15" t="e">
        <f t="shared" si="212"/>
        <v>#DIV/0!</v>
      </c>
      <c r="M1973" s="15" t="e">
        <f t="shared" si="213"/>
        <v>#DIV/0!</v>
      </c>
      <c r="N1973" s="15" t="e">
        <f t="shared" si="214"/>
        <v>#N/A</v>
      </c>
      <c r="O1973" s="15" t="e">
        <f t="shared" si="215"/>
        <v>#N/A</v>
      </c>
    </row>
    <row r="1974" spans="1:15" x14ac:dyDescent="0.15">
      <c r="A1974" s="106">
        <f t="shared" si="216"/>
        <v>1</v>
      </c>
      <c r="B1974" s="15" t="e">
        <f>IF(OR(Medidas!D1974=1,Medidas!D1974="M",Medidas!D1974="m"),$A1974*LOOKUP($I1974+1,'OMS2007'!$A$3:$A$220,'OMS2007'!B$3:B$220)+(1-$A1974)*LOOKUP($I1974,'OMS2007'!$A$3:$A$220,'OMS2007'!B$3:B$220),$A1974*LOOKUP($I1974+1,'OMS2007'!$A$3:$A$220,'OMS2007'!E$3:E$220)+(1-$A1974)*LOOKUP($I1974,'OMS2007'!$A$3:$A$220,'OMS2007'!E$3:E$220))</f>
        <v>#N/A</v>
      </c>
      <c r="C1974" s="15" t="e">
        <f>IF(OR(Medidas!D1974=1,Medidas!D1974="M",Medidas!D1974="m"),$A1974*LOOKUP($I1974+1,'OMS2007'!$A$3:$A$220,'OMS2007'!C$3:C$220)+(1-$A1974)*LOOKUP($I1974,'OMS2007'!$A$3:$A$220,'OMS2007'!C$3:C$220),$A1974*LOOKUP($I1974+1,'OMS2007'!$A$3:$A$220,'OMS2007'!F$3:F$220)+(1-$A1974)*LOOKUP($I1974,'OMS2007'!$A$3:$A$220,'OMS2007'!F$3:F$220))</f>
        <v>#N/A</v>
      </c>
      <c r="D1974" s="15" t="e">
        <f>IF(OR(Medidas!D1974=1,Medidas!D1974="M",Medidas!D1974="m"),$A1974*LOOKUP($I1974+1,'OMS2007'!$A$3:$A$220,'OMS2007'!D$3:D$220)+(1-$A1974)*LOOKUP($I1974,'OMS2007'!$A$3:$A$220,'OMS2007'!D$3:D$220),$A1974*LOOKUP($I1974+1,'OMS2007'!$A$3:$A$220,'OMS2007'!G$3:G$220)+(1-$A1974)*LOOKUP($I1974,'OMS2007'!$A$3:$A$220,'OMS2007'!G$3:G$220))</f>
        <v>#N/A</v>
      </c>
      <c r="E1974" s="15">
        <f t="shared" si="210"/>
        <v>1</v>
      </c>
      <c r="F1974" s="15">
        <f>IF(OR(Medidas!D1974=1,Medidas!D1974="M",Medidas!D1974="m",Medidas!D1974=2,Medidas!D1974="F",Medidas!D1974="f"),0,1)</f>
        <v>1</v>
      </c>
      <c r="G1974" s="15">
        <f>IF(OR(ISBLANK(Medidas!G1974),(ISBLANK(Medidas!H1974))),1,0)</f>
        <v>1</v>
      </c>
      <c r="H1974" s="15">
        <f>IF(AND(NOT(G1974),OR(Medidas!G1974&lt;20,Medidas!G1974&gt;250,Medidas!H1974&lt;0.5,Medidas!H1974&gt;400)),1,0)</f>
        <v>0</v>
      </c>
      <c r="I1974" s="20">
        <f>(Medidas!F1974-Medidas!E1974)/30.4375</f>
        <v>0</v>
      </c>
      <c r="J1974" s="15" t="e">
        <f>Medidas!H1974/(Medidas!G1974^2)*10000</f>
        <v>#DIV/0!</v>
      </c>
      <c r="K1974" s="15" t="e">
        <f t="shared" si="211"/>
        <v>#DIV/0!</v>
      </c>
      <c r="L1974" s="15" t="e">
        <f t="shared" si="212"/>
        <v>#DIV/0!</v>
      </c>
      <c r="M1974" s="15" t="e">
        <f t="shared" si="213"/>
        <v>#DIV/0!</v>
      </c>
      <c r="N1974" s="15" t="e">
        <f t="shared" si="214"/>
        <v>#N/A</v>
      </c>
      <c r="O1974" s="15" t="e">
        <f t="shared" si="215"/>
        <v>#N/A</v>
      </c>
    </row>
    <row r="1975" spans="1:15" x14ac:dyDescent="0.15">
      <c r="A1975" s="106">
        <f t="shared" si="216"/>
        <v>1</v>
      </c>
      <c r="B1975" s="15" t="e">
        <f>IF(OR(Medidas!D1975=1,Medidas!D1975="M",Medidas!D1975="m"),$A1975*LOOKUP($I1975+1,'OMS2007'!$A$3:$A$220,'OMS2007'!B$3:B$220)+(1-$A1975)*LOOKUP($I1975,'OMS2007'!$A$3:$A$220,'OMS2007'!B$3:B$220),$A1975*LOOKUP($I1975+1,'OMS2007'!$A$3:$A$220,'OMS2007'!E$3:E$220)+(1-$A1975)*LOOKUP($I1975,'OMS2007'!$A$3:$A$220,'OMS2007'!E$3:E$220))</f>
        <v>#N/A</v>
      </c>
      <c r="C1975" s="15" t="e">
        <f>IF(OR(Medidas!D1975=1,Medidas!D1975="M",Medidas!D1975="m"),$A1975*LOOKUP($I1975+1,'OMS2007'!$A$3:$A$220,'OMS2007'!C$3:C$220)+(1-$A1975)*LOOKUP($I1975,'OMS2007'!$A$3:$A$220,'OMS2007'!C$3:C$220),$A1975*LOOKUP($I1975+1,'OMS2007'!$A$3:$A$220,'OMS2007'!F$3:F$220)+(1-$A1975)*LOOKUP($I1975,'OMS2007'!$A$3:$A$220,'OMS2007'!F$3:F$220))</f>
        <v>#N/A</v>
      </c>
      <c r="D1975" s="15" t="e">
        <f>IF(OR(Medidas!D1975=1,Medidas!D1975="M",Medidas!D1975="m"),$A1975*LOOKUP($I1975+1,'OMS2007'!$A$3:$A$220,'OMS2007'!D$3:D$220)+(1-$A1975)*LOOKUP($I1975,'OMS2007'!$A$3:$A$220,'OMS2007'!D$3:D$220),$A1975*LOOKUP($I1975+1,'OMS2007'!$A$3:$A$220,'OMS2007'!G$3:G$220)+(1-$A1975)*LOOKUP($I1975,'OMS2007'!$A$3:$A$220,'OMS2007'!G$3:G$220))</f>
        <v>#N/A</v>
      </c>
      <c r="E1975" s="15">
        <f t="shared" si="210"/>
        <v>1</v>
      </c>
      <c r="F1975" s="15">
        <f>IF(OR(Medidas!D1975=1,Medidas!D1975="M",Medidas!D1975="m",Medidas!D1975=2,Medidas!D1975="F",Medidas!D1975="f"),0,1)</f>
        <v>1</v>
      </c>
      <c r="G1975" s="15">
        <f>IF(OR(ISBLANK(Medidas!G1975),(ISBLANK(Medidas!H1975))),1,0)</f>
        <v>1</v>
      </c>
      <c r="H1975" s="15">
        <f>IF(AND(NOT(G1975),OR(Medidas!G1975&lt;20,Medidas!G1975&gt;250,Medidas!H1975&lt;0.5,Medidas!H1975&gt;400)),1,0)</f>
        <v>0</v>
      </c>
      <c r="I1975" s="20">
        <f>(Medidas!F1975-Medidas!E1975)/30.4375</f>
        <v>0</v>
      </c>
      <c r="J1975" s="15" t="e">
        <f>Medidas!H1975/(Medidas!G1975^2)*10000</f>
        <v>#DIV/0!</v>
      </c>
      <c r="K1975" s="15" t="e">
        <f t="shared" si="211"/>
        <v>#DIV/0!</v>
      </c>
      <c r="L1975" s="15" t="e">
        <f t="shared" si="212"/>
        <v>#DIV/0!</v>
      </c>
      <c r="M1975" s="15" t="e">
        <f t="shared" si="213"/>
        <v>#DIV/0!</v>
      </c>
      <c r="N1975" s="15" t="e">
        <f t="shared" si="214"/>
        <v>#N/A</v>
      </c>
      <c r="O1975" s="15" t="e">
        <f t="shared" si="215"/>
        <v>#N/A</v>
      </c>
    </row>
    <row r="1976" spans="1:15" x14ac:dyDescent="0.15">
      <c r="A1976" s="106">
        <f t="shared" si="216"/>
        <v>1</v>
      </c>
      <c r="B1976" s="15" t="e">
        <f>IF(OR(Medidas!D1976=1,Medidas!D1976="M",Medidas!D1976="m"),$A1976*LOOKUP($I1976+1,'OMS2007'!$A$3:$A$220,'OMS2007'!B$3:B$220)+(1-$A1976)*LOOKUP($I1976,'OMS2007'!$A$3:$A$220,'OMS2007'!B$3:B$220),$A1976*LOOKUP($I1976+1,'OMS2007'!$A$3:$A$220,'OMS2007'!E$3:E$220)+(1-$A1976)*LOOKUP($I1976,'OMS2007'!$A$3:$A$220,'OMS2007'!E$3:E$220))</f>
        <v>#N/A</v>
      </c>
      <c r="C1976" s="15" t="e">
        <f>IF(OR(Medidas!D1976=1,Medidas!D1976="M",Medidas!D1976="m"),$A1976*LOOKUP($I1976+1,'OMS2007'!$A$3:$A$220,'OMS2007'!C$3:C$220)+(1-$A1976)*LOOKUP($I1976,'OMS2007'!$A$3:$A$220,'OMS2007'!C$3:C$220),$A1976*LOOKUP($I1976+1,'OMS2007'!$A$3:$A$220,'OMS2007'!F$3:F$220)+(1-$A1976)*LOOKUP($I1976,'OMS2007'!$A$3:$A$220,'OMS2007'!F$3:F$220))</f>
        <v>#N/A</v>
      </c>
      <c r="D1976" s="15" t="e">
        <f>IF(OR(Medidas!D1976=1,Medidas!D1976="M",Medidas!D1976="m"),$A1976*LOOKUP($I1976+1,'OMS2007'!$A$3:$A$220,'OMS2007'!D$3:D$220)+(1-$A1976)*LOOKUP($I1976,'OMS2007'!$A$3:$A$220,'OMS2007'!D$3:D$220),$A1976*LOOKUP($I1976+1,'OMS2007'!$A$3:$A$220,'OMS2007'!G$3:G$220)+(1-$A1976)*LOOKUP($I1976,'OMS2007'!$A$3:$A$220,'OMS2007'!G$3:G$220))</f>
        <v>#N/A</v>
      </c>
      <c r="E1976" s="15">
        <f t="shared" si="210"/>
        <v>1</v>
      </c>
      <c r="F1976" s="15">
        <f>IF(OR(Medidas!D1976=1,Medidas!D1976="M",Medidas!D1976="m",Medidas!D1976=2,Medidas!D1976="F",Medidas!D1976="f"),0,1)</f>
        <v>1</v>
      </c>
      <c r="G1976" s="15">
        <f>IF(OR(ISBLANK(Medidas!G1976),(ISBLANK(Medidas!H1976))),1,0)</f>
        <v>1</v>
      </c>
      <c r="H1976" s="15">
        <f>IF(AND(NOT(G1976),OR(Medidas!G1976&lt;20,Medidas!G1976&gt;250,Medidas!H1976&lt;0.5,Medidas!H1976&gt;400)),1,0)</f>
        <v>0</v>
      </c>
      <c r="I1976" s="20">
        <f>(Medidas!F1976-Medidas!E1976)/30.4375</f>
        <v>0</v>
      </c>
      <c r="J1976" s="15" t="e">
        <f>Medidas!H1976/(Medidas!G1976^2)*10000</f>
        <v>#DIV/0!</v>
      </c>
      <c r="K1976" s="15" t="e">
        <f t="shared" si="211"/>
        <v>#DIV/0!</v>
      </c>
      <c r="L1976" s="15" t="e">
        <f t="shared" si="212"/>
        <v>#DIV/0!</v>
      </c>
      <c r="M1976" s="15" t="e">
        <f t="shared" si="213"/>
        <v>#DIV/0!</v>
      </c>
      <c r="N1976" s="15" t="e">
        <f t="shared" si="214"/>
        <v>#N/A</v>
      </c>
      <c r="O1976" s="15" t="e">
        <f t="shared" si="215"/>
        <v>#N/A</v>
      </c>
    </row>
    <row r="1977" spans="1:15" x14ac:dyDescent="0.15">
      <c r="A1977" s="106">
        <f t="shared" si="216"/>
        <v>1</v>
      </c>
      <c r="B1977" s="15" t="e">
        <f>IF(OR(Medidas!D1977=1,Medidas!D1977="M",Medidas!D1977="m"),$A1977*LOOKUP($I1977+1,'OMS2007'!$A$3:$A$220,'OMS2007'!B$3:B$220)+(1-$A1977)*LOOKUP($I1977,'OMS2007'!$A$3:$A$220,'OMS2007'!B$3:B$220),$A1977*LOOKUP($I1977+1,'OMS2007'!$A$3:$A$220,'OMS2007'!E$3:E$220)+(1-$A1977)*LOOKUP($I1977,'OMS2007'!$A$3:$A$220,'OMS2007'!E$3:E$220))</f>
        <v>#N/A</v>
      </c>
      <c r="C1977" s="15" t="e">
        <f>IF(OR(Medidas!D1977=1,Medidas!D1977="M",Medidas!D1977="m"),$A1977*LOOKUP($I1977+1,'OMS2007'!$A$3:$A$220,'OMS2007'!C$3:C$220)+(1-$A1977)*LOOKUP($I1977,'OMS2007'!$A$3:$A$220,'OMS2007'!C$3:C$220),$A1977*LOOKUP($I1977+1,'OMS2007'!$A$3:$A$220,'OMS2007'!F$3:F$220)+(1-$A1977)*LOOKUP($I1977,'OMS2007'!$A$3:$A$220,'OMS2007'!F$3:F$220))</f>
        <v>#N/A</v>
      </c>
      <c r="D1977" s="15" t="e">
        <f>IF(OR(Medidas!D1977=1,Medidas!D1977="M",Medidas!D1977="m"),$A1977*LOOKUP($I1977+1,'OMS2007'!$A$3:$A$220,'OMS2007'!D$3:D$220)+(1-$A1977)*LOOKUP($I1977,'OMS2007'!$A$3:$A$220,'OMS2007'!D$3:D$220),$A1977*LOOKUP($I1977+1,'OMS2007'!$A$3:$A$220,'OMS2007'!G$3:G$220)+(1-$A1977)*LOOKUP($I1977,'OMS2007'!$A$3:$A$220,'OMS2007'!G$3:G$220))</f>
        <v>#N/A</v>
      </c>
      <c r="E1977" s="15">
        <f t="shared" si="210"/>
        <v>1</v>
      </c>
      <c r="F1977" s="15">
        <f>IF(OR(Medidas!D1977=1,Medidas!D1977="M",Medidas!D1977="m",Medidas!D1977=2,Medidas!D1977="F",Medidas!D1977="f"),0,1)</f>
        <v>1</v>
      </c>
      <c r="G1977" s="15">
        <f>IF(OR(ISBLANK(Medidas!G1977),(ISBLANK(Medidas!H1977))),1,0)</f>
        <v>1</v>
      </c>
      <c r="H1977" s="15">
        <f>IF(AND(NOT(G1977),OR(Medidas!G1977&lt;20,Medidas!G1977&gt;250,Medidas!H1977&lt;0.5,Medidas!H1977&gt;400)),1,0)</f>
        <v>0</v>
      </c>
      <c r="I1977" s="20">
        <f>(Medidas!F1977-Medidas!E1977)/30.4375</f>
        <v>0</v>
      </c>
      <c r="J1977" s="15" t="e">
        <f>Medidas!H1977/(Medidas!G1977^2)*10000</f>
        <v>#DIV/0!</v>
      </c>
      <c r="K1977" s="15" t="e">
        <f t="shared" si="211"/>
        <v>#DIV/0!</v>
      </c>
      <c r="L1977" s="15" t="e">
        <f t="shared" si="212"/>
        <v>#DIV/0!</v>
      </c>
      <c r="M1977" s="15" t="e">
        <f t="shared" si="213"/>
        <v>#DIV/0!</v>
      </c>
      <c r="N1977" s="15" t="e">
        <f t="shared" si="214"/>
        <v>#N/A</v>
      </c>
      <c r="O1977" s="15" t="e">
        <f t="shared" si="215"/>
        <v>#N/A</v>
      </c>
    </row>
    <row r="1978" spans="1:15" x14ac:dyDescent="0.15">
      <c r="A1978" s="106">
        <f t="shared" si="216"/>
        <v>1</v>
      </c>
      <c r="B1978" s="15" t="e">
        <f>IF(OR(Medidas!D1978=1,Medidas!D1978="M",Medidas!D1978="m"),$A1978*LOOKUP($I1978+1,'OMS2007'!$A$3:$A$220,'OMS2007'!B$3:B$220)+(1-$A1978)*LOOKUP($I1978,'OMS2007'!$A$3:$A$220,'OMS2007'!B$3:B$220),$A1978*LOOKUP($I1978+1,'OMS2007'!$A$3:$A$220,'OMS2007'!E$3:E$220)+(1-$A1978)*LOOKUP($I1978,'OMS2007'!$A$3:$A$220,'OMS2007'!E$3:E$220))</f>
        <v>#N/A</v>
      </c>
      <c r="C1978" s="15" t="e">
        <f>IF(OR(Medidas!D1978=1,Medidas!D1978="M",Medidas!D1978="m"),$A1978*LOOKUP($I1978+1,'OMS2007'!$A$3:$A$220,'OMS2007'!C$3:C$220)+(1-$A1978)*LOOKUP($I1978,'OMS2007'!$A$3:$A$220,'OMS2007'!C$3:C$220),$A1978*LOOKUP($I1978+1,'OMS2007'!$A$3:$A$220,'OMS2007'!F$3:F$220)+(1-$A1978)*LOOKUP($I1978,'OMS2007'!$A$3:$A$220,'OMS2007'!F$3:F$220))</f>
        <v>#N/A</v>
      </c>
      <c r="D1978" s="15" t="e">
        <f>IF(OR(Medidas!D1978=1,Medidas!D1978="M",Medidas!D1978="m"),$A1978*LOOKUP($I1978+1,'OMS2007'!$A$3:$A$220,'OMS2007'!D$3:D$220)+(1-$A1978)*LOOKUP($I1978,'OMS2007'!$A$3:$A$220,'OMS2007'!D$3:D$220),$A1978*LOOKUP($I1978+1,'OMS2007'!$A$3:$A$220,'OMS2007'!G$3:G$220)+(1-$A1978)*LOOKUP($I1978,'OMS2007'!$A$3:$A$220,'OMS2007'!G$3:G$220))</f>
        <v>#N/A</v>
      </c>
      <c r="E1978" s="15">
        <f t="shared" si="210"/>
        <v>1</v>
      </c>
      <c r="F1978" s="15">
        <f>IF(OR(Medidas!D1978=1,Medidas!D1978="M",Medidas!D1978="m",Medidas!D1978=2,Medidas!D1978="F",Medidas!D1978="f"),0,1)</f>
        <v>1</v>
      </c>
      <c r="G1978" s="15">
        <f>IF(OR(ISBLANK(Medidas!G1978),(ISBLANK(Medidas!H1978))),1,0)</f>
        <v>1</v>
      </c>
      <c r="H1978" s="15">
        <f>IF(AND(NOT(G1978),OR(Medidas!G1978&lt;20,Medidas!G1978&gt;250,Medidas!H1978&lt;0.5,Medidas!H1978&gt;400)),1,0)</f>
        <v>0</v>
      </c>
      <c r="I1978" s="20">
        <f>(Medidas!F1978-Medidas!E1978)/30.4375</f>
        <v>0</v>
      </c>
      <c r="J1978" s="15" t="e">
        <f>Medidas!H1978/(Medidas!G1978^2)*10000</f>
        <v>#DIV/0!</v>
      </c>
      <c r="K1978" s="15" t="e">
        <f t="shared" si="211"/>
        <v>#DIV/0!</v>
      </c>
      <c r="L1978" s="15" t="e">
        <f t="shared" si="212"/>
        <v>#DIV/0!</v>
      </c>
      <c r="M1978" s="15" t="e">
        <f t="shared" si="213"/>
        <v>#DIV/0!</v>
      </c>
      <c r="N1978" s="15" t="e">
        <f t="shared" si="214"/>
        <v>#N/A</v>
      </c>
      <c r="O1978" s="15" t="e">
        <f t="shared" si="215"/>
        <v>#N/A</v>
      </c>
    </row>
    <row r="1979" spans="1:15" x14ac:dyDescent="0.15">
      <c r="A1979" s="106">
        <f t="shared" si="216"/>
        <v>1</v>
      </c>
      <c r="B1979" s="15" t="e">
        <f>IF(OR(Medidas!D1979=1,Medidas!D1979="M",Medidas!D1979="m"),$A1979*LOOKUP($I1979+1,'OMS2007'!$A$3:$A$220,'OMS2007'!B$3:B$220)+(1-$A1979)*LOOKUP($I1979,'OMS2007'!$A$3:$A$220,'OMS2007'!B$3:B$220),$A1979*LOOKUP($I1979+1,'OMS2007'!$A$3:$A$220,'OMS2007'!E$3:E$220)+(1-$A1979)*LOOKUP($I1979,'OMS2007'!$A$3:$A$220,'OMS2007'!E$3:E$220))</f>
        <v>#N/A</v>
      </c>
      <c r="C1979" s="15" t="e">
        <f>IF(OR(Medidas!D1979=1,Medidas!D1979="M",Medidas!D1979="m"),$A1979*LOOKUP($I1979+1,'OMS2007'!$A$3:$A$220,'OMS2007'!C$3:C$220)+(1-$A1979)*LOOKUP($I1979,'OMS2007'!$A$3:$A$220,'OMS2007'!C$3:C$220),$A1979*LOOKUP($I1979+1,'OMS2007'!$A$3:$A$220,'OMS2007'!F$3:F$220)+(1-$A1979)*LOOKUP($I1979,'OMS2007'!$A$3:$A$220,'OMS2007'!F$3:F$220))</f>
        <v>#N/A</v>
      </c>
      <c r="D1979" s="15" t="e">
        <f>IF(OR(Medidas!D1979=1,Medidas!D1979="M",Medidas!D1979="m"),$A1979*LOOKUP($I1979+1,'OMS2007'!$A$3:$A$220,'OMS2007'!D$3:D$220)+(1-$A1979)*LOOKUP($I1979,'OMS2007'!$A$3:$A$220,'OMS2007'!D$3:D$220),$A1979*LOOKUP($I1979+1,'OMS2007'!$A$3:$A$220,'OMS2007'!G$3:G$220)+(1-$A1979)*LOOKUP($I1979,'OMS2007'!$A$3:$A$220,'OMS2007'!G$3:G$220))</f>
        <v>#N/A</v>
      </c>
      <c r="E1979" s="15">
        <f t="shared" si="210"/>
        <v>1</v>
      </c>
      <c r="F1979" s="15">
        <f>IF(OR(Medidas!D1979=1,Medidas!D1979="M",Medidas!D1979="m",Medidas!D1979=2,Medidas!D1979="F",Medidas!D1979="f"),0,1)</f>
        <v>1</v>
      </c>
      <c r="G1979" s="15">
        <f>IF(OR(ISBLANK(Medidas!G1979),(ISBLANK(Medidas!H1979))),1,0)</f>
        <v>1</v>
      </c>
      <c r="H1979" s="15">
        <f>IF(AND(NOT(G1979),OR(Medidas!G1979&lt;20,Medidas!G1979&gt;250,Medidas!H1979&lt;0.5,Medidas!H1979&gt;400)),1,0)</f>
        <v>0</v>
      </c>
      <c r="I1979" s="20">
        <f>(Medidas!F1979-Medidas!E1979)/30.4375</f>
        <v>0</v>
      </c>
      <c r="J1979" s="15" t="e">
        <f>Medidas!H1979/(Medidas!G1979^2)*10000</f>
        <v>#DIV/0!</v>
      </c>
      <c r="K1979" s="15" t="e">
        <f t="shared" si="211"/>
        <v>#DIV/0!</v>
      </c>
      <c r="L1979" s="15" t="e">
        <f t="shared" si="212"/>
        <v>#DIV/0!</v>
      </c>
      <c r="M1979" s="15" t="e">
        <f t="shared" si="213"/>
        <v>#DIV/0!</v>
      </c>
      <c r="N1979" s="15" t="e">
        <f t="shared" si="214"/>
        <v>#N/A</v>
      </c>
      <c r="O1979" s="15" t="e">
        <f t="shared" si="215"/>
        <v>#N/A</v>
      </c>
    </row>
    <row r="1980" spans="1:15" x14ac:dyDescent="0.15">
      <c r="A1980" s="106">
        <f t="shared" si="216"/>
        <v>1</v>
      </c>
      <c r="B1980" s="15" t="e">
        <f>IF(OR(Medidas!D1980=1,Medidas!D1980="M",Medidas!D1980="m"),$A1980*LOOKUP($I1980+1,'OMS2007'!$A$3:$A$220,'OMS2007'!B$3:B$220)+(1-$A1980)*LOOKUP($I1980,'OMS2007'!$A$3:$A$220,'OMS2007'!B$3:B$220),$A1980*LOOKUP($I1980+1,'OMS2007'!$A$3:$A$220,'OMS2007'!E$3:E$220)+(1-$A1980)*LOOKUP($I1980,'OMS2007'!$A$3:$A$220,'OMS2007'!E$3:E$220))</f>
        <v>#N/A</v>
      </c>
      <c r="C1980" s="15" t="e">
        <f>IF(OR(Medidas!D1980=1,Medidas!D1980="M",Medidas!D1980="m"),$A1980*LOOKUP($I1980+1,'OMS2007'!$A$3:$A$220,'OMS2007'!C$3:C$220)+(1-$A1980)*LOOKUP($I1980,'OMS2007'!$A$3:$A$220,'OMS2007'!C$3:C$220),$A1980*LOOKUP($I1980+1,'OMS2007'!$A$3:$A$220,'OMS2007'!F$3:F$220)+(1-$A1980)*LOOKUP($I1980,'OMS2007'!$A$3:$A$220,'OMS2007'!F$3:F$220))</f>
        <v>#N/A</v>
      </c>
      <c r="D1980" s="15" t="e">
        <f>IF(OR(Medidas!D1980=1,Medidas!D1980="M",Medidas!D1980="m"),$A1980*LOOKUP($I1980+1,'OMS2007'!$A$3:$A$220,'OMS2007'!D$3:D$220)+(1-$A1980)*LOOKUP($I1980,'OMS2007'!$A$3:$A$220,'OMS2007'!D$3:D$220),$A1980*LOOKUP($I1980+1,'OMS2007'!$A$3:$A$220,'OMS2007'!G$3:G$220)+(1-$A1980)*LOOKUP($I1980,'OMS2007'!$A$3:$A$220,'OMS2007'!G$3:G$220))</f>
        <v>#N/A</v>
      </c>
      <c r="E1980" s="15">
        <f t="shared" si="210"/>
        <v>1</v>
      </c>
      <c r="F1980" s="15">
        <f>IF(OR(Medidas!D1980=1,Medidas!D1980="M",Medidas!D1980="m",Medidas!D1980=2,Medidas!D1980="F",Medidas!D1980="f"),0,1)</f>
        <v>1</v>
      </c>
      <c r="G1980" s="15">
        <f>IF(OR(ISBLANK(Medidas!G1980),(ISBLANK(Medidas!H1980))),1,0)</f>
        <v>1</v>
      </c>
      <c r="H1980" s="15">
        <f>IF(AND(NOT(G1980),OR(Medidas!G1980&lt;20,Medidas!G1980&gt;250,Medidas!H1980&lt;0.5,Medidas!H1980&gt;400)),1,0)</f>
        <v>0</v>
      </c>
      <c r="I1980" s="20">
        <f>(Medidas!F1980-Medidas!E1980)/30.4375</f>
        <v>0</v>
      </c>
      <c r="J1980" s="15" t="e">
        <f>Medidas!H1980/(Medidas!G1980^2)*10000</f>
        <v>#DIV/0!</v>
      </c>
      <c r="K1980" s="15" t="e">
        <f t="shared" si="211"/>
        <v>#DIV/0!</v>
      </c>
      <c r="L1980" s="15" t="e">
        <f t="shared" si="212"/>
        <v>#DIV/0!</v>
      </c>
      <c r="M1980" s="15" t="e">
        <f t="shared" si="213"/>
        <v>#DIV/0!</v>
      </c>
      <c r="N1980" s="15" t="e">
        <f t="shared" si="214"/>
        <v>#N/A</v>
      </c>
      <c r="O1980" s="15" t="e">
        <f t="shared" si="215"/>
        <v>#N/A</v>
      </c>
    </row>
    <row r="1981" spans="1:15" x14ac:dyDescent="0.15">
      <c r="A1981" s="106">
        <f t="shared" si="216"/>
        <v>1</v>
      </c>
      <c r="B1981" s="15" t="e">
        <f>IF(OR(Medidas!D1981=1,Medidas!D1981="M",Medidas!D1981="m"),$A1981*LOOKUP($I1981+1,'OMS2007'!$A$3:$A$220,'OMS2007'!B$3:B$220)+(1-$A1981)*LOOKUP($I1981,'OMS2007'!$A$3:$A$220,'OMS2007'!B$3:B$220),$A1981*LOOKUP($I1981+1,'OMS2007'!$A$3:$A$220,'OMS2007'!E$3:E$220)+(1-$A1981)*LOOKUP($I1981,'OMS2007'!$A$3:$A$220,'OMS2007'!E$3:E$220))</f>
        <v>#N/A</v>
      </c>
      <c r="C1981" s="15" t="e">
        <f>IF(OR(Medidas!D1981=1,Medidas!D1981="M",Medidas!D1981="m"),$A1981*LOOKUP($I1981+1,'OMS2007'!$A$3:$A$220,'OMS2007'!C$3:C$220)+(1-$A1981)*LOOKUP($I1981,'OMS2007'!$A$3:$A$220,'OMS2007'!C$3:C$220),$A1981*LOOKUP($I1981+1,'OMS2007'!$A$3:$A$220,'OMS2007'!F$3:F$220)+(1-$A1981)*LOOKUP($I1981,'OMS2007'!$A$3:$A$220,'OMS2007'!F$3:F$220))</f>
        <v>#N/A</v>
      </c>
      <c r="D1981" s="15" t="e">
        <f>IF(OR(Medidas!D1981=1,Medidas!D1981="M",Medidas!D1981="m"),$A1981*LOOKUP($I1981+1,'OMS2007'!$A$3:$A$220,'OMS2007'!D$3:D$220)+(1-$A1981)*LOOKUP($I1981,'OMS2007'!$A$3:$A$220,'OMS2007'!D$3:D$220),$A1981*LOOKUP($I1981+1,'OMS2007'!$A$3:$A$220,'OMS2007'!G$3:G$220)+(1-$A1981)*LOOKUP($I1981,'OMS2007'!$A$3:$A$220,'OMS2007'!G$3:G$220))</f>
        <v>#N/A</v>
      </c>
      <c r="E1981" s="15">
        <f t="shared" si="210"/>
        <v>1</v>
      </c>
      <c r="F1981" s="15">
        <f>IF(OR(Medidas!D1981=1,Medidas!D1981="M",Medidas!D1981="m",Medidas!D1981=2,Medidas!D1981="F",Medidas!D1981="f"),0,1)</f>
        <v>1</v>
      </c>
      <c r="G1981" s="15">
        <f>IF(OR(ISBLANK(Medidas!G1981),(ISBLANK(Medidas!H1981))),1,0)</f>
        <v>1</v>
      </c>
      <c r="H1981" s="15">
        <f>IF(AND(NOT(G1981),OR(Medidas!G1981&lt;20,Medidas!G1981&gt;250,Medidas!H1981&lt;0.5,Medidas!H1981&gt;400)),1,0)</f>
        <v>0</v>
      </c>
      <c r="I1981" s="20">
        <f>(Medidas!F1981-Medidas!E1981)/30.4375</f>
        <v>0</v>
      </c>
      <c r="J1981" s="15" t="e">
        <f>Medidas!H1981/(Medidas!G1981^2)*10000</f>
        <v>#DIV/0!</v>
      </c>
      <c r="K1981" s="15" t="e">
        <f t="shared" si="211"/>
        <v>#DIV/0!</v>
      </c>
      <c r="L1981" s="15" t="e">
        <f t="shared" si="212"/>
        <v>#DIV/0!</v>
      </c>
      <c r="M1981" s="15" t="e">
        <f t="shared" si="213"/>
        <v>#DIV/0!</v>
      </c>
      <c r="N1981" s="15" t="e">
        <f t="shared" si="214"/>
        <v>#N/A</v>
      </c>
      <c r="O1981" s="15" t="e">
        <f t="shared" si="215"/>
        <v>#N/A</v>
      </c>
    </row>
    <row r="1982" spans="1:15" x14ac:dyDescent="0.15">
      <c r="A1982" s="106">
        <f t="shared" si="216"/>
        <v>1</v>
      </c>
      <c r="B1982" s="15" t="e">
        <f>IF(OR(Medidas!D1982=1,Medidas!D1982="M",Medidas!D1982="m"),$A1982*LOOKUP($I1982+1,'OMS2007'!$A$3:$A$220,'OMS2007'!B$3:B$220)+(1-$A1982)*LOOKUP($I1982,'OMS2007'!$A$3:$A$220,'OMS2007'!B$3:B$220),$A1982*LOOKUP($I1982+1,'OMS2007'!$A$3:$A$220,'OMS2007'!E$3:E$220)+(1-$A1982)*LOOKUP($I1982,'OMS2007'!$A$3:$A$220,'OMS2007'!E$3:E$220))</f>
        <v>#N/A</v>
      </c>
      <c r="C1982" s="15" t="e">
        <f>IF(OR(Medidas!D1982=1,Medidas!D1982="M",Medidas!D1982="m"),$A1982*LOOKUP($I1982+1,'OMS2007'!$A$3:$A$220,'OMS2007'!C$3:C$220)+(1-$A1982)*LOOKUP($I1982,'OMS2007'!$A$3:$A$220,'OMS2007'!C$3:C$220),$A1982*LOOKUP($I1982+1,'OMS2007'!$A$3:$A$220,'OMS2007'!F$3:F$220)+(1-$A1982)*LOOKUP($I1982,'OMS2007'!$A$3:$A$220,'OMS2007'!F$3:F$220))</f>
        <v>#N/A</v>
      </c>
      <c r="D1982" s="15" t="e">
        <f>IF(OR(Medidas!D1982=1,Medidas!D1982="M",Medidas!D1982="m"),$A1982*LOOKUP($I1982+1,'OMS2007'!$A$3:$A$220,'OMS2007'!D$3:D$220)+(1-$A1982)*LOOKUP($I1982,'OMS2007'!$A$3:$A$220,'OMS2007'!D$3:D$220),$A1982*LOOKUP($I1982+1,'OMS2007'!$A$3:$A$220,'OMS2007'!G$3:G$220)+(1-$A1982)*LOOKUP($I1982,'OMS2007'!$A$3:$A$220,'OMS2007'!G$3:G$220))</f>
        <v>#N/A</v>
      </c>
      <c r="E1982" s="15">
        <f t="shared" si="210"/>
        <v>1</v>
      </c>
      <c r="F1982" s="15">
        <f>IF(OR(Medidas!D1982=1,Medidas!D1982="M",Medidas!D1982="m",Medidas!D1982=2,Medidas!D1982="F",Medidas!D1982="f"),0,1)</f>
        <v>1</v>
      </c>
      <c r="G1982" s="15">
        <f>IF(OR(ISBLANK(Medidas!G1982),(ISBLANK(Medidas!H1982))),1,0)</f>
        <v>1</v>
      </c>
      <c r="H1982" s="15">
        <f>IF(AND(NOT(G1982),OR(Medidas!G1982&lt;20,Medidas!G1982&gt;250,Medidas!H1982&lt;0.5,Medidas!H1982&gt;400)),1,0)</f>
        <v>0</v>
      </c>
      <c r="I1982" s="20">
        <f>(Medidas!F1982-Medidas!E1982)/30.4375</f>
        <v>0</v>
      </c>
      <c r="J1982" s="15" t="e">
        <f>Medidas!H1982/(Medidas!G1982^2)*10000</f>
        <v>#DIV/0!</v>
      </c>
      <c r="K1982" s="15" t="e">
        <f t="shared" si="211"/>
        <v>#DIV/0!</v>
      </c>
      <c r="L1982" s="15" t="e">
        <f t="shared" si="212"/>
        <v>#DIV/0!</v>
      </c>
      <c r="M1982" s="15" t="e">
        <f t="shared" si="213"/>
        <v>#DIV/0!</v>
      </c>
      <c r="N1982" s="15" t="e">
        <f t="shared" si="214"/>
        <v>#N/A</v>
      </c>
      <c r="O1982" s="15" t="e">
        <f t="shared" si="215"/>
        <v>#N/A</v>
      </c>
    </row>
    <row r="1983" spans="1:15" x14ac:dyDescent="0.15">
      <c r="A1983" s="106">
        <f t="shared" si="216"/>
        <v>1</v>
      </c>
      <c r="B1983" s="15" t="e">
        <f>IF(OR(Medidas!D1983=1,Medidas!D1983="M",Medidas!D1983="m"),$A1983*LOOKUP($I1983+1,'OMS2007'!$A$3:$A$220,'OMS2007'!B$3:B$220)+(1-$A1983)*LOOKUP($I1983,'OMS2007'!$A$3:$A$220,'OMS2007'!B$3:B$220),$A1983*LOOKUP($I1983+1,'OMS2007'!$A$3:$A$220,'OMS2007'!E$3:E$220)+(1-$A1983)*LOOKUP($I1983,'OMS2007'!$A$3:$A$220,'OMS2007'!E$3:E$220))</f>
        <v>#N/A</v>
      </c>
      <c r="C1983" s="15" t="e">
        <f>IF(OR(Medidas!D1983=1,Medidas!D1983="M",Medidas!D1983="m"),$A1983*LOOKUP($I1983+1,'OMS2007'!$A$3:$A$220,'OMS2007'!C$3:C$220)+(1-$A1983)*LOOKUP($I1983,'OMS2007'!$A$3:$A$220,'OMS2007'!C$3:C$220),$A1983*LOOKUP($I1983+1,'OMS2007'!$A$3:$A$220,'OMS2007'!F$3:F$220)+(1-$A1983)*LOOKUP($I1983,'OMS2007'!$A$3:$A$220,'OMS2007'!F$3:F$220))</f>
        <v>#N/A</v>
      </c>
      <c r="D1983" s="15" t="e">
        <f>IF(OR(Medidas!D1983=1,Medidas!D1983="M",Medidas!D1983="m"),$A1983*LOOKUP($I1983+1,'OMS2007'!$A$3:$A$220,'OMS2007'!D$3:D$220)+(1-$A1983)*LOOKUP($I1983,'OMS2007'!$A$3:$A$220,'OMS2007'!D$3:D$220),$A1983*LOOKUP($I1983+1,'OMS2007'!$A$3:$A$220,'OMS2007'!G$3:G$220)+(1-$A1983)*LOOKUP($I1983,'OMS2007'!$A$3:$A$220,'OMS2007'!G$3:G$220))</f>
        <v>#N/A</v>
      </c>
      <c r="E1983" s="15">
        <f t="shared" si="210"/>
        <v>1</v>
      </c>
      <c r="F1983" s="15">
        <f>IF(OR(Medidas!D1983=1,Medidas!D1983="M",Medidas!D1983="m",Medidas!D1983=2,Medidas!D1983="F",Medidas!D1983="f"),0,1)</f>
        <v>1</v>
      </c>
      <c r="G1983" s="15">
        <f>IF(OR(ISBLANK(Medidas!G1983),(ISBLANK(Medidas!H1983))),1,0)</f>
        <v>1</v>
      </c>
      <c r="H1983" s="15">
        <f>IF(AND(NOT(G1983),OR(Medidas!G1983&lt;20,Medidas!G1983&gt;250,Medidas!H1983&lt;0.5,Medidas!H1983&gt;400)),1,0)</f>
        <v>0</v>
      </c>
      <c r="I1983" s="20">
        <f>(Medidas!F1983-Medidas!E1983)/30.4375</f>
        <v>0</v>
      </c>
      <c r="J1983" s="15" t="e">
        <f>Medidas!H1983/(Medidas!G1983^2)*10000</f>
        <v>#DIV/0!</v>
      </c>
      <c r="K1983" s="15" t="e">
        <f t="shared" si="211"/>
        <v>#DIV/0!</v>
      </c>
      <c r="L1983" s="15" t="e">
        <f t="shared" si="212"/>
        <v>#DIV/0!</v>
      </c>
      <c r="M1983" s="15" t="e">
        <f t="shared" si="213"/>
        <v>#DIV/0!</v>
      </c>
      <c r="N1983" s="15" t="e">
        <f t="shared" si="214"/>
        <v>#N/A</v>
      </c>
      <c r="O1983" s="15" t="e">
        <f t="shared" si="215"/>
        <v>#N/A</v>
      </c>
    </row>
    <row r="1984" spans="1:15" x14ac:dyDescent="0.15">
      <c r="A1984" s="106">
        <f t="shared" si="216"/>
        <v>1</v>
      </c>
      <c r="B1984" s="15" t="e">
        <f>IF(OR(Medidas!D1984=1,Medidas!D1984="M",Medidas!D1984="m"),$A1984*LOOKUP($I1984+1,'OMS2007'!$A$3:$A$220,'OMS2007'!B$3:B$220)+(1-$A1984)*LOOKUP($I1984,'OMS2007'!$A$3:$A$220,'OMS2007'!B$3:B$220),$A1984*LOOKUP($I1984+1,'OMS2007'!$A$3:$A$220,'OMS2007'!E$3:E$220)+(1-$A1984)*LOOKUP($I1984,'OMS2007'!$A$3:$A$220,'OMS2007'!E$3:E$220))</f>
        <v>#N/A</v>
      </c>
      <c r="C1984" s="15" t="e">
        <f>IF(OR(Medidas!D1984=1,Medidas!D1984="M",Medidas!D1984="m"),$A1984*LOOKUP($I1984+1,'OMS2007'!$A$3:$A$220,'OMS2007'!C$3:C$220)+(1-$A1984)*LOOKUP($I1984,'OMS2007'!$A$3:$A$220,'OMS2007'!C$3:C$220),$A1984*LOOKUP($I1984+1,'OMS2007'!$A$3:$A$220,'OMS2007'!F$3:F$220)+(1-$A1984)*LOOKUP($I1984,'OMS2007'!$A$3:$A$220,'OMS2007'!F$3:F$220))</f>
        <v>#N/A</v>
      </c>
      <c r="D1984" s="15" t="e">
        <f>IF(OR(Medidas!D1984=1,Medidas!D1984="M",Medidas!D1984="m"),$A1984*LOOKUP($I1984+1,'OMS2007'!$A$3:$A$220,'OMS2007'!D$3:D$220)+(1-$A1984)*LOOKUP($I1984,'OMS2007'!$A$3:$A$220,'OMS2007'!D$3:D$220),$A1984*LOOKUP($I1984+1,'OMS2007'!$A$3:$A$220,'OMS2007'!G$3:G$220)+(1-$A1984)*LOOKUP($I1984,'OMS2007'!$A$3:$A$220,'OMS2007'!G$3:G$220))</f>
        <v>#N/A</v>
      </c>
      <c r="E1984" s="15">
        <f t="shared" si="210"/>
        <v>1</v>
      </c>
      <c r="F1984" s="15">
        <f>IF(OR(Medidas!D1984=1,Medidas!D1984="M",Medidas!D1984="m",Medidas!D1984=2,Medidas!D1984="F",Medidas!D1984="f"),0,1)</f>
        <v>1</v>
      </c>
      <c r="G1984" s="15">
        <f>IF(OR(ISBLANK(Medidas!G1984),(ISBLANK(Medidas!H1984))),1,0)</f>
        <v>1</v>
      </c>
      <c r="H1984" s="15">
        <f>IF(AND(NOT(G1984),OR(Medidas!G1984&lt;20,Medidas!G1984&gt;250,Medidas!H1984&lt;0.5,Medidas!H1984&gt;400)),1,0)</f>
        <v>0</v>
      </c>
      <c r="I1984" s="20">
        <f>(Medidas!F1984-Medidas!E1984)/30.4375</f>
        <v>0</v>
      </c>
      <c r="J1984" s="15" t="e">
        <f>Medidas!H1984/(Medidas!G1984^2)*10000</f>
        <v>#DIV/0!</v>
      </c>
      <c r="K1984" s="15" t="e">
        <f t="shared" si="211"/>
        <v>#DIV/0!</v>
      </c>
      <c r="L1984" s="15" t="e">
        <f t="shared" si="212"/>
        <v>#DIV/0!</v>
      </c>
      <c r="M1984" s="15" t="e">
        <f t="shared" si="213"/>
        <v>#DIV/0!</v>
      </c>
      <c r="N1984" s="15" t="e">
        <f t="shared" si="214"/>
        <v>#N/A</v>
      </c>
      <c r="O1984" s="15" t="e">
        <f t="shared" si="215"/>
        <v>#N/A</v>
      </c>
    </row>
    <row r="1985" spans="1:15" x14ac:dyDescent="0.15">
      <c r="A1985" s="106">
        <f t="shared" si="216"/>
        <v>1</v>
      </c>
      <c r="B1985" s="15" t="e">
        <f>IF(OR(Medidas!D1985=1,Medidas!D1985="M",Medidas!D1985="m"),$A1985*LOOKUP($I1985+1,'OMS2007'!$A$3:$A$220,'OMS2007'!B$3:B$220)+(1-$A1985)*LOOKUP($I1985,'OMS2007'!$A$3:$A$220,'OMS2007'!B$3:B$220),$A1985*LOOKUP($I1985+1,'OMS2007'!$A$3:$A$220,'OMS2007'!E$3:E$220)+(1-$A1985)*LOOKUP($I1985,'OMS2007'!$A$3:$A$220,'OMS2007'!E$3:E$220))</f>
        <v>#N/A</v>
      </c>
      <c r="C1985" s="15" t="e">
        <f>IF(OR(Medidas!D1985=1,Medidas!D1985="M",Medidas!D1985="m"),$A1985*LOOKUP($I1985+1,'OMS2007'!$A$3:$A$220,'OMS2007'!C$3:C$220)+(1-$A1985)*LOOKUP($I1985,'OMS2007'!$A$3:$A$220,'OMS2007'!C$3:C$220),$A1985*LOOKUP($I1985+1,'OMS2007'!$A$3:$A$220,'OMS2007'!F$3:F$220)+(1-$A1985)*LOOKUP($I1985,'OMS2007'!$A$3:$A$220,'OMS2007'!F$3:F$220))</f>
        <v>#N/A</v>
      </c>
      <c r="D1985" s="15" t="e">
        <f>IF(OR(Medidas!D1985=1,Medidas!D1985="M",Medidas!D1985="m"),$A1985*LOOKUP($I1985+1,'OMS2007'!$A$3:$A$220,'OMS2007'!D$3:D$220)+(1-$A1985)*LOOKUP($I1985,'OMS2007'!$A$3:$A$220,'OMS2007'!D$3:D$220),$A1985*LOOKUP($I1985+1,'OMS2007'!$A$3:$A$220,'OMS2007'!G$3:G$220)+(1-$A1985)*LOOKUP($I1985,'OMS2007'!$A$3:$A$220,'OMS2007'!G$3:G$220))</f>
        <v>#N/A</v>
      </c>
      <c r="E1985" s="15">
        <f t="shared" si="210"/>
        <v>1</v>
      </c>
      <c r="F1985" s="15">
        <f>IF(OR(Medidas!D1985=1,Medidas!D1985="M",Medidas!D1985="m",Medidas!D1985=2,Medidas!D1985="F",Medidas!D1985="f"),0,1)</f>
        <v>1</v>
      </c>
      <c r="G1985" s="15">
        <f>IF(OR(ISBLANK(Medidas!G1985),(ISBLANK(Medidas!H1985))),1,0)</f>
        <v>1</v>
      </c>
      <c r="H1985" s="15">
        <f>IF(AND(NOT(G1985),OR(Medidas!G1985&lt;20,Medidas!G1985&gt;250,Medidas!H1985&lt;0.5,Medidas!H1985&gt;400)),1,0)</f>
        <v>0</v>
      </c>
      <c r="I1985" s="20">
        <f>(Medidas!F1985-Medidas!E1985)/30.4375</f>
        <v>0</v>
      </c>
      <c r="J1985" s="15" t="e">
        <f>Medidas!H1985/(Medidas!G1985^2)*10000</f>
        <v>#DIV/0!</v>
      </c>
      <c r="K1985" s="15" t="e">
        <f t="shared" si="211"/>
        <v>#DIV/0!</v>
      </c>
      <c r="L1985" s="15" t="e">
        <f t="shared" si="212"/>
        <v>#DIV/0!</v>
      </c>
      <c r="M1985" s="15" t="e">
        <f t="shared" si="213"/>
        <v>#DIV/0!</v>
      </c>
      <c r="N1985" s="15" t="e">
        <f t="shared" si="214"/>
        <v>#N/A</v>
      </c>
      <c r="O1985" s="15" t="e">
        <f t="shared" si="215"/>
        <v>#N/A</v>
      </c>
    </row>
    <row r="1986" spans="1:15" x14ac:dyDescent="0.15">
      <c r="A1986" s="106">
        <f t="shared" si="216"/>
        <v>1</v>
      </c>
      <c r="B1986" s="15" t="e">
        <f>IF(OR(Medidas!D1986=1,Medidas!D1986="M",Medidas!D1986="m"),$A1986*LOOKUP($I1986+1,'OMS2007'!$A$3:$A$220,'OMS2007'!B$3:B$220)+(1-$A1986)*LOOKUP($I1986,'OMS2007'!$A$3:$A$220,'OMS2007'!B$3:B$220),$A1986*LOOKUP($I1986+1,'OMS2007'!$A$3:$A$220,'OMS2007'!E$3:E$220)+(1-$A1986)*LOOKUP($I1986,'OMS2007'!$A$3:$A$220,'OMS2007'!E$3:E$220))</f>
        <v>#N/A</v>
      </c>
      <c r="C1986" s="15" t="e">
        <f>IF(OR(Medidas!D1986=1,Medidas!D1986="M",Medidas!D1986="m"),$A1986*LOOKUP($I1986+1,'OMS2007'!$A$3:$A$220,'OMS2007'!C$3:C$220)+(1-$A1986)*LOOKUP($I1986,'OMS2007'!$A$3:$A$220,'OMS2007'!C$3:C$220),$A1986*LOOKUP($I1986+1,'OMS2007'!$A$3:$A$220,'OMS2007'!F$3:F$220)+(1-$A1986)*LOOKUP($I1986,'OMS2007'!$A$3:$A$220,'OMS2007'!F$3:F$220))</f>
        <v>#N/A</v>
      </c>
      <c r="D1986" s="15" t="e">
        <f>IF(OR(Medidas!D1986=1,Medidas!D1986="M",Medidas!D1986="m"),$A1986*LOOKUP($I1986+1,'OMS2007'!$A$3:$A$220,'OMS2007'!D$3:D$220)+(1-$A1986)*LOOKUP($I1986,'OMS2007'!$A$3:$A$220,'OMS2007'!D$3:D$220),$A1986*LOOKUP($I1986+1,'OMS2007'!$A$3:$A$220,'OMS2007'!G$3:G$220)+(1-$A1986)*LOOKUP($I1986,'OMS2007'!$A$3:$A$220,'OMS2007'!G$3:G$220))</f>
        <v>#N/A</v>
      </c>
      <c r="E1986" s="15">
        <f t="shared" si="210"/>
        <v>1</v>
      </c>
      <c r="F1986" s="15">
        <f>IF(OR(Medidas!D1986=1,Medidas!D1986="M",Medidas!D1986="m",Medidas!D1986=2,Medidas!D1986="F",Medidas!D1986="f"),0,1)</f>
        <v>1</v>
      </c>
      <c r="G1986" s="15">
        <f>IF(OR(ISBLANK(Medidas!G1986),(ISBLANK(Medidas!H1986))),1,0)</f>
        <v>1</v>
      </c>
      <c r="H1986" s="15">
        <f>IF(AND(NOT(G1986),OR(Medidas!G1986&lt;20,Medidas!G1986&gt;250,Medidas!H1986&lt;0.5,Medidas!H1986&gt;400)),1,0)</f>
        <v>0</v>
      </c>
      <c r="I1986" s="20">
        <f>(Medidas!F1986-Medidas!E1986)/30.4375</f>
        <v>0</v>
      </c>
      <c r="J1986" s="15" t="e">
        <f>Medidas!H1986/(Medidas!G1986^2)*10000</f>
        <v>#DIV/0!</v>
      </c>
      <c r="K1986" s="15" t="e">
        <f t="shared" si="211"/>
        <v>#DIV/0!</v>
      </c>
      <c r="L1986" s="15" t="e">
        <f t="shared" si="212"/>
        <v>#DIV/0!</v>
      </c>
      <c r="M1986" s="15" t="e">
        <f t="shared" si="213"/>
        <v>#DIV/0!</v>
      </c>
      <c r="N1986" s="15" t="e">
        <f t="shared" si="214"/>
        <v>#N/A</v>
      </c>
      <c r="O1986" s="15" t="e">
        <f t="shared" si="215"/>
        <v>#N/A</v>
      </c>
    </row>
    <row r="1987" spans="1:15" x14ac:dyDescent="0.15">
      <c r="A1987" s="106">
        <f t="shared" si="216"/>
        <v>1</v>
      </c>
      <c r="B1987" s="15" t="e">
        <f>IF(OR(Medidas!D1987=1,Medidas!D1987="M",Medidas!D1987="m"),$A1987*LOOKUP($I1987+1,'OMS2007'!$A$3:$A$220,'OMS2007'!B$3:B$220)+(1-$A1987)*LOOKUP($I1987,'OMS2007'!$A$3:$A$220,'OMS2007'!B$3:B$220),$A1987*LOOKUP($I1987+1,'OMS2007'!$A$3:$A$220,'OMS2007'!E$3:E$220)+(1-$A1987)*LOOKUP($I1987,'OMS2007'!$A$3:$A$220,'OMS2007'!E$3:E$220))</f>
        <v>#N/A</v>
      </c>
      <c r="C1987" s="15" t="e">
        <f>IF(OR(Medidas!D1987=1,Medidas!D1987="M",Medidas!D1987="m"),$A1987*LOOKUP($I1987+1,'OMS2007'!$A$3:$A$220,'OMS2007'!C$3:C$220)+(1-$A1987)*LOOKUP($I1987,'OMS2007'!$A$3:$A$220,'OMS2007'!C$3:C$220),$A1987*LOOKUP($I1987+1,'OMS2007'!$A$3:$A$220,'OMS2007'!F$3:F$220)+(1-$A1987)*LOOKUP($I1987,'OMS2007'!$A$3:$A$220,'OMS2007'!F$3:F$220))</f>
        <v>#N/A</v>
      </c>
      <c r="D1987" s="15" t="e">
        <f>IF(OR(Medidas!D1987=1,Medidas!D1987="M",Medidas!D1987="m"),$A1987*LOOKUP($I1987+1,'OMS2007'!$A$3:$A$220,'OMS2007'!D$3:D$220)+(1-$A1987)*LOOKUP($I1987,'OMS2007'!$A$3:$A$220,'OMS2007'!D$3:D$220),$A1987*LOOKUP($I1987+1,'OMS2007'!$A$3:$A$220,'OMS2007'!G$3:G$220)+(1-$A1987)*LOOKUP($I1987,'OMS2007'!$A$3:$A$220,'OMS2007'!G$3:G$220))</f>
        <v>#N/A</v>
      </c>
      <c r="E1987" s="15">
        <f t="shared" si="210"/>
        <v>1</v>
      </c>
      <c r="F1987" s="15">
        <f>IF(OR(Medidas!D1987=1,Medidas!D1987="M",Medidas!D1987="m",Medidas!D1987=2,Medidas!D1987="F",Medidas!D1987="f"),0,1)</f>
        <v>1</v>
      </c>
      <c r="G1987" s="15">
        <f>IF(OR(ISBLANK(Medidas!G1987),(ISBLANK(Medidas!H1987))),1,0)</f>
        <v>1</v>
      </c>
      <c r="H1987" s="15">
        <f>IF(AND(NOT(G1987),OR(Medidas!G1987&lt;20,Medidas!G1987&gt;250,Medidas!H1987&lt;0.5,Medidas!H1987&gt;400)),1,0)</f>
        <v>0</v>
      </c>
      <c r="I1987" s="20">
        <f>(Medidas!F1987-Medidas!E1987)/30.4375</f>
        <v>0</v>
      </c>
      <c r="J1987" s="15" t="e">
        <f>Medidas!H1987/(Medidas!G1987^2)*10000</f>
        <v>#DIV/0!</v>
      </c>
      <c r="K1987" s="15" t="e">
        <f t="shared" si="211"/>
        <v>#DIV/0!</v>
      </c>
      <c r="L1987" s="15" t="e">
        <f t="shared" si="212"/>
        <v>#DIV/0!</v>
      </c>
      <c r="M1987" s="15" t="e">
        <f t="shared" si="213"/>
        <v>#DIV/0!</v>
      </c>
      <c r="N1987" s="15" t="e">
        <f t="shared" si="214"/>
        <v>#N/A</v>
      </c>
      <c r="O1987" s="15" t="e">
        <f t="shared" si="215"/>
        <v>#N/A</v>
      </c>
    </row>
    <row r="1988" spans="1:15" x14ac:dyDescent="0.15">
      <c r="A1988" s="106">
        <f t="shared" si="216"/>
        <v>1</v>
      </c>
      <c r="B1988" s="15" t="e">
        <f>IF(OR(Medidas!D1988=1,Medidas!D1988="M",Medidas!D1988="m"),$A1988*LOOKUP($I1988+1,'OMS2007'!$A$3:$A$220,'OMS2007'!B$3:B$220)+(1-$A1988)*LOOKUP($I1988,'OMS2007'!$A$3:$A$220,'OMS2007'!B$3:B$220),$A1988*LOOKUP($I1988+1,'OMS2007'!$A$3:$A$220,'OMS2007'!E$3:E$220)+(1-$A1988)*LOOKUP($I1988,'OMS2007'!$A$3:$A$220,'OMS2007'!E$3:E$220))</f>
        <v>#N/A</v>
      </c>
      <c r="C1988" s="15" t="e">
        <f>IF(OR(Medidas!D1988=1,Medidas!D1988="M",Medidas!D1988="m"),$A1988*LOOKUP($I1988+1,'OMS2007'!$A$3:$A$220,'OMS2007'!C$3:C$220)+(1-$A1988)*LOOKUP($I1988,'OMS2007'!$A$3:$A$220,'OMS2007'!C$3:C$220),$A1988*LOOKUP($I1988+1,'OMS2007'!$A$3:$A$220,'OMS2007'!F$3:F$220)+(1-$A1988)*LOOKUP($I1988,'OMS2007'!$A$3:$A$220,'OMS2007'!F$3:F$220))</f>
        <v>#N/A</v>
      </c>
      <c r="D1988" s="15" t="e">
        <f>IF(OR(Medidas!D1988=1,Medidas!D1988="M",Medidas!D1988="m"),$A1988*LOOKUP($I1988+1,'OMS2007'!$A$3:$A$220,'OMS2007'!D$3:D$220)+(1-$A1988)*LOOKUP($I1988,'OMS2007'!$A$3:$A$220,'OMS2007'!D$3:D$220),$A1988*LOOKUP($I1988+1,'OMS2007'!$A$3:$A$220,'OMS2007'!G$3:G$220)+(1-$A1988)*LOOKUP($I1988,'OMS2007'!$A$3:$A$220,'OMS2007'!G$3:G$220))</f>
        <v>#N/A</v>
      </c>
      <c r="E1988" s="15">
        <f t="shared" ref="E1988:E2003" si="217">IF(OR(I1988&lt;24,I1988&gt;240),1,0)</f>
        <v>1</v>
      </c>
      <c r="F1988" s="15">
        <f>IF(OR(Medidas!D1988=1,Medidas!D1988="M",Medidas!D1988="m",Medidas!D1988=2,Medidas!D1988="F",Medidas!D1988="f"),0,1)</f>
        <v>1</v>
      </c>
      <c r="G1988" s="15">
        <f>IF(OR(ISBLANK(Medidas!G1988),(ISBLANK(Medidas!H1988))),1,0)</f>
        <v>1</v>
      </c>
      <c r="H1988" s="15">
        <f>IF(AND(NOT(G1988),OR(Medidas!G1988&lt;20,Medidas!G1988&gt;250,Medidas!H1988&lt;0.5,Medidas!H1988&gt;400)),1,0)</f>
        <v>0</v>
      </c>
      <c r="I1988" s="20">
        <f>(Medidas!F1988-Medidas!E1988)/30.4375</f>
        <v>0</v>
      </c>
      <c r="J1988" s="15" t="e">
        <f>Medidas!H1988/(Medidas!G1988^2)*10000</f>
        <v>#DIV/0!</v>
      </c>
      <c r="K1988" s="15" t="e">
        <f t="shared" ref="K1988:K2003" si="218">(((J1988/C1988)^B1988)-1)/(B1988*D1988)</f>
        <v>#DIV/0!</v>
      </c>
      <c r="L1988" s="15" t="e">
        <f t="shared" ref="L1988:L2003" si="219">INT(NORMSDIST(K1988)*1000)/10</f>
        <v>#DIV/0!</v>
      </c>
      <c r="M1988" s="15" t="e">
        <f t="shared" ref="M1988:M2003" si="220">IF(OR((J1988-C1988)/N1988&lt;-4,(J1988-C1988)/O1988&gt;8),1,0)</f>
        <v>#DIV/0!</v>
      </c>
      <c r="N1988" s="15" t="e">
        <f t="shared" ref="N1988:N2003" si="221">(C1988-(C1988*(1+B1988*D1988*(-2))^(1/B1988)))/2</f>
        <v>#N/A</v>
      </c>
      <c r="O1988" s="15" t="e">
        <f t="shared" ref="O1988:O2003" si="222">((C1988*(1+B1988*D1988*2)^(1/B1988))-C1988)/2</f>
        <v>#N/A</v>
      </c>
    </row>
    <row r="1989" spans="1:15" x14ac:dyDescent="0.15">
      <c r="A1989" s="106">
        <f t="shared" ref="A1989:A2002" si="223">I1989-INT(I1989+0.5)+1</f>
        <v>1</v>
      </c>
      <c r="B1989" s="15" t="e">
        <f>IF(OR(Medidas!D1989=1,Medidas!D1989="M",Medidas!D1989="m"),$A1989*LOOKUP($I1989+1,'OMS2007'!$A$3:$A$220,'OMS2007'!B$3:B$220)+(1-$A1989)*LOOKUP($I1989,'OMS2007'!$A$3:$A$220,'OMS2007'!B$3:B$220),$A1989*LOOKUP($I1989+1,'OMS2007'!$A$3:$A$220,'OMS2007'!E$3:E$220)+(1-$A1989)*LOOKUP($I1989,'OMS2007'!$A$3:$A$220,'OMS2007'!E$3:E$220))</f>
        <v>#N/A</v>
      </c>
      <c r="C1989" s="15" t="e">
        <f>IF(OR(Medidas!D1989=1,Medidas!D1989="M",Medidas!D1989="m"),$A1989*LOOKUP($I1989+1,'OMS2007'!$A$3:$A$220,'OMS2007'!C$3:C$220)+(1-$A1989)*LOOKUP($I1989,'OMS2007'!$A$3:$A$220,'OMS2007'!C$3:C$220),$A1989*LOOKUP($I1989+1,'OMS2007'!$A$3:$A$220,'OMS2007'!F$3:F$220)+(1-$A1989)*LOOKUP($I1989,'OMS2007'!$A$3:$A$220,'OMS2007'!F$3:F$220))</f>
        <v>#N/A</v>
      </c>
      <c r="D1989" s="15" t="e">
        <f>IF(OR(Medidas!D1989=1,Medidas!D1989="M",Medidas!D1989="m"),$A1989*LOOKUP($I1989+1,'OMS2007'!$A$3:$A$220,'OMS2007'!D$3:D$220)+(1-$A1989)*LOOKUP($I1989,'OMS2007'!$A$3:$A$220,'OMS2007'!D$3:D$220),$A1989*LOOKUP($I1989+1,'OMS2007'!$A$3:$A$220,'OMS2007'!G$3:G$220)+(1-$A1989)*LOOKUP($I1989,'OMS2007'!$A$3:$A$220,'OMS2007'!G$3:G$220))</f>
        <v>#N/A</v>
      </c>
      <c r="E1989" s="15">
        <f t="shared" si="217"/>
        <v>1</v>
      </c>
      <c r="F1989" s="15">
        <f>IF(OR(Medidas!D1989=1,Medidas!D1989="M",Medidas!D1989="m",Medidas!D1989=2,Medidas!D1989="F",Medidas!D1989="f"),0,1)</f>
        <v>1</v>
      </c>
      <c r="G1989" s="15">
        <f>IF(OR(ISBLANK(Medidas!G1989),(ISBLANK(Medidas!H1989))),1,0)</f>
        <v>1</v>
      </c>
      <c r="H1989" s="15">
        <f>IF(AND(NOT(G1989),OR(Medidas!G1989&lt;20,Medidas!G1989&gt;250,Medidas!H1989&lt;0.5,Medidas!H1989&gt;400)),1,0)</f>
        <v>0</v>
      </c>
      <c r="I1989" s="20">
        <f>(Medidas!F1989-Medidas!E1989)/30.4375</f>
        <v>0</v>
      </c>
      <c r="J1989" s="15" t="e">
        <f>Medidas!H1989/(Medidas!G1989^2)*10000</f>
        <v>#DIV/0!</v>
      </c>
      <c r="K1989" s="15" t="e">
        <f t="shared" si="218"/>
        <v>#DIV/0!</v>
      </c>
      <c r="L1989" s="15" t="e">
        <f t="shared" si="219"/>
        <v>#DIV/0!</v>
      </c>
      <c r="M1989" s="15" t="e">
        <f t="shared" si="220"/>
        <v>#DIV/0!</v>
      </c>
      <c r="N1989" s="15" t="e">
        <f t="shared" si="221"/>
        <v>#N/A</v>
      </c>
      <c r="O1989" s="15" t="e">
        <f t="shared" si="222"/>
        <v>#N/A</v>
      </c>
    </row>
    <row r="1990" spans="1:15" x14ac:dyDescent="0.15">
      <c r="A1990" s="106">
        <f t="shared" si="223"/>
        <v>1</v>
      </c>
      <c r="B1990" s="15" t="e">
        <f>IF(OR(Medidas!D1990=1,Medidas!D1990="M",Medidas!D1990="m"),$A1990*LOOKUP($I1990+1,'OMS2007'!$A$3:$A$220,'OMS2007'!B$3:B$220)+(1-$A1990)*LOOKUP($I1990,'OMS2007'!$A$3:$A$220,'OMS2007'!B$3:B$220),$A1990*LOOKUP($I1990+1,'OMS2007'!$A$3:$A$220,'OMS2007'!E$3:E$220)+(1-$A1990)*LOOKUP($I1990,'OMS2007'!$A$3:$A$220,'OMS2007'!E$3:E$220))</f>
        <v>#N/A</v>
      </c>
      <c r="C1990" s="15" t="e">
        <f>IF(OR(Medidas!D1990=1,Medidas!D1990="M",Medidas!D1990="m"),$A1990*LOOKUP($I1990+1,'OMS2007'!$A$3:$A$220,'OMS2007'!C$3:C$220)+(1-$A1990)*LOOKUP($I1990,'OMS2007'!$A$3:$A$220,'OMS2007'!C$3:C$220),$A1990*LOOKUP($I1990+1,'OMS2007'!$A$3:$A$220,'OMS2007'!F$3:F$220)+(1-$A1990)*LOOKUP($I1990,'OMS2007'!$A$3:$A$220,'OMS2007'!F$3:F$220))</f>
        <v>#N/A</v>
      </c>
      <c r="D1990" s="15" t="e">
        <f>IF(OR(Medidas!D1990=1,Medidas!D1990="M",Medidas!D1990="m"),$A1990*LOOKUP($I1990+1,'OMS2007'!$A$3:$A$220,'OMS2007'!D$3:D$220)+(1-$A1990)*LOOKUP($I1990,'OMS2007'!$A$3:$A$220,'OMS2007'!D$3:D$220),$A1990*LOOKUP($I1990+1,'OMS2007'!$A$3:$A$220,'OMS2007'!G$3:G$220)+(1-$A1990)*LOOKUP($I1990,'OMS2007'!$A$3:$A$220,'OMS2007'!G$3:G$220))</f>
        <v>#N/A</v>
      </c>
      <c r="E1990" s="15">
        <f t="shared" si="217"/>
        <v>1</v>
      </c>
      <c r="F1990" s="15">
        <f>IF(OR(Medidas!D1990=1,Medidas!D1990="M",Medidas!D1990="m",Medidas!D1990=2,Medidas!D1990="F",Medidas!D1990="f"),0,1)</f>
        <v>1</v>
      </c>
      <c r="G1990" s="15">
        <f>IF(OR(ISBLANK(Medidas!G1990),(ISBLANK(Medidas!H1990))),1,0)</f>
        <v>1</v>
      </c>
      <c r="H1990" s="15">
        <f>IF(AND(NOT(G1990),OR(Medidas!G1990&lt;20,Medidas!G1990&gt;250,Medidas!H1990&lt;0.5,Medidas!H1990&gt;400)),1,0)</f>
        <v>0</v>
      </c>
      <c r="I1990" s="20">
        <f>(Medidas!F1990-Medidas!E1990)/30.4375</f>
        <v>0</v>
      </c>
      <c r="J1990" s="15" t="e">
        <f>Medidas!H1990/(Medidas!G1990^2)*10000</f>
        <v>#DIV/0!</v>
      </c>
      <c r="K1990" s="15" t="e">
        <f t="shared" si="218"/>
        <v>#DIV/0!</v>
      </c>
      <c r="L1990" s="15" t="e">
        <f t="shared" si="219"/>
        <v>#DIV/0!</v>
      </c>
      <c r="M1990" s="15" t="e">
        <f t="shared" si="220"/>
        <v>#DIV/0!</v>
      </c>
      <c r="N1990" s="15" t="e">
        <f t="shared" si="221"/>
        <v>#N/A</v>
      </c>
      <c r="O1990" s="15" t="e">
        <f t="shared" si="222"/>
        <v>#N/A</v>
      </c>
    </row>
    <row r="1991" spans="1:15" x14ac:dyDescent="0.15">
      <c r="A1991" s="106">
        <f t="shared" si="223"/>
        <v>1</v>
      </c>
      <c r="B1991" s="15" t="e">
        <f>IF(OR(Medidas!D1991=1,Medidas!D1991="M",Medidas!D1991="m"),$A1991*LOOKUP($I1991+1,'OMS2007'!$A$3:$A$220,'OMS2007'!B$3:B$220)+(1-$A1991)*LOOKUP($I1991,'OMS2007'!$A$3:$A$220,'OMS2007'!B$3:B$220),$A1991*LOOKUP($I1991+1,'OMS2007'!$A$3:$A$220,'OMS2007'!E$3:E$220)+(1-$A1991)*LOOKUP($I1991,'OMS2007'!$A$3:$A$220,'OMS2007'!E$3:E$220))</f>
        <v>#N/A</v>
      </c>
      <c r="C1991" s="15" t="e">
        <f>IF(OR(Medidas!D1991=1,Medidas!D1991="M",Medidas!D1991="m"),$A1991*LOOKUP($I1991+1,'OMS2007'!$A$3:$A$220,'OMS2007'!C$3:C$220)+(1-$A1991)*LOOKUP($I1991,'OMS2007'!$A$3:$A$220,'OMS2007'!C$3:C$220),$A1991*LOOKUP($I1991+1,'OMS2007'!$A$3:$A$220,'OMS2007'!F$3:F$220)+(1-$A1991)*LOOKUP($I1991,'OMS2007'!$A$3:$A$220,'OMS2007'!F$3:F$220))</f>
        <v>#N/A</v>
      </c>
      <c r="D1991" s="15" t="e">
        <f>IF(OR(Medidas!D1991=1,Medidas!D1991="M",Medidas!D1991="m"),$A1991*LOOKUP($I1991+1,'OMS2007'!$A$3:$A$220,'OMS2007'!D$3:D$220)+(1-$A1991)*LOOKUP($I1991,'OMS2007'!$A$3:$A$220,'OMS2007'!D$3:D$220),$A1991*LOOKUP($I1991+1,'OMS2007'!$A$3:$A$220,'OMS2007'!G$3:G$220)+(1-$A1991)*LOOKUP($I1991,'OMS2007'!$A$3:$A$220,'OMS2007'!G$3:G$220))</f>
        <v>#N/A</v>
      </c>
      <c r="E1991" s="15">
        <f t="shared" si="217"/>
        <v>1</v>
      </c>
      <c r="F1991" s="15">
        <f>IF(OR(Medidas!D1991=1,Medidas!D1991="M",Medidas!D1991="m",Medidas!D1991=2,Medidas!D1991="F",Medidas!D1991="f"),0,1)</f>
        <v>1</v>
      </c>
      <c r="G1991" s="15">
        <f>IF(OR(ISBLANK(Medidas!G1991),(ISBLANK(Medidas!H1991))),1,0)</f>
        <v>1</v>
      </c>
      <c r="H1991" s="15">
        <f>IF(AND(NOT(G1991),OR(Medidas!G1991&lt;20,Medidas!G1991&gt;250,Medidas!H1991&lt;0.5,Medidas!H1991&gt;400)),1,0)</f>
        <v>0</v>
      </c>
      <c r="I1991" s="20">
        <f>(Medidas!F1991-Medidas!E1991)/30.4375</f>
        <v>0</v>
      </c>
      <c r="J1991" s="15" t="e">
        <f>Medidas!H1991/(Medidas!G1991^2)*10000</f>
        <v>#DIV/0!</v>
      </c>
      <c r="K1991" s="15" t="e">
        <f t="shared" si="218"/>
        <v>#DIV/0!</v>
      </c>
      <c r="L1991" s="15" t="e">
        <f t="shared" si="219"/>
        <v>#DIV/0!</v>
      </c>
      <c r="M1991" s="15" t="e">
        <f t="shared" si="220"/>
        <v>#DIV/0!</v>
      </c>
      <c r="N1991" s="15" t="e">
        <f t="shared" si="221"/>
        <v>#N/A</v>
      </c>
      <c r="O1991" s="15" t="e">
        <f t="shared" si="222"/>
        <v>#N/A</v>
      </c>
    </row>
    <row r="1992" spans="1:15" x14ac:dyDescent="0.15">
      <c r="A1992" s="106">
        <f t="shared" si="223"/>
        <v>1</v>
      </c>
      <c r="B1992" s="15" t="e">
        <f>IF(OR(Medidas!D1992=1,Medidas!D1992="M",Medidas!D1992="m"),$A1992*LOOKUP($I1992+1,'OMS2007'!$A$3:$A$220,'OMS2007'!B$3:B$220)+(1-$A1992)*LOOKUP($I1992,'OMS2007'!$A$3:$A$220,'OMS2007'!B$3:B$220),$A1992*LOOKUP($I1992+1,'OMS2007'!$A$3:$A$220,'OMS2007'!E$3:E$220)+(1-$A1992)*LOOKUP($I1992,'OMS2007'!$A$3:$A$220,'OMS2007'!E$3:E$220))</f>
        <v>#N/A</v>
      </c>
      <c r="C1992" s="15" t="e">
        <f>IF(OR(Medidas!D1992=1,Medidas!D1992="M",Medidas!D1992="m"),$A1992*LOOKUP($I1992+1,'OMS2007'!$A$3:$A$220,'OMS2007'!C$3:C$220)+(1-$A1992)*LOOKUP($I1992,'OMS2007'!$A$3:$A$220,'OMS2007'!C$3:C$220),$A1992*LOOKUP($I1992+1,'OMS2007'!$A$3:$A$220,'OMS2007'!F$3:F$220)+(1-$A1992)*LOOKUP($I1992,'OMS2007'!$A$3:$A$220,'OMS2007'!F$3:F$220))</f>
        <v>#N/A</v>
      </c>
      <c r="D1992" s="15" t="e">
        <f>IF(OR(Medidas!D1992=1,Medidas!D1992="M",Medidas!D1992="m"),$A1992*LOOKUP($I1992+1,'OMS2007'!$A$3:$A$220,'OMS2007'!D$3:D$220)+(1-$A1992)*LOOKUP($I1992,'OMS2007'!$A$3:$A$220,'OMS2007'!D$3:D$220),$A1992*LOOKUP($I1992+1,'OMS2007'!$A$3:$A$220,'OMS2007'!G$3:G$220)+(1-$A1992)*LOOKUP($I1992,'OMS2007'!$A$3:$A$220,'OMS2007'!G$3:G$220))</f>
        <v>#N/A</v>
      </c>
      <c r="E1992" s="15">
        <f t="shared" si="217"/>
        <v>1</v>
      </c>
      <c r="F1992" s="15">
        <f>IF(OR(Medidas!D1992=1,Medidas!D1992="M",Medidas!D1992="m",Medidas!D1992=2,Medidas!D1992="F",Medidas!D1992="f"),0,1)</f>
        <v>1</v>
      </c>
      <c r="G1992" s="15">
        <f>IF(OR(ISBLANK(Medidas!G1992),(ISBLANK(Medidas!H1992))),1,0)</f>
        <v>1</v>
      </c>
      <c r="H1992" s="15">
        <f>IF(AND(NOT(G1992),OR(Medidas!G1992&lt;20,Medidas!G1992&gt;250,Medidas!H1992&lt;0.5,Medidas!H1992&gt;400)),1,0)</f>
        <v>0</v>
      </c>
      <c r="I1992" s="20">
        <f>(Medidas!F1992-Medidas!E1992)/30.4375</f>
        <v>0</v>
      </c>
      <c r="J1992" s="15" t="e">
        <f>Medidas!H1992/(Medidas!G1992^2)*10000</f>
        <v>#DIV/0!</v>
      </c>
      <c r="K1992" s="15" t="e">
        <f t="shared" si="218"/>
        <v>#DIV/0!</v>
      </c>
      <c r="L1992" s="15" t="e">
        <f t="shared" si="219"/>
        <v>#DIV/0!</v>
      </c>
      <c r="M1992" s="15" t="e">
        <f t="shared" si="220"/>
        <v>#DIV/0!</v>
      </c>
      <c r="N1992" s="15" t="e">
        <f t="shared" si="221"/>
        <v>#N/A</v>
      </c>
      <c r="O1992" s="15" t="e">
        <f t="shared" si="222"/>
        <v>#N/A</v>
      </c>
    </row>
    <row r="1993" spans="1:15" x14ac:dyDescent="0.15">
      <c r="A1993" s="106">
        <f t="shared" si="223"/>
        <v>1</v>
      </c>
      <c r="B1993" s="15" t="e">
        <f>IF(OR(Medidas!D1993=1,Medidas!D1993="M",Medidas!D1993="m"),$A1993*LOOKUP($I1993+1,'OMS2007'!$A$3:$A$220,'OMS2007'!B$3:B$220)+(1-$A1993)*LOOKUP($I1993,'OMS2007'!$A$3:$A$220,'OMS2007'!B$3:B$220),$A1993*LOOKUP($I1993+1,'OMS2007'!$A$3:$A$220,'OMS2007'!E$3:E$220)+(1-$A1993)*LOOKUP($I1993,'OMS2007'!$A$3:$A$220,'OMS2007'!E$3:E$220))</f>
        <v>#N/A</v>
      </c>
      <c r="C1993" s="15" t="e">
        <f>IF(OR(Medidas!D1993=1,Medidas!D1993="M",Medidas!D1993="m"),$A1993*LOOKUP($I1993+1,'OMS2007'!$A$3:$A$220,'OMS2007'!C$3:C$220)+(1-$A1993)*LOOKUP($I1993,'OMS2007'!$A$3:$A$220,'OMS2007'!C$3:C$220),$A1993*LOOKUP($I1993+1,'OMS2007'!$A$3:$A$220,'OMS2007'!F$3:F$220)+(1-$A1993)*LOOKUP($I1993,'OMS2007'!$A$3:$A$220,'OMS2007'!F$3:F$220))</f>
        <v>#N/A</v>
      </c>
      <c r="D1993" s="15" t="e">
        <f>IF(OR(Medidas!D1993=1,Medidas!D1993="M",Medidas!D1993="m"),$A1993*LOOKUP($I1993+1,'OMS2007'!$A$3:$A$220,'OMS2007'!D$3:D$220)+(1-$A1993)*LOOKUP($I1993,'OMS2007'!$A$3:$A$220,'OMS2007'!D$3:D$220),$A1993*LOOKUP($I1993+1,'OMS2007'!$A$3:$A$220,'OMS2007'!G$3:G$220)+(1-$A1993)*LOOKUP($I1993,'OMS2007'!$A$3:$A$220,'OMS2007'!G$3:G$220))</f>
        <v>#N/A</v>
      </c>
      <c r="E1993" s="15">
        <f t="shared" si="217"/>
        <v>1</v>
      </c>
      <c r="F1993" s="15">
        <f>IF(OR(Medidas!D1993=1,Medidas!D1993="M",Medidas!D1993="m",Medidas!D1993=2,Medidas!D1993="F",Medidas!D1993="f"),0,1)</f>
        <v>1</v>
      </c>
      <c r="G1993" s="15">
        <f>IF(OR(ISBLANK(Medidas!G1993),(ISBLANK(Medidas!H1993))),1,0)</f>
        <v>1</v>
      </c>
      <c r="H1993" s="15">
        <f>IF(AND(NOT(G1993),OR(Medidas!G1993&lt;20,Medidas!G1993&gt;250,Medidas!H1993&lt;0.5,Medidas!H1993&gt;400)),1,0)</f>
        <v>0</v>
      </c>
      <c r="I1993" s="20">
        <f>(Medidas!F1993-Medidas!E1993)/30.4375</f>
        <v>0</v>
      </c>
      <c r="J1993" s="15" t="e">
        <f>Medidas!H1993/(Medidas!G1993^2)*10000</f>
        <v>#DIV/0!</v>
      </c>
      <c r="K1993" s="15" t="e">
        <f t="shared" si="218"/>
        <v>#DIV/0!</v>
      </c>
      <c r="L1993" s="15" t="e">
        <f t="shared" si="219"/>
        <v>#DIV/0!</v>
      </c>
      <c r="M1993" s="15" t="e">
        <f t="shared" si="220"/>
        <v>#DIV/0!</v>
      </c>
      <c r="N1993" s="15" t="e">
        <f t="shared" si="221"/>
        <v>#N/A</v>
      </c>
      <c r="O1993" s="15" t="e">
        <f t="shared" si="222"/>
        <v>#N/A</v>
      </c>
    </row>
    <row r="1994" spans="1:15" x14ac:dyDescent="0.15">
      <c r="A1994" s="106">
        <f t="shared" si="223"/>
        <v>1</v>
      </c>
      <c r="B1994" s="15" t="e">
        <f>IF(OR(Medidas!D1994=1,Medidas!D1994="M",Medidas!D1994="m"),$A1994*LOOKUP($I1994+1,'OMS2007'!$A$3:$A$220,'OMS2007'!B$3:B$220)+(1-$A1994)*LOOKUP($I1994,'OMS2007'!$A$3:$A$220,'OMS2007'!B$3:B$220),$A1994*LOOKUP($I1994+1,'OMS2007'!$A$3:$A$220,'OMS2007'!E$3:E$220)+(1-$A1994)*LOOKUP($I1994,'OMS2007'!$A$3:$A$220,'OMS2007'!E$3:E$220))</f>
        <v>#N/A</v>
      </c>
      <c r="C1994" s="15" t="e">
        <f>IF(OR(Medidas!D1994=1,Medidas!D1994="M",Medidas!D1994="m"),$A1994*LOOKUP($I1994+1,'OMS2007'!$A$3:$A$220,'OMS2007'!C$3:C$220)+(1-$A1994)*LOOKUP($I1994,'OMS2007'!$A$3:$A$220,'OMS2007'!C$3:C$220),$A1994*LOOKUP($I1994+1,'OMS2007'!$A$3:$A$220,'OMS2007'!F$3:F$220)+(1-$A1994)*LOOKUP($I1994,'OMS2007'!$A$3:$A$220,'OMS2007'!F$3:F$220))</f>
        <v>#N/A</v>
      </c>
      <c r="D1994" s="15" t="e">
        <f>IF(OR(Medidas!D1994=1,Medidas!D1994="M",Medidas!D1994="m"),$A1994*LOOKUP($I1994+1,'OMS2007'!$A$3:$A$220,'OMS2007'!D$3:D$220)+(1-$A1994)*LOOKUP($I1994,'OMS2007'!$A$3:$A$220,'OMS2007'!D$3:D$220),$A1994*LOOKUP($I1994+1,'OMS2007'!$A$3:$A$220,'OMS2007'!G$3:G$220)+(1-$A1994)*LOOKUP($I1994,'OMS2007'!$A$3:$A$220,'OMS2007'!G$3:G$220))</f>
        <v>#N/A</v>
      </c>
      <c r="E1994" s="15">
        <f t="shared" si="217"/>
        <v>1</v>
      </c>
      <c r="F1994" s="15">
        <f>IF(OR(Medidas!D1994=1,Medidas!D1994="M",Medidas!D1994="m",Medidas!D1994=2,Medidas!D1994="F",Medidas!D1994="f"),0,1)</f>
        <v>1</v>
      </c>
      <c r="G1994" s="15">
        <f>IF(OR(ISBLANK(Medidas!G1994),(ISBLANK(Medidas!H1994))),1,0)</f>
        <v>1</v>
      </c>
      <c r="H1994" s="15">
        <f>IF(AND(NOT(G1994),OR(Medidas!G1994&lt;20,Medidas!G1994&gt;250,Medidas!H1994&lt;0.5,Medidas!H1994&gt;400)),1,0)</f>
        <v>0</v>
      </c>
      <c r="I1994" s="20">
        <f>(Medidas!F1994-Medidas!E1994)/30.4375</f>
        <v>0</v>
      </c>
      <c r="J1994" s="15" t="e">
        <f>Medidas!H1994/(Medidas!G1994^2)*10000</f>
        <v>#DIV/0!</v>
      </c>
      <c r="K1994" s="15" t="e">
        <f t="shared" si="218"/>
        <v>#DIV/0!</v>
      </c>
      <c r="L1994" s="15" t="e">
        <f t="shared" si="219"/>
        <v>#DIV/0!</v>
      </c>
      <c r="M1994" s="15" t="e">
        <f t="shared" si="220"/>
        <v>#DIV/0!</v>
      </c>
      <c r="N1994" s="15" t="e">
        <f t="shared" si="221"/>
        <v>#N/A</v>
      </c>
      <c r="O1994" s="15" t="e">
        <f t="shared" si="222"/>
        <v>#N/A</v>
      </c>
    </row>
    <row r="1995" spans="1:15" x14ac:dyDescent="0.15">
      <c r="A1995" s="106">
        <f t="shared" si="223"/>
        <v>1</v>
      </c>
      <c r="B1995" s="15" t="e">
        <f>IF(OR(Medidas!D1995=1,Medidas!D1995="M",Medidas!D1995="m"),$A1995*LOOKUP($I1995+1,'OMS2007'!$A$3:$A$220,'OMS2007'!B$3:B$220)+(1-$A1995)*LOOKUP($I1995,'OMS2007'!$A$3:$A$220,'OMS2007'!B$3:B$220),$A1995*LOOKUP($I1995+1,'OMS2007'!$A$3:$A$220,'OMS2007'!E$3:E$220)+(1-$A1995)*LOOKUP($I1995,'OMS2007'!$A$3:$A$220,'OMS2007'!E$3:E$220))</f>
        <v>#N/A</v>
      </c>
      <c r="C1995" s="15" t="e">
        <f>IF(OR(Medidas!D1995=1,Medidas!D1995="M",Medidas!D1995="m"),$A1995*LOOKUP($I1995+1,'OMS2007'!$A$3:$A$220,'OMS2007'!C$3:C$220)+(1-$A1995)*LOOKUP($I1995,'OMS2007'!$A$3:$A$220,'OMS2007'!C$3:C$220),$A1995*LOOKUP($I1995+1,'OMS2007'!$A$3:$A$220,'OMS2007'!F$3:F$220)+(1-$A1995)*LOOKUP($I1995,'OMS2007'!$A$3:$A$220,'OMS2007'!F$3:F$220))</f>
        <v>#N/A</v>
      </c>
      <c r="D1995" s="15" t="e">
        <f>IF(OR(Medidas!D1995=1,Medidas!D1995="M",Medidas!D1995="m"),$A1995*LOOKUP($I1995+1,'OMS2007'!$A$3:$A$220,'OMS2007'!D$3:D$220)+(1-$A1995)*LOOKUP($I1995,'OMS2007'!$A$3:$A$220,'OMS2007'!D$3:D$220),$A1995*LOOKUP($I1995+1,'OMS2007'!$A$3:$A$220,'OMS2007'!G$3:G$220)+(1-$A1995)*LOOKUP($I1995,'OMS2007'!$A$3:$A$220,'OMS2007'!G$3:G$220))</f>
        <v>#N/A</v>
      </c>
      <c r="E1995" s="15">
        <f t="shared" si="217"/>
        <v>1</v>
      </c>
      <c r="F1995" s="15">
        <f>IF(OR(Medidas!D1995=1,Medidas!D1995="M",Medidas!D1995="m",Medidas!D1995=2,Medidas!D1995="F",Medidas!D1995="f"),0,1)</f>
        <v>1</v>
      </c>
      <c r="G1995" s="15">
        <f>IF(OR(ISBLANK(Medidas!G1995),(ISBLANK(Medidas!H1995))),1,0)</f>
        <v>1</v>
      </c>
      <c r="H1995" s="15">
        <f>IF(AND(NOT(G1995),OR(Medidas!G1995&lt;20,Medidas!G1995&gt;250,Medidas!H1995&lt;0.5,Medidas!H1995&gt;400)),1,0)</f>
        <v>0</v>
      </c>
      <c r="I1995" s="20">
        <f>(Medidas!F1995-Medidas!E1995)/30.4375</f>
        <v>0</v>
      </c>
      <c r="J1995" s="15" t="e">
        <f>Medidas!H1995/(Medidas!G1995^2)*10000</f>
        <v>#DIV/0!</v>
      </c>
      <c r="K1995" s="15" t="e">
        <f t="shared" si="218"/>
        <v>#DIV/0!</v>
      </c>
      <c r="L1995" s="15" t="e">
        <f t="shared" si="219"/>
        <v>#DIV/0!</v>
      </c>
      <c r="M1995" s="15" t="e">
        <f t="shared" si="220"/>
        <v>#DIV/0!</v>
      </c>
      <c r="N1995" s="15" t="e">
        <f t="shared" si="221"/>
        <v>#N/A</v>
      </c>
      <c r="O1995" s="15" t="e">
        <f t="shared" si="222"/>
        <v>#N/A</v>
      </c>
    </row>
    <row r="1996" spans="1:15" x14ac:dyDescent="0.15">
      <c r="A1996" s="106">
        <f t="shared" si="223"/>
        <v>1</v>
      </c>
      <c r="B1996" s="15" t="e">
        <f>IF(OR(Medidas!D1996=1,Medidas!D1996="M",Medidas!D1996="m"),$A1996*LOOKUP($I1996+1,'OMS2007'!$A$3:$A$220,'OMS2007'!B$3:B$220)+(1-$A1996)*LOOKUP($I1996,'OMS2007'!$A$3:$A$220,'OMS2007'!B$3:B$220),$A1996*LOOKUP($I1996+1,'OMS2007'!$A$3:$A$220,'OMS2007'!E$3:E$220)+(1-$A1996)*LOOKUP($I1996,'OMS2007'!$A$3:$A$220,'OMS2007'!E$3:E$220))</f>
        <v>#N/A</v>
      </c>
      <c r="C1996" s="15" t="e">
        <f>IF(OR(Medidas!D1996=1,Medidas!D1996="M",Medidas!D1996="m"),$A1996*LOOKUP($I1996+1,'OMS2007'!$A$3:$A$220,'OMS2007'!C$3:C$220)+(1-$A1996)*LOOKUP($I1996,'OMS2007'!$A$3:$A$220,'OMS2007'!C$3:C$220),$A1996*LOOKUP($I1996+1,'OMS2007'!$A$3:$A$220,'OMS2007'!F$3:F$220)+(1-$A1996)*LOOKUP($I1996,'OMS2007'!$A$3:$A$220,'OMS2007'!F$3:F$220))</f>
        <v>#N/A</v>
      </c>
      <c r="D1996" s="15" t="e">
        <f>IF(OR(Medidas!D1996=1,Medidas!D1996="M",Medidas!D1996="m"),$A1996*LOOKUP($I1996+1,'OMS2007'!$A$3:$A$220,'OMS2007'!D$3:D$220)+(1-$A1996)*LOOKUP($I1996,'OMS2007'!$A$3:$A$220,'OMS2007'!D$3:D$220),$A1996*LOOKUP($I1996+1,'OMS2007'!$A$3:$A$220,'OMS2007'!G$3:G$220)+(1-$A1996)*LOOKUP($I1996,'OMS2007'!$A$3:$A$220,'OMS2007'!G$3:G$220))</f>
        <v>#N/A</v>
      </c>
      <c r="E1996" s="15">
        <f t="shared" si="217"/>
        <v>1</v>
      </c>
      <c r="F1996" s="15">
        <f>IF(OR(Medidas!D1996=1,Medidas!D1996="M",Medidas!D1996="m",Medidas!D1996=2,Medidas!D1996="F",Medidas!D1996="f"),0,1)</f>
        <v>1</v>
      </c>
      <c r="G1996" s="15">
        <f>IF(OR(ISBLANK(Medidas!G1996),(ISBLANK(Medidas!H1996))),1,0)</f>
        <v>1</v>
      </c>
      <c r="H1996" s="15">
        <f>IF(AND(NOT(G1996),OR(Medidas!G1996&lt;20,Medidas!G1996&gt;250,Medidas!H1996&lt;0.5,Medidas!H1996&gt;400)),1,0)</f>
        <v>0</v>
      </c>
      <c r="I1996" s="20">
        <f>(Medidas!F1996-Medidas!E1996)/30.4375</f>
        <v>0</v>
      </c>
      <c r="J1996" s="15" t="e">
        <f>Medidas!H1996/(Medidas!G1996^2)*10000</f>
        <v>#DIV/0!</v>
      </c>
      <c r="K1996" s="15" t="e">
        <f t="shared" si="218"/>
        <v>#DIV/0!</v>
      </c>
      <c r="L1996" s="15" t="e">
        <f t="shared" si="219"/>
        <v>#DIV/0!</v>
      </c>
      <c r="M1996" s="15" t="e">
        <f t="shared" si="220"/>
        <v>#DIV/0!</v>
      </c>
      <c r="N1996" s="15" t="e">
        <f t="shared" si="221"/>
        <v>#N/A</v>
      </c>
      <c r="O1996" s="15" t="e">
        <f t="shared" si="222"/>
        <v>#N/A</v>
      </c>
    </row>
    <row r="1997" spans="1:15" x14ac:dyDescent="0.15">
      <c r="A1997" s="106">
        <f t="shared" si="223"/>
        <v>1</v>
      </c>
      <c r="B1997" s="15" t="e">
        <f>IF(OR(Medidas!D1997=1,Medidas!D1997="M",Medidas!D1997="m"),$A1997*LOOKUP($I1997+1,'OMS2007'!$A$3:$A$220,'OMS2007'!B$3:B$220)+(1-$A1997)*LOOKUP($I1997,'OMS2007'!$A$3:$A$220,'OMS2007'!B$3:B$220),$A1997*LOOKUP($I1997+1,'OMS2007'!$A$3:$A$220,'OMS2007'!E$3:E$220)+(1-$A1997)*LOOKUP($I1997,'OMS2007'!$A$3:$A$220,'OMS2007'!E$3:E$220))</f>
        <v>#N/A</v>
      </c>
      <c r="C1997" s="15" t="e">
        <f>IF(OR(Medidas!D1997=1,Medidas!D1997="M",Medidas!D1997="m"),$A1997*LOOKUP($I1997+1,'OMS2007'!$A$3:$A$220,'OMS2007'!C$3:C$220)+(1-$A1997)*LOOKUP($I1997,'OMS2007'!$A$3:$A$220,'OMS2007'!C$3:C$220),$A1997*LOOKUP($I1997+1,'OMS2007'!$A$3:$A$220,'OMS2007'!F$3:F$220)+(1-$A1997)*LOOKUP($I1997,'OMS2007'!$A$3:$A$220,'OMS2007'!F$3:F$220))</f>
        <v>#N/A</v>
      </c>
      <c r="D1997" s="15" t="e">
        <f>IF(OR(Medidas!D1997=1,Medidas!D1997="M",Medidas!D1997="m"),$A1997*LOOKUP($I1997+1,'OMS2007'!$A$3:$A$220,'OMS2007'!D$3:D$220)+(1-$A1997)*LOOKUP($I1997,'OMS2007'!$A$3:$A$220,'OMS2007'!D$3:D$220),$A1997*LOOKUP($I1997+1,'OMS2007'!$A$3:$A$220,'OMS2007'!G$3:G$220)+(1-$A1997)*LOOKUP($I1997,'OMS2007'!$A$3:$A$220,'OMS2007'!G$3:G$220))</f>
        <v>#N/A</v>
      </c>
      <c r="E1997" s="15">
        <f t="shared" si="217"/>
        <v>1</v>
      </c>
      <c r="F1997" s="15">
        <f>IF(OR(Medidas!D1997=1,Medidas!D1997="M",Medidas!D1997="m",Medidas!D1997=2,Medidas!D1997="F",Medidas!D1997="f"),0,1)</f>
        <v>1</v>
      </c>
      <c r="G1997" s="15">
        <f>IF(OR(ISBLANK(Medidas!G1997),(ISBLANK(Medidas!H1997))),1,0)</f>
        <v>1</v>
      </c>
      <c r="H1997" s="15">
        <f>IF(AND(NOT(G1997),OR(Medidas!G1997&lt;20,Medidas!G1997&gt;250,Medidas!H1997&lt;0.5,Medidas!H1997&gt;400)),1,0)</f>
        <v>0</v>
      </c>
      <c r="I1997" s="20">
        <f>(Medidas!F1997-Medidas!E1997)/30.4375</f>
        <v>0</v>
      </c>
      <c r="J1997" s="15" t="e">
        <f>Medidas!H1997/(Medidas!G1997^2)*10000</f>
        <v>#DIV/0!</v>
      </c>
      <c r="K1997" s="15" t="e">
        <f t="shared" si="218"/>
        <v>#DIV/0!</v>
      </c>
      <c r="L1997" s="15" t="e">
        <f t="shared" si="219"/>
        <v>#DIV/0!</v>
      </c>
      <c r="M1997" s="15" t="e">
        <f t="shared" si="220"/>
        <v>#DIV/0!</v>
      </c>
      <c r="N1997" s="15" t="e">
        <f t="shared" si="221"/>
        <v>#N/A</v>
      </c>
      <c r="O1997" s="15" t="e">
        <f t="shared" si="222"/>
        <v>#N/A</v>
      </c>
    </row>
    <row r="1998" spans="1:15" x14ac:dyDescent="0.15">
      <c r="A1998" s="106">
        <f t="shared" si="223"/>
        <v>1</v>
      </c>
      <c r="B1998" s="15" t="e">
        <f>IF(OR(Medidas!D1998=1,Medidas!D1998="M",Medidas!D1998="m"),$A1998*LOOKUP($I1998+1,'OMS2007'!$A$3:$A$220,'OMS2007'!B$3:B$220)+(1-$A1998)*LOOKUP($I1998,'OMS2007'!$A$3:$A$220,'OMS2007'!B$3:B$220),$A1998*LOOKUP($I1998+1,'OMS2007'!$A$3:$A$220,'OMS2007'!E$3:E$220)+(1-$A1998)*LOOKUP($I1998,'OMS2007'!$A$3:$A$220,'OMS2007'!E$3:E$220))</f>
        <v>#N/A</v>
      </c>
      <c r="C1998" s="15" t="e">
        <f>IF(OR(Medidas!D1998=1,Medidas!D1998="M",Medidas!D1998="m"),$A1998*LOOKUP($I1998+1,'OMS2007'!$A$3:$A$220,'OMS2007'!C$3:C$220)+(1-$A1998)*LOOKUP($I1998,'OMS2007'!$A$3:$A$220,'OMS2007'!C$3:C$220),$A1998*LOOKUP($I1998+1,'OMS2007'!$A$3:$A$220,'OMS2007'!F$3:F$220)+(1-$A1998)*LOOKUP($I1998,'OMS2007'!$A$3:$A$220,'OMS2007'!F$3:F$220))</f>
        <v>#N/A</v>
      </c>
      <c r="D1998" s="15" t="e">
        <f>IF(OR(Medidas!D1998=1,Medidas!D1998="M",Medidas!D1998="m"),$A1998*LOOKUP($I1998+1,'OMS2007'!$A$3:$A$220,'OMS2007'!D$3:D$220)+(1-$A1998)*LOOKUP($I1998,'OMS2007'!$A$3:$A$220,'OMS2007'!D$3:D$220),$A1998*LOOKUP($I1998+1,'OMS2007'!$A$3:$A$220,'OMS2007'!G$3:G$220)+(1-$A1998)*LOOKUP($I1998,'OMS2007'!$A$3:$A$220,'OMS2007'!G$3:G$220))</f>
        <v>#N/A</v>
      </c>
      <c r="E1998" s="15">
        <f t="shared" si="217"/>
        <v>1</v>
      </c>
      <c r="F1998" s="15">
        <f>IF(OR(Medidas!D1998=1,Medidas!D1998="M",Medidas!D1998="m",Medidas!D1998=2,Medidas!D1998="F",Medidas!D1998="f"),0,1)</f>
        <v>1</v>
      </c>
      <c r="G1998" s="15">
        <f>IF(OR(ISBLANK(Medidas!G1998),(ISBLANK(Medidas!H1998))),1,0)</f>
        <v>1</v>
      </c>
      <c r="H1998" s="15">
        <f>IF(AND(NOT(G1998),OR(Medidas!G1998&lt;20,Medidas!G1998&gt;250,Medidas!H1998&lt;0.5,Medidas!H1998&gt;400)),1,0)</f>
        <v>0</v>
      </c>
      <c r="I1998" s="20">
        <f>(Medidas!F1998-Medidas!E1998)/30.4375</f>
        <v>0</v>
      </c>
      <c r="J1998" s="15" t="e">
        <f>Medidas!H1998/(Medidas!G1998^2)*10000</f>
        <v>#DIV/0!</v>
      </c>
      <c r="K1998" s="15" t="e">
        <f t="shared" si="218"/>
        <v>#DIV/0!</v>
      </c>
      <c r="L1998" s="15" t="e">
        <f t="shared" si="219"/>
        <v>#DIV/0!</v>
      </c>
      <c r="M1998" s="15" t="e">
        <f t="shared" si="220"/>
        <v>#DIV/0!</v>
      </c>
      <c r="N1998" s="15" t="e">
        <f t="shared" si="221"/>
        <v>#N/A</v>
      </c>
      <c r="O1998" s="15" t="e">
        <f t="shared" si="222"/>
        <v>#N/A</v>
      </c>
    </row>
    <row r="1999" spans="1:15" x14ac:dyDescent="0.15">
      <c r="A1999" s="106">
        <f t="shared" si="223"/>
        <v>1</v>
      </c>
      <c r="B1999" s="15" t="e">
        <f>IF(OR(Medidas!D1999=1,Medidas!D1999="M",Medidas!D1999="m"),$A1999*LOOKUP($I1999+1,'OMS2007'!$A$3:$A$220,'OMS2007'!B$3:B$220)+(1-$A1999)*LOOKUP($I1999,'OMS2007'!$A$3:$A$220,'OMS2007'!B$3:B$220),$A1999*LOOKUP($I1999+1,'OMS2007'!$A$3:$A$220,'OMS2007'!E$3:E$220)+(1-$A1999)*LOOKUP($I1999,'OMS2007'!$A$3:$A$220,'OMS2007'!E$3:E$220))</f>
        <v>#N/A</v>
      </c>
      <c r="C1999" s="15" t="e">
        <f>IF(OR(Medidas!D1999=1,Medidas!D1999="M",Medidas!D1999="m"),$A1999*LOOKUP($I1999+1,'OMS2007'!$A$3:$A$220,'OMS2007'!C$3:C$220)+(1-$A1999)*LOOKUP($I1999,'OMS2007'!$A$3:$A$220,'OMS2007'!C$3:C$220),$A1999*LOOKUP($I1999+1,'OMS2007'!$A$3:$A$220,'OMS2007'!F$3:F$220)+(1-$A1999)*LOOKUP($I1999,'OMS2007'!$A$3:$A$220,'OMS2007'!F$3:F$220))</f>
        <v>#N/A</v>
      </c>
      <c r="D1999" s="15" t="e">
        <f>IF(OR(Medidas!D1999=1,Medidas!D1999="M",Medidas!D1999="m"),$A1999*LOOKUP($I1999+1,'OMS2007'!$A$3:$A$220,'OMS2007'!D$3:D$220)+(1-$A1999)*LOOKUP($I1999,'OMS2007'!$A$3:$A$220,'OMS2007'!D$3:D$220),$A1999*LOOKUP($I1999+1,'OMS2007'!$A$3:$A$220,'OMS2007'!G$3:G$220)+(1-$A1999)*LOOKUP($I1999,'OMS2007'!$A$3:$A$220,'OMS2007'!G$3:G$220))</f>
        <v>#N/A</v>
      </c>
      <c r="E1999" s="15">
        <f t="shared" si="217"/>
        <v>1</v>
      </c>
      <c r="F1999" s="15">
        <f>IF(OR(Medidas!D1999=1,Medidas!D1999="M",Medidas!D1999="m",Medidas!D1999=2,Medidas!D1999="F",Medidas!D1999="f"),0,1)</f>
        <v>1</v>
      </c>
      <c r="G1999" s="15">
        <f>IF(OR(ISBLANK(Medidas!G1999),(ISBLANK(Medidas!H1999))),1,0)</f>
        <v>1</v>
      </c>
      <c r="H1999" s="15">
        <f>IF(AND(NOT(G1999),OR(Medidas!G1999&lt;20,Medidas!G1999&gt;250,Medidas!H1999&lt;0.5,Medidas!H1999&gt;400)),1,0)</f>
        <v>0</v>
      </c>
      <c r="I1999" s="20">
        <f>(Medidas!F1999-Medidas!E1999)/30.4375</f>
        <v>0</v>
      </c>
      <c r="J1999" s="15" t="e">
        <f>Medidas!H1999/(Medidas!G1999^2)*10000</f>
        <v>#DIV/0!</v>
      </c>
      <c r="K1999" s="15" t="e">
        <f t="shared" si="218"/>
        <v>#DIV/0!</v>
      </c>
      <c r="L1999" s="15" t="e">
        <f t="shared" si="219"/>
        <v>#DIV/0!</v>
      </c>
      <c r="M1999" s="15" t="e">
        <f t="shared" si="220"/>
        <v>#DIV/0!</v>
      </c>
      <c r="N1999" s="15" t="e">
        <f t="shared" si="221"/>
        <v>#N/A</v>
      </c>
      <c r="O1999" s="15" t="e">
        <f t="shared" si="222"/>
        <v>#N/A</v>
      </c>
    </row>
    <row r="2000" spans="1:15" x14ac:dyDescent="0.15">
      <c r="A2000" s="106">
        <f t="shared" si="223"/>
        <v>1</v>
      </c>
      <c r="B2000" s="15" t="e">
        <f>IF(OR(Medidas!D2000=1,Medidas!D2000="M",Medidas!D2000="m"),$A2000*LOOKUP($I2000+1,'OMS2007'!$A$3:$A$220,'OMS2007'!B$3:B$220)+(1-$A2000)*LOOKUP($I2000,'OMS2007'!$A$3:$A$220,'OMS2007'!B$3:B$220),$A2000*LOOKUP($I2000+1,'OMS2007'!$A$3:$A$220,'OMS2007'!E$3:E$220)+(1-$A2000)*LOOKUP($I2000,'OMS2007'!$A$3:$A$220,'OMS2007'!E$3:E$220))</f>
        <v>#N/A</v>
      </c>
      <c r="C2000" s="15" t="e">
        <f>IF(OR(Medidas!D2000=1,Medidas!D2000="M",Medidas!D2000="m"),$A2000*LOOKUP($I2000+1,'OMS2007'!$A$3:$A$220,'OMS2007'!C$3:C$220)+(1-$A2000)*LOOKUP($I2000,'OMS2007'!$A$3:$A$220,'OMS2007'!C$3:C$220),$A2000*LOOKUP($I2000+1,'OMS2007'!$A$3:$A$220,'OMS2007'!F$3:F$220)+(1-$A2000)*LOOKUP($I2000,'OMS2007'!$A$3:$A$220,'OMS2007'!F$3:F$220))</f>
        <v>#N/A</v>
      </c>
      <c r="D2000" s="15" t="e">
        <f>IF(OR(Medidas!D2000=1,Medidas!D2000="M",Medidas!D2000="m"),$A2000*LOOKUP($I2000+1,'OMS2007'!$A$3:$A$220,'OMS2007'!D$3:D$220)+(1-$A2000)*LOOKUP($I2000,'OMS2007'!$A$3:$A$220,'OMS2007'!D$3:D$220),$A2000*LOOKUP($I2000+1,'OMS2007'!$A$3:$A$220,'OMS2007'!G$3:G$220)+(1-$A2000)*LOOKUP($I2000,'OMS2007'!$A$3:$A$220,'OMS2007'!G$3:G$220))</f>
        <v>#N/A</v>
      </c>
      <c r="E2000" s="15">
        <f t="shared" si="217"/>
        <v>1</v>
      </c>
      <c r="F2000" s="15">
        <f>IF(OR(Medidas!D2000=1,Medidas!D2000="M",Medidas!D2000="m",Medidas!D2000=2,Medidas!D2000="F",Medidas!D2000="f"),0,1)</f>
        <v>1</v>
      </c>
      <c r="G2000" s="15">
        <f>IF(OR(ISBLANK(Medidas!G2000),(ISBLANK(Medidas!H2000))),1,0)</f>
        <v>1</v>
      </c>
      <c r="H2000" s="15">
        <f>IF(AND(NOT(G2000),OR(Medidas!G2000&lt;20,Medidas!G2000&gt;250,Medidas!H2000&lt;0.5,Medidas!H2000&gt;400)),1,0)</f>
        <v>0</v>
      </c>
      <c r="I2000" s="20">
        <f>(Medidas!F2000-Medidas!E2000)/30.4375</f>
        <v>0</v>
      </c>
      <c r="J2000" s="15" t="e">
        <f>Medidas!H2000/(Medidas!G2000^2)*10000</f>
        <v>#DIV/0!</v>
      </c>
      <c r="K2000" s="15" t="e">
        <f t="shared" si="218"/>
        <v>#DIV/0!</v>
      </c>
      <c r="L2000" s="15" t="e">
        <f t="shared" si="219"/>
        <v>#DIV/0!</v>
      </c>
      <c r="M2000" s="15" t="e">
        <f t="shared" si="220"/>
        <v>#DIV/0!</v>
      </c>
      <c r="N2000" s="15" t="e">
        <f t="shared" si="221"/>
        <v>#N/A</v>
      </c>
      <c r="O2000" s="15" t="e">
        <f t="shared" si="222"/>
        <v>#N/A</v>
      </c>
    </row>
    <row r="2001" spans="1:15" x14ac:dyDescent="0.15">
      <c r="A2001" s="106">
        <f t="shared" si="223"/>
        <v>1</v>
      </c>
      <c r="B2001" s="15" t="e">
        <f>IF(OR(Medidas!D2001=1,Medidas!D2001="M",Medidas!D2001="m"),$A2001*LOOKUP($I2001+1,'OMS2007'!$A$3:$A$220,'OMS2007'!B$3:B$220)+(1-$A2001)*LOOKUP($I2001,'OMS2007'!$A$3:$A$220,'OMS2007'!B$3:B$220),$A2001*LOOKUP($I2001+1,'OMS2007'!$A$3:$A$220,'OMS2007'!E$3:E$220)+(1-$A2001)*LOOKUP($I2001,'OMS2007'!$A$3:$A$220,'OMS2007'!E$3:E$220))</f>
        <v>#N/A</v>
      </c>
      <c r="C2001" s="15" t="e">
        <f>IF(OR(Medidas!D2001=1,Medidas!D2001="M",Medidas!D2001="m"),$A2001*LOOKUP($I2001+1,'OMS2007'!$A$3:$A$220,'OMS2007'!C$3:C$220)+(1-$A2001)*LOOKUP($I2001,'OMS2007'!$A$3:$A$220,'OMS2007'!C$3:C$220),$A2001*LOOKUP($I2001+1,'OMS2007'!$A$3:$A$220,'OMS2007'!F$3:F$220)+(1-$A2001)*LOOKUP($I2001,'OMS2007'!$A$3:$A$220,'OMS2007'!F$3:F$220))</f>
        <v>#N/A</v>
      </c>
      <c r="D2001" s="15" t="e">
        <f>IF(OR(Medidas!D2001=1,Medidas!D2001="M",Medidas!D2001="m"),$A2001*LOOKUP($I2001+1,'OMS2007'!$A$3:$A$220,'OMS2007'!D$3:D$220)+(1-$A2001)*LOOKUP($I2001,'OMS2007'!$A$3:$A$220,'OMS2007'!D$3:D$220),$A2001*LOOKUP($I2001+1,'OMS2007'!$A$3:$A$220,'OMS2007'!G$3:G$220)+(1-$A2001)*LOOKUP($I2001,'OMS2007'!$A$3:$A$220,'OMS2007'!G$3:G$220))</f>
        <v>#N/A</v>
      </c>
      <c r="E2001" s="15">
        <f t="shared" si="217"/>
        <v>1</v>
      </c>
      <c r="F2001" s="15">
        <f>IF(OR(Medidas!D2001=1,Medidas!D2001="M",Medidas!D2001="m",Medidas!D2001=2,Medidas!D2001="F",Medidas!D2001="f"),0,1)</f>
        <v>1</v>
      </c>
      <c r="G2001" s="15">
        <f>IF(OR(ISBLANK(Medidas!G2001),(ISBLANK(Medidas!H2001))),1,0)</f>
        <v>1</v>
      </c>
      <c r="H2001" s="15">
        <f>IF(AND(NOT(G2001),OR(Medidas!G2001&lt;20,Medidas!G2001&gt;250,Medidas!H2001&lt;0.5,Medidas!H2001&gt;400)),1,0)</f>
        <v>0</v>
      </c>
      <c r="I2001" s="20">
        <f>(Medidas!F2001-Medidas!E2001)/30.4375</f>
        <v>0</v>
      </c>
      <c r="J2001" s="15" t="e">
        <f>Medidas!H2001/(Medidas!G2001^2)*10000</f>
        <v>#DIV/0!</v>
      </c>
      <c r="K2001" s="15" t="e">
        <f t="shared" si="218"/>
        <v>#DIV/0!</v>
      </c>
      <c r="L2001" s="15" t="e">
        <f t="shared" si="219"/>
        <v>#DIV/0!</v>
      </c>
      <c r="M2001" s="15" t="e">
        <f t="shared" si="220"/>
        <v>#DIV/0!</v>
      </c>
      <c r="N2001" s="15" t="e">
        <f t="shared" si="221"/>
        <v>#N/A</v>
      </c>
      <c r="O2001" s="15" t="e">
        <f t="shared" si="222"/>
        <v>#N/A</v>
      </c>
    </row>
    <row r="2002" spans="1:15" x14ac:dyDescent="0.15">
      <c r="A2002" s="106">
        <f t="shared" si="223"/>
        <v>1</v>
      </c>
      <c r="B2002" s="15" t="e">
        <f>IF(OR(Medidas!D2002=1,Medidas!D2002="M",Medidas!D2002="m"),$A2002*LOOKUP($I2002+1,'OMS2007'!$A$3:$A$220,'OMS2007'!B$3:B$220)+(1-$A2002)*LOOKUP($I2002,'OMS2007'!$A$3:$A$220,'OMS2007'!B$3:B$220),$A2002*LOOKUP($I2002+1,'OMS2007'!$A$3:$A$220,'OMS2007'!E$3:E$220)+(1-$A2002)*LOOKUP($I2002,'OMS2007'!$A$3:$A$220,'OMS2007'!E$3:E$220))</f>
        <v>#N/A</v>
      </c>
      <c r="C2002" s="15" t="e">
        <f>IF(OR(Medidas!D2002=1,Medidas!D2002="M",Medidas!D2002="m"),$A2002*LOOKUP($I2002+1,'OMS2007'!$A$3:$A$220,'OMS2007'!C$3:C$220)+(1-$A2002)*LOOKUP($I2002,'OMS2007'!$A$3:$A$220,'OMS2007'!C$3:C$220),$A2002*LOOKUP($I2002+1,'OMS2007'!$A$3:$A$220,'OMS2007'!F$3:F$220)+(1-$A2002)*LOOKUP($I2002,'OMS2007'!$A$3:$A$220,'OMS2007'!F$3:F$220))</f>
        <v>#N/A</v>
      </c>
      <c r="D2002" s="15" t="e">
        <f>IF(OR(Medidas!D2002=1,Medidas!D2002="M",Medidas!D2002="m"),$A2002*LOOKUP($I2002+1,'OMS2007'!$A$3:$A$220,'OMS2007'!D$3:D$220)+(1-$A2002)*LOOKUP($I2002,'OMS2007'!$A$3:$A$220,'OMS2007'!D$3:D$220),$A2002*LOOKUP($I2002+1,'OMS2007'!$A$3:$A$220,'OMS2007'!G$3:G$220)+(1-$A2002)*LOOKUP($I2002,'OMS2007'!$A$3:$A$220,'OMS2007'!G$3:G$220))</f>
        <v>#N/A</v>
      </c>
      <c r="E2002" s="15">
        <f t="shared" si="217"/>
        <v>1</v>
      </c>
      <c r="F2002" s="15">
        <f>IF(OR(Medidas!D2002=1,Medidas!D2002="M",Medidas!D2002="m",Medidas!D2002=2,Medidas!D2002="F",Medidas!D2002="f"),0,1)</f>
        <v>1</v>
      </c>
      <c r="G2002" s="15">
        <f>IF(OR(ISBLANK(Medidas!G2002),(ISBLANK(Medidas!H2002))),1,0)</f>
        <v>1</v>
      </c>
      <c r="H2002" s="15">
        <f>IF(AND(NOT(G2002),OR(Medidas!G2002&lt;20,Medidas!G2002&gt;250,Medidas!H2002&lt;0.5,Medidas!H2002&gt;400)),1,0)</f>
        <v>0</v>
      </c>
      <c r="I2002" s="20">
        <f>(Medidas!F2002-Medidas!E2002)/30.4375</f>
        <v>0</v>
      </c>
      <c r="J2002" s="15" t="e">
        <f>Medidas!H2002/(Medidas!G2002^2)*10000</f>
        <v>#DIV/0!</v>
      </c>
      <c r="K2002" s="15" t="e">
        <f t="shared" si="218"/>
        <v>#DIV/0!</v>
      </c>
      <c r="L2002" s="15" t="e">
        <f t="shared" si="219"/>
        <v>#DIV/0!</v>
      </c>
      <c r="M2002" s="15" t="e">
        <f t="shared" si="220"/>
        <v>#DIV/0!</v>
      </c>
      <c r="N2002" s="15" t="e">
        <f t="shared" si="221"/>
        <v>#N/A</v>
      </c>
      <c r="O2002" s="15" t="e">
        <f t="shared" si="222"/>
        <v>#N/A</v>
      </c>
    </row>
    <row r="2003" spans="1:15" x14ac:dyDescent="0.15">
      <c r="A2003" s="107">
        <f>I2003-INT(I2003+0.5)+1</f>
        <v>1</v>
      </c>
      <c r="B2003" s="10" t="e">
        <f>IF(OR(Medidas!D2003=1,Medidas!D2003="M",Medidas!D2003="m"),$A2003*LOOKUP($I2003+1,'OMS2007'!$A$3:$A$220,'OMS2007'!B$3:B$220)+(1-$A2003)*LOOKUP($I2003,'OMS2007'!$A$3:$A$220,'OMS2007'!B$3:B$220),$A2003*LOOKUP($I2003+1,'OMS2007'!$A$3:$A$220,'OMS2007'!E$3:E$220)+(1-$A2003)*LOOKUP($I2003,'OMS2007'!$A$3:$A$220,'OMS2007'!E$3:E$220))</f>
        <v>#N/A</v>
      </c>
      <c r="C2003" s="10" t="e">
        <f>IF(OR(Medidas!D2003=1,Medidas!D2003="M",Medidas!D2003="m"),$A2003*LOOKUP($I2003+1,'OMS2007'!$A$3:$A$220,'OMS2007'!C$3:C$220)+(1-$A2003)*LOOKUP($I2003,'OMS2007'!$A$3:$A$220,'OMS2007'!C$3:C$220),$A2003*LOOKUP($I2003+1,'OMS2007'!$A$3:$A$220,'OMS2007'!F$3:F$220)+(1-$A2003)*LOOKUP($I2003,'OMS2007'!$A$3:$A$220,'OMS2007'!F$3:F$220))</f>
        <v>#N/A</v>
      </c>
      <c r="D2003" s="10" t="e">
        <f>IF(OR(Medidas!D2003=1,Medidas!D2003="M",Medidas!D2003="m"),$A2003*LOOKUP($I2003+1,'OMS2007'!$A$3:$A$220,'OMS2007'!D$3:D$220)+(1-$A2003)*LOOKUP($I2003,'OMS2007'!$A$3:$A$220,'OMS2007'!D$3:D$220),$A2003*LOOKUP($I2003+1,'OMS2007'!$A$3:$A$220,'OMS2007'!G$3:G$220)+(1-$A2003)*LOOKUP($I2003,'OMS2007'!$A$3:$A$220,'OMS2007'!G$3:G$220))</f>
        <v>#N/A</v>
      </c>
      <c r="E2003" s="10">
        <f t="shared" si="217"/>
        <v>1</v>
      </c>
      <c r="F2003" s="10">
        <f>IF(OR(Medidas!D2003=1,Medidas!D2003="M",Medidas!D2003="m",Medidas!D2003=2,Medidas!D2003="F",Medidas!D2003="f"),0,1)</f>
        <v>1</v>
      </c>
      <c r="G2003" s="10">
        <f>IF(OR(ISBLANK(Medidas!G2003),(ISBLANK(Medidas!H2003))),1,0)</f>
        <v>1</v>
      </c>
      <c r="H2003" s="10">
        <f>IF(AND(NOT(G2003),OR(Medidas!G2003&lt;20,Medidas!G2003&gt;250,Medidas!H2003&lt;0.5,Medidas!H2003&gt;400)),1,0)</f>
        <v>0</v>
      </c>
      <c r="I2003" s="20">
        <f>(Medidas!F2003-Medidas!E2003)/30.4375</f>
        <v>0</v>
      </c>
      <c r="J2003" s="10" t="e">
        <f>Medidas!H2003/(Medidas!G2003^2)*10000</f>
        <v>#DIV/0!</v>
      </c>
      <c r="K2003" s="10" t="e">
        <f t="shared" si="218"/>
        <v>#DIV/0!</v>
      </c>
      <c r="L2003" s="10" t="e">
        <f t="shared" si="219"/>
        <v>#DIV/0!</v>
      </c>
      <c r="M2003" s="10" t="e">
        <f t="shared" si="220"/>
        <v>#DIV/0!</v>
      </c>
      <c r="N2003" s="10" t="e">
        <f t="shared" si="221"/>
        <v>#N/A</v>
      </c>
      <c r="O2003" s="10" t="e">
        <f t="shared" si="222"/>
        <v>#N/A</v>
      </c>
    </row>
  </sheetData>
  <protectedRanges>
    <protectedRange sqref="I4:I2003" name="Data entry"/>
  </protectedRanges>
  <mergeCells count="3">
    <mergeCell ref="I1:I2"/>
    <mergeCell ref="H1:H2"/>
    <mergeCell ref="G1:G2"/>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7DBE1-41A2-1F4A-8292-79F919433E99}">
  <sheetPr codeName="Sheet4"/>
  <dimension ref="A1:G258"/>
  <sheetViews>
    <sheetView zoomScaleNormal="100" workbookViewId="0">
      <selection activeCell="C7" sqref="C7"/>
    </sheetView>
  </sheetViews>
  <sheetFormatPr baseColWidth="10" defaultColWidth="9.1640625" defaultRowHeight="13" x14ac:dyDescent="0.15"/>
  <cols>
    <col min="1" max="7" width="9.1640625" style="103" customWidth="1"/>
    <col min="8" max="16384" width="9.1640625" style="103"/>
  </cols>
  <sheetData>
    <row r="1" spans="1:7" x14ac:dyDescent="0.15">
      <c r="A1" s="101"/>
      <c r="B1" s="120" t="s">
        <v>49</v>
      </c>
      <c r="C1" s="120"/>
      <c r="D1" s="120"/>
      <c r="E1" s="120" t="s">
        <v>50</v>
      </c>
      <c r="F1" s="120"/>
      <c r="G1" s="120"/>
    </row>
    <row r="2" spans="1:7" x14ac:dyDescent="0.15">
      <c r="A2" s="102" t="s">
        <v>51</v>
      </c>
      <c r="B2" s="102" t="s">
        <v>0</v>
      </c>
      <c r="C2" s="102" t="s">
        <v>1</v>
      </c>
      <c r="D2" s="102" t="s">
        <v>2</v>
      </c>
      <c r="E2" s="102" t="s">
        <v>0</v>
      </c>
      <c r="F2" s="102" t="s">
        <v>1</v>
      </c>
      <c r="G2" s="102" t="s">
        <v>2</v>
      </c>
    </row>
    <row r="3" spans="1:7" ht="15" x14ac:dyDescent="0.2">
      <c r="A3" s="104">
        <v>24</v>
      </c>
      <c r="B3" s="104">
        <v>-0.61870000000000003</v>
      </c>
      <c r="C3" s="104">
        <v>16.018899999999999</v>
      </c>
      <c r="D3" s="104">
        <v>7.7850000000000003E-2</v>
      </c>
      <c r="E3">
        <v>-0.56840000000000002</v>
      </c>
      <c r="F3">
        <v>15.6881</v>
      </c>
      <c r="G3">
        <v>8.4540000000000004E-2</v>
      </c>
    </row>
    <row r="4" spans="1:7" ht="15" x14ac:dyDescent="0.2">
      <c r="A4" s="104">
        <v>25</v>
      </c>
      <c r="B4" s="104">
        <v>-0.58399999999999996</v>
      </c>
      <c r="C4" s="104">
        <v>15.98</v>
      </c>
      <c r="D4" s="104">
        <v>7.7920000000000003E-2</v>
      </c>
      <c r="E4">
        <v>-0.56840000000000002</v>
      </c>
      <c r="F4">
        <v>15.659000000000001</v>
      </c>
      <c r="G4">
        <v>8.4519999999999998E-2</v>
      </c>
    </row>
    <row r="5" spans="1:7" ht="15" x14ac:dyDescent="0.2">
      <c r="A5" s="104">
        <v>26</v>
      </c>
      <c r="B5" s="104">
        <v>-0.54969999999999997</v>
      </c>
      <c r="C5" s="104">
        <v>15.9414</v>
      </c>
      <c r="D5" s="104">
        <v>7.8E-2</v>
      </c>
      <c r="E5">
        <v>-0.56840000000000002</v>
      </c>
      <c r="F5">
        <v>15.630800000000001</v>
      </c>
      <c r="G5">
        <v>8.4489999999999996E-2</v>
      </c>
    </row>
    <row r="6" spans="1:7" ht="15" x14ac:dyDescent="0.2">
      <c r="A6" s="104">
        <v>27</v>
      </c>
      <c r="B6" s="104">
        <v>-0.51659999999999995</v>
      </c>
      <c r="C6" s="104">
        <v>15.903600000000001</v>
      </c>
      <c r="D6" s="104">
        <v>7.8079999999999997E-2</v>
      </c>
      <c r="E6">
        <v>-0.56840000000000002</v>
      </c>
      <c r="F6">
        <v>15.6037</v>
      </c>
      <c r="G6">
        <v>8.4459999999999993E-2</v>
      </c>
    </row>
    <row r="7" spans="1:7" ht="15" x14ac:dyDescent="0.2">
      <c r="A7" s="104">
        <v>28</v>
      </c>
      <c r="B7" s="104">
        <v>-0.48499999999999999</v>
      </c>
      <c r="C7" s="104">
        <v>15.8667</v>
      </c>
      <c r="D7" s="104">
        <v>7.8179999999999999E-2</v>
      </c>
      <c r="E7">
        <v>-0.56840000000000002</v>
      </c>
      <c r="F7">
        <v>15.5777</v>
      </c>
      <c r="G7">
        <v>8.4440000000000001E-2</v>
      </c>
    </row>
    <row r="8" spans="1:7" ht="15" x14ac:dyDescent="0.2">
      <c r="A8" s="104">
        <v>29</v>
      </c>
      <c r="B8" s="104">
        <v>-0.45519999999999999</v>
      </c>
      <c r="C8" s="104">
        <v>15.8306</v>
      </c>
      <c r="D8" s="104">
        <v>7.8289999999999998E-2</v>
      </c>
      <c r="E8">
        <v>-0.56840000000000002</v>
      </c>
      <c r="F8">
        <v>15.552300000000001</v>
      </c>
      <c r="G8">
        <v>8.4430000000000005E-2</v>
      </c>
    </row>
    <row r="9" spans="1:7" ht="15" x14ac:dyDescent="0.2">
      <c r="A9" s="104">
        <v>30</v>
      </c>
      <c r="B9" s="104">
        <v>-0.4274</v>
      </c>
      <c r="C9" s="104">
        <v>15.795299999999999</v>
      </c>
      <c r="D9" s="104">
        <v>7.8409999999999994E-2</v>
      </c>
      <c r="E9">
        <v>-0.56840000000000002</v>
      </c>
      <c r="F9">
        <v>15.5276</v>
      </c>
      <c r="G9">
        <v>8.4440000000000001E-2</v>
      </c>
    </row>
    <row r="10" spans="1:7" ht="15" x14ac:dyDescent="0.2">
      <c r="A10" s="104">
        <v>31</v>
      </c>
      <c r="B10" s="104">
        <v>-0.40160000000000001</v>
      </c>
      <c r="C10" s="104">
        <v>15.7606</v>
      </c>
      <c r="D10" s="104">
        <v>7.8539999999999999E-2</v>
      </c>
      <c r="E10">
        <v>-0.56840000000000002</v>
      </c>
      <c r="F10">
        <v>15.503399999999999</v>
      </c>
      <c r="G10">
        <v>8.448E-2</v>
      </c>
    </row>
    <row r="11" spans="1:7" ht="15" x14ac:dyDescent="0.2">
      <c r="A11" s="104">
        <v>32</v>
      </c>
      <c r="B11" s="104">
        <v>-0.37819999999999998</v>
      </c>
      <c r="C11" s="104">
        <v>15.726699999999999</v>
      </c>
      <c r="D11" s="104">
        <v>7.8670000000000004E-2</v>
      </c>
      <c r="E11">
        <v>-0.56840000000000002</v>
      </c>
      <c r="F11">
        <v>15.479799999999999</v>
      </c>
      <c r="G11">
        <v>8.455E-2</v>
      </c>
    </row>
    <row r="12" spans="1:7" ht="15" x14ac:dyDescent="0.2">
      <c r="A12" s="104">
        <v>33</v>
      </c>
      <c r="B12" s="104">
        <v>-0.35720000000000002</v>
      </c>
      <c r="C12" s="104">
        <v>15.6934</v>
      </c>
      <c r="D12" s="104">
        <v>7.8820000000000001E-2</v>
      </c>
      <c r="E12">
        <v>-0.56840000000000002</v>
      </c>
      <c r="F12">
        <v>15.4572</v>
      </c>
      <c r="G12">
        <v>8.4669999999999995E-2</v>
      </c>
    </row>
    <row r="13" spans="1:7" ht="15" x14ac:dyDescent="0.2">
      <c r="A13" s="104">
        <v>34</v>
      </c>
      <c r="B13" s="104">
        <v>-0.33879999999999999</v>
      </c>
      <c r="C13" s="104">
        <v>15.661</v>
      </c>
      <c r="D13" s="104">
        <v>7.8969999999999999E-2</v>
      </c>
      <c r="E13">
        <v>-0.56840000000000002</v>
      </c>
      <c r="F13">
        <v>15.435600000000001</v>
      </c>
      <c r="G13">
        <v>8.4839999999999999E-2</v>
      </c>
    </row>
    <row r="14" spans="1:7" ht="15" x14ac:dyDescent="0.2">
      <c r="A14" s="104">
        <v>35</v>
      </c>
      <c r="B14" s="104">
        <v>-0.3231</v>
      </c>
      <c r="C14" s="104">
        <v>15.6294</v>
      </c>
      <c r="D14" s="104">
        <v>7.9140000000000002E-2</v>
      </c>
      <c r="E14">
        <v>-0.56840000000000002</v>
      </c>
      <c r="F14">
        <v>15.4155</v>
      </c>
      <c r="G14">
        <v>8.5059999999999997E-2</v>
      </c>
    </row>
    <row r="15" spans="1:7" ht="15" x14ac:dyDescent="0.2">
      <c r="A15" s="104">
        <v>36</v>
      </c>
      <c r="B15" s="104">
        <v>-0.31009999999999999</v>
      </c>
      <c r="C15" s="104">
        <v>15.598800000000001</v>
      </c>
      <c r="D15" s="104">
        <v>7.9310000000000005E-2</v>
      </c>
      <c r="E15">
        <v>-0.56840000000000002</v>
      </c>
      <c r="F15">
        <v>15.396800000000001</v>
      </c>
      <c r="G15">
        <v>8.5349999999999995E-2</v>
      </c>
    </row>
    <row r="16" spans="1:7" ht="15" x14ac:dyDescent="0.2">
      <c r="A16" s="104">
        <v>37</v>
      </c>
      <c r="B16" s="104">
        <v>-0.3</v>
      </c>
      <c r="C16" s="104">
        <v>15.5693</v>
      </c>
      <c r="D16" s="104">
        <v>7.9500000000000001E-2</v>
      </c>
      <c r="E16">
        <v>-0.56840000000000002</v>
      </c>
      <c r="F16">
        <v>15.3796</v>
      </c>
      <c r="G16">
        <v>8.5690000000000002E-2</v>
      </c>
    </row>
    <row r="17" spans="1:7" ht="15" x14ac:dyDescent="0.2">
      <c r="A17" s="104">
        <v>38</v>
      </c>
      <c r="B17" s="104">
        <v>-0.29270000000000002</v>
      </c>
      <c r="C17" s="104">
        <v>15.541</v>
      </c>
      <c r="D17" s="104">
        <v>7.9689999999999997E-2</v>
      </c>
      <c r="E17">
        <v>-0.56840000000000002</v>
      </c>
      <c r="F17">
        <v>15.363799999999999</v>
      </c>
      <c r="G17">
        <v>8.609E-2</v>
      </c>
    </row>
    <row r="18" spans="1:7" ht="15" x14ac:dyDescent="0.2">
      <c r="A18" s="104">
        <v>39</v>
      </c>
      <c r="B18" s="104">
        <v>-0.28839999999999999</v>
      </c>
      <c r="C18" s="104">
        <v>15.513999999999999</v>
      </c>
      <c r="D18" s="104">
        <v>7.9899999999999999E-2</v>
      </c>
      <c r="E18">
        <v>-0.56840000000000002</v>
      </c>
      <c r="F18">
        <v>15.349299999999999</v>
      </c>
      <c r="G18">
        <v>8.6540000000000006E-2</v>
      </c>
    </row>
    <row r="19" spans="1:7" ht="15" x14ac:dyDescent="0.2">
      <c r="A19" s="104">
        <v>40</v>
      </c>
      <c r="B19" s="104">
        <v>-0.28689999999999999</v>
      </c>
      <c r="C19" s="104">
        <v>15.4885</v>
      </c>
      <c r="D19" s="104">
        <v>8.0119999999999997E-2</v>
      </c>
      <c r="E19">
        <v>-0.56840000000000002</v>
      </c>
      <c r="F19">
        <v>15.335800000000001</v>
      </c>
      <c r="G19">
        <v>8.7040000000000006E-2</v>
      </c>
    </row>
    <row r="20" spans="1:7" ht="15" x14ac:dyDescent="0.2">
      <c r="A20" s="104">
        <v>41</v>
      </c>
      <c r="B20" s="104">
        <v>-0.28810000000000002</v>
      </c>
      <c r="C20" s="104">
        <v>15.464499999999999</v>
      </c>
      <c r="D20" s="104">
        <v>8.0360000000000001E-2</v>
      </c>
      <c r="E20">
        <v>-0.56840000000000002</v>
      </c>
      <c r="F20">
        <v>15.3233</v>
      </c>
      <c r="G20">
        <v>8.7569999999999995E-2</v>
      </c>
    </row>
    <row r="21" spans="1:7" ht="15" x14ac:dyDescent="0.2">
      <c r="A21" s="104">
        <v>42</v>
      </c>
      <c r="B21" s="104">
        <v>-0.29189999999999999</v>
      </c>
      <c r="C21" s="104">
        <v>15.442</v>
      </c>
      <c r="D21" s="104">
        <v>8.0610000000000001E-2</v>
      </c>
      <c r="E21">
        <v>-0.56840000000000002</v>
      </c>
      <c r="F21">
        <v>15.3116</v>
      </c>
      <c r="G21">
        <v>8.813E-2</v>
      </c>
    </row>
    <row r="22" spans="1:7" ht="15" x14ac:dyDescent="0.2">
      <c r="A22" s="104">
        <v>43</v>
      </c>
      <c r="B22" s="104">
        <v>-0.29809999999999998</v>
      </c>
      <c r="C22" s="104">
        <v>15.420999999999999</v>
      </c>
      <c r="D22" s="104">
        <v>8.0869999999999997E-2</v>
      </c>
      <c r="E22">
        <v>-0.56840000000000002</v>
      </c>
      <c r="F22">
        <v>15.300700000000001</v>
      </c>
      <c r="G22">
        <v>8.8719999999999993E-2</v>
      </c>
    </row>
    <row r="23" spans="1:7" ht="15" x14ac:dyDescent="0.2">
      <c r="A23" s="104">
        <v>44</v>
      </c>
      <c r="B23" s="104">
        <v>-0.30669999999999997</v>
      </c>
      <c r="C23" s="104">
        <v>15.401300000000001</v>
      </c>
      <c r="D23" s="104">
        <v>8.115E-2</v>
      </c>
      <c r="E23">
        <v>-0.56840000000000002</v>
      </c>
      <c r="F23">
        <v>15.2905</v>
      </c>
      <c r="G23">
        <v>8.931E-2</v>
      </c>
    </row>
    <row r="24" spans="1:7" ht="15" x14ac:dyDescent="0.2">
      <c r="A24" s="104">
        <v>45</v>
      </c>
      <c r="B24" s="104">
        <v>-0.31740000000000002</v>
      </c>
      <c r="C24" s="104">
        <v>15.3827</v>
      </c>
      <c r="D24" s="104">
        <v>8.1439999999999999E-2</v>
      </c>
      <c r="E24">
        <v>-0.56840000000000002</v>
      </c>
      <c r="F24">
        <v>15.2814</v>
      </c>
      <c r="G24">
        <v>8.9910000000000004E-2</v>
      </c>
    </row>
    <row r="25" spans="1:7" ht="15" x14ac:dyDescent="0.2">
      <c r="A25" s="104">
        <v>46</v>
      </c>
      <c r="B25" s="104">
        <v>-0.33029999999999998</v>
      </c>
      <c r="C25" s="104">
        <v>15.3652</v>
      </c>
      <c r="D25" s="104">
        <v>8.1739999999999993E-2</v>
      </c>
      <c r="E25">
        <v>-0.56840000000000002</v>
      </c>
      <c r="F25">
        <v>15.273199999999999</v>
      </c>
      <c r="G25">
        <v>9.0509999999999993E-2</v>
      </c>
    </row>
    <row r="26" spans="1:7" ht="15" x14ac:dyDescent="0.2">
      <c r="A26" s="104">
        <v>47</v>
      </c>
      <c r="B26" s="104">
        <v>-0.34520000000000001</v>
      </c>
      <c r="C26" s="104">
        <v>15.3485</v>
      </c>
      <c r="D26" s="104">
        <v>8.2049999999999998E-2</v>
      </c>
      <c r="E26">
        <v>-0.56840000000000002</v>
      </c>
      <c r="F26">
        <v>15.2661</v>
      </c>
      <c r="G26">
        <v>9.11E-2</v>
      </c>
    </row>
    <row r="27" spans="1:7" ht="15" x14ac:dyDescent="0.2">
      <c r="A27" s="104">
        <v>48</v>
      </c>
      <c r="B27" s="104">
        <v>-0.36220000000000002</v>
      </c>
      <c r="C27" s="104">
        <v>15.332599999999999</v>
      </c>
      <c r="D27" s="104">
        <v>8.2379999999999995E-2</v>
      </c>
      <c r="E27">
        <v>-0.56840000000000002</v>
      </c>
      <c r="F27">
        <v>15.260199999999999</v>
      </c>
      <c r="G27">
        <v>9.1679999999999998E-2</v>
      </c>
    </row>
    <row r="28" spans="1:7" ht="15" x14ac:dyDescent="0.2">
      <c r="A28" s="104">
        <v>49</v>
      </c>
      <c r="B28" s="104">
        <v>-0.38109999999999999</v>
      </c>
      <c r="C28" s="104">
        <v>15.317399999999999</v>
      </c>
      <c r="D28" s="104">
        <v>8.2720000000000002E-2</v>
      </c>
      <c r="E28">
        <v>-0.56840000000000002</v>
      </c>
      <c r="F28">
        <v>15.255599999999999</v>
      </c>
      <c r="G28">
        <v>9.2270000000000005E-2</v>
      </c>
    </row>
    <row r="29" spans="1:7" ht="15" x14ac:dyDescent="0.2">
      <c r="A29" s="104">
        <v>50</v>
      </c>
      <c r="B29" s="104">
        <v>-0.40189999999999998</v>
      </c>
      <c r="C29" s="104">
        <v>15.302899999999999</v>
      </c>
      <c r="D29" s="104">
        <v>8.3070000000000005E-2</v>
      </c>
      <c r="E29">
        <v>-0.56840000000000002</v>
      </c>
      <c r="F29">
        <v>15.2523</v>
      </c>
      <c r="G29">
        <v>9.2859999999999998E-2</v>
      </c>
    </row>
    <row r="30" spans="1:7" ht="15" x14ac:dyDescent="0.2">
      <c r="A30" s="104">
        <v>51</v>
      </c>
      <c r="B30" s="104">
        <v>-0.42449999999999999</v>
      </c>
      <c r="C30" s="104">
        <v>15.289099999999999</v>
      </c>
      <c r="D30" s="104">
        <v>8.3430000000000004E-2</v>
      </c>
      <c r="E30">
        <v>-0.56840000000000002</v>
      </c>
      <c r="F30">
        <v>15.250299999999999</v>
      </c>
      <c r="G30">
        <v>9.3450000000000005E-2</v>
      </c>
    </row>
    <row r="31" spans="1:7" ht="15" x14ac:dyDescent="0.2">
      <c r="A31" s="104">
        <v>52</v>
      </c>
      <c r="B31" s="104">
        <v>-0.44879999999999998</v>
      </c>
      <c r="C31" s="104">
        <v>15.2759</v>
      </c>
      <c r="D31" s="104">
        <v>8.3799999999999999E-2</v>
      </c>
      <c r="E31">
        <v>-0.56840000000000002</v>
      </c>
      <c r="F31">
        <v>15.249599999999999</v>
      </c>
      <c r="G31">
        <v>9.4030000000000002E-2</v>
      </c>
    </row>
    <row r="32" spans="1:7" ht="15" x14ac:dyDescent="0.2">
      <c r="A32" s="104">
        <v>53</v>
      </c>
      <c r="B32" s="104">
        <v>-0.47470000000000001</v>
      </c>
      <c r="C32" s="104">
        <v>15.263299999999999</v>
      </c>
      <c r="D32" s="104">
        <v>8.4180000000000005E-2</v>
      </c>
      <c r="E32">
        <v>-0.56840000000000002</v>
      </c>
      <c r="F32">
        <v>15.2502</v>
      </c>
      <c r="G32">
        <v>9.4600000000000004E-2</v>
      </c>
    </row>
    <row r="33" spans="1:7" ht="15" x14ac:dyDescent="0.2">
      <c r="A33" s="104">
        <v>54</v>
      </c>
      <c r="B33" s="104">
        <v>-0.50190000000000001</v>
      </c>
      <c r="C33" s="104">
        <v>15.2514</v>
      </c>
      <c r="D33" s="104">
        <v>8.4570000000000006E-2</v>
      </c>
      <c r="E33">
        <v>-0.56840000000000002</v>
      </c>
      <c r="F33">
        <v>15.251899999999999</v>
      </c>
      <c r="G33">
        <v>9.5149999999999998E-2</v>
      </c>
    </row>
    <row r="34" spans="1:7" ht="15" x14ac:dyDescent="0.2">
      <c r="A34" s="104">
        <v>55</v>
      </c>
      <c r="B34" s="104">
        <v>-0.53029999999999999</v>
      </c>
      <c r="C34" s="104">
        <v>15.24</v>
      </c>
      <c r="D34" s="104">
        <v>8.4959999999999994E-2</v>
      </c>
      <c r="E34">
        <v>-0.56840000000000002</v>
      </c>
      <c r="F34">
        <v>15.2544</v>
      </c>
      <c r="G34">
        <v>9.5680000000000001E-2</v>
      </c>
    </row>
    <row r="35" spans="1:7" ht="15" x14ac:dyDescent="0.2">
      <c r="A35" s="104">
        <v>56</v>
      </c>
      <c r="B35" s="104">
        <v>-0.55989999999999995</v>
      </c>
      <c r="C35" s="104">
        <v>15.229100000000001</v>
      </c>
      <c r="D35" s="104">
        <v>8.5360000000000005E-2</v>
      </c>
      <c r="E35">
        <v>-0.56840000000000002</v>
      </c>
      <c r="F35">
        <v>15.2575</v>
      </c>
      <c r="G35">
        <v>9.6180000000000002E-2</v>
      </c>
    </row>
    <row r="36" spans="1:7" ht="15" x14ac:dyDescent="0.2">
      <c r="A36" s="104">
        <v>57</v>
      </c>
      <c r="B36" s="104">
        <v>-0.59050000000000002</v>
      </c>
      <c r="C36" s="104">
        <v>15.2188</v>
      </c>
      <c r="D36" s="104">
        <v>8.5769999999999999E-2</v>
      </c>
      <c r="E36">
        <v>-0.56840000000000002</v>
      </c>
      <c r="F36">
        <v>15.261200000000001</v>
      </c>
      <c r="G36">
        <v>9.665E-2</v>
      </c>
    </row>
    <row r="37" spans="1:7" ht="15" x14ac:dyDescent="0.2">
      <c r="A37" s="104">
        <v>58</v>
      </c>
      <c r="B37" s="104">
        <v>-0.62229999999999996</v>
      </c>
      <c r="C37" s="104">
        <v>15.209099999999999</v>
      </c>
      <c r="D37" s="104">
        <v>8.6169999999999997E-2</v>
      </c>
      <c r="E37">
        <v>-0.56840000000000002</v>
      </c>
      <c r="F37">
        <v>15.2653</v>
      </c>
      <c r="G37">
        <v>9.7089999999999996E-2</v>
      </c>
    </row>
    <row r="38" spans="1:7" ht="15" x14ac:dyDescent="0.2">
      <c r="A38" s="104">
        <v>59</v>
      </c>
      <c r="B38" s="104">
        <v>-0.6552</v>
      </c>
      <c r="C38" s="104">
        <v>15.2</v>
      </c>
      <c r="D38" s="104">
        <v>8.659E-2</v>
      </c>
      <c r="E38">
        <v>-0.56840000000000002</v>
      </c>
      <c r="F38">
        <v>15.2698</v>
      </c>
      <c r="G38">
        <v>9.7500000000000003E-2</v>
      </c>
    </row>
    <row r="39" spans="1:7" ht="15" x14ac:dyDescent="0.2">
      <c r="A39" s="104">
        <v>60</v>
      </c>
      <c r="B39" s="104">
        <v>-0.68920000000000003</v>
      </c>
      <c r="C39" s="104">
        <v>15.191599999999999</v>
      </c>
      <c r="D39" s="104">
        <v>8.6999999999999994E-2</v>
      </c>
      <c r="E39">
        <v>-0.56840000000000002</v>
      </c>
      <c r="F39">
        <v>15.274699999999999</v>
      </c>
      <c r="G39">
        <v>9.7890000000000005E-2</v>
      </c>
    </row>
    <row r="40" spans="1:7" x14ac:dyDescent="0.15">
      <c r="A40">
        <v>61</v>
      </c>
      <c r="B40">
        <v>-0.73870000000000002</v>
      </c>
      <c r="C40">
        <v>15.264099999999999</v>
      </c>
      <c r="D40">
        <v>8.3900000000000002E-2</v>
      </c>
      <c r="E40">
        <v>-0.88859999999999995</v>
      </c>
      <c r="F40">
        <v>15.2441</v>
      </c>
      <c r="G40">
        <v>9.6920000000000006E-2</v>
      </c>
    </row>
    <row r="41" spans="1:7" x14ac:dyDescent="0.15">
      <c r="A41">
        <v>62</v>
      </c>
      <c r="B41">
        <v>-0.7621</v>
      </c>
      <c r="C41">
        <v>15.2616</v>
      </c>
      <c r="D41">
        <v>8.4140000000000006E-2</v>
      </c>
      <c r="E41">
        <v>-0.90680000000000005</v>
      </c>
      <c r="F41">
        <v>15.243399999999999</v>
      </c>
      <c r="G41">
        <v>9.7379999999999994E-2</v>
      </c>
    </row>
    <row r="42" spans="1:7" x14ac:dyDescent="0.15">
      <c r="A42">
        <v>63</v>
      </c>
      <c r="B42">
        <v>-0.78559999999999997</v>
      </c>
      <c r="C42">
        <v>15.260400000000001</v>
      </c>
      <c r="D42">
        <v>8.4390000000000007E-2</v>
      </c>
      <c r="E42">
        <v>-0.92479999999999996</v>
      </c>
      <c r="F42">
        <v>15.2433</v>
      </c>
      <c r="G42">
        <v>9.783E-2</v>
      </c>
    </row>
    <row r="43" spans="1:7" x14ac:dyDescent="0.15">
      <c r="A43">
        <v>64</v>
      </c>
      <c r="B43">
        <v>-0.80889999999999995</v>
      </c>
      <c r="C43">
        <v>15.2605</v>
      </c>
      <c r="D43">
        <v>8.4640000000000007E-2</v>
      </c>
      <c r="E43">
        <v>-0.94269999999999998</v>
      </c>
      <c r="F43">
        <v>15.2438</v>
      </c>
      <c r="G43">
        <v>9.8290000000000002E-2</v>
      </c>
    </row>
    <row r="44" spans="1:7" x14ac:dyDescent="0.15">
      <c r="A44">
        <v>65</v>
      </c>
      <c r="B44">
        <v>-0.83220000000000005</v>
      </c>
      <c r="C44">
        <v>15.261900000000001</v>
      </c>
      <c r="D44">
        <v>8.4900000000000003E-2</v>
      </c>
      <c r="E44">
        <v>-0.96050000000000002</v>
      </c>
      <c r="F44">
        <v>15.2448</v>
      </c>
      <c r="G44">
        <v>9.8750000000000004E-2</v>
      </c>
    </row>
    <row r="45" spans="1:7" x14ac:dyDescent="0.15">
      <c r="A45">
        <v>66</v>
      </c>
      <c r="B45">
        <v>-0.85540000000000005</v>
      </c>
      <c r="C45">
        <v>15.2645</v>
      </c>
      <c r="D45">
        <v>8.516E-2</v>
      </c>
      <c r="E45">
        <v>-0.97799999999999998</v>
      </c>
      <c r="F45">
        <v>15.2464</v>
      </c>
      <c r="G45">
        <v>9.9199999999999997E-2</v>
      </c>
    </row>
    <row r="46" spans="1:7" x14ac:dyDescent="0.15">
      <c r="A46">
        <v>67</v>
      </c>
      <c r="B46">
        <v>-0.87849999999999995</v>
      </c>
      <c r="C46">
        <v>15.2684</v>
      </c>
      <c r="D46">
        <v>8.5430000000000006E-2</v>
      </c>
      <c r="E46">
        <v>-0.99539999999999995</v>
      </c>
      <c r="F46">
        <v>15.248699999999999</v>
      </c>
      <c r="G46">
        <v>9.9659999999999999E-2</v>
      </c>
    </row>
    <row r="47" spans="1:7" x14ac:dyDescent="0.15">
      <c r="A47">
        <v>68</v>
      </c>
      <c r="B47">
        <v>-0.90149999999999997</v>
      </c>
      <c r="C47">
        <v>15.2737</v>
      </c>
      <c r="D47">
        <v>8.5699999999999998E-2</v>
      </c>
      <c r="E47">
        <v>-1.0125999999999999</v>
      </c>
      <c r="F47">
        <v>15.2516</v>
      </c>
      <c r="G47">
        <v>0.10012</v>
      </c>
    </row>
    <row r="48" spans="1:7" x14ac:dyDescent="0.15">
      <c r="A48">
        <v>69</v>
      </c>
      <c r="B48">
        <v>-0.92430000000000001</v>
      </c>
      <c r="C48">
        <v>15.280099999999999</v>
      </c>
      <c r="D48">
        <v>8.5970000000000005E-2</v>
      </c>
      <c r="E48">
        <v>-1.0296000000000001</v>
      </c>
      <c r="F48">
        <v>15.255100000000001</v>
      </c>
      <c r="G48">
        <v>0.10058</v>
      </c>
    </row>
    <row r="49" spans="1:7" x14ac:dyDescent="0.15">
      <c r="A49">
        <v>70</v>
      </c>
      <c r="B49">
        <v>-0.94710000000000005</v>
      </c>
      <c r="C49">
        <v>15.287699999999999</v>
      </c>
      <c r="D49">
        <v>8.6249999999999993E-2</v>
      </c>
      <c r="E49">
        <v>-1.0464</v>
      </c>
      <c r="F49">
        <v>15.2592</v>
      </c>
      <c r="G49">
        <v>0.10104</v>
      </c>
    </row>
    <row r="50" spans="1:7" x14ac:dyDescent="0.15">
      <c r="A50">
        <v>71</v>
      </c>
      <c r="B50">
        <v>-0.96970000000000001</v>
      </c>
      <c r="C50">
        <v>15.2965</v>
      </c>
      <c r="D50">
        <v>8.6529999999999996E-2</v>
      </c>
      <c r="E50">
        <v>-1.0629999999999999</v>
      </c>
      <c r="F50">
        <v>15.264099999999999</v>
      </c>
      <c r="G50">
        <v>0.10149</v>
      </c>
    </row>
    <row r="51" spans="1:7" x14ac:dyDescent="0.15">
      <c r="A51">
        <v>72</v>
      </c>
      <c r="B51">
        <v>-0.99209999999999998</v>
      </c>
      <c r="C51">
        <v>15.3062</v>
      </c>
      <c r="D51">
        <v>8.6819999999999994E-2</v>
      </c>
      <c r="E51">
        <v>-1.0793999999999999</v>
      </c>
      <c r="F51">
        <v>15.2697</v>
      </c>
      <c r="G51">
        <v>0.10195</v>
      </c>
    </row>
    <row r="52" spans="1:7" x14ac:dyDescent="0.15">
      <c r="A52">
        <v>73</v>
      </c>
      <c r="B52">
        <v>-1.0144</v>
      </c>
      <c r="C52">
        <v>15.3169</v>
      </c>
      <c r="D52">
        <v>8.7110000000000007E-2</v>
      </c>
      <c r="E52">
        <v>-1.0955999999999999</v>
      </c>
      <c r="F52">
        <v>15.276</v>
      </c>
      <c r="G52">
        <v>0.10241</v>
      </c>
    </row>
    <row r="53" spans="1:7" x14ac:dyDescent="0.15">
      <c r="A53">
        <v>74</v>
      </c>
      <c r="B53">
        <v>-1.0365</v>
      </c>
      <c r="C53">
        <v>15.3285</v>
      </c>
      <c r="D53">
        <v>8.7410000000000002E-2</v>
      </c>
      <c r="E53">
        <v>-1.1114999999999999</v>
      </c>
      <c r="F53">
        <v>15.283099999999999</v>
      </c>
      <c r="G53">
        <v>0.10287</v>
      </c>
    </row>
    <row r="54" spans="1:7" x14ac:dyDescent="0.15">
      <c r="A54">
        <v>75</v>
      </c>
      <c r="B54">
        <v>-1.0584</v>
      </c>
      <c r="C54">
        <v>15.3408</v>
      </c>
      <c r="D54">
        <v>8.7709999999999996E-2</v>
      </c>
      <c r="E54">
        <v>-1.1272</v>
      </c>
      <c r="F54">
        <v>15.2911</v>
      </c>
      <c r="G54">
        <v>0.10333000000000001</v>
      </c>
    </row>
    <row r="55" spans="1:7" x14ac:dyDescent="0.15">
      <c r="A55">
        <v>76</v>
      </c>
      <c r="B55">
        <v>-1.0801000000000001</v>
      </c>
      <c r="C55">
        <v>15.353999999999999</v>
      </c>
      <c r="D55">
        <v>8.8020000000000001E-2</v>
      </c>
      <c r="E55">
        <v>-1.1427</v>
      </c>
      <c r="F55">
        <v>15.299799999999999</v>
      </c>
      <c r="G55">
        <v>0.10378999999999999</v>
      </c>
    </row>
    <row r="56" spans="1:7" x14ac:dyDescent="0.15">
      <c r="A56">
        <v>77</v>
      </c>
      <c r="B56">
        <v>-1.1016999999999999</v>
      </c>
      <c r="C56">
        <v>15.367900000000001</v>
      </c>
      <c r="D56">
        <v>8.8330000000000006E-2</v>
      </c>
      <c r="E56">
        <v>-1.1578999999999999</v>
      </c>
      <c r="F56">
        <v>15.3095</v>
      </c>
      <c r="G56">
        <v>0.10425</v>
      </c>
    </row>
    <row r="57" spans="1:7" x14ac:dyDescent="0.15">
      <c r="A57">
        <v>78</v>
      </c>
      <c r="B57">
        <v>-1.123</v>
      </c>
      <c r="C57">
        <v>15.3825</v>
      </c>
      <c r="D57">
        <v>8.8650000000000007E-2</v>
      </c>
      <c r="E57">
        <v>-1.1728000000000001</v>
      </c>
      <c r="F57">
        <v>15.32</v>
      </c>
      <c r="G57">
        <v>0.10471</v>
      </c>
    </row>
    <row r="58" spans="1:7" x14ac:dyDescent="0.15">
      <c r="A58">
        <v>79</v>
      </c>
      <c r="B58">
        <v>-1.1440999999999999</v>
      </c>
      <c r="C58">
        <v>15.3978</v>
      </c>
      <c r="D58">
        <v>8.8980000000000004E-2</v>
      </c>
      <c r="E58">
        <v>-1.1875</v>
      </c>
      <c r="F58">
        <v>15.3314</v>
      </c>
      <c r="G58">
        <v>0.10517</v>
      </c>
    </row>
    <row r="59" spans="1:7" x14ac:dyDescent="0.15">
      <c r="A59">
        <v>80</v>
      </c>
      <c r="B59">
        <v>-1.1649</v>
      </c>
      <c r="C59">
        <v>15.4137</v>
      </c>
      <c r="D59">
        <v>8.931E-2</v>
      </c>
      <c r="E59">
        <v>-1.2019</v>
      </c>
      <c r="F59">
        <v>15.3439</v>
      </c>
      <c r="G59">
        <v>0.10562000000000001</v>
      </c>
    </row>
    <row r="60" spans="1:7" x14ac:dyDescent="0.15">
      <c r="A60">
        <v>81</v>
      </c>
      <c r="B60">
        <v>-1.1856</v>
      </c>
      <c r="C60">
        <v>15.430199999999999</v>
      </c>
      <c r="D60">
        <v>8.9639999999999997E-2</v>
      </c>
      <c r="E60">
        <v>-1.216</v>
      </c>
      <c r="F60">
        <v>15.357200000000001</v>
      </c>
      <c r="G60">
        <v>0.10607999999999999</v>
      </c>
    </row>
    <row r="61" spans="1:7" x14ac:dyDescent="0.15">
      <c r="A61">
        <v>82</v>
      </c>
      <c r="B61">
        <v>-1.206</v>
      </c>
      <c r="C61">
        <v>15.4473</v>
      </c>
      <c r="D61">
        <v>8.9980000000000004E-2</v>
      </c>
      <c r="E61">
        <v>-1.2298</v>
      </c>
      <c r="F61">
        <v>15.371700000000001</v>
      </c>
      <c r="G61">
        <v>0.10654</v>
      </c>
    </row>
    <row r="62" spans="1:7" x14ac:dyDescent="0.15">
      <c r="A62">
        <v>83</v>
      </c>
      <c r="B62">
        <v>-1.2261</v>
      </c>
      <c r="C62">
        <v>15.465</v>
      </c>
      <c r="D62">
        <v>9.0329999999999994E-2</v>
      </c>
      <c r="E62">
        <v>-1.2433000000000001</v>
      </c>
      <c r="F62">
        <v>15.3871</v>
      </c>
      <c r="G62">
        <v>0.107</v>
      </c>
    </row>
    <row r="63" spans="1:7" x14ac:dyDescent="0.15">
      <c r="A63">
        <v>84</v>
      </c>
      <c r="B63">
        <v>-1.246</v>
      </c>
      <c r="C63">
        <v>15.4832</v>
      </c>
      <c r="D63">
        <v>9.0679999999999997E-2</v>
      </c>
      <c r="E63">
        <v>-1.2565</v>
      </c>
      <c r="F63">
        <v>15.403600000000001</v>
      </c>
      <c r="G63">
        <v>0.10746</v>
      </c>
    </row>
    <row r="64" spans="1:7" x14ac:dyDescent="0.15">
      <c r="A64">
        <v>85</v>
      </c>
      <c r="B64">
        <v>-1.2656000000000001</v>
      </c>
      <c r="C64">
        <v>15.501899999999999</v>
      </c>
      <c r="D64">
        <v>9.103E-2</v>
      </c>
      <c r="E64">
        <v>-1.2693000000000001</v>
      </c>
      <c r="F64">
        <v>15.421099999999999</v>
      </c>
      <c r="G64">
        <v>0.10792</v>
      </c>
    </row>
    <row r="65" spans="1:7" x14ac:dyDescent="0.15">
      <c r="A65">
        <v>86</v>
      </c>
      <c r="B65">
        <v>-1.2848999999999999</v>
      </c>
      <c r="C65">
        <v>15.521000000000001</v>
      </c>
      <c r="D65">
        <v>9.1389999999999999E-2</v>
      </c>
      <c r="E65">
        <v>-1.2819</v>
      </c>
      <c r="F65">
        <v>15.4397</v>
      </c>
      <c r="G65">
        <v>0.10836999999999999</v>
      </c>
    </row>
    <row r="66" spans="1:7" x14ac:dyDescent="0.15">
      <c r="A66">
        <v>87</v>
      </c>
      <c r="B66">
        <v>-1.304</v>
      </c>
      <c r="C66">
        <v>15.540699999999999</v>
      </c>
      <c r="D66">
        <v>9.1759999999999994E-2</v>
      </c>
      <c r="E66">
        <v>-1.2941</v>
      </c>
      <c r="F66">
        <v>15.459300000000001</v>
      </c>
      <c r="G66">
        <v>0.10883</v>
      </c>
    </row>
    <row r="67" spans="1:7" x14ac:dyDescent="0.15">
      <c r="A67">
        <v>88</v>
      </c>
      <c r="B67">
        <v>-1.3228</v>
      </c>
      <c r="C67">
        <v>15.5608</v>
      </c>
      <c r="D67">
        <v>9.2130000000000004E-2</v>
      </c>
      <c r="E67">
        <v>-1.306</v>
      </c>
      <c r="F67">
        <v>15.479799999999999</v>
      </c>
      <c r="G67">
        <v>0.10929</v>
      </c>
    </row>
    <row r="68" spans="1:7" x14ac:dyDescent="0.15">
      <c r="A68">
        <v>89</v>
      </c>
      <c r="B68">
        <v>-1.3413999999999999</v>
      </c>
      <c r="C68">
        <v>15.5814</v>
      </c>
      <c r="D68">
        <v>9.2509999999999995E-2</v>
      </c>
      <c r="E68">
        <v>-1.3174999999999999</v>
      </c>
      <c r="F68">
        <v>15.5014</v>
      </c>
      <c r="G68">
        <v>0.10974</v>
      </c>
    </row>
    <row r="69" spans="1:7" x14ac:dyDescent="0.15">
      <c r="A69">
        <v>90</v>
      </c>
      <c r="B69">
        <v>-1.3595999999999999</v>
      </c>
      <c r="C69">
        <v>15.6023</v>
      </c>
      <c r="D69">
        <v>9.289E-2</v>
      </c>
      <c r="E69">
        <v>-1.3287</v>
      </c>
      <c r="F69">
        <v>15.523999999999999</v>
      </c>
      <c r="G69">
        <v>0.11020000000000001</v>
      </c>
    </row>
    <row r="70" spans="1:7" x14ac:dyDescent="0.15">
      <c r="A70">
        <v>91</v>
      </c>
      <c r="B70">
        <v>-1.3775999999999999</v>
      </c>
      <c r="C70">
        <v>15.623699999999999</v>
      </c>
      <c r="D70">
        <v>9.3270000000000006E-2</v>
      </c>
      <c r="E70">
        <v>-1.3394999999999999</v>
      </c>
      <c r="F70">
        <v>15.547599999999999</v>
      </c>
      <c r="G70">
        <v>0.11065</v>
      </c>
    </row>
    <row r="71" spans="1:7" x14ac:dyDescent="0.15">
      <c r="A71">
        <v>92</v>
      </c>
      <c r="B71">
        <v>-1.3953</v>
      </c>
      <c r="C71">
        <v>15.6455</v>
      </c>
      <c r="D71">
        <v>9.3659999999999993E-2</v>
      </c>
      <c r="E71">
        <v>-1.3499000000000001</v>
      </c>
      <c r="F71">
        <v>15.5723</v>
      </c>
      <c r="G71">
        <v>0.1111</v>
      </c>
    </row>
    <row r="72" spans="1:7" x14ac:dyDescent="0.15">
      <c r="A72">
        <v>93</v>
      </c>
      <c r="B72">
        <v>-1.4126000000000001</v>
      </c>
      <c r="C72">
        <v>15.6677</v>
      </c>
      <c r="D72">
        <v>9.4060000000000005E-2</v>
      </c>
      <c r="E72">
        <v>-1.36</v>
      </c>
      <c r="F72">
        <v>15.597899999999999</v>
      </c>
      <c r="G72">
        <v>0.11156000000000001</v>
      </c>
    </row>
    <row r="73" spans="1:7" x14ac:dyDescent="0.15">
      <c r="A73">
        <v>94</v>
      </c>
      <c r="B73">
        <v>-1.4297</v>
      </c>
      <c r="C73">
        <v>15.690300000000001</v>
      </c>
      <c r="D73">
        <v>9.4450000000000006E-2</v>
      </c>
      <c r="E73">
        <v>-1.3696999999999999</v>
      </c>
      <c r="F73">
        <v>15.624599999999999</v>
      </c>
      <c r="G73">
        <v>0.11201</v>
      </c>
    </row>
    <row r="74" spans="1:7" x14ac:dyDescent="0.15">
      <c r="A74">
        <v>95</v>
      </c>
      <c r="B74">
        <v>-1.4463999999999999</v>
      </c>
      <c r="C74">
        <v>15.7133</v>
      </c>
      <c r="D74">
        <v>9.486E-2</v>
      </c>
      <c r="E74">
        <v>-1.379</v>
      </c>
      <c r="F74">
        <v>15.6523</v>
      </c>
      <c r="G74">
        <v>0.11246</v>
      </c>
    </row>
    <row r="75" spans="1:7" x14ac:dyDescent="0.15">
      <c r="A75">
        <v>96</v>
      </c>
      <c r="B75">
        <v>-1.4629000000000001</v>
      </c>
      <c r="C75">
        <v>15.736800000000001</v>
      </c>
      <c r="D75">
        <v>9.5259999999999997E-2</v>
      </c>
      <c r="E75">
        <v>-1.3879999999999999</v>
      </c>
      <c r="F75">
        <v>15.680999999999999</v>
      </c>
      <c r="G75">
        <v>0.11291</v>
      </c>
    </row>
    <row r="76" spans="1:7" x14ac:dyDescent="0.15">
      <c r="A76">
        <v>97</v>
      </c>
      <c r="B76">
        <v>-1.4790000000000001</v>
      </c>
      <c r="C76">
        <v>15.7606</v>
      </c>
      <c r="D76">
        <v>9.5670000000000005E-2</v>
      </c>
      <c r="E76">
        <v>-1.3966000000000001</v>
      </c>
      <c r="F76">
        <v>15.710699999999999</v>
      </c>
      <c r="G76">
        <v>0.11335000000000001</v>
      </c>
    </row>
    <row r="77" spans="1:7" x14ac:dyDescent="0.15">
      <c r="A77">
        <v>98</v>
      </c>
      <c r="B77">
        <v>-1.4946999999999999</v>
      </c>
      <c r="C77">
        <v>15.784800000000001</v>
      </c>
      <c r="D77">
        <v>9.6089999999999995E-2</v>
      </c>
      <c r="E77">
        <v>-1.4047000000000001</v>
      </c>
      <c r="F77">
        <v>15.7415</v>
      </c>
      <c r="G77">
        <v>0.1138</v>
      </c>
    </row>
    <row r="78" spans="1:7" x14ac:dyDescent="0.15">
      <c r="A78">
        <v>99</v>
      </c>
      <c r="B78">
        <v>-1.5101</v>
      </c>
      <c r="C78">
        <v>15.8094</v>
      </c>
      <c r="D78">
        <v>9.6509999999999999E-2</v>
      </c>
      <c r="E78">
        <v>-1.4125000000000001</v>
      </c>
      <c r="F78">
        <v>15.773199999999999</v>
      </c>
      <c r="G78">
        <v>0.11423999999999999</v>
      </c>
    </row>
    <row r="79" spans="1:7" x14ac:dyDescent="0.15">
      <c r="A79">
        <v>100</v>
      </c>
      <c r="B79">
        <v>-1.5251999999999999</v>
      </c>
      <c r="C79">
        <v>15.8344</v>
      </c>
      <c r="D79">
        <v>9.6930000000000002E-2</v>
      </c>
      <c r="E79">
        <v>-1.4198999999999999</v>
      </c>
      <c r="F79">
        <v>15.8058</v>
      </c>
      <c r="G79">
        <v>0.11469</v>
      </c>
    </row>
    <row r="80" spans="1:7" x14ac:dyDescent="0.15">
      <c r="A80">
        <v>101</v>
      </c>
      <c r="B80">
        <v>-1.5399</v>
      </c>
      <c r="C80">
        <v>15.8597</v>
      </c>
      <c r="D80">
        <v>9.7350000000000006E-2</v>
      </c>
      <c r="E80">
        <v>-1.427</v>
      </c>
      <c r="F80">
        <v>15.839399999999999</v>
      </c>
      <c r="G80">
        <v>0.11513</v>
      </c>
    </row>
    <row r="81" spans="1:7" x14ac:dyDescent="0.15">
      <c r="A81">
        <v>102</v>
      </c>
      <c r="B81">
        <v>-1.5542</v>
      </c>
      <c r="C81">
        <v>15.8855</v>
      </c>
      <c r="D81">
        <v>9.7780000000000006E-2</v>
      </c>
      <c r="E81">
        <v>-1.4336</v>
      </c>
      <c r="F81">
        <v>15.873799999999999</v>
      </c>
      <c r="G81">
        <v>0.11557000000000001</v>
      </c>
    </row>
    <row r="82" spans="1:7" x14ac:dyDescent="0.15">
      <c r="A82">
        <v>103</v>
      </c>
      <c r="B82">
        <v>-1.5681</v>
      </c>
      <c r="C82">
        <v>15.9116</v>
      </c>
      <c r="D82">
        <v>9.8210000000000006E-2</v>
      </c>
      <c r="E82">
        <v>-1.4398</v>
      </c>
      <c r="F82">
        <v>15.909000000000001</v>
      </c>
      <c r="G82">
        <v>0.11601</v>
      </c>
    </row>
    <row r="83" spans="1:7" x14ac:dyDescent="0.15">
      <c r="A83">
        <v>104</v>
      </c>
      <c r="B83">
        <v>-1.5817000000000001</v>
      </c>
      <c r="C83">
        <v>15.9381</v>
      </c>
      <c r="D83">
        <v>9.8640000000000005E-2</v>
      </c>
      <c r="E83">
        <v>-1.4456</v>
      </c>
      <c r="F83">
        <v>15.9451</v>
      </c>
      <c r="G83">
        <v>0.11644</v>
      </c>
    </row>
    <row r="84" spans="1:7" x14ac:dyDescent="0.15">
      <c r="A84">
        <v>105</v>
      </c>
      <c r="B84">
        <v>-1.5948</v>
      </c>
      <c r="C84">
        <v>15.9651</v>
      </c>
      <c r="D84">
        <v>9.9070000000000005E-2</v>
      </c>
      <c r="E84">
        <v>-1.4511000000000001</v>
      </c>
      <c r="F84">
        <v>15.9818</v>
      </c>
      <c r="G84">
        <v>0.11688</v>
      </c>
    </row>
    <row r="85" spans="1:7" x14ac:dyDescent="0.15">
      <c r="A85">
        <v>106</v>
      </c>
      <c r="B85">
        <v>-1.6075999999999999</v>
      </c>
      <c r="C85">
        <v>15.9925</v>
      </c>
      <c r="D85">
        <v>9.9510000000000001E-2</v>
      </c>
      <c r="E85">
        <v>-1.4560999999999999</v>
      </c>
      <c r="F85">
        <v>16.019400000000001</v>
      </c>
      <c r="G85">
        <v>0.11731</v>
      </c>
    </row>
    <row r="86" spans="1:7" x14ac:dyDescent="0.15">
      <c r="A86">
        <v>107</v>
      </c>
      <c r="B86">
        <v>-1.6198999999999999</v>
      </c>
      <c r="C86">
        <v>16.020499999999998</v>
      </c>
      <c r="D86">
        <v>9.9940000000000001E-2</v>
      </c>
      <c r="E86">
        <v>-1.4607000000000001</v>
      </c>
      <c r="F86">
        <v>16.057500000000001</v>
      </c>
      <c r="G86">
        <v>0.11774</v>
      </c>
    </row>
    <row r="87" spans="1:7" x14ac:dyDescent="0.15">
      <c r="A87">
        <v>108</v>
      </c>
      <c r="B87">
        <v>-1.6317999999999999</v>
      </c>
      <c r="C87">
        <v>16.048999999999999</v>
      </c>
      <c r="D87">
        <v>0.10038</v>
      </c>
      <c r="E87">
        <v>-1.4650000000000001</v>
      </c>
      <c r="F87">
        <v>16.096399999999999</v>
      </c>
      <c r="G87">
        <v>0.11816</v>
      </c>
    </row>
    <row r="88" spans="1:7" x14ac:dyDescent="0.15">
      <c r="A88">
        <v>109</v>
      </c>
      <c r="B88">
        <v>-1.6433</v>
      </c>
      <c r="C88">
        <v>16.078099999999999</v>
      </c>
      <c r="D88">
        <v>0.10082000000000001</v>
      </c>
      <c r="E88">
        <v>-1.4688000000000001</v>
      </c>
      <c r="F88">
        <v>16.1358</v>
      </c>
      <c r="G88">
        <v>0.11859</v>
      </c>
    </row>
    <row r="89" spans="1:7" x14ac:dyDescent="0.15">
      <c r="A89">
        <v>110</v>
      </c>
      <c r="B89">
        <v>-1.6544000000000001</v>
      </c>
      <c r="C89">
        <v>16.107800000000001</v>
      </c>
      <c r="D89">
        <v>0.10126</v>
      </c>
      <c r="E89">
        <v>-1.4722999999999999</v>
      </c>
      <c r="F89">
        <v>16.175899999999999</v>
      </c>
      <c r="G89">
        <v>0.11901</v>
      </c>
    </row>
    <row r="90" spans="1:7" x14ac:dyDescent="0.15">
      <c r="A90">
        <v>111</v>
      </c>
      <c r="B90">
        <v>-1.6651</v>
      </c>
      <c r="C90">
        <v>16.138100000000001</v>
      </c>
      <c r="D90">
        <v>0.1017</v>
      </c>
      <c r="E90">
        <v>-1.4753000000000001</v>
      </c>
      <c r="F90">
        <v>16.2166</v>
      </c>
      <c r="G90">
        <v>0.11942999999999999</v>
      </c>
    </row>
    <row r="91" spans="1:7" x14ac:dyDescent="0.15">
      <c r="A91">
        <v>112</v>
      </c>
      <c r="B91">
        <v>-1.6753</v>
      </c>
      <c r="C91">
        <v>16.1692</v>
      </c>
      <c r="D91">
        <v>0.10213999999999999</v>
      </c>
      <c r="E91">
        <v>-1.478</v>
      </c>
      <c r="F91">
        <v>16.257999999999999</v>
      </c>
      <c r="G91">
        <v>0.11985</v>
      </c>
    </row>
    <row r="92" spans="1:7" x14ac:dyDescent="0.15">
      <c r="A92">
        <v>113</v>
      </c>
      <c r="B92">
        <v>-1.6851</v>
      </c>
      <c r="C92">
        <v>16.200900000000001</v>
      </c>
      <c r="D92">
        <v>0.10259</v>
      </c>
      <c r="E92">
        <v>-1.4802999999999999</v>
      </c>
      <c r="F92">
        <v>16.299900000000001</v>
      </c>
      <c r="G92">
        <v>0.12026000000000001</v>
      </c>
    </row>
    <row r="93" spans="1:7" x14ac:dyDescent="0.15">
      <c r="A93">
        <v>114</v>
      </c>
      <c r="B93">
        <v>-1.6943999999999999</v>
      </c>
      <c r="C93">
        <v>16.2333</v>
      </c>
      <c r="D93">
        <v>0.10303</v>
      </c>
      <c r="E93">
        <v>-1.4823</v>
      </c>
      <c r="F93">
        <v>16.342500000000001</v>
      </c>
      <c r="G93">
        <v>0.12067</v>
      </c>
    </row>
    <row r="94" spans="1:7" x14ac:dyDescent="0.15">
      <c r="A94">
        <v>115</v>
      </c>
      <c r="B94">
        <v>-1.7032</v>
      </c>
      <c r="C94">
        <v>16.266500000000001</v>
      </c>
      <c r="D94">
        <v>0.10347000000000001</v>
      </c>
      <c r="E94">
        <v>-1.4838</v>
      </c>
      <c r="F94">
        <v>16.3858</v>
      </c>
      <c r="G94">
        <v>0.12107999999999999</v>
      </c>
    </row>
    <row r="95" spans="1:7" x14ac:dyDescent="0.15">
      <c r="A95">
        <v>116</v>
      </c>
      <c r="B95">
        <v>-1.7116</v>
      </c>
      <c r="C95">
        <v>16.3004</v>
      </c>
      <c r="D95">
        <v>0.10391</v>
      </c>
      <c r="E95">
        <v>-1.4850000000000001</v>
      </c>
      <c r="F95">
        <v>16.4298</v>
      </c>
      <c r="G95">
        <v>0.12148</v>
      </c>
    </row>
    <row r="96" spans="1:7" x14ac:dyDescent="0.15">
      <c r="A96">
        <v>117</v>
      </c>
      <c r="B96">
        <v>-1.7196</v>
      </c>
      <c r="C96">
        <v>16.335100000000001</v>
      </c>
      <c r="D96">
        <v>0.10435</v>
      </c>
      <c r="E96">
        <v>-1.4859</v>
      </c>
      <c r="F96">
        <v>16.474599999999999</v>
      </c>
      <c r="G96">
        <v>0.12188</v>
      </c>
    </row>
    <row r="97" spans="1:7" x14ac:dyDescent="0.15">
      <c r="A97">
        <v>118</v>
      </c>
      <c r="B97">
        <v>-1.7271000000000001</v>
      </c>
      <c r="C97">
        <v>16.3704</v>
      </c>
      <c r="D97">
        <v>0.10478</v>
      </c>
      <c r="E97">
        <v>-1.4863999999999999</v>
      </c>
      <c r="F97">
        <v>16.52</v>
      </c>
      <c r="G97">
        <v>0.12228</v>
      </c>
    </row>
    <row r="98" spans="1:7" x14ac:dyDescent="0.15">
      <c r="A98">
        <v>119</v>
      </c>
      <c r="B98">
        <v>-1.7341</v>
      </c>
      <c r="C98">
        <v>16.406500000000001</v>
      </c>
      <c r="D98">
        <v>0.10521999999999999</v>
      </c>
      <c r="E98">
        <v>-1.4865999999999999</v>
      </c>
      <c r="F98">
        <v>16.566299999999998</v>
      </c>
      <c r="G98">
        <v>0.12268</v>
      </c>
    </row>
    <row r="99" spans="1:7" x14ac:dyDescent="0.15">
      <c r="A99">
        <v>120</v>
      </c>
      <c r="B99">
        <v>-1.7406999999999999</v>
      </c>
      <c r="C99">
        <v>16.443300000000001</v>
      </c>
      <c r="D99">
        <v>0.10566</v>
      </c>
      <c r="E99">
        <v>-1.4863999999999999</v>
      </c>
      <c r="F99">
        <v>16.613299999999999</v>
      </c>
      <c r="G99">
        <v>0.12307</v>
      </c>
    </row>
    <row r="100" spans="1:7" x14ac:dyDescent="0.15">
      <c r="A100">
        <v>121</v>
      </c>
      <c r="B100">
        <v>-1.7467999999999999</v>
      </c>
      <c r="C100">
        <v>16.480699999999999</v>
      </c>
      <c r="D100">
        <v>0.10609</v>
      </c>
      <c r="E100">
        <v>-1.4859</v>
      </c>
      <c r="F100">
        <v>16.661200000000001</v>
      </c>
      <c r="G100">
        <v>0.12346</v>
      </c>
    </row>
    <row r="101" spans="1:7" x14ac:dyDescent="0.15">
      <c r="A101">
        <v>122</v>
      </c>
      <c r="B101">
        <v>-1.7524999999999999</v>
      </c>
      <c r="C101">
        <v>16.518899999999999</v>
      </c>
      <c r="D101">
        <v>0.10652</v>
      </c>
      <c r="E101">
        <v>-1.4851000000000001</v>
      </c>
      <c r="F101">
        <v>16.71</v>
      </c>
      <c r="G101">
        <v>0.12384000000000001</v>
      </c>
    </row>
    <row r="102" spans="1:7" x14ac:dyDescent="0.15">
      <c r="A102">
        <v>123</v>
      </c>
      <c r="B102">
        <v>-1.7578</v>
      </c>
      <c r="C102">
        <v>16.5578</v>
      </c>
      <c r="D102">
        <v>0.10695</v>
      </c>
      <c r="E102">
        <v>-1.4839</v>
      </c>
      <c r="F102">
        <v>16.759499999999999</v>
      </c>
      <c r="G102">
        <v>0.12422</v>
      </c>
    </row>
    <row r="103" spans="1:7" x14ac:dyDescent="0.15">
      <c r="A103">
        <v>124</v>
      </c>
      <c r="B103">
        <v>-1.7625999999999999</v>
      </c>
      <c r="C103">
        <v>16.5974</v>
      </c>
      <c r="D103">
        <v>0.10738</v>
      </c>
      <c r="E103">
        <v>-1.4824999999999999</v>
      </c>
      <c r="F103">
        <v>16.809999999999999</v>
      </c>
      <c r="G103">
        <v>0.1246</v>
      </c>
    </row>
    <row r="104" spans="1:7" x14ac:dyDescent="0.15">
      <c r="A104">
        <v>125</v>
      </c>
      <c r="B104">
        <v>-1.7669999999999999</v>
      </c>
      <c r="C104">
        <v>16.637599999999999</v>
      </c>
      <c r="D104">
        <v>0.10780000000000001</v>
      </c>
      <c r="E104">
        <v>-1.4806999999999999</v>
      </c>
      <c r="F104">
        <v>16.8614</v>
      </c>
      <c r="G104">
        <v>0.12497</v>
      </c>
    </row>
    <row r="105" spans="1:7" x14ac:dyDescent="0.15">
      <c r="A105">
        <v>126</v>
      </c>
      <c r="B105">
        <v>-1.7709999999999999</v>
      </c>
      <c r="C105">
        <v>16.678599999999999</v>
      </c>
      <c r="D105">
        <v>0.10823000000000001</v>
      </c>
      <c r="E105">
        <v>-1.4786999999999999</v>
      </c>
      <c r="F105">
        <v>16.913599999999999</v>
      </c>
      <c r="G105">
        <v>0.12534000000000001</v>
      </c>
    </row>
    <row r="106" spans="1:7" x14ac:dyDescent="0.15">
      <c r="A106">
        <v>127</v>
      </c>
      <c r="B106">
        <v>-1.7745</v>
      </c>
      <c r="C106">
        <v>16.720300000000002</v>
      </c>
      <c r="D106">
        <v>0.10865</v>
      </c>
      <c r="E106">
        <v>-1.4762999999999999</v>
      </c>
      <c r="F106">
        <v>16.966699999999999</v>
      </c>
      <c r="G106">
        <v>0.12570999999999999</v>
      </c>
    </row>
    <row r="107" spans="1:7" x14ac:dyDescent="0.15">
      <c r="A107">
        <v>128</v>
      </c>
      <c r="B107">
        <v>-1.7777000000000001</v>
      </c>
      <c r="C107">
        <v>16.762799999999999</v>
      </c>
      <c r="D107">
        <v>0.10906</v>
      </c>
      <c r="E107">
        <v>-1.4737</v>
      </c>
      <c r="F107">
        <v>17.020800000000001</v>
      </c>
      <c r="G107">
        <v>0.12606999999999999</v>
      </c>
    </row>
    <row r="108" spans="1:7" x14ac:dyDescent="0.15">
      <c r="A108">
        <v>129</v>
      </c>
      <c r="B108">
        <v>-1.7804</v>
      </c>
      <c r="C108">
        <v>16.805900000000001</v>
      </c>
      <c r="D108">
        <v>0.10947999999999999</v>
      </c>
      <c r="E108">
        <v>-1.4708000000000001</v>
      </c>
      <c r="F108">
        <v>17.075700000000001</v>
      </c>
      <c r="G108">
        <v>0.12642999999999999</v>
      </c>
    </row>
    <row r="109" spans="1:7" x14ac:dyDescent="0.15">
      <c r="A109">
        <v>130</v>
      </c>
      <c r="B109">
        <v>-1.7827999999999999</v>
      </c>
      <c r="C109">
        <v>16.849699999999999</v>
      </c>
      <c r="D109">
        <v>0.10989</v>
      </c>
      <c r="E109">
        <v>-1.4677</v>
      </c>
      <c r="F109">
        <v>17.131599999999999</v>
      </c>
      <c r="G109">
        <v>0.12678</v>
      </c>
    </row>
    <row r="110" spans="1:7" x14ac:dyDescent="0.15">
      <c r="A110">
        <v>131</v>
      </c>
      <c r="B110">
        <v>-1.7847</v>
      </c>
      <c r="C110">
        <v>16.894100000000002</v>
      </c>
      <c r="D110">
        <v>0.1103</v>
      </c>
      <c r="E110">
        <v>-1.4641999999999999</v>
      </c>
      <c r="F110">
        <v>17.188300000000002</v>
      </c>
      <c r="G110">
        <v>0.12712999999999999</v>
      </c>
    </row>
    <row r="111" spans="1:7" x14ac:dyDescent="0.15">
      <c r="A111">
        <v>132</v>
      </c>
      <c r="B111">
        <v>-1.7862</v>
      </c>
      <c r="C111">
        <v>16.9392</v>
      </c>
      <c r="D111">
        <v>0.11070000000000001</v>
      </c>
      <c r="E111">
        <v>-1.4605999999999999</v>
      </c>
      <c r="F111">
        <v>17.245899999999999</v>
      </c>
      <c r="G111">
        <v>0.12748000000000001</v>
      </c>
    </row>
    <row r="112" spans="1:7" x14ac:dyDescent="0.15">
      <c r="A112">
        <v>133</v>
      </c>
      <c r="B112">
        <v>-1.7873000000000001</v>
      </c>
      <c r="C112">
        <v>16.984999999999999</v>
      </c>
      <c r="D112">
        <v>0.1111</v>
      </c>
      <c r="E112">
        <v>-1.4567000000000001</v>
      </c>
      <c r="F112">
        <v>17.304400000000001</v>
      </c>
      <c r="G112">
        <v>0.12781999999999999</v>
      </c>
    </row>
    <row r="113" spans="1:7" x14ac:dyDescent="0.15">
      <c r="A113">
        <v>134</v>
      </c>
      <c r="B113">
        <v>-1.7881</v>
      </c>
      <c r="C113">
        <v>17.031400000000001</v>
      </c>
      <c r="D113">
        <v>0.1115</v>
      </c>
      <c r="E113">
        <v>-1.4525999999999999</v>
      </c>
      <c r="F113">
        <v>17.363700000000001</v>
      </c>
      <c r="G113">
        <v>0.12816</v>
      </c>
    </row>
    <row r="114" spans="1:7" x14ac:dyDescent="0.15">
      <c r="A114">
        <v>135</v>
      </c>
      <c r="B114">
        <v>-1.7884</v>
      </c>
      <c r="C114">
        <v>17.078399999999998</v>
      </c>
      <c r="D114">
        <v>0.11189</v>
      </c>
      <c r="E114">
        <v>-1.4481999999999999</v>
      </c>
      <c r="F114">
        <v>17.4238</v>
      </c>
      <c r="G114">
        <v>0.12848999999999999</v>
      </c>
    </row>
    <row r="115" spans="1:7" x14ac:dyDescent="0.15">
      <c r="A115">
        <v>136</v>
      </c>
      <c r="B115">
        <v>-1.7884</v>
      </c>
      <c r="C115">
        <v>17.126200000000001</v>
      </c>
      <c r="D115">
        <v>0.11228</v>
      </c>
      <c r="E115">
        <v>-1.4436</v>
      </c>
      <c r="F115">
        <v>17.4847</v>
      </c>
      <c r="G115">
        <v>0.12881999999999999</v>
      </c>
    </row>
    <row r="116" spans="1:7" x14ac:dyDescent="0.15">
      <c r="A116">
        <v>137</v>
      </c>
      <c r="B116">
        <v>-1.788</v>
      </c>
      <c r="C116">
        <v>17.174600000000002</v>
      </c>
      <c r="D116">
        <v>0.11266</v>
      </c>
      <c r="E116">
        <v>-1.4389000000000001</v>
      </c>
      <c r="F116">
        <v>17.546399999999998</v>
      </c>
      <c r="G116">
        <v>0.12914</v>
      </c>
    </row>
    <row r="117" spans="1:7" x14ac:dyDescent="0.15">
      <c r="A117">
        <v>138</v>
      </c>
      <c r="B117">
        <v>-1.7873000000000001</v>
      </c>
      <c r="C117">
        <v>17.223600000000001</v>
      </c>
      <c r="D117">
        <v>0.11304</v>
      </c>
      <c r="E117">
        <v>-1.4339</v>
      </c>
      <c r="F117">
        <v>17.608799999999999</v>
      </c>
      <c r="G117">
        <v>0.12945999999999999</v>
      </c>
    </row>
    <row r="118" spans="1:7" x14ac:dyDescent="0.15">
      <c r="A118">
        <v>139</v>
      </c>
      <c r="B118">
        <v>-1.7861</v>
      </c>
      <c r="C118">
        <v>17.273399999999999</v>
      </c>
      <c r="D118">
        <v>0.11342000000000001</v>
      </c>
      <c r="E118">
        <v>-1.4288000000000001</v>
      </c>
      <c r="F118">
        <v>17.671900000000001</v>
      </c>
      <c r="G118">
        <v>0.12978000000000001</v>
      </c>
    </row>
    <row r="119" spans="1:7" x14ac:dyDescent="0.15">
      <c r="A119">
        <v>140</v>
      </c>
      <c r="B119">
        <v>-1.7846</v>
      </c>
      <c r="C119">
        <v>17.324000000000002</v>
      </c>
      <c r="D119">
        <v>0.11379</v>
      </c>
      <c r="E119">
        <v>-1.4235</v>
      </c>
      <c r="F119">
        <v>17.735700000000001</v>
      </c>
      <c r="G119">
        <v>0.13009000000000001</v>
      </c>
    </row>
    <row r="120" spans="1:7" x14ac:dyDescent="0.15">
      <c r="A120">
        <v>141</v>
      </c>
      <c r="B120">
        <v>-1.7827999999999999</v>
      </c>
      <c r="C120">
        <v>17.3752</v>
      </c>
      <c r="D120">
        <v>0.11415</v>
      </c>
      <c r="E120">
        <v>-1.4179999999999999</v>
      </c>
      <c r="F120">
        <v>17.8001</v>
      </c>
      <c r="G120">
        <v>0.13039999999999999</v>
      </c>
    </row>
    <row r="121" spans="1:7" x14ac:dyDescent="0.15">
      <c r="A121">
        <v>142</v>
      </c>
      <c r="B121">
        <v>-1.7806</v>
      </c>
      <c r="C121">
        <v>17.427199999999999</v>
      </c>
      <c r="D121">
        <v>0.11451</v>
      </c>
      <c r="E121">
        <v>-1.4123000000000001</v>
      </c>
      <c r="F121">
        <v>17.865100000000002</v>
      </c>
      <c r="G121">
        <v>0.13070000000000001</v>
      </c>
    </row>
    <row r="122" spans="1:7" x14ac:dyDescent="0.15">
      <c r="A122">
        <v>143</v>
      </c>
      <c r="B122">
        <v>-1.778</v>
      </c>
      <c r="C122">
        <v>17.479900000000001</v>
      </c>
      <c r="D122">
        <v>0.11487</v>
      </c>
      <c r="E122">
        <v>-1.4065000000000001</v>
      </c>
      <c r="F122">
        <v>17.930599999999998</v>
      </c>
      <c r="G122">
        <v>0.13099</v>
      </c>
    </row>
    <row r="123" spans="1:7" x14ac:dyDescent="0.15">
      <c r="A123">
        <v>144</v>
      </c>
      <c r="B123">
        <v>-1.7750999999999999</v>
      </c>
      <c r="C123">
        <v>17.5334</v>
      </c>
      <c r="D123">
        <v>0.11522</v>
      </c>
      <c r="E123">
        <v>-1.4006000000000001</v>
      </c>
      <c r="F123">
        <v>17.996600000000001</v>
      </c>
      <c r="G123">
        <v>0.13128999999999999</v>
      </c>
    </row>
    <row r="124" spans="1:7" x14ac:dyDescent="0.15">
      <c r="A124">
        <v>145</v>
      </c>
      <c r="B124">
        <v>-1.7719</v>
      </c>
      <c r="C124">
        <v>17.587700000000002</v>
      </c>
      <c r="D124">
        <v>0.11556</v>
      </c>
      <c r="E124">
        <v>-1.3945000000000001</v>
      </c>
      <c r="F124">
        <v>18.062999999999999</v>
      </c>
      <c r="G124">
        <v>0.13158</v>
      </c>
    </row>
    <row r="125" spans="1:7" x14ac:dyDescent="0.15">
      <c r="A125">
        <v>146</v>
      </c>
      <c r="B125">
        <v>-1.7684</v>
      </c>
      <c r="C125">
        <v>17.642700000000001</v>
      </c>
      <c r="D125">
        <v>0.1159</v>
      </c>
      <c r="E125">
        <v>-1.3883000000000001</v>
      </c>
      <c r="F125">
        <v>18.1297</v>
      </c>
      <c r="G125">
        <v>0.13186</v>
      </c>
    </row>
    <row r="126" spans="1:7" x14ac:dyDescent="0.15">
      <c r="A126">
        <v>147</v>
      </c>
      <c r="B126">
        <v>-1.7645</v>
      </c>
      <c r="C126">
        <v>17.698499999999999</v>
      </c>
      <c r="D126">
        <v>0.11623</v>
      </c>
      <c r="E126">
        <v>-1.3818999999999999</v>
      </c>
      <c r="F126">
        <v>18.1967</v>
      </c>
      <c r="G126">
        <v>0.13214000000000001</v>
      </c>
    </row>
    <row r="127" spans="1:7" x14ac:dyDescent="0.15">
      <c r="A127">
        <v>148</v>
      </c>
      <c r="B127">
        <v>-1.7604</v>
      </c>
      <c r="C127">
        <v>17.755099999999999</v>
      </c>
      <c r="D127">
        <v>0.11656</v>
      </c>
      <c r="E127">
        <v>-1.3754999999999999</v>
      </c>
      <c r="F127">
        <v>18.2639</v>
      </c>
      <c r="G127">
        <v>0.13241</v>
      </c>
    </row>
    <row r="128" spans="1:7" x14ac:dyDescent="0.15">
      <c r="A128">
        <v>149</v>
      </c>
      <c r="B128">
        <v>-1.7559</v>
      </c>
      <c r="C128">
        <v>17.8124</v>
      </c>
      <c r="D128">
        <v>0.11688</v>
      </c>
      <c r="E128">
        <v>-1.3689</v>
      </c>
      <c r="F128">
        <v>18.331199999999999</v>
      </c>
      <c r="G128">
        <v>0.13267999999999999</v>
      </c>
    </row>
    <row r="129" spans="1:7" x14ac:dyDescent="0.15">
      <c r="A129">
        <v>150</v>
      </c>
      <c r="B129">
        <v>-1.7511000000000001</v>
      </c>
      <c r="C129">
        <v>17.8704</v>
      </c>
      <c r="D129">
        <v>0.1172</v>
      </c>
      <c r="E129">
        <v>-1.3621000000000001</v>
      </c>
      <c r="F129">
        <v>18.398599999999998</v>
      </c>
      <c r="G129">
        <v>0.13295000000000001</v>
      </c>
    </row>
    <row r="130" spans="1:7" x14ac:dyDescent="0.15">
      <c r="A130">
        <v>151</v>
      </c>
      <c r="B130">
        <v>-1.7461</v>
      </c>
      <c r="C130">
        <v>17.929200000000002</v>
      </c>
      <c r="D130">
        <v>0.11751</v>
      </c>
      <c r="E130">
        <v>-1.3552999999999999</v>
      </c>
      <c r="F130">
        <v>18.466000000000001</v>
      </c>
      <c r="G130">
        <v>0.13321</v>
      </c>
    </row>
    <row r="131" spans="1:7" x14ac:dyDescent="0.15">
      <c r="A131">
        <v>152</v>
      </c>
      <c r="B131">
        <v>-1.7407999999999999</v>
      </c>
      <c r="C131">
        <v>17.988700000000001</v>
      </c>
      <c r="D131">
        <v>0.11781</v>
      </c>
      <c r="E131">
        <v>-1.3483000000000001</v>
      </c>
      <c r="F131">
        <v>18.533300000000001</v>
      </c>
      <c r="G131">
        <v>0.13347000000000001</v>
      </c>
    </row>
    <row r="132" spans="1:7" x14ac:dyDescent="0.15">
      <c r="A132">
        <v>153</v>
      </c>
      <c r="B132">
        <v>-1.7352000000000001</v>
      </c>
      <c r="C132">
        <v>18.0488</v>
      </c>
      <c r="D132">
        <v>0.11811000000000001</v>
      </c>
      <c r="E132">
        <v>-1.3412999999999999</v>
      </c>
      <c r="F132">
        <v>18.6006</v>
      </c>
      <c r="G132">
        <v>0.13372000000000001</v>
      </c>
    </row>
    <row r="133" spans="1:7" x14ac:dyDescent="0.15">
      <c r="A133">
        <v>154</v>
      </c>
      <c r="B133">
        <v>-1.7293000000000001</v>
      </c>
      <c r="C133">
        <v>18.1096</v>
      </c>
      <c r="D133">
        <v>0.11841</v>
      </c>
      <c r="E133">
        <v>-1.3341000000000001</v>
      </c>
      <c r="F133">
        <v>18.6677</v>
      </c>
      <c r="G133">
        <v>0.13397000000000001</v>
      </c>
    </row>
    <row r="134" spans="1:7" x14ac:dyDescent="0.15">
      <c r="A134">
        <v>155</v>
      </c>
      <c r="B134">
        <v>-1.7232000000000001</v>
      </c>
      <c r="C134">
        <v>18.170999999999999</v>
      </c>
      <c r="D134">
        <v>0.11869</v>
      </c>
      <c r="E134">
        <v>-1.3269</v>
      </c>
      <c r="F134">
        <v>18.7346</v>
      </c>
      <c r="G134">
        <v>0.13421</v>
      </c>
    </row>
    <row r="135" spans="1:7" x14ac:dyDescent="0.15">
      <c r="A135">
        <v>156</v>
      </c>
      <c r="B135">
        <v>-1.7168000000000001</v>
      </c>
      <c r="C135">
        <v>18.233000000000001</v>
      </c>
      <c r="D135">
        <v>0.11898</v>
      </c>
      <c r="E135">
        <v>-1.3194999999999999</v>
      </c>
      <c r="F135">
        <v>18.801200000000001</v>
      </c>
      <c r="G135">
        <v>0.13444999999999999</v>
      </c>
    </row>
    <row r="136" spans="1:7" x14ac:dyDescent="0.15">
      <c r="A136">
        <v>157</v>
      </c>
      <c r="B136">
        <v>-1.7101999999999999</v>
      </c>
      <c r="C136">
        <v>18.295500000000001</v>
      </c>
      <c r="D136">
        <v>0.11924999999999999</v>
      </c>
      <c r="E136">
        <v>-1.3121</v>
      </c>
      <c r="F136">
        <v>18.8675</v>
      </c>
      <c r="G136">
        <v>0.13469</v>
      </c>
    </row>
    <row r="137" spans="1:7" x14ac:dyDescent="0.15">
      <c r="A137">
        <v>158</v>
      </c>
      <c r="B137">
        <v>-1.7033</v>
      </c>
      <c r="C137">
        <v>18.358599999999999</v>
      </c>
      <c r="D137">
        <v>0.11952</v>
      </c>
      <c r="E137">
        <v>-1.3046</v>
      </c>
      <c r="F137">
        <v>18.933499999999999</v>
      </c>
      <c r="G137">
        <v>0.13492000000000001</v>
      </c>
    </row>
    <row r="138" spans="1:7" x14ac:dyDescent="0.15">
      <c r="A138">
        <v>159</v>
      </c>
      <c r="B138">
        <v>-1.6961999999999999</v>
      </c>
      <c r="C138">
        <v>18.4221</v>
      </c>
      <c r="D138">
        <v>0.11978999999999999</v>
      </c>
      <c r="E138">
        <v>-1.2969999999999999</v>
      </c>
      <c r="F138">
        <v>18.999099999999999</v>
      </c>
      <c r="G138">
        <v>0.13514000000000001</v>
      </c>
    </row>
    <row r="139" spans="1:7" x14ac:dyDescent="0.15">
      <c r="A139">
        <v>160</v>
      </c>
      <c r="B139">
        <v>-1.6888000000000001</v>
      </c>
      <c r="C139">
        <v>18.486000000000001</v>
      </c>
      <c r="D139">
        <v>0.12005</v>
      </c>
      <c r="E139">
        <v>-1.2894000000000001</v>
      </c>
      <c r="F139">
        <v>19.0642</v>
      </c>
      <c r="G139">
        <v>0.13536999999999999</v>
      </c>
    </row>
    <row r="140" spans="1:7" x14ac:dyDescent="0.15">
      <c r="A140">
        <v>161</v>
      </c>
      <c r="B140">
        <v>-1.6811</v>
      </c>
      <c r="C140">
        <v>18.5502</v>
      </c>
      <c r="D140">
        <v>0.1203</v>
      </c>
      <c r="E140">
        <v>-1.2816000000000001</v>
      </c>
      <c r="F140">
        <v>19.128900000000002</v>
      </c>
      <c r="G140">
        <v>0.13558999999999999</v>
      </c>
    </row>
    <row r="141" spans="1:7" x14ac:dyDescent="0.15">
      <c r="A141">
        <v>162</v>
      </c>
      <c r="B141">
        <v>-1.6732</v>
      </c>
      <c r="C141">
        <v>18.614799999999999</v>
      </c>
      <c r="D141">
        <v>0.12055</v>
      </c>
      <c r="E141">
        <v>-1.2739</v>
      </c>
      <c r="F141">
        <v>19.193100000000001</v>
      </c>
      <c r="G141">
        <v>0.1358</v>
      </c>
    </row>
    <row r="142" spans="1:7" x14ac:dyDescent="0.15">
      <c r="A142">
        <v>163</v>
      </c>
      <c r="B142">
        <v>-1.6651</v>
      </c>
      <c r="C142">
        <v>18.679500000000001</v>
      </c>
      <c r="D142">
        <v>0.12078999999999999</v>
      </c>
      <c r="E142">
        <v>-1.2661</v>
      </c>
      <c r="F142">
        <v>19.256699999999999</v>
      </c>
      <c r="G142">
        <v>0.13600999999999999</v>
      </c>
    </row>
    <row r="143" spans="1:7" x14ac:dyDescent="0.15">
      <c r="A143">
        <v>164</v>
      </c>
      <c r="B143">
        <v>-1.6568000000000001</v>
      </c>
      <c r="C143">
        <v>18.744499999999999</v>
      </c>
      <c r="D143">
        <v>0.12102</v>
      </c>
      <c r="E143">
        <v>-1.2583</v>
      </c>
      <c r="F143">
        <v>19.319700000000001</v>
      </c>
      <c r="G143">
        <v>0.13622000000000001</v>
      </c>
    </row>
    <row r="144" spans="1:7" x14ac:dyDescent="0.15">
      <c r="A144">
        <v>165</v>
      </c>
      <c r="B144">
        <v>-1.6482000000000001</v>
      </c>
      <c r="C144">
        <v>18.8095</v>
      </c>
      <c r="D144">
        <v>0.12125</v>
      </c>
      <c r="E144">
        <v>-1.2504</v>
      </c>
      <c r="F144">
        <v>19.382000000000001</v>
      </c>
      <c r="G144">
        <v>0.13642000000000001</v>
      </c>
    </row>
    <row r="145" spans="1:7" x14ac:dyDescent="0.15">
      <c r="A145">
        <v>166</v>
      </c>
      <c r="B145">
        <v>-1.6394</v>
      </c>
      <c r="C145">
        <v>18.874600000000001</v>
      </c>
      <c r="D145">
        <v>0.12148</v>
      </c>
      <c r="E145">
        <v>-1.2424999999999999</v>
      </c>
      <c r="F145">
        <v>19.4437</v>
      </c>
      <c r="G145">
        <v>0.13661999999999999</v>
      </c>
    </row>
    <row r="146" spans="1:7" x14ac:dyDescent="0.15">
      <c r="A146">
        <v>167</v>
      </c>
      <c r="B146">
        <v>-1.6304000000000001</v>
      </c>
      <c r="C146">
        <v>18.939800000000002</v>
      </c>
      <c r="D146">
        <v>0.1217</v>
      </c>
      <c r="E146">
        <v>-1.2344999999999999</v>
      </c>
      <c r="F146">
        <v>19.5045</v>
      </c>
      <c r="G146">
        <v>0.13680999999999999</v>
      </c>
    </row>
    <row r="147" spans="1:7" x14ac:dyDescent="0.15">
      <c r="A147">
        <v>168</v>
      </c>
      <c r="B147">
        <v>-1.6211</v>
      </c>
      <c r="C147">
        <v>19.004999999999999</v>
      </c>
      <c r="D147">
        <v>0.12191</v>
      </c>
      <c r="E147">
        <v>-1.2265999999999999</v>
      </c>
      <c r="F147">
        <v>19.564699999999998</v>
      </c>
      <c r="G147">
        <v>0.13700000000000001</v>
      </c>
    </row>
    <row r="148" spans="1:7" x14ac:dyDescent="0.15">
      <c r="A148">
        <v>169</v>
      </c>
      <c r="B148">
        <v>-1.6115999999999999</v>
      </c>
      <c r="C148">
        <v>19.0701</v>
      </c>
      <c r="D148">
        <v>0.12212000000000001</v>
      </c>
      <c r="E148">
        <v>-1.2185999999999999</v>
      </c>
      <c r="F148">
        <v>19.623999999999999</v>
      </c>
      <c r="G148">
        <v>0.13719000000000001</v>
      </c>
    </row>
    <row r="149" spans="1:7" x14ac:dyDescent="0.15">
      <c r="A149">
        <v>170</v>
      </c>
      <c r="B149">
        <v>-1.6020000000000001</v>
      </c>
      <c r="C149">
        <v>19.135100000000001</v>
      </c>
      <c r="D149">
        <v>0.12232999999999999</v>
      </c>
      <c r="E149">
        <v>-1.2107000000000001</v>
      </c>
      <c r="F149">
        <v>19.682400000000001</v>
      </c>
      <c r="G149">
        <v>0.13738</v>
      </c>
    </row>
    <row r="150" spans="1:7" x14ac:dyDescent="0.15">
      <c r="A150">
        <v>171</v>
      </c>
      <c r="B150">
        <v>-1.5921000000000001</v>
      </c>
      <c r="C150">
        <v>19.2</v>
      </c>
      <c r="D150">
        <v>0.12253</v>
      </c>
      <c r="E150">
        <v>-1.2027000000000001</v>
      </c>
      <c r="F150">
        <v>19.739999999999998</v>
      </c>
      <c r="G150">
        <v>0.13755999999999999</v>
      </c>
    </row>
    <row r="151" spans="1:7" x14ac:dyDescent="0.15">
      <c r="A151">
        <v>172</v>
      </c>
      <c r="B151">
        <v>-1.5821000000000001</v>
      </c>
      <c r="C151">
        <v>19.264800000000001</v>
      </c>
      <c r="D151">
        <v>0.12272</v>
      </c>
      <c r="E151">
        <v>-1.1947000000000001</v>
      </c>
      <c r="F151">
        <v>19.796600000000002</v>
      </c>
      <c r="G151">
        <v>0.13774</v>
      </c>
    </row>
    <row r="152" spans="1:7" x14ac:dyDescent="0.15">
      <c r="A152">
        <v>173</v>
      </c>
      <c r="B152">
        <v>-1.5719000000000001</v>
      </c>
      <c r="C152">
        <v>19.3294</v>
      </c>
      <c r="D152">
        <v>0.12291000000000001</v>
      </c>
      <c r="E152">
        <v>-1.1867000000000001</v>
      </c>
      <c r="F152">
        <v>19.8523</v>
      </c>
      <c r="G152">
        <v>0.13791</v>
      </c>
    </row>
    <row r="153" spans="1:7" x14ac:dyDescent="0.15">
      <c r="A153">
        <v>174</v>
      </c>
      <c r="B153">
        <v>-1.5615000000000001</v>
      </c>
      <c r="C153">
        <v>19.393699999999999</v>
      </c>
      <c r="D153">
        <v>0.1231</v>
      </c>
      <c r="E153">
        <v>-1.1788000000000001</v>
      </c>
      <c r="F153">
        <v>19.907</v>
      </c>
      <c r="G153">
        <v>0.13808000000000001</v>
      </c>
    </row>
    <row r="154" spans="1:7" x14ac:dyDescent="0.15">
      <c r="A154">
        <v>175</v>
      </c>
      <c r="B154">
        <v>-1.5509999999999999</v>
      </c>
      <c r="C154">
        <v>19.457799999999999</v>
      </c>
      <c r="D154">
        <v>0.12328</v>
      </c>
      <c r="E154">
        <v>-1.1708000000000001</v>
      </c>
      <c r="F154">
        <v>19.960699999999999</v>
      </c>
      <c r="G154">
        <v>0.13825000000000001</v>
      </c>
    </row>
    <row r="155" spans="1:7" x14ac:dyDescent="0.15">
      <c r="A155">
        <v>176</v>
      </c>
      <c r="B155">
        <v>-1.5403</v>
      </c>
      <c r="C155">
        <v>19.521699999999999</v>
      </c>
      <c r="D155">
        <v>0.12346</v>
      </c>
      <c r="E155">
        <v>-1.1629</v>
      </c>
      <c r="F155">
        <v>20.013300000000001</v>
      </c>
      <c r="G155">
        <v>0.13841000000000001</v>
      </c>
    </row>
    <row r="156" spans="1:7" x14ac:dyDescent="0.15">
      <c r="A156">
        <v>177</v>
      </c>
      <c r="B156">
        <v>-1.5294000000000001</v>
      </c>
      <c r="C156">
        <v>19.5853</v>
      </c>
      <c r="D156">
        <v>0.12363</v>
      </c>
      <c r="E156">
        <v>-1.1549</v>
      </c>
      <c r="F156">
        <v>20.064800000000002</v>
      </c>
      <c r="G156">
        <v>0.13858000000000001</v>
      </c>
    </row>
    <row r="157" spans="1:7" x14ac:dyDescent="0.15">
      <c r="A157">
        <v>178</v>
      </c>
      <c r="B157">
        <v>-1.5185</v>
      </c>
      <c r="C157">
        <v>19.648599999999998</v>
      </c>
      <c r="D157">
        <v>0.12379999999999999</v>
      </c>
      <c r="E157">
        <v>-1.147</v>
      </c>
      <c r="F157">
        <v>20.115200000000002</v>
      </c>
      <c r="G157">
        <v>0.13872999999999999</v>
      </c>
    </row>
    <row r="158" spans="1:7" x14ac:dyDescent="0.15">
      <c r="A158">
        <v>179</v>
      </c>
      <c r="B158">
        <v>-1.5074000000000001</v>
      </c>
      <c r="C158">
        <v>19.7117</v>
      </c>
      <c r="D158">
        <v>0.12396</v>
      </c>
      <c r="E158">
        <v>-1.139</v>
      </c>
      <c r="F158">
        <v>20.164400000000001</v>
      </c>
      <c r="G158">
        <v>0.13889000000000001</v>
      </c>
    </row>
    <row r="159" spans="1:7" x14ac:dyDescent="0.15">
      <c r="A159">
        <v>180</v>
      </c>
      <c r="B159">
        <v>-1.4961</v>
      </c>
      <c r="C159">
        <v>19.7744</v>
      </c>
      <c r="D159">
        <v>0.12411999999999999</v>
      </c>
      <c r="E159">
        <v>-1.1311</v>
      </c>
      <c r="F159">
        <v>20.212499999999999</v>
      </c>
      <c r="G159">
        <v>0.13904</v>
      </c>
    </row>
    <row r="160" spans="1:7" x14ac:dyDescent="0.15">
      <c r="A160">
        <v>181</v>
      </c>
      <c r="B160">
        <v>-1.4847999999999999</v>
      </c>
      <c r="C160">
        <v>19.8367</v>
      </c>
      <c r="D160">
        <v>0.12428</v>
      </c>
      <c r="E160">
        <v>-1.1232</v>
      </c>
      <c r="F160">
        <v>20.259499999999999</v>
      </c>
      <c r="G160">
        <v>0.13919999999999999</v>
      </c>
    </row>
    <row r="161" spans="1:7" x14ac:dyDescent="0.15">
      <c r="A161">
        <v>182</v>
      </c>
      <c r="B161">
        <v>-1.4733000000000001</v>
      </c>
      <c r="C161">
        <v>19.898700000000002</v>
      </c>
      <c r="D161">
        <v>0.12443</v>
      </c>
      <c r="E161">
        <v>-1.1153</v>
      </c>
      <c r="F161">
        <v>20.305299999999999</v>
      </c>
      <c r="G161">
        <v>0.13933999999999999</v>
      </c>
    </row>
    <row r="162" spans="1:7" x14ac:dyDescent="0.15">
      <c r="A162">
        <v>183</v>
      </c>
      <c r="B162">
        <v>-1.4617</v>
      </c>
      <c r="C162">
        <v>19.9603</v>
      </c>
      <c r="D162">
        <v>0.12458</v>
      </c>
      <c r="E162">
        <v>-1.1073999999999999</v>
      </c>
      <c r="F162">
        <v>20.349900000000002</v>
      </c>
      <c r="G162">
        <v>0.13949</v>
      </c>
    </row>
    <row r="163" spans="1:7" x14ac:dyDescent="0.15">
      <c r="A163">
        <v>184</v>
      </c>
      <c r="B163">
        <v>-1.45</v>
      </c>
      <c r="C163">
        <v>20.0215</v>
      </c>
      <c r="D163">
        <v>0.12472999999999999</v>
      </c>
      <c r="E163">
        <v>-1.0995999999999999</v>
      </c>
      <c r="F163">
        <v>20.3934</v>
      </c>
      <c r="G163">
        <v>0.13963</v>
      </c>
    </row>
    <row r="164" spans="1:7" x14ac:dyDescent="0.15">
      <c r="A164">
        <v>185</v>
      </c>
      <c r="B164">
        <v>-1.4381999999999999</v>
      </c>
      <c r="C164">
        <v>20.0823</v>
      </c>
      <c r="D164">
        <v>0.12486999999999999</v>
      </c>
      <c r="E164">
        <v>-1.0916999999999999</v>
      </c>
      <c r="F164">
        <v>20.435700000000001</v>
      </c>
      <c r="G164">
        <v>0.13977000000000001</v>
      </c>
    </row>
    <row r="165" spans="1:7" x14ac:dyDescent="0.15">
      <c r="A165">
        <v>186</v>
      </c>
      <c r="B165">
        <v>-1.4262999999999999</v>
      </c>
      <c r="C165">
        <v>20.142700000000001</v>
      </c>
      <c r="D165">
        <v>0.12501000000000001</v>
      </c>
      <c r="E165">
        <v>-1.0838000000000001</v>
      </c>
      <c r="F165">
        <v>20.476900000000001</v>
      </c>
      <c r="G165">
        <v>0.13991000000000001</v>
      </c>
    </row>
    <row r="166" spans="1:7" x14ac:dyDescent="0.15">
      <c r="A166">
        <v>187</v>
      </c>
      <c r="B166">
        <v>-1.4142999999999999</v>
      </c>
      <c r="C166">
        <v>20.2026</v>
      </c>
      <c r="D166">
        <v>0.12514</v>
      </c>
      <c r="E166">
        <v>-1.0760000000000001</v>
      </c>
      <c r="F166">
        <v>20.516999999999999</v>
      </c>
      <c r="G166">
        <v>0.14005000000000001</v>
      </c>
    </row>
    <row r="167" spans="1:7" x14ac:dyDescent="0.15">
      <c r="A167">
        <v>188</v>
      </c>
      <c r="B167">
        <v>-1.4021999999999999</v>
      </c>
      <c r="C167">
        <v>20.2621</v>
      </c>
      <c r="D167">
        <v>0.12528</v>
      </c>
      <c r="E167">
        <v>-1.0681</v>
      </c>
      <c r="F167">
        <v>20.556000000000001</v>
      </c>
      <c r="G167">
        <v>0.14018</v>
      </c>
    </row>
    <row r="168" spans="1:7" x14ac:dyDescent="0.15">
      <c r="A168">
        <v>189</v>
      </c>
      <c r="B168">
        <v>-1.39</v>
      </c>
      <c r="C168">
        <v>20.321100000000001</v>
      </c>
      <c r="D168">
        <v>0.12540999999999999</v>
      </c>
      <c r="E168">
        <v>-1.0603</v>
      </c>
      <c r="F168">
        <v>20.593800000000002</v>
      </c>
      <c r="G168">
        <v>0.14030999999999999</v>
      </c>
    </row>
    <row r="169" spans="1:7" x14ac:dyDescent="0.15">
      <c r="A169">
        <v>190</v>
      </c>
      <c r="B169">
        <v>-1.3776999999999999</v>
      </c>
      <c r="C169">
        <v>20.3796</v>
      </c>
      <c r="D169">
        <v>0.12554000000000001</v>
      </c>
      <c r="E169">
        <v>-1.0525</v>
      </c>
      <c r="F169">
        <v>20.630600000000001</v>
      </c>
      <c r="G169">
        <v>0.14044000000000001</v>
      </c>
    </row>
    <row r="170" spans="1:7" x14ac:dyDescent="0.15">
      <c r="A170">
        <v>191</v>
      </c>
      <c r="B170">
        <v>-1.3653</v>
      </c>
      <c r="C170">
        <v>20.4376</v>
      </c>
      <c r="D170">
        <v>0.12567</v>
      </c>
      <c r="E170">
        <v>-1.0447</v>
      </c>
      <c r="F170">
        <v>20.6663</v>
      </c>
      <c r="G170">
        <v>0.14057</v>
      </c>
    </row>
    <row r="171" spans="1:7" x14ac:dyDescent="0.15">
      <c r="A171">
        <v>192</v>
      </c>
      <c r="B171">
        <v>-1.3529</v>
      </c>
      <c r="C171">
        <v>20.495100000000001</v>
      </c>
      <c r="D171">
        <v>0.12579000000000001</v>
      </c>
      <c r="E171">
        <v>-1.0367999999999999</v>
      </c>
      <c r="F171">
        <v>20.700800000000001</v>
      </c>
      <c r="G171">
        <v>0.14069999999999999</v>
      </c>
    </row>
    <row r="172" spans="1:7" x14ac:dyDescent="0.15">
      <c r="A172">
        <v>193</v>
      </c>
      <c r="B172">
        <v>-1.3403</v>
      </c>
      <c r="C172">
        <v>20.552099999999999</v>
      </c>
      <c r="D172">
        <v>0.12590999999999999</v>
      </c>
      <c r="E172">
        <v>-1.0289999999999999</v>
      </c>
      <c r="F172">
        <v>20.734400000000001</v>
      </c>
      <c r="G172">
        <v>0.14082</v>
      </c>
    </row>
    <row r="173" spans="1:7" x14ac:dyDescent="0.15">
      <c r="A173">
        <v>194</v>
      </c>
      <c r="B173">
        <v>-1.3277000000000001</v>
      </c>
      <c r="C173">
        <v>20.608499999999999</v>
      </c>
      <c r="D173">
        <v>0.12603</v>
      </c>
      <c r="E173">
        <v>-1.0212000000000001</v>
      </c>
      <c r="F173">
        <v>20.7668</v>
      </c>
      <c r="G173">
        <v>0.14094000000000001</v>
      </c>
    </row>
    <row r="174" spans="1:7" x14ac:dyDescent="0.15">
      <c r="A174">
        <v>195</v>
      </c>
      <c r="B174">
        <v>-1.3149</v>
      </c>
      <c r="C174">
        <v>20.664400000000001</v>
      </c>
      <c r="D174">
        <v>0.12615000000000001</v>
      </c>
      <c r="E174">
        <v>-1.0134000000000001</v>
      </c>
      <c r="F174">
        <v>20.798200000000001</v>
      </c>
      <c r="G174">
        <v>0.14105999999999999</v>
      </c>
    </row>
    <row r="175" spans="1:7" x14ac:dyDescent="0.15">
      <c r="A175">
        <v>196</v>
      </c>
      <c r="B175">
        <v>-1.3021</v>
      </c>
      <c r="C175">
        <v>20.7197</v>
      </c>
      <c r="D175">
        <v>0.12626999999999999</v>
      </c>
      <c r="E175">
        <v>-1.0055000000000001</v>
      </c>
      <c r="F175">
        <v>20.828600000000002</v>
      </c>
      <c r="G175">
        <v>0.14118</v>
      </c>
    </row>
    <row r="176" spans="1:7" x14ac:dyDescent="0.15">
      <c r="A176">
        <v>197</v>
      </c>
      <c r="B176">
        <v>-1.2891999999999999</v>
      </c>
      <c r="C176">
        <v>20.7745</v>
      </c>
      <c r="D176">
        <v>0.12637999999999999</v>
      </c>
      <c r="E176">
        <v>-0.99770000000000003</v>
      </c>
      <c r="F176">
        <v>20.858000000000001</v>
      </c>
      <c r="G176">
        <v>0.14130000000000001</v>
      </c>
    </row>
    <row r="177" spans="1:7" x14ac:dyDescent="0.15">
      <c r="A177">
        <v>198</v>
      </c>
      <c r="B177">
        <v>-1.2762</v>
      </c>
      <c r="C177">
        <v>20.828700000000001</v>
      </c>
      <c r="D177">
        <v>0.1265</v>
      </c>
      <c r="E177">
        <v>-0.98980000000000001</v>
      </c>
      <c r="F177">
        <v>20.886299999999999</v>
      </c>
      <c r="G177">
        <v>0.14141999999999999</v>
      </c>
    </row>
    <row r="178" spans="1:7" x14ac:dyDescent="0.15">
      <c r="A178">
        <v>199</v>
      </c>
      <c r="B178">
        <v>-1.2630999999999999</v>
      </c>
      <c r="C178">
        <v>20.882400000000001</v>
      </c>
      <c r="D178">
        <v>0.12661</v>
      </c>
      <c r="E178">
        <v>-0.9819</v>
      </c>
      <c r="F178">
        <v>20.913699999999999</v>
      </c>
      <c r="G178">
        <v>0.14152999999999999</v>
      </c>
    </row>
    <row r="179" spans="1:7" x14ac:dyDescent="0.15">
      <c r="A179">
        <v>200</v>
      </c>
      <c r="B179">
        <v>-1.2499</v>
      </c>
      <c r="C179">
        <v>20.935500000000001</v>
      </c>
      <c r="D179">
        <v>0.12672</v>
      </c>
      <c r="E179">
        <v>-0.97399999999999998</v>
      </c>
      <c r="F179">
        <v>20.940100000000001</v>
      </c>
      <c r="G179">
        <v>0.14163999999999999</v>
      </c>
    </row>
    <row r="180" spans="1:7" x14ac:dyDescent="0.15">
      <c r="A180">
        <v>201</v>
      </c>
      <c r="B180">
        <v>-1.2365999999999999</v>
      </c>
      <c r="C180">
        <v>20.988099999999999</v>
      </c>
      <c r="D180">
        <v>0.12683</v>
      </c>
      <c r="E180">
        <v>-0.96609999999999996</v>
      </c>
      <c r="F180">
        <v>20.965599999999998</v>
      </c>
      <c r="G180">
        <v>0.14176</v>
      </c>
    </row>
    <row r="181" spans="1:7" x14ac:dyDescent="0.15">
      <c r="A181">
        <v>202</v>
      </c>
      <c r="B181">
        <v>-1.2233000000000001</v>
      </c>
      <c r="C181">
        <v>21.04</v>
      </c>
      <c r="D181">
        <v>0.12694</v>
      </c>
      <c r="E181">
        <v>-0.95820000000000005</v>
      </c>
      <c r="F181">
        <v>20.990100000000002</v>
      </c>
      <c r="G181">
        <v>0.14187</v>
      </c>
    </row>
    <row r="182" spans="1:7" x14ac:dyDescent="0.15">
      <c r="A182">
        <v>203</v>
      </c>
      <c r="B182">
        <v>-1.2098</v>
      </c>
      <c r="C182">
        <v>21.0914</v>
      </c>
      <c r="D182">
        <v>0.12703999999999999</v>
      </c>
      <c r="E182">
        <v>-0.95030000000000003</v>
      </c>
      <c r="F182">
        <v>21.0138</v>
      </c>
      <c r="G182">
        <v>0.14198</v>
      </c>
    </row>
    <row r="183" spans="1:7" x14ac:dyDescent="0.15">
      <c r="A183">
        <v>204</v>
      </c>
      <c r="B183">
        <v>-1.1961999999999999</v>
      </c>
      <c r="C183">
        <v>21.142299999999999</v>
      </c>
      <c r="D183">
        <v>0.12715000000000001</v>
      </c>
      <c r="E183">
        <v>-0.94230000000000003</v>
      </c>
      <c r="F183">
        <v>21.0367</v>
      </c>
      <c r="G183">
        <v>0.14208000000000001</v>
      </c>
    </row>
    <row r="184" spans="1:7" x14ac:dyDescent="0.15">
      <c r="A184">
        <v>205</v>
      </c>
      <c r="B184">
        <v>-1.1826000000000001</v>
      </c>
      <c r="C184">
        <v>21.192499999999999</v>
      </c>
      <c r="D184">
        <v>0.12726000000000001</v>
      </c>
      <c r="E184">
        <v>-0.93440000000000001</v>
      </c>
      <c r="F184">
        <v>21.058700000000002</v>
      </c>
      <c r="G184">
        <v>0.14219000000000001</v>
      </c>
    </row>
    <row r="185" spans="1:7" x14ac:dyDescent="0.15">
      <c r="A185">
        <v>206</v>
      </c>
      <c r="B185">
        <v>-1.1688000000000001</v>
      </c>
      <c r="C185">
        <v>21.2423</v>
      </c>
      <c r="D185">
        <v>0.12736</v>
      </c>
      <c r="E185">
        <v>-0.9264</v>
      </c>
      <c r="F185">
        <v>21.080100000000002</v>
      </c>
      <c r="G185">
        <v>0.14230000000000001</v>
      </c>
    </row>
    <row r="186" spans="1:7" x14ac:dyDescent="0.15">
      <c r="A186">
        <v>207</v>
      </c>
      <c r="B186">
        <v>-1.155</v>
      </c>
      <c r="C186">
        <v>21.291399999999999</v>
      </c>
      <c r="D186">
        <v>0.12745999999999999</v>
      </c>
      <c r="E186">
        <v>-0.91839999999999999</v>
      </c>
      <c r="F186">
        <v>21.1007</v>
      </c>
      <c r="G186">
        <v>0.1424</v>
      </c>
    </row>
    <row r="187" spans="1:7" x14ac:dyDescent="0.15">
      <c r="A187">
        <v>208</v>
      </c>
      <c r="B187">
        <v>-1.141</v>
      </c>
      <c r="C187">
        <v>21.34</v>
      </c>
      <c r="D187">
        <v>0.12756000000000001</v>
      </c>
      <c r="E187">
        <v>-0.91039999999999999</v>
      </c>
      <c r="F187">
        <v>21.1206</v>
      </c>
      <c r="G187">
        <v>0.14249999999999999</v>
      </c>
    </row>
    <row r="188" spans="1:7" x14ac:dyDescent="0.15">
      <c r="A188">
        <v>209</v>
      </c>
      <c r="B188">
        <v>-1.127</v>
      </c>
      <c r="C188">
        <v>21.388000000000002</v>
      </c>
      <c r="D188">
        <v>0.12767000000000001</v>
      </c>
      <c r="E188">
        <v>-0.90239999999999998</v>
      </c>
      <c r="F188">
        <v>21.139900000000001</v>
      </c>
      <c r="G188">
        <v>0.14260999999999999</v>
      </c>
    </row>
    <row r="189" spans="1:7" x14ac:dyDescent="0.15">
      <c r="A189">
        <v>210</v>
      </c>
      <c r="B189">
        <v>-1.1129</v>
      </c>
      <c r="C189">
        <v>21.435400000000001</v>
      </c>
      <c r="D189">
        <v>0.12776999999999999</v>
      </c>
      <c r="E189">
        <v>-0.89439999999999997</v>
      </c>
      <c r="F189">
        <v>21.1586</v>
      </c>
      <c r="G189">
        <v>0.14271</v>
      </c>
    </row>
    <row r="190" spans="1:7" x14ac:dyDescent="0.15">
      <c r="A190">
        <v>211</v>
      </c>
      <c r="B190">
        <v>-1.0986</v>
      </c>
      <c r="C190">
        <v>21.482199999999999</v>
      </c>
      <c r="D190">
        <v>0.12787000000000001</v>
      </c>
      <c r="E190">
        <v>-0.88629999999999998</v>
      </c>
      <c r="F190">
        <v>21.1768</v>
      </c>
      <c r="G190">
        <v>0.14280999999999999</v>
      </c>
    </row>
    <row r="191" spans="1:7" x14ac:dyDescent="0.15">
      <c r="A191">
        <v>212</v>
      </c>
      <c r="B191">
        <v>-1.0843</v>
      </c>
      <c r="C191">
        <v>21.528500000000001</v>
      </c>
      <c r="D191">
        <v>0.12797</v>
      </c>
      <c r="E191">
        <v>-0.87829999999999997</v>
      </c>
      <c r="F191">
        <v>21.194400000000002</v>
      </c>
      <c r="G191">
        <v>0.14291000000000001</v>
      </c>
    </row>
    <row r="192" spans="1:7" x14ac:dyDescent="0.15">
      <c r="A192">
        <v>213</v>
      </c>
      <c r="B192">
        <v>-1.0699000000000001</v>
      </c>
      <c r="C192">
        <v>21.574200000000001</v>
      </c>
      <c r="D192">
        <v>0.12806999999999999</v>
      </c>
      <c r="E192">
        <v>-0.87029999999999996</v>
      </c>
      <c r="F192">
        <v>21.211600000000001</v>
      </c>
      <c r="G192">
        <v>0.14301</v>
      </c>
    </row>
    <row r="193" spans="1:7" x14ac:dyDescent="0.15">
      <c r="A193">
        <v>214</v>
      </c>
      <c r="B193">
        <v>-1.0552999999999999</v>
      </c>
      <c r="C193">
        <v>21.619299999999999</v>
      </c>
      <c r="D193">
        <v>0.12816</v>
      </c>
      <c r="E193">
        <v>-0.86229999999999996</v>
      </c>
      <c r="F193">
        <v>21.228200000000001</v>
      </c>
      <c r="G193">
        <v>0.14310999999999999</v>
      </c>
    </row>
    <row r="194" spans="1:7" x14ac:dyDescent="0.15">
      <c r="A194">
        <v>215</v>
      </c>
      <c r="B194">
        <v>-1.0407</v>
      </c>
      <c r="C194">
        <v>21.663799999999998</v>
      </c>
      <c r="D194">
        <v>0.12826000000000001</v>
      </c>
      <c r="E194">
        <v>-0.85419999999999996</v>
      </c>
      <c r="F194">
        <v>21.244399999999999</v>
      </c>
      <c r="G194">
        <v>0.14319999999999999</v>
      </c>
    </row>
    <row r="195" spans="1:7" x14ac:dyDescent="0.15">
      <c r="A195">
        <v>216</v>
      </c>
      <c r="B195">
        <v>-1.026</v>
      </c>
      <c r="C195">
        <v>21.707699999999999</v>
      </c>
      <c r="D195">
        <v>0.12836</v>
      </c>
      <c r="E195">
        <v>-0.84619999999999995</v>
      </c>
      <c r="F195">
        <v>21.260300000000001</v>
      </c>
      <c r="G195">
        <v>0.14330000000000001</v>
      </c>
    </row>
    <row r="196" spans="1:7" x14ac:dyDescent="0.15">
      <c r="A196">
        <v>217</v>
      </c>
      <c r="B196">
        <v>-1.0112000000000001</v>
      </c>
      <c r="C196">
        <v>21.751000000000001</v>
      </c>
      <c r="D196">
        <v>0.12845000000000001</v>
      </c>
      <c r="E196">
        <v>-0.83819999999999995</v>
      </c>
      <c r="F196">
        <v>21.275700000000001</v>
      </c>
      <c r="G196">
        <v>0.1434</v>
      </c>
    </row>
    <row r="197" spans="1:7" x14ac:dyDescent="0.15">
      <c r="A197">
        <v>218</v>
      </c>
      <c r="B197">
        <v>-0.99619999999999997</v>
      </c>
      <c r="C197">
        <v>21.793700000000001</v>
      </c>
      <c r="D197">
        <v>0.12855</v>
      </c>
      <c r="E197">
        <v>-0.83009999999999995</v>
      </c>
      <c r="F197">
        <v>21.290800000000001</v>
      </c>
      <c r="G197">
        <v>0.14349000000000001</v>
      </c>
    </row>
    <row r="198" spans="1:7" x14ac:dyDescent="0.15">
      <c r="A198">
        <v>219</v>
      </c>
      <c r="B198">
        <v>-0.98119999999999996</v>
      </c>
      <c r="C198">
        <v>21.835799999999999</v>
      </c>
      <c r="D198">
        <v>0.12864</v>
      </c>
      <c r="E198">
        <v>-0.82210000000000005</v>
      </c>
      <c r="F198">
        <v>21.305499999999999</v>
      </c>
      <c r="G198">
        <v>0.14359</v>
      </c>
    </row>
    <row r="199" spans="1:7" x14ac:dyDescent="0.15">
      <c r="A199">
        <v>220</v>
      </c>
      <c r="B199">
        <v>-0.96609999999999996</v>
      </c>
      <c r="C199">
        <v>21.877300000000002</v>
      </c>
      <c r="D199">
        <v>0.12873999999999999</v>
      </c>
      <c r="E199">
        <v>-0.81399999999999995</v>
      </c>
      <c r="F199">
        <v>21.32</v>
      </c>
      <c r="G199">
        <v>0.14368</v>
      </c>
    </row>
    <row r="200" spans="1:7" x14ac:dyDescent="0.15">
      <c r="A200">
        <v>221</v>
      </c>
      <c r="B200">
        <v>-0.95089999999999997</v>
      </c>
      <c r="C200">
        <v>21.918199999999999</v>
      </c>
      <c r="D200">
        <v>0.12883</v>
      </c>
      <c r="E200">
        <v>-0.80600000000000005</v>
      </c>
      <c r="F200">
        <v>21.334099999999999</v>
      </c>
      <c r="G200">
        <v>0.14377000000000001</v>
      </c>
    </row>
    <row r="201" spans="1:7" x14ac:dyDescent="0.15">
      <c r="A201">
        <v>222</v>
      </c>
      <c r="B201">
        <v>-0.93559999999999999</v>
      </c>
      <c r="C201">
        <v>21.958500000000001</v>
      </c>
      <c r="D201">
        <v>0.12892999999999999</v>
      </c>
      <c r="E201">
        <v>-0.79800000000000004</v>
      </c>
      <c r="F201">
        <v>21.347999999999999</v>
      </c>
      <c r="G201">
        <v>0.14385999999999999</v>
      </c>
    </row>
    <row r="202" spans="1:7" x14ac:dyDescent="0.15">
      <c r="A202">
        <v>223</v>
      </c>
      <c r="B202">
        <v>-0.92020000000000002</v>
      </c>
      <c r="C202">
        <v>21.998200000000001</v>
      </c>
      <c r="D202">
        <v>0.12902</v>
      </c>
      <c r="E202">
        <v>-0.78990000000000005</v>
      </c>
      <c r="F202">
        <v>21.361699999999999</v>
      </c>
      <c r="G202">
        <v>0.14396</v>
      </c>
    </row>
    <row r="203" spans="1:7" x14ac:dyDescent="0.15">
      <c r="A203">
        <v>224</v>
      </c>
      <c r="B203">
        <v>-0.90480000000000005</v>
      </c>
      <c r="C203">
        <v>22.037400000000002</v>
      </c>
      <c r="D203">
        <v>0.12911</v>
      </c>
      <c r="E203">
        <v>-0.78190000000000004</v>
      </c>
      <c r="F203">
        <v>21.3752</v>
      </c>
      <c r="G203">
        <v>0.14405000000000001</v>
      </c>
    </row>
    <row r="204" spans="1:7" x14ac:dyDescent="0.15">
      <c r="A204">
        <v>225</v>
      </c>
      <c r="B204">
        <v>-0.88919999999999999</v>
      </c>
      <c r="C204">
        <v>22.076000000000001</v>
      </c>
      <c r="D204">
        <v>0.12920000000000001</v>
      </c>
      <c r="E204">
        <v>-0.77380000000000004</v>
      </c>
      <c r="F204">
        <v>21.388400000000001</v>
      </c>
      <c r="G204">
        <v>0.14413999999999999</v>
      </c>
    </row>
    <row r="205" spans="1:7" x14ac:dyDescent="0.15">
      <c r="A205">
        <v>226</v>
      </c>
      <c r="B205">
        <v>-0.87350000000000005</v>
      </c>
      <c r="C205">
        <v>22.114000000000001</v>
      </c>
      <c r="D205">
        <v>0.1293</v>
      </c>
      <c r="E205">
        <v>-0.76580000000000004</v>
      </c>
      <c r="F205">
        <v>21.401399999999999</v>
      </c>
      <c r="G205">
        <v>0.14423</v>
      </c>
    </row>
    <row r="206" spans="1:7" x14ac:dyDescent="0.15">
      <c r="A206">
        <v>227</v>
      </c>
      <c r="B206">
        <v>-0.85780000000000001</v>
      </c>
      <c r="C206">
        <v>22.151399999999999</v>
      </c>
      <c r="D206">
        <v>0.12939000000000001</v>
      </c>
      <c r="E206">
        <v>-0.75770000000000004</v>
      </c>
      <c r="F206">
        <v>21.414300000000001</v>
      </c>
      <c r="G206">
        <v>0.14432</v>
      </c>
    </row>
    <row r="207" spans="1:7" x14ac:dyDescent="0.15">
      <c r="A207">
        <v>228</v>
      </c>
      <c r="B207">
        <v>-0.84189999999999998</v>
      </c>
      <c r="C207">
        <v>22.188300000000002</v>
      </c>
      <c r="D207">
        <v>0.12948000000000001</v>
      </c>
      <c r="E207">
        <v>-0.74960000000000004</v>
      </c>
      <c r="F207">
        <v>21.4269</v>
      </c>
      <c r="G207">
        <v>0.14441000000000001</v>
      </c>
    </row>
    <row r="208" spans="1:7" x14ac:dyDescent="0.15">
      <c r="A208"/>
      <c r="B208"/>
      <c r="C208"/>
      <c r="D208"/>
      <c r="E208"/>
      <c r="F208"/>
      <c r="G208"/>
    </row>
    <row r="209" spans="1:7" x14ac:dyDescent="0.15">
      <c r="A209"/>
      <c r="B209"/>
      <c r="C209"/>
      <c r="D209"/>
      <c r="E209"/>
      <c r="F209"/>
      <c r="G209"/>
    </row>
    <row r="210" spans="1:7" x14ac:dyDescent="0.15">
      <c r="A210"/>
      <c r="B210"/>
      <c r="C210"/>
      <c r="D210"/>
      <c r="E210"/>
      <c r="F210"/>
      <c r="G210"/>
    </row>
    <row r="211" spans="1:7" x14ac:dyDescent="0.15">
      <c r="A211"/>
      <c r="B211"/>
      <c r="C211"/>
      <c r="D211"/>
      <c r="E211"/>
      <c r="F211"/>
      <c r="G211"/>
    </row>
    <row r="212" spans="1:7" x14ac:dyDescent="0.15">
      <c r="A212"/>
      <c r="B212"/>
      <c r="C212"/>
      <c r="D212"/>
      <c r="E212"/>
      <c r="F212"/>
      <c r="G212"/>
    </row>
    <row r="213" spans="1:7" x14ac:dyDescent="0.15">
      <c r="A213"/>
      <c r="B213"/>
      <c r="C213"/>
      <c r="D213"/>
      <c r="E213"/>
      <c r="F213"/>
      <c r="G213"/>
    </row>
    <row r="214" spans="1:7" x14ac:dyDescent="0.15">
      <c r="A214"/>
      <c r="B214"/>
      <c r="C214"/>
      <c r="D214"/>
      <c r="E214"/>
      <c r="F214"/>
      <c r="G214"/>
    </row>
    <row r="215" spans="1:7" x14ac:dyDescent="0.15">
      <c r="A215"/>
      <c r="B215"/>
      <c r="C215"/>
      <c r="D215"/>
      <c r="E215"/>
      <c r="F215"/>
      <c r="G215"/>
    </row>
    <row r="216" spans="1:7" x14ac:dyDescent="0.15">
      <c r="A216"/>
      <c r="B216"/>
      <c r="C216"/>
      <c r="D216"/>
      <c r="E216"/>
      <c r="F216"/>
      <c r="G216"/>
    </row>
    <row r="217" spans="1:7" x14ac:dyDescent="0.15">
      <c r="A217"/>
      <c r="B217"/>
      <c r="C217"/>
      <c r="D217"/>
      <c r="E217"/>
      <c r="F217"/>
      <c r="G217"/>
    </row>
    <row r="218" spans="1:7" x14ac:dyDescent="0.15">
      <c r="A218"/>
      <c r="B218"/>
      <c r="C218"/>
      <c r="D218"/>
      <c r="E218"/>
      <c r="F218"/>
      <c r="G218"/>
    </row>
    <row r="219" spans="1:7" x14ac:dyDescent="0.15">
      <c r="A219"/>
      <c r="B219"/>
      <c r="C219"/>
      <c r="D219"/>
      <c r="E219"/>
      <c r="F219"/>
      <c r="G219"/>
    </row>
    <row r="220" spans="1:7" x14ac:dyDescent="0.15">
      <c r="A220" s="101"/>
      <c r="B220" s="101"/>
      <c r="C220" s="101"/>
      <c r="D220" s="101"/>
      <c r="E220" s="101"/>
      <c r="F220" s="101"/>
      <c r="G220" s="101"/>
    </row>
    <row r="221" spans="1:7" x14ac:dyDescent="0.15">
      <c r="B221" s="105"/>
      <c r="C221" s="105"/>
      <c r="D221" s="105"/>
      <c r="E221" s="105"/>
      <c r="F221" s="105"/>
      <c r="G221" s="105"/>
    </row>
    <row r="223" spans="1:7" x14ac:dyDescent="0.15">
      <c r="B223" s="105"/>
      <c r="C223" s="105"/>
      <c r="D223" s="105"/>
      <c r="E223" s="105"/>
      <c r="F223" s="105"/>
      <c r="G223" s="105"/>
    </row>
    <row r="224" spans="1:7" x14ac:dyDescent="0.15">
      <c r="B224" s="105"/>
      <c r="C224" s="105"/>
      <c r="D224" s="105"/>
      <c r="E224" s="105"/>
      <c r="F224" s="105"/>
      <c r="G224" s="105"/>
    </row>
    <row r="225" spans="2:7" x14ac:dyDescent="0.15">
      <c r="B225" s="105"/>
      <c r="C225" s="105"/>
      <c r="D225" s="105"/>
      <c r="E225" s="105"/>
      <c r="F225" s="105"/>
      <c r="G225" s="105"/>
    </row>
    <row r="226" spans="2:7" x14ac:dyDescent="0.15">
      <c r="B226" s="105"/>
      <c r="C226" s="105"/>
      <c r="D226" s="105"/>
      <c r="E226" s="105"/>
      <c r="F226" s="105"/>
      <c r="G226" s="105"/>
    </row>
    <row r="227" spans="2:7" x14ac:dyDescent="0.15">
      <c r="B227" s="105"/>
      <c r="C227" s="105"/>
      <c r="D227" s="105"/>
      <c r="E227" s="105"/>
      <c r="F227" s="105"/>
      <c r="G227" s="105"/>
    </row>
    <row r="228" spans="2:7" x14ac:dyDescent="0.15">
      <c r="B228" s="105"/>
      <c r="C228" s="105"/>
      <c r="D228" s="105"/>
      <c r="E228" s="105"/>
      <c r="F228" s="105"/>
      <c r="G228" s="105"/>
    </row>
    <row r="229" spans="2:7" x14ac:dyDescent="0.15">
      <c r="B229" s="105"/>
      <c r="C229" s="105"/>
      <c r="D229" s="105"/>
      <c r="E229" s="105"/>
      <c r="F229" s="105"/>
      <c r="G229" s="105"/>
    </row>
    <row r="230" spans="2:7" x14ac:dyDescent="0.15">
      <c r="B230" s="105"/>
      <c r="C230" s="105"/>
      <c r="D230" s="105"/>
      <c r="E230" s="105"/>
      <c r="F230" s="105"/>
      <c r="G230" s="105"/>
    </row>
    <row r="231" spans="2:7" x14ac:dyDescent="0.15">
      <c r="B231" s="105"/>
      <c r="C231" s="105"/>
      <c r="D231" s="105"/>
      <c r="E231" s="105"/>
      <c r="F231" s="105"/>
      <c r="G231" s="105"/>
    </row>
    <row r="232" spans="2:7" x14ac:dyDescent="0.15">
      <c r="B232" s="105"/>
      <c r="C232" s="105"/>
      <c r="D232" s="105"/>
      <c r="E232" s="105"/>
      <c r="F232" s="105"/>
      <c r="G232" s="105"/>
    </row>
    <row r="233" spans="2:7" x14ac:dyDescent="0.15">
      <c r="B233" s="105"/>
      <c r="C233" s="105"/>
      <c r="D233" s="105"/>
      <c r="E233" s="105"/>
      <c r="F233" s="105"/>
      <c r="G233" s="105"/>
    </row>
    <row r="234" spans="2:7" x14ac:dyDescent="0.15">
      <c r="B234" s="105"/>
      <c r="C234" s="105"/>
      <c r="D234" s="105"/>
      <c r="E234" s="105"/>
      <c r="F234" s="105"/>
      <c r="G234" s="105"/>
    </row>
    <row r="235" spans="2:7" x14ac:dyDescent="0.15">
      <c r="B235" s="105"/>
      <c r="C235" s="105"/>
      <c r="D235" s="105"/>
      <c r="E235" s="105"/>
      <c r="F235" s="105"/>
      <c r="G235" s="105"/>
    </row>
    <row r="236" spans="2:7" x14ac:dyDescent="0.15">
      <c r="B236" s="105"/>
      <c r="C236" s="105"/>
      <c r="D236" s="105"/>
      <c r="E236" s="105"/>
      <c r="F236" s="105"/>
      <c r="G236" s="105"/>
    </row>
    <row r="237" spans="2:7" x14ac:dyDescent="0.15">
      <c r="B237" s="105"/>
      <c r="C237" s="105"/>
      <c r="D237" s="105"/>
      <c r="E237" s="105"/>
      <c r="F237" s="105"/>
      <c r="G237" s="105"/>
    </row>
    <row r="238" spans="2:7" x14ac:dyDescent="0.15">
      <c r="B238" s="105"/>
      <c r="C238" s="105"/>
      <c r="D238" s="105"/>
      <c r="E238" s="105"/>
      <c r="F238" s="105"/>
      <c r="G238" s="105"/>
    </row>
    <row r="239" spans="2:7" x14ac:dyDescent="0.15">
      <c r="B239" s="105"/>
      <c r="C239" s="105"/>
      <c r="D239" s="105"/>
      <c r="E239" s="105"/>
      <c r="F239" s="105"/>
      <c r="G239" s="105"/>
    </row>
    <row r="240" spans="2:7" x14ac:dyDescent="0.15">
      <c r="B240" s="105"/>
      <c r="C240" s="105"/>
      <c r="D240" s="105"/>
      <c r="E240" s="105"/>
      <c r="F240" s="105"/>
      <c r="G240" s="105"/>
    </row>
    <row r="241" spans="2:7" x14ac:dyDescent="0.15">
      <c r="B241" s="105"/>
      <c r="C241" s="105"/>
      <c r="D241" s="105"/>
      <c r="E241" s="105"/>
      <c r="F241" s="105"/>
      <c r="G241" s="105"/>
    </row>
    <row r="242" spans="2:7" x14ac:dyDescent="0.15">
      <c r="B242" s="105"/>
      <c r="C242" s="105"/>
      <c r="D242" s="105"/>
      <c r="E242" s="105"/>
      <c r="F242" s="105"/>
      <c r="G242" s="105"/>
    </row>
    <row r="243" spans="2:7" x14ac:dyDescent="0.15">
      <c r="B243" s="105"/>
      <c r="C243" s="105"/>
      <c r="D243" s="105"/>
      <c r="E243" s="105"/>
      <c r="F243" s="105"/>
      <c r="G243" s="105"/>
    </row>
    <row r="244" spans="2:7" x14ac:dyDescent="0.15">
      <c r="B244" s="105"/>
      <c r="C244" s="105"/>
      <c r="D244" s="105"/>
      <c r="E244" s="105"/>
      <c r="F244" s="105"/>
      <c r="G244" s="105"/>
    </row>
    <row r="245" spans="2:7" x14ac:dyDescent="0.15">
      <c r="B245" s="105"/>
      <c r="C245" s="105"/>
      <c r="D245" s="105"/>
      <c r="E245" s="105"/>
      <c r="F245" s="105"/>
      <c r="G245" s="105"/>
    </row>
    <row r="246" spans="2:7" x14ac:dyDescent="0.15">
      <c r="B246" s="105"/>
      <c r="C246" s="105"/>
      <c r="D246" s="105"/>
      <c r="E246" s="105"/>
      <c r="F246" s="105"/>
      <c r="G246" s="105"/>
    </row>
    <row r="247" spans="2:7" x14ac:dyDescent="0.15">
      <c r="B247" s="105"/>
      <c r="C247" s="105"/>
      <c r="D247" s="105"/>
      <c r="E247" s="105"/>
      <c r="F247" s="105"/>
      <c r="G247" s="105"/>
    </row>
    <row r="248" spans="2:7" x14ac:dyDescent="0.15">
      <c r="B248" s="105"/>
      <c r="C248" s="105"/>
      <c r="D248" s="105"/>
      <c r="E248" s="105"/>
      <c r="F248" s="105"/>
      <c r="G248" s="105"/>
    </row>
    <row r="249" spans="2:7" x14ac:dyDescent="0.15">
      <c r="B249" s="105"/>
      <c r="C249" s="105"/>
      <c r="D249" s="105"/>
      <c r="E249" s="105"/>
      <c r="F249" s="105"/>
      <c r="G249" s="105"/>
    </row>
    <row r="250" spans="2:7" x14ac:dyDescent="0.15">
      <c r="B250" s="105"/>
      <c r="C250" s="105"/>
      <c r="D250" s="105"/>
      <c r="E250" s="105"/>
      <c r="F250" s="105"/>
      <c r="G250" s="105"/>
    </row>
    <row r="251" spans="2:7" x14ac:dyDescent="0.15">
      <c r="B251" s="105"/>
      <c r="C251" s="105"/>
      <c r="D251" s="105"/>
      <c r="E251" s="105"/>
      <c r="F251" s="105"/>
      <c r="G251" s="105"/>
    </row>
    <row r="252" spans="2:7" x14ac:dyDescent="0.15">
      <c r="B252" s="105"/>
      <c r="C252" s="105"/>
      <c r="D252" s="105"/>
      <c r="E252" s="105"/>
      <c r="F252" s="105"/>
      <c r="G252" s="105"/>
    </row>
    <row r="253" spans="2:7" x14ac:dyDescent="0.15">
      <c r="B253" s="105"/>
      <c r="C253" s="105"/>
      <c r="D253" s="105"/>
      <c r="E253" s="105"/>
      <c r="F253" s="105"/>
      <c r="G253" s="105"/>
    </row>
    <row r="254" spans="2:7" x14ac:dyDescent="0.15">
      <c r="B254" s="105"/>
      <c r="C254" s="105"/>
      <c r="D254" s="105"/>
      <c r="E254" s="105"/>
      <c r="F254" s="105"/>
      <c r="G254" s="105"/>
    </row>
    <row r="255" spans="2:7" x14ac:dyDescent="0.15">
      <c r="B255" s="105"/>
      <c r="C255" s="105"/>
      <c r="D255" s="105"/>
      <c r="E255" s="105"/>
      <c r="F255" s="105"/>
      <c r="G255" s="105"/>
    </row>
    <row r="256" spans="2:7" x14ac:dyDescent="0.15">
      <c r="B256" s="105"/>
      <c r="C256" s="105"/>
      <c r="D256" s="105"/>
      <c r="E256" s="105"/>
      <c r="F256" s="105"/>
      <c r="G256" s="105"/>
    </row>
    <row r="257" spans="2:7" x14ac:dyDescent="0.15">
      <c r="B257" s="105"/>
      <c r="C257" s="105"/>
      <c r="D257" s="105"/>
      <c r="E257" s="105"/>
      <c r="F257" s="105"/>
      <c r="G257" s="105"/>
    </row>
    <row r="258" spans="2:7" x14ac:dyDescent="0.15">
      <c r="B258" s="105"/>
      <c r="C258" s="105"/>
      <c r="D258" s="105"/>
      <c r="E258" s="105"/>
      <c r="F258" s="105"/>
      <c r="G258" s="105"/>
    </row>
  </sheetData>
  <sheetProtection sheet="1" objects="1" scenarios="1" selectLockedCells="1" selectUnlockedCells="1"/>
  <mergeCells count="2">
    <mergeCell ref="B1:D1"/>
    <mergeCell ref="E1:G1"/>
  </mergeCells>
  <phoneticPr fontId="2" type="noConversion"/>
  <pageMargins left="0.75" right="0.75" top="1" bottom="1" header="0.5" footer="0.5"/>
  <pageSetup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Medidas</vt:lpstr>
      <vt:lpstr>Informe</vt:lpstr>
      <vt:lpstr>Instructions</vt:lpstr>
      <vt:lpstr>Data</vt:lpstr>
      <vt:lpstr>OMS2007</vt:lpstr>
      <vt:lpstr>Informe!Print_Area</vt:lpstr>
      <vt:lpstr>Instructions!Print_Area</vt:lpstr>
      <vt:lpstr>Medidas!Print_Area</vt:lpstr>
      <vt:lpstr>Medidas!Print_Titles</vt:lpstr>
    </vt:vector>
  </TitlesOfParts>
  <Company>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Group BMI Calculator, Metric, v1.0</dc:title>
  <dc:subject>Group BMI Calculator, Metric, v1.0</dc:subject>
  <dc:creator>CDC</dc:creator>
  <cp:keywords>Group BMI Calculator, Metric, v1.0</cp:keywords>
  <cp:lastModifiedBy>zzz</cp:lastModifiedBy>
  <cp:lastPrinted>2009-01-26T19:48:02Z</cp:lastPrinted>
  <dcterms:created xsi:type="dcterms:W3CDTF">2007-03-09T21:45:39Z</dcterms:created>
  <dcterms:modified xsi:type="dcterms:W3CDTF">2025-08-01T11:36:49Z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